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.yec.yk.ca/Projects/LargeProjects/2719/GRA/18 R &amp; V/R&amp;V Second Phase on ROE/Compliance Filing/"/>
    </mc:Choice>
  </mc:AlternateContent>
  <xr:revisionPtr revIDLastSave="0" documentId="13_ncr:1_{B1801ADD-3DB6-4F3F-90BC-352E6A0F6EA6}" xr6:coauthVersionLast="47" xr6:coauthVersionMax="47" xr10:uidLastSave="{00000000-0000-0000-0000-000000000000}"/>
  <bookViews>
    <workbookView xWindow="-110" yWindow="-110" windowWidth="19420" windowHeight="10420" xr2:uid="{64E64CB7-3C9E-4A8D-8C42-11A40C66705C}"/>
  </bookViews>
  <sheets>
    <sheet name="Table 1" sheetId="5" r:id="rId1"/>
    <sheet name="Table 2" sheetId="1" r:id="rId2"/>
    <sheet name="Table 3" sheetId="3" r:id="rId3"/>
    <sheet name="Table 4" sheetId="4" r:id="rId4"/>
    <sheet name="Table 5" sheetId="6" r:id="rId5"/>
    <sheet name="Table 6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'[1]2008 DFPV using 2005 rates'!#REF!</definedName>
    <definedName name="\U">#REF!</definedName>
    <definedName name="\V">#REF!</definedName>
    <definedName name="\W">#REF!</definedName>
    <definedName name="\Z">#REF!</definedName>
    <definedName name="___AIF1">#N/A</definedName>
    <definedName name="___AIF2">#N/A</definedName>
    <definedName name="___CTS1">#N/A</definedName>
    <definedName name="___CTS2">#N/A</definedName>
    <definedName name="___CTS4">#N/A</definedName>
    <definedName name="___CTS5">#N/A</definedName>
    <definedName name="___CTS6">#N/A</definedName>
    <definedName name="___ECO1">#N/A</definedName>
    <definedName name="___ECO2">#N/A</definedName>
    <definedName name="___ECO3">#N/A</definedName>
    <definedName name="___ECO4">#N/A</definedName>
    <definedName name="___ECO5">#N/A</definedName>
    <definedName name="___ECO6">#N/A</definedName>
    <definedName name="___FIN1">#N/A</definedName>
    <definedName name="___FIN2">#N/A</definedName>
    <definedName name="___FIN4">#N/A</definedName>
    <definedName name="___FIN5">#N/A</definedName>
    <definedName name="___FIN6">#N/A</definedName>
    <definedName name="___FOT1">#N/A</definedName>
    <definedName name="___FOT2">#N/A</definedName>
    <definedName name="___GIL1">#N/A</definedName>
    <definedName name="___GIL2">#N/A</definedName>
    <definedName name="___HHR1">#N/A</definedName>
    <definedName name="___HHR2">#N/A</definedName>
    <definedName name="___HHR4">#N/A</definedName>
    <definedName name="___HHR5">#N/A</definedName>
    <definedName name="___HHR6">#N/A</definedName>
    <definedName name="___HTL1">#N/A</definedName>
    <definedName name="___HTL2">#N/A</definedName>
    <definedName name="___INDEX_SHEET___ASAP_Utilities">#REF!</definedName>
    <definedName name="___IPT1">#N/A</definedName>
    <definedName name="___IPT2">#N/A</definedName>
    <definedName name="___JUS1">#N/A</definedName>
    <definedName name="___JUS2">#N/A</definedName>
    <definedName name="___JUS4">#N/A</definedName>
    <definedName name="___JUS5">#N/A</definedName>
    <definedName name="___JUS6">#N/A</definedName>
    <definedName name="___PSC1">#N/A</definedName>
    <definedName name="___PSC2">#N/A</definedName>
    <definedName name="___PSC4">#N/A</definedName>
    <definedName name="___PSC5">#N/A</definedName>
    <definedName name="___PSC6">#N/A</definedName>
    <definedName name="___PYA1">#N/A</definedName>
    <definedName name="___PYA2">#N/A</definedName>
    <definedName name="___RD1">#N/A</definedName>
    <definedName name="___RD2">#N/A</definedName>
    <definedName name="___REV1">#REF!</definedName>
    <definedName name="___REV2">#REF!</definedName>
    <definedName name="___RR4">#N/A</definedName>
    <definedName name="___RR5">#N/A</definedName>
    <definedName name="___RR6">#N/A</definedName>
    <definedName name="___SPT1">#N/A</definedName>
    <definedName name="___SPT2">#N/A</definedName>
    <definedName name="___ST1">#N/A</definedName>
    <definedName name="___ST2">#N/A</definedName>
    <definedName name="___TAB1">#N/A</definedName>
    <definedName name="___TAB2">#N/A</definedName>
    <definedName name="___TIP1">#N/A</definedName>
    <definedName name="___TIP2">#N/A</definedName>
    <definedName name="___WD2">#N/A</definedName>
    <definedName name="___WD4">#N/A</definedName>
    <definedName name="___WD5">#N/A</definedName>
    <definedName name="___WD6">#N/A</definedName>
    <definedName name="__AIF1">#N/A</definedName>
    <definedName name="__AIF2">#N/A</definedName>
    <definedName name="__CTS1">#N/A</definedName>
    <definedName name="__CTS2">#N/A</definedName>
    <definedName name="__CTS4">#N/A</definedName>
    <definedName name="__CTS5">#N/A</definedName>
    <definedName name="__CTS6">#N/A</definedName>
    <definedName name="__ECO1">#N/A</definedName>
    <definedName name="__ECO2">#N/A</definedName>
    <definedName name="__ECO3">#N/A</definedName>
    <definedName name="__ECO4">#N/A</definedName>
    <definedName name="__ECO5">#N/A</definedName>
    <definedName name="__ECO6">#N/A</definedName>
    <definedName name="__FIN1">#N/A</definedName>
    <definedName name="__FIN2">#N/A</definedName>
    <definedName name="__FIN4">#N/A</definedName>
    <definedName name="__FIN5">#N/A</definedName>
    <definedName name="__FIN6">#N/A</definedName>
    <definedName name="__FOT1">#N/A</definedName>
    <definedName name="__FOT2">#N/A</definedName>
    <definedName name="__GIL1">#N/A</definedName>
    <definedName name="__GIL2">#N/A</definedName>
    <definedName name="__HHR1">#N/A</definedName>
    <definedName name="__HHR2">#N/A</definedName>
    <definedName name="__HHR4">#N/A</definedName>
    <definedName name="__HHR5">#N/A</definedName>
    <definedName name="__HHR6">#N/A</definedName>
    <definedName name="__HTL1">#N/A</definedName>
    <definedName name="__HTL2">#N/A</definedName>
    <definedName name="__IPT1">#N/A</definedName>
    <definedName name="__IPT2">#N/A</definedName>
    <definedName name="__JUS1">#N/A</definedName>
    <definedName name="__JUS2">#N/A</definedName>
    <definedName name="__JUS4">#N/A</definedName>
    <definedName name="__JUS5">#N/A</definedName>
    <definedName name="__JUS6">#N/A</definedName>
    <definedName name="__PSC1">#N/A</definedName>
    <definedName name="__PSC2">#N/A</definedName>
    <definedName name="__PSC4">#N/A</definedName>
    <definedName name="__PSC5">#N/A</definedName>
    <definedName name="__PSC6">#N/A</definedName>
    <definedName name="__PYA1">#N/A</definedName>
    <definedName name="__PYA2">#N/A</definedName>
    <definedName name="__RD1">#N/A</definedName>
    <definedName name="__RD2">#N/A</definedName>
    <definedName name="__REV1">#REF!</definedName>
    <definedName name="__REV2">#REF!</definedName>
    <definedName name="__RR4">#N/A</definedName>
    <definedName name="__RR5">#N/A</definedName>
    <definedName name="__RR6">#N/A</definedName>
    <definedName name="__SPT1">#N/A</definedName>
    <definedName name="__SPT2">#N/A</definedName>
    <definedName name="__ST1">#N/A</definedName>
    <definedName name="__ST2">#N/A</definedName>
    <definedName name="__TAB1">#N/A</definedName>
    <definedName name="__TAB2">#N/A</definedName>
    <definedName name="__TIP1">#N/A</definedName>
    <definedName name="__TIP2">#N/A</definedName>
    <definedName name="__WD2">#N/A</definedName>
    <definedName name="__WD4">#N/A</definedName>
    <definedName name="__WD5">#N/A</definedName>
    <definedName name="__WD6">#N/A</definedName>
    <definedName name="_AIF1">#N/A</definedName>
    <definedName name="_AIF2">#N/A</definedName>
    <definedName name="_CTS1">#N/A</definedName>
    <definedName name="_CTS2">#N/A</definedName>
    <definedName name="_CTS4">#N/A</definedName>
    <definedName name="_CTS5">#N/A</definedName>
    <definedName name="_CTS6">#N/A</definedName>
    <definedName name="_ECO1">#N/A</definedName>
    <definedName name="_ECO2">#N/A</definedName>
    <definedName name="_ECO3">#N/A</definedName>
    <definedName name="_ECO4">#N/A</definedName>
    <definedName name="_ECO5">#N/A</definedName>
    <definedName name="_ECO6">#N/A</definedName>
    <definedName name="_F_">#REF!</definedName>
    <definedName name="_FIN1">#N/A</definedName>
    <definedName name="_FIN2">#N/A</definedName>
    <definedName name="_FIN4">#N/A</definedName>
    <definedName name="_FIN5">#N/A</definedName>
    <definedName name="_FIN6">#N/A</definedName>
    <definedName name="_FOT1">#N/A</definedName>
    <definedName name="_FOT2">#N/A</definedName>
    <definedName name="_GIL1">#N/A</definedName>
    <definedName name="_GIL2">#N/A</definedName>
    <definedName name="_H_">#REF!</definedName>
    <definedName name="_HHR1">#N/A</definedName>
    <definedName name="_HHR2">#N/A</definedName>
    <definedName name="_HHR4">#N/A</definedName>
    <definedName name="_HHR5">#N/A</definedName>
    <definedName name="_HHR6">#N/A</definedName>
    <definedName name="_HTL1">#N/A</definedName>
    <definedName name="_HTL2">#N/A</definedName>
    <definedName name="_IPT1">#N/A</definedName>
    <definedName name="_IPT2">#N/A</definedName>
    <definedName name="_JUS1">#N/A</definedName>
    <definedName name="_JUS2">#N/A</definedName>
    <definedName name="_JUS4">#N/A</definedName>
    <definedName name="_JUS5">#N/A</definedName>
    <definedName name="_JUS6">#N/A</definedName>
    <definedName name="_Key1" hidden="1">#REF!</definedName>
    <definedName name="_L_">#REF!</definedName>
    <definedName name="_O_">#REF!</definedName>
    <definedName name="_Order1" hidden="1">255</definedName>
    <definedName name="_P_">#REF!</definedName>
    <definedName name="_PSC1">#N/A</definedName>
    <definedName name="_PSC2">#N/A</definedName>
    <definedName name="_PSC4">#N/A</definedName>
    <definedName name="_PSC5">#N/A</definedName>
    <definedName name="_PSC6">#N/A</definedName>
    <definedName name="_PYA1">#N/A</definedName>
    <definedName name="_PYA2">#N/A</definedName>
    <definedName name="_RD1">#N/A</definedName>
    <definedName name="_RD2">#N/A</definedName>
    <definedName name="_REV1">#REF!</definedName>
    <definedName name="_REV2">#REF!</definedName>
    <definedName name="_RM_">#REF!</definedName>
    <definedName name="_RR4">#N/A</definedName>
    <definedName name="_RR5">#N/A</definedName>
    <definedName name="_RR6">#N/A</definedName>
    <definedName name="_Sort" hidden="1">#REF!</definedName>
    <definedName name="_SPT1">#N/A</definedName>
    <definedName name="_SPT2">#N/A</definedName>
    <definedName name="_SS_">#REF!</definedName>
    <definedName name="_ST1">#N/A</definedName>
    <definedName name="_ST2">#N/A</definedName>
    <definedName name="_TAB1">#N/A</definedName>
    <definedName name="_TAB2">#N/A</definedName>
    <definedName name="_TIP1">#N/A</definedName>
    <definedName name="_TIP2">#N/A</definedName>
    <definedName name="_TL_">#REF!</definedName>
    <definedName name="_V_">#REF!</definedName>
    <definedName name="_WD2">#N/A</definedName>
    <definedName name="_WD4">#N/A</definedName>
    <definedName name="_WD5">#N/A</definedName>
    <definedName name="_WD6">#N/A</definedName>
    <definedName name="A">'[1]2008 DFPV using 2005 rates'!#REF!</definedName>
    <definedName name="aaaa">#REF!</definedName>
    <definedName name="aaaaaa">#REF!</definedName>
    <definedName name="AFUDC">'[2]2017 Planning Projects'!$D$1</definedName>
    <definedName name="all">#REF!</definedName>
    <definedName name="ALLOT">#N/A</definedName>
    <definedName name="ALTA">#N/A</definedName>
    <definedName name="ALTB">#N/A</definedName>
    <definedName name="ALTC">#N/A</definedName>
    <definedName name="ALTD">#N/A</definedName>
    <definedName name="ALTE1">#N/A</definedName>
    <definedName name="ALTE2">#N/A</definedName>
    <definedName name="AMMORTIZATION">#N/A</definedName>
    <definedName name="aprmax">#REF!</definedName>
    <definedName name="asd">#REF!</definedName>
    <definedName name="augmax">#REF!</definedName>
    <definedName name="Ba">#REF!</definedName>
    <definedName name="BEAVER_">'[1]2008 DFPV using 2005 rates'!#REF!</definedName>
    <definedName name="BEAVERKWHR">'[1]2008 DFPV using 2005 rates'!#REF!</definedName>
    <definedName name="BEAVERLITRES">'[1]2008 DFPV using 2005 rates'!#REF!</definedName>
    <definedName name="BP_Query_for_Planning">#REF!</definedName>
    <definedName name="BP_with_Future_Year">#REF!</definedName>
    <definedName name="BP_YEC">#REF!</definedName>
    <definedName name="C_">'[1]2008 DFPV using 2005 rates'!#REF!</definedName>
    <definedName name="Call_Centre_cost">[3]Projects!#REF!</definedName>
    <definedName name="Call_Centre_num">[3]Projects!#REF!</definedName>
    <definedName name="CAPEXP">#N/A</definedName>
    <definedName name="CAPEXPEND">#N/A</definedName>
    <definedName name="CAPIN">#N/A</definedName>
    <definedName name="CAPITAL">#N/A</definedName>
    <definedName name="CAPITALE">#N/A</definedName>
    <definedName name="CAPITALF">#N/A</definedName>
    <definedName name="CAPOLD">#N/A</definedName>
    <definedName name="CAPOLDC">#N/A</definedName>
    <definedName name="CAPOLDR">#N/A</definedName>
    <definedName name="CAPPER1">#N/A</definedName>
    <definedName name="CAPPERSONS">#N/A</definedName>
    <definedName name="CAPPY">#N/A</definedName>
    <definedName name="CAPPYBREAK">#N/A</definedName>
    <definedName name="CAPREC">#N/A</definedName>
    <definedName name="CAPREC1">#N/A</definedName>
    <definedName name="CAPREC2">#N/A</definedName>
    <definedName name="CAPRECE">#N/A</definedName>
    <definedName name="CAPRECF">#N/A</definedName>
    <definedName name="CAPRECOV">#N/A</definedName>
    <definedName name="CAPRECOVER">#N/A</definedName>
    <definedName name="CAPSPENDING">#N/A</definedName>
    <definedName name="CAPTERMPY">#N/A</definedName>
    <definedName name="CAPTRANSFER">#N/A</definedName>
    <definedName name="CARMACKS_">'[1]2008 DFPV using 2005 rates'!#REF!</definedName>
    <definedName name="CARMACKSKWHR">'[1]2008 DFPV using 2005 rates'!#REF!</definedName>
    <definedName name="CASH1">#REF!</definedName>
    <definedName name="CASH2">#REF!</definedName>
    <definedName name="CHOICE">#N/A</definedName>
    <definedName name="CLOAN">#N/A</definedName>
    <definedName name="Community">[4]TABLES!$B$61:$C$80</definedName>
    <definedName name="COPY1">#N/A</definedName>
    <definedName name="COPY2">#N/A</definedName>
    <definedName name="COTHER">#N/A</definedName>
    <definedName name="CREC1">#N/A</definedName>
    <definedName name="CREC2">#N/A</definedName>
    <definedName name="CTRANSFER">#N/A</definedName>
    <definedName name="CTS2F">#N/A</definedName>
    <definedName name="CTS3O">#N/A</definedName>
    <definedName name="CTS3P">#N/A</definedName>
    <definedName name="CTS3T">#N/A</definedName>
    <definedName name="CTS5I">#N/A</definedName>
    <definedName name="CTS5T">#N/A</definedName>
    <definedName name="CTSCAPFIN">#N/A</definedName>
    <definedName name="CTSCAPIN">#N/A</definedName>
    <definedName name="CTSIND">#N/A</definedName>
    <definedName name="CTSOLDOM">#N/A</definedName>
    <definedName name="CTSOLDOMR">#N/A</definedName>
    <definedName name="CTSPE">#N/A</definedName>
    <definedName name="CTSPF">#N/A</definedName>
    <definedName name="CTSREV1">#N/A</definedName>
    <definedName name="CTSREV2">#N/A</definedName>
    <definedName name="CTSTERM">#N/A</definedName>
    <definedName name="_xlnm.Database">#REF!</definedName>
    <definedName name="decmax">#REF!</definedName>
    <definedName name="DEST_">'[1]2008 DFPV using 2005 rates'!#REF!</definedName>
    <definedName name="DESTKWHR">'[1]2008 DFPV using 2005 rates'!#REF!</definedName>
    <definedName name="DESTLITRES">'[1]2008 DFPV using 2005 rates'!#REF!</definedName>
    <definedName name="DONE">#N/A</definedName>
    <definedName name="ECO2F">#N/A</definedName>
    <definedName name="ECO3O">#N/A</definedName>
    <definedName name="ECO3P">#N/A</definedName>
    <definedName name="ECO3T">#N/A</definedName>
    <definedName name="ECO5I">#N/A</definedName>
    <definedName name="ECO5T">#N/A</definedName>
    <definedName name="ECON1">#N/A</definedName>
    <definedName name="ECON3O">#N/A</definedName>
    <definedName name="ECON3P">#N/A</definedName>
    <definedName name="ECON3T">#N/A</definedName>
    <definedName name="ECON4">#N/A</definedName>
    <definedName name="ECON5">#N/A</definedName>
    <definedName name="ECON5I">#N/A</definedName>
    <definedName name="ECON5T">#N/A</definedName>
    <definedName name="ECON6">#N/A</definedName>
    <definedName name="ECONCAPFIN">#N/A</definedName>
    <definedName name="ECONCAPIN">#N/A</definedName>
    <definedName name="ECONFR">#N/A</definedName>
    <definedName name="ECONIND">#N/A</definedName>
    <definedName name="ECONOLDCR">#N/A</definedName>
    <definedName name="ECONOLDOM">#N/A</definedName>
    <definedName name="ECONPE">#N/A</definedName>
    <definedName name="ECONPF">#N/A</definedName>
    <definedName name="ECONR">#N/A</definedName>
    <definedName name="ECONTERM">#N/A</definedName>
    <definedName name="ECOOLDOM">#N/A</definedName>
    <definedName name="ECOOLDOMR">#N/A</definedName>
    <definedName name="EDUC1">#N/A</definedName>
    <definedName name="EDUC2">#N/A</definedName>
    <definedName name="EDUC2F">#N/A</definedName>
    <definedName name="EDUC3O">#N/A</definedName>
    <definedName name="EDUC3P">#N/A</definedName>
    <definedName name="EDUC3T">#N/A</definedName>
    <definedName name="EDUC4">#N/A</definedName>
    <definedName name="EDUC5">#N/A</definedName>
    <definedName name="EDUC5I">#N/A</definedName>
    <definedName name="EDUC5T">#N/A</definedName>
    <definedName name="EDUC6">#N/A</definedName>
    <definedName name="EDUCIND">#N/A</definedName>
    <definedName name="EDUCOLDOM">#N/A</definedName>
    <definedName name="EDUCOLDOMR">#N/A</definedName>
    <definedName name="EDUCPE">#N/A</definedName>
    <definedName name="EDUCPF">#N/A</definedName>
    <definedName name="EDUCTERM">#N/A</definedName>
    <definedName name="ENTIRE">#N/A</definedName>
    <definedName name="EQ1_">#N/A</definedName>
    <definedName name="EQ2_">#N/A</definedName>
    <definedName name="EQPT1">#N/A</definedName>
    <definedName name="EQPT2">#N/A</definedName>
    <definedName name="Estimated_Voice___South">[3]Projects!#REF!</definedName>
    <definedName name="febmax">#REF!</definedName>
    <definedName name="ff">[5]D!#REF!</definedName>
    <definedName name="FIN2F">#N/A</definedName>
    <definedName name="FIN3O">#N/A</definedName>
    <definedName name="FIN3P">#N/A</definedName>
    <definedName name="FIN3T">#N/A</definedName>
    <definedName name="FIN5I">#N/A</definedName>
    <definedName name="FIN5T">#N/A</definedName>
    <definedName name="FINES1">#N/A</definedName>
    <definedName name="FINES2">#N/A</definedName>
    <definedName name="FINOLDOM">#N/A</definedName>
    <definedName name="FINOLDOMR">#N/A</definedName>
    <definedName name="FINSUMMARY">#N/A</definedName>
    <definedName name="FTN_CALCULATION_AND_PMT_AMOUNTS">#REF!</definedName>
    <definedName name="FTN_SALES_ANALYSIS">#REF!</definedName>
    <definedName name="ftnpaymentamounts">#REF!</definedName>
    <definedName name="FTNSales_for_year">#REF!</definedName>
    <definedName name="GOVT1">#N/A</definedName>
    <definedName name="GOVT2">#N/A</definedName>
    <definedName name="GOVT2F">#N/A</definedName>
    <definedName name="GOVT3O">#N/A</definedName>
    <definedName name="GOVT3P">#N/A</definedName>
    <definedName name="GOVT3T">#N/A</definedName>
    <definedName name="GOVT4">#N/A</definedName>
    <definedName name="GOVT5I">#N/A</definedName>
    <definedName name="GOVT5T">#N/A</definedName>
    <definedName name="GOVT6">#N/A</definedName>
    <definedName name="GOVTIND">#N/A</definedName>
    <definedName name="GOVTOLDOM">#N/A</definedName>
    <definedName name="GOVTOLDOMR">#N/A</definedName>
    <definedName name="GOVTPE">#N/A</definedName>
    <definedName name="GOVTPF">#N/A</definedName>
    <definedName name="GOVTTERM">#N/A</definedName>
    <definedName name="GSCAPFIN">#N/A</definedName>
    <definedName name="GSCAPIN">#N/A</definedName>
    <definedName name="HAINES_">'[1]2008 DFPV using 2005 rates'!#REF!</definedName>
    <definedName name="HAINESKWHR">'[1]2008 DFPV using 2005 rates'!#REF!</definedName>
    <definedName name="hcredit" localSheetId="2">[6]Rates!$C$5</definedName>
    <definedName name="hcredit">[6]Rates!$C$5</definedName>
    <definedName name="hh">'[7]SUMMARY 2'!#REF!</definedName>
    <definedName name="HHR2F">#N/A</definedName>
    <definedName name="HHR3O">#N/A</definedName>
    <definedName name="HHR3P">#N/A</definedName>
    <definedName name="HHR3T">#N/A</definedName>
    <definedName name="HHR5I">#N/A</definedName>
    <definedName name="HHR5T">#N/A</definedName>
    <definedName name="HHRFR">#N/A</definedName>
    <definedName name="HHRIND">#N/A</definedName>
    <definedName name="HHROLDCR">#N/A</definedName>
    <definedName name="HHROLDOM">#N/A</definedName>
    <definedName name="HHROLDOMR">#N/A</definedName>
    <definedName name="HHRPE">#N/A</definedName>
    <definedName name="HHRPF">#N/A</definedName>
    <definedName name="HHRR">#N/A</definedName>
    <definedName name="HHRTERM">#N/A</definedName>
    <definedName name="HPSET">#REF!</definedName>
    <definedName name="hpset1">#REF!</definedName>
    <definedName name="HPSETMACRO">#REF!</definedName>
    <definedName name="hpsetmacro2">#REF!</definedName>
    <definedName name="INDET">#N/A</definedName>
    <definedName name="index">#REF!</definedName>
    <definedName name="INDPY1">#N/A</definedName>
    <definedName name="INDPY2">#N/A</definedName>
    <definedName name="INDTERMPY">#N/A</definedName>
    <definedName name="input">#REF!</definedName>
    <definedName name="Insurance">#REF!</definedName>
    <definedName name="INTAX1">#N/A</definedName>
    <definedName name="INTAX2">#N/A</definedName>
    <definedName name="INVEST1">#N/A</definedName>
    <definedName name="INVEST2">#N/A</definedName>
    <definedName name="janmax">#REF!</definedName>
    <definedName name="jj">[5]D!#REF!</definedName>
    <definedName name="julmax">#REF!</definedName>
    <definedName name="junmax">#REF!</definedName>
    <definedName name="JUS2F">#N/A</definedName>
    <definedName name="JUS3O">#N/A</definedName>
    <definedName name="JUS3P">#N/A</definedName>
    <definedName name="JUS3T">#N/A</definedName>
    <definedName name="JUS5I">#N/A</definedName>
    <definedName name="JUS5T">#N/A</definedName>
    <definedName name="JUSOLDOM">#N/A</definedName>
    <definedName name="JUSOLDOMR">#N/A</definedName>
    <definedName name="KAPITALPY">#N/A</definedName>
    <definedName name="KENO_">'[1]2008 DFPV using 2005 rates'!#REF!</definedName>
    <definedName name="KENOKWHR">'[1]2008 DFPV using 2005 rates'!#REF!</definedName>
    <definedName name="kk">[5]D!#REF!</definedName>
    <definedName name="Laptops_cost">[3]Projects!#REF!</definedName>
    <definedName name="Laptops_num">[3]Projects!#REF!</definedName>
    <definedName name="LESS__Hardware___Voice_Costs_to_be_capitalized">[3]Projects!#REF!</definedName>
    <definedName name="LFRP1">#N/A</definedName>
    <definedName name="LFRP2">#N/A</definedName>
    <definedName name="LIQTAX1">#N/A</definedName>
    <definedName name="LIQTAX2">#N/A</definedName>
    <definedName name="LIQUOR1">#N/A</definedName>
    <definedName name="LIQUOR2">#N/A</definedName>
    <definedName name="LNG_CARRIER">[8]Lists!$A$2:$A$12</definedName>
    <definedName name="LNG_SOURCE">[8]Lists!$C$2:$C$10</definedName>
    <definedName name="LOAN">#N/A</definedName>
    <definedName name="LOANCE1">#N/A</definedName>
    <definedName name="LOANCE2">#N/A</definedName>
    <definedName name="LOANCR1">#N/A</definedName>
    <definedName name="LOANCR2">#N/A</definedName>
    <definedName name="LOANIE1">#N/A</definedName>
    <definedName name="LOANIE2">#N/A</definedName>
    <definedName name="LOANIR1">#N/A</definedName>
    <definedName name="LOANIR2">#N/A</definedName>
    <definedName name="LOANP">#N/A</definedName>
    <definedName name="LOANPE1">#N/A</definedName>
    <definedName name="LOANPE2">#N/A</definedName>
    <definedName name="LOANPR1">#N/A</definedName>
    <definedName name="LOANPR2">#N/A</definedName>
    <definedName name="LOSSES">#REF!</definedName>
    <definedName name="MACRO">#N/A</definedName>
    <definedName name="marmax">#REF!</definedName>
    <definedName name="maxmar">#REF!</definedName>
    <definedName name="maymax">#REF!</definedName>
    <definedName name="MENU">#N/A</definedName>
    <definedName name="MENU2">#N/A</definedName>
    <definedName name="MISC">#N/A</definedName>
    <definedName name="MISC1">#N/A</definedName>
    <definedName name="MISC2">#N/A</definedName>
    <definedName name="no">[5]D!#REF!</definedName>
    <definedName name="none">#REF!</definedName>
    <definedName name="novmax">#REF!</definedName>
    <definedName name="Number">#REF!</definedName>
    <definedName name="Number_of_staff">[3]Projects!#REF!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ctmax">#REF!</definedName>
    <definedName name="OLDC">#N/A</definedName>
    <definedName name="OLDCROW_">'[1]2008 DFPV using 2005 rates'!#REF!</definedName>
    <definedName name="OLDCROWKWHR">'[1]2008 DFPV using 2005 rates'!#REF!</definedName>
    <definedName name="OLDCROWKWR">'[1]2008 DFPV using 2005 rates'!#REF!</definedName>
    <definedName name="OLDCROWLITRES">'[1]2008 DFPV using 2005 rates'!#REF!</definedName>
    <definedName name="OLDOM">#N/A</definedName>
    <definedName name="OLDOMHSG">#N/A</definedName>
    <definedName name="OLDOMR">#N/A</definedName>
    <definedName name="OLDR">#N/A</definedName>
    <definedName name="OMALLOT">#N/A</definedName>
    <definedName name="OMALLOTMENT">#N/A</definedName>
    <definedName name="OMCOMPPY">#N/A</definedName>
    <definedName name="OMEXP">#N/A</definedName>
    <definedName name="OMEXPEND">#N/A</definedName>
    <definedName name="OMEXPENHSG">#N/A</definedName>
    <definedName name="OMEXPENSE">#N/A</definedName>
    <definedName name="OMINDPY1">#N/A</definedName>
    <definedName name="OMINDPY2">#N/A</definedName>
    <definedName name="OMPERSONS">#N/A</definedName>
    <definedName name="OMPY">#N/A</definedName>
    <definedName name="OMPYBREAK">#N/A</definedName>
    <definedName name="OMREC">#N/A</definedName>
    <definedName name="OMRECOVER">#N/A</definedName>
    <definedName name="OMRECOVERY">#N/A</definedName>
    <definedName name="OMSPENDING">#N/A</definedName>
    <definedName name="OMSPLITPY">#N/A</definedName>
    <definedName name="OMTERMPY">#N/A</definedName>
    <definedName name="OMTERMPY1">#N/A</definedName>
    <definedName name="OMTERMPY2">#N/A</definedName>
    <definedName name="OMTRANSFER">#N/A</definedName>
    <definedName name="optha" localSheetId="2">[6]Rates!$G$75</definedName>
    <definedName name="optha">[6]Rates!$G$75</definedName>
    <definedName name="opthd" localSheetId="2">[6]Rates!$G$87</definedName>
    <definedName name="opthd">[6]Rates!$G$87</definedName>
    <definedName name="OREV">#N/A</definedName>
    <definedName name="Other">#REF!</definedName>
    <definedName name="pafe2">#REF!</definedName>
    <definedName name="page1">#REF!</definedName>
    <definedName name="page2">#REF!</definedName>
    <definedName name="page3">#REF!</definedName>
    <definedName name="PAGE6">#REF!</definedName>
    <definedName name="page6_7">[9]BS!$A$1:$F$78,[9]BS!#REF!</definedName>
    <definedName name="PAGE7">#REF!</definedName>
    <definedName name="PAGE9">#REF!</definedName>
    <definedName name="part1">#REF!</definedName>
    <definedName name="part2">#REF!</definedName>
    <definedName name="PCs_cost">[3]Projects!#REF!</definedName>
    <definedName name="PCs_num">[3]Projects!#REF!</definedName>
    <definedName name="PELLY_">'[1]2008 DFPV using 2005 rates'!#REF!</definedName>
    <definedName name="PELLYKWHR">'[1]2008 DFPV using 2005 rates'!#REF!</definedName>
    <definedName name="PELLYLITRES">'[1]2008 DFPV using 2005 rates'!#REF!</definedName>
    <definedName name="PERSON">#N/A</definedName>
    <definedName name="PHOT1">#N/A</definedName>
    <definedName name="PHOT2">#N/A</definedName>
    <definedName name="PRINT">#N/A</definedName>
    <definedName name="_xlnm.Print_Area" localSheetId="0">'Table 1'!$A$1:$L$28</definedName>
    <definedName name="_xlnm.Print_Area" localSheetId="1">'Table 2'!$A$1:$H$36</definedName>
    <definedName name="_xlnm.Print_Area" localSheetId="2">'Table 3'!$A$1:$G$38</definedName>
    <definedName name="_xlnm.Print_Area" localSheetId="3">'Table 4'!$A$1:$F$31</definedName>
    <definedName name="_xlnm.Print_Area" localSheetId="4">'Table 5'!$A$1:$M$32</definedName>
    <definedName name="_xlnm.Print_Area" localSheetId="5">'Table 6'!$A$1:$J$38</definedName>
    <definedName name="Print_Area_MI">#REF!</definedName>
    <definedName name="PRINTALLOT">#N/A</definedName>
    <definedName name="PRINTCAPPY1">#N/A</definedName>
    <definedName name="PRINTCAPPY2">#N/A</definedName>
    <definedName name="Printer___High_cost">[3]Projects!#REF!</definedName>
    <definedName name="Printer___High_num">[3]Projects!#REF!</definedName>
    <definedName name="Printer___Low_cost">[3]Projects!#REF!</definedName>
    <definedName name="Printer___Low_num">[3]Projects!#REF!</definedName>
    <definedName name="Printer___Standard_cost">[3]Projects!#REF!</definedName>
    <definedName name="Printer___Standard_num">[3]Projects!#REF!</definedName>
    <definedName name="PRINTFINANCIAL">#N/A</definedName>
    <definedName name="PRINTO_M">#N/A</definedName>
    <definedName name="PRINTO_MPY1">#N/A</definedName>
    <definedName name="PRINTO_MPY2">#N/A</definedName>
    <definedName name="PRINTREVENUE">#N/A</definedName>
    <definedName name="PRINTSUMPY">#N/A</definedName>
    <definedName name="PRINTTOTAL">#N/A</definedName>
    <definedName name="Proj55156">'[10]Schedule 10-B-4'!#REF!</definedName>
    <definedName name="Proj55156.">'[11]Schedule 10-B-4'!#REF!</definedName>
    <definedName name="PSC2F">#N/A</definedName>
    <definedName name="PSC3O">#N/A</definedName>
    <definedName name="PSC3P">#N/A</definedName>
    <definedName name="PSC3T">#N/A</definedName>
    <definedName name="PSC5I">#N/A</definedName>
    <definedName name="PSC5T">#N/A</definedName>
    <definedName name="PSCOLDOM">#N/A</definedName>
    <definedName name="PSCOLDOMR">#N/A</definedName>
    <definedName name="PUTT1">#N/A</definedName>
    <definedName name="PUTT2">#N/A</definedName>
    <definedName name="PYTOTALS">#N/A</definedName>
    <definedName name="Rate_Table">[4]TABLES!$B$9:$H$56</definedName>
    <definedName name="REV">#N/A</definedName>
    <definedName name="REVENUE">#N/A</definedName>
    <definedName name="REVENUES">#N/A</definedName>
    <definedName name="ridera2" localSheetId="2">[6]Rates!$C$8</definedName>
    <definedName name="ridera2">[6]Rates!$C$8</definedName>
    <definedName name="RiderJForecast">#REF!</definedName>
    <definedName name="RidersGST2008">#REF!</definedName>
    <definedName name="RNEW1">#N/A</definedName>
    <definedName name="RNEW2">#N/A</definedName>
    <definedName name="RNEW2F">#N/A</definedName>
    <definedName name="RNEWIND">#N/A</definedName>
    <definedName name="RNEWOLDOM">#N/A</definedName>
    <definedName name="RNEWOLDOMR">#N/A</definedName>
    <definedName name="RNEWPE">#N/A</definedName>
    <definedName name="RNEWPF">#N/A</definedName>
    <definedName name="RNEWTERM">#N/A</definedName>
    <definedName name="rolling">#REF!</definedName>
    <definedName name="ROSS_">'[1]2008 DFPV using 2005 rates'!#REF!</definedName>
    <definedName name="ROSSKWHR">'[1]2008 DFPV using 2005 rates'!#REF!</definedName>
    <definedName name="rp930je">#REF!</definedName>
    <definedName name="RR3O">#N/A</definedName>
    <definedName name="RR3P">#N/A</definedName>
    <definedName name="RR3T">#N/A</definedName>
    <definedName name="RR5I">#N/A</definedName>
    <definedName name="RR5T">#N/A</definedName>
    <definedName name="rt11dc1" localSheetId="2">[6]Rates!$B$16</definedName>
    <definedName name="rt11dc1">[6]Rates!$B$16</definedName>
    <definedName name="rt11de1" localSheetId="2">[6]Rates!$C$16</definedName>
    <definedName name="rt11de1">[6]Rates!$C$16</definedName>
    <definedName name="rt11ge1" localSheetId="2">[6]Rates!$C$14</definedName>
    <definedName name="rt11ge1">[6]Rates!$C$14</definedName>
    <definedName name="rt11sc1" localSheetId="2">[6]Rates!$B$17</definedName>
    <definedName name="rt11sc1">[6]Rates!$B$17</definedName>
    <definedName name="rt11te1" localSheetId="2">[6]Rates!$C$15</definedName>
    <definedName name="rt11te1">[6]Rates!$C$15</definedName>
    <definedName name="rt21dc1" localSheetId="2">[6]Rates!$B$28</definedName>
    <definedName name="rt21dc1">[6]Rates!$B$28</definedName>
    <definedName name="rt21dd1" localSheetId="2">[6]Rates!$C$28</definedName>
    <definedName name="rt21dd1">[6]Rates!$C$28</definedName>
    <definedName name="rt21de1" localSheetId="2">[6]Rates!$D$28</definedName>
    <definedName name="rt21de1">[6]Rates!$D$28</definedName>
    <definedName name="rt21de2" localSheetId="2">[6]Rates!$E$28</definedName>
    <definedName name="rt21de2">[6]Rates!$E$28</definedName>
    <definedName name="rt21ge1" localSheetId="2">[6]Rates!$D$26</definedName>
    <definedName name="rt21ge1">[6]Rates!$D$26</definedName>
    <definedName name="rt21ge2" localSheetId="2">[6]Rates!$E$26</definedName>
    <definedName name="rt21ge2">[6]Rates!$E$26</definedName>
    <definedName name="rt21sc1" localSheetId="2">[6]Rates!$B$29</definedName>
    <definedName name="rt21sc1">[6]Rates!$B$29</definedName>
    <definedName name="rt21sd1" localSheetId="2">[6]Rates!$C$29</definedName>
    <definedName name="rt21sd1">[6]Rates!$C$29</definedName>
    <definedName name="rt21tc1" localSheetId="2">[6]Rates!$B$27</definedName>
    <definedName name="rt21tc1">[6]Rates!$B$27</definedName>
    <definedName name="rt21td1" localSheetId="2">[6]Rates!$C$27</definedName>
    <definedName name="rt21td1">[6]Rates!$C$27</definedName>
    <definedName name="rt21te1" localSheetId="2">[6]Rates!$D$27</definedName>
    <definedName name="rt21te1">[6]Rates!$D$27</definedName>
    <definedName name="rt21te2" localSheetId="2">[6]Rates!$E$27</definedName>
    <definedName name="rt21te2">[6]Rates!$E$27</definedName>
    <definedName name="rt22dc1" localSheetId="2">[6]Rates!$B$40</definedName>
    <definedName name="rt22dc1">[6]Rates!$B$40</definedName>
    <definedName name="rt22dd1" localSheetId="2">[6]Rates!$C$40</definedName>
    <definedName name="rt22dd1">[6]Rates!$C$40</definedName>
    <definedName name="rt22de1" localSheetId="2">[6]Rates!$D$40</definedName>
    <definedName name="rt22de1">[6]Rates!$D$40</definedName>
    <definedName name="rt22de2" localSheetId="2">[6]Rates!$E$40</definedName>
    <definedName name="rt22de2">[6]Rates!$E$40</definedName>
    <definedName name="rt22ge1" localSheetId="2">[6]Rates!$D$38</definedName>
    <definedName name="rt22ge1">[6]Rates!$D$38</definedName>
    <definedName name="rt22ge2" localSheetId="2">[6]Rates!$E$38</definedName>
    <definedName name="rt22ge2">[6]Rates!$E$38</definedName>
    <definedName name="rt22sc1" localSheetId="2">[6]Rates!$B$41</definedName>
    <definedName name="rt22sc1">[6]Rates!$B$41</definedName>
    <definedName name="rt22sd1" localSheetId="2">[6]Rates!$C$41</definedName>
    <definedName name="rt22sd1">[6]Rates!$C$41</definedName>
    <definedName name="rt22tc1" localSheetId="2">[6]Rates!$B$39</definedName>
    <definedName name="rt22tc1">[6]Rates!$B$39</definedName>
    <definedName name="rt22td1" localSheetId="2">[6]Rates!$C$39</definedName>
    <definedName name="rt22td1">[6]Rates!$C$39</definedName>
    <definedName name="rt22te1" localSheetId="2">[6]Rates!$D$39</definedName>
    <definedName name="rt22te1">[6]Rates!$D$39</definedName>
    <definedName name="rt22te2" localSheetId="2">[6]Rates!$E$39</definedName>
    <definedName name="rt22te2">[6]Rates!$E$39</definedName>
    <definedName name="rt25dc1" localSheetId="2">[6]Rates!$B$52</definedName>
    <definedName name="rt25dc1">[6]Rates!$B$52</definedName>
    <definedName name="rt25dd1" localSheetId="2">[6]Rates!$C$52</definedName>
    <definedName name="rt25dd1">[6]Rates!$C$52</definedName>
    <definedName name="rt25de1" localSheetId="2">[6]Rates!$D$52</definedName>
    <definedName name="rt25de1">[6]Rates!$D$52</definedName>
    <definedName name="rt25de2" localSheetId="2">[6]Rates!$E$52</definedName>
    <definedName name="rt25de2">[6]Rates!$E$52</definedName>
    <definedName name="rt25ge1" localSheetId="2">[6]Rates!$D$50</definedName>
    <definedName name="rt25ge1">[6]Rates!$D$50</definedName>
    <definedName name="rt25ge2" localSheetId="2">[6]Rates!$E$50</definedName>
    <definedName name="rt25ge2">[6]Rates!$E$50</definedName>
    <definedName name="rt25tc1" localSheetId="2">[6]Rates!$B$51</definedName>
    <definedName name="rt25tc1">[6]Rates!$B$51</definedName>
    <definedName name="rt25td1" localSheetId="2">[6]Rates!$C$51</definedName>
    <definedName name="rt25td1">[6]Rates!$C$51</definedName>
    <definedName name="rt25te1" localSheetId="2">[6]Rates!$D$51</definedName>
    <definedName name="rt25te1">[6]Rates!$D$51</definedName>
    <definedName name="rt25te2" localSheetId="2">[6]Rates!$E$51</definedName>
    <definedName name="rt25te2">[6]Rates!$E$51</definedName>
    <definedName name="rt26dc1" localSheetId="2">[6]Rates!$B$64</definedName>
    <definedName name="rt26dc1">[6]Rates!$B$64</definedName>
    <definedName name="rt26dd1" localSheetId="2">[6]Rates!$C$64</definedName>
    <definedName name="rt26dd1">[6]Rates!$C$64</definedName>
    <definedName name="rt31ddd1" localSheetId="2">[6]Rates!$C$76</definedName>
    <definedName name="rt31ddd1">[6]Rates!$C$76</definedName>
    <definedName name="rt31ddd2" localSheetId="2">[6]Rates!$D$76</definedName>
    <definedName name="rt31ddd2">[6]Rates!$D$76</definedName>
    <definedName name="rt31dde1" localSheetId="2">[6]Rates!$E$76</definedName>
    <definedName name="rt31dde1">[6]Rates!$E$76</definedName>
    <definedName name="rt31dde2" localSheetId="2">[6]Rates!$F$76</definedName>
    <definedName name="rt31dde2">[6]Rates!$F$76</definedName>
    <definedName name="rt31dge1" localSheetId="2">[6]Rates!$E$74</definedName>
    <definedName name="rt31dge1">[6]Rates!$E$74</definedName>
    <definedName name="rt31dge2" localSheetId="2">[6]Rates!$F$74</definedName>
    <definedName name="rt31dge2">[6]Rates!$F$74</definedName>
    <definedName name="rt31dsd1" localSheetId="2">[6]Rates!$C$77</definedName>
    <definedName name="rt31dsd1">[6]Rates!$C$77</definedName>
    <definedName name="rt31dsd2" localSheetId="2">[6]Rates!$D$77</definedName>
    <definedName name="rt31dsd2">[6]Rates!$D$77</definedName>
    <definedName name="rt31dtd1" localSheetId="2">[6]Rates!$C$75</definedName>
    <definedName name="rt31dtd1">[6]Rates!$C$75</definedName>
    <definedName name="rt31dtd2" localSheetId="2">[6]Rates!$D$75</definedName>
    <definedName name="rt31dtd2">[6]Rates!$D$75</definedName>
    <definedName name="rt31dte1" localSheetId="2">[6]Rates!$E$75</definedName>
    <definedName name="rt31dte1">[6]Rates!$E$75</definedName>
    <definedName name="rt31dte2" localSheetId="2">[6]Rates!$F$75</definedName>
    <definedName name="rt31dte2">[6]Rates!$F$75</definedName>
    <definedName name="rt31tdd1" localSheetId="2">[6]Rates!$C$88</definedName>
    <definedName name="rt31tdd1">[6]Rates!$C$88</definedName>
    <definedName name="rt31tdd2" localSheetId="2">[6]Rates!$D$88</definedName>
    <definedName name="rt31tdd2">[6]Rates!$D$88</definedName>
    <definedName name="rt31tde1" localSheetId="2">[6]Rates!$E$88</definedName>
    <definedName name="rt31tde1">[6]Rates!$E$88</definedName>
    <definedName name="rt31tde2" localSheetId="2">[6]Rates!$F$88</definedName>
    <definedName name="rt31tde2">[6]Rates!$F$88</definedName>
    <definedName name="rt31tge1" localSheetId="2">[6]Rates!$E$86</definedName>
    <definedName name="rt31tge1">[6]Rates!$E$86</definedName>
    <definedName name="rt31tge2" localSheetId="2">[6]Rates!$F$86</definedName>
    <definedName name="rt31tge2">[6]Rates!$F$86</definedName>
    <definedName name="rt31tsd1" localSheetId="2">[6]Rates!$C$89</definedName>
    <definedName name="rt31tsd1">[6]Rates!$C$89</definedName>
    <definedName name="rt31tsd2" localSheetId="2">[6]Rates!$D$89</definedName>
    <definedName name="rt31tsd2">[6]Rates!$D$89</definedName>
    <definedName name="rt31ttd1" localSheetId="2">[6]Rates!$C$87</definedName>
    <definedName name="rt31ttd1">[6]Rates!$C$87</definedName>
    <definedName name="rt31ttd2" localSheetId="2">[6]Rates!$D$87</definedName>
    <definedName name="rt31ttd2">[6]Rates!$D$87</definedName>
    <definedName name="rt31tte1" localSheetId="2">[6]Rates!$E$87</definedName>
    <definedName name="rt31tte1">[6]Rates!$E$87</definedName>
    <definedName name="rt31tte2" localSheetId="2">[6]Rates!$F$87</definedName>
    <definedName name="rt31tte2">[6]Rates!$F$87</definedName>
    <definedName name="rt32dd1" localSheetId="2">[6]Rates!$C$100</definedName>
    <definedName name="rt32dd1">[6]Rates!$C$100</definedName>
    <definedName name="rt32dd2" localSheetId="2">[6]Rates!$D$100</definedName>
    <definedName name="rt32dd2">[6]Rates!$D$100</definedName>
    <definedName name="rt32de1" localSheetId="2">[6]Rates!$E$100</definedName>
    <definedName name="rt32de1">[6]Rates!$E$100</definedName>
    <definedName name="rt32de2" localSheetId="2">[6]Rates!$F$100</definedName>
    <definedName name="rt32de2">[6]Rates!$F$100</definedName>
    <definedName name="rt32ge1" localSheetId="2">[6]Rates!$E$98</definedName>
    <definedName name="rt32ge1">[6]Rates!$E$98</definedName>
    <definedName name="rt32ge2" localSheetId="2">[6]Rates!$F$98</definedName>
    <definedName name="rt32ge2">[6]Rates!$F$98</definedName>
    <definedName name="rt32sd1" localSheetId="2">[6]Rates!$C$101</definedName>
    <definedName name="rt32sd1">[6]Rates!$C$101</definedName>
    <definedName name="rt32sd2" localSheetId="2">[6]Rates!$D$101</definedName>
    <definedName name="rt32sd2">[6]Rates!$D$101</definedName>
    <definedName name="rt32td1" localSheetId="2">[6]Rates!$C$99</definedName>
    <definedName name="rt32td1">[6]Rates!$C$99</definedName>
    <definedName name="rt32td2" localSheetId="2">[6]Rates!$D$99</definedName>
    <definedName name="rt32td2">[6]Rates!$D$99</definedName>
    <definedName name="rt32te1" localSheetId="2">[6]Rates!$E$99</definedName>
    <definedName name="rt32te1">[6]Rates!$E$99</definedName>
    <definedName name="rt32te2" localSheetId="2">[6]Rates!$F$99</definedName>
    <definedName name="rt32te2">[6]Rates!$F$99</definedName>
    <definedName name="rt33ge1" localSheetId="2">[6]Rates!$E$110</definedName>
    <definedName name="rt33ge1">[6]Rates!$E$110</definedName>
    <definedName name="rt33ge2" localSheetId="2">[6]Rates!$F$110</definedName>
    <definedName name="rt33ge2">[6]Rates!$F$110</definedName>
    <definedName name="rt33sc1" localSheetId="2">[6]Rates!$B$113</definedName>
    <definedName name="rt33sc1">[6]Rates!$B$113</definedName>
    <definedName name="rt33se1" localSheetId="2">[6]Rates!$E$113</definedName>
    <definedName name="rt33se1">[6]Rates!$E$113</definedName>
    <definedName name="rt33se2" localSheetId="2">[6]Rates!$F$113</definedName>
    <definedName name="rt33se2">[6]Rates!$F$113</definedName>
    <definedName name="rt33tc1" localSheetId="2">[6]Rates!$B$111</definedName>
    <definedName name="rt33tc1">[6]Rates!$B$111</definedName>
    <definedName name="rt33te1" localSheetId="2">[6]Rates!$E$111</definedName>
    <definedName name="rt33te1">[6]Rates!$E$111</definedName>
    <definedName name="rt33te2" localSheetId="2">[6]Rates!$F$111</definedName>
    <definedName name="rt33te2">[6]Rates!$F$111</definedName>
    <definedName name="rt38ge1" localSheetId="2">[6]Rates!$E$122</definedName>
    <definedName name="rt38ge1">[6]Rates!$E$122</definedName>
    <definedName name="rt38ge2" localSheetId="2">[6]Rates!$F$122</definedName>
    <definedName name="rt38ge2">[6]Rates!$F$122</definedName>
    <definedName name="rt41dc1" localSheetId="2">[6]Rates!$B$136</definedName>
    <definedName name="rt41dc1">[6]Rates!$B$136</definedName>
    <definedName name="rt41dd1" localSheetId="2">[6]Rates!$C$136</definedName>
    <definedName name="rt41dd1">[6]Rates!$C$136</definedName>
    <definedName name="rt41de1" localSheetId="2">[6]Rates!$D$136</definedName>
    <definedName name="rt41de1">[6]Rates!$D$136</definedName>
    <definedName name="rt41de2" localSheetId="2">[6]Rates!$E$136</definedName>
    <definedName name="rt41de2">[6]Rates!$E$136</definedName>
    <definedName name="rt41ge1" localSheetId="2">[6]Rates!$D$134</definedName>
    <definedName name="rt41ge1">[6]Rates!$D$134</definedName>
    <definedName name="rt41ge2" localSheetId="2">[6]Rates!$E$134</definedName>
    <definedName name="rt41ge2">[6]Rates!$E$134</definedName>
    <definedName name="rt41sc1" localSheetId="2">[6]Rates!$B$137</definedName>
    <definedName name="rt41sc1">[6]Rates!$B$137</definedName>
    <definedName name="rt41sd1" localSheetId="2">[6]Rates!$C$137</definedName>
    <definedName name="rt41sd1">[6]Rates!$C$137</definedName>
    <definedName name="rt41tc1" localSheetId="2">[6]Rates!$B$135</definedName>
    <definedName name="rt41tc1">[6]Rates!$B$135</definedName>
    <definedName name="rt41td1" localSheetId="2">[6]Rates!$C$135</definedName>
    <definedName name="rt41td1">[6]Rates!$C$135</definedName>
    <definedName name="rt41te1" localSheetId="2">[6]Rates!$D$135</definedName>
    <definedName name="rt41te1">[6]Rates!$D$135</definedName>
    <definedName name="rt41te2" localSheetId="2">[6]Rates!$E$135</definedName>
    <definedName name="rt41te2">[6]Rates!$E$135</definedName>
    <definedName name="rt51dc1" localSheetId="2">[6]Rates!$B$148</definedName>
    <definedName name="rt51dc1">[6]Rates!$B$148</definedName>
    <definedName name="rt51dd1" localSheetId="2">[6]Rates!$C$148</definedName>
    <definedName name="rt51dd1">[6]Rates!$C$148</definedName>
    <definedName name="rt51de1" localSheetId="2">[6]Rates!$D$148</definedName>
    <definedName name="rt51de1">[6]Rates!$D$148</definedName>
    <definedName name="rt51de2" localSheetId="2">[6]Rates!$E$148</definedName>
    <definedName name="rt51de2">[6]Rates!$E$148</definedName>
    <definedName name="rt51ge1" localSheetId="2">[6]Rates!$D$146</definedName>
    <definedName name="rt51ge1">[6]Rates!$D$146</definedName>
    <definedName name="rt51ge2" localSheetId="2">[6]Rates!$E$146</definedName>
    <definedName name="rt51ge2">[6]Rates!$E$146</definedName>
    <definedName name="rt51sc1" localSheetId="2">[6]Rates!$B$149</definedName>
    <definedName name="rt51sc1">[6]Rates!$B$149</definedName>
    <definedName name="rt51sd1" localSheetId="2">[6]Rates!$C$149</definedName>
    <definedName name="rt51sd1">[6]Rates!$C$149</definedName>
    <definedName name="rt51tc1" localSheetId="2">[6]Rates!$B$147</definedName>
    <definedName name="rt51tc1">[6]Rates!$B$147</definedName>
    <definedName name="rt51td1" localSheetId="2">[6]Rates!$C$147</definedName>
    <definedName name="rt51td1">[6]Rates!$C$147</definedName>
    <definedName name="rt51te1" localSheetId="2">[6]Rates!$D$147</definedName>
    <definedName name="rt51te1">[6]Rates!$D$147</definedName>
    <definedName name="rt51te2" localSheetId="2">[6]Rates!$E$147</definedName>
    <definedName name="rt51te2">[6]Rates!$E$147</definedName>
    <definedName name="rt56dc1" localSheetId="2">[6]Rates!$B$160</definedName>
    <definedName name="rt56dc1">[6]Rates!$B$160</definedName>
    <definedName name="rt56dd1" localSheetId="2">[6]Rates!$C$160</definedName>
    <definedName name="rt56dd1">[6]Rates!$C$160</definedName>
    <definedName name="rt56de1" localSheetId="2">[6]Rates!$D$160</definedName>
    <definedName name="rt56de1">[6]Rates!$D$160</definedName>
    <definedName name="rt56de2" localSheetId="2">[6]Rates!$E$160</definedName>
    <definedName name="rt56de2">[6]Rates!$E$160</definedName>
    <definedName name="rt56ge1" localSheetId="2">[6]Rates!$D$158</definedName>
    <definedName name="rt56ge1">[6]Rates!$D$158</definedName>
    <definedName name="rt56ge2" localSheetId="2">[6]Rates!$E$158</definedName>
    <definedName name="rt56ge2">[6]Rates!$E$158</definedName>
    <definedName name="rt56sc1" localSheetId="2">[6]Rates!$B$161</definedName>
    <definedName name="rt56sc1">[6]Rates!$B$161</definedName>
    <definedName name="rt56sd1" localSheetId="2">[6]Rates!$C$161</definedName>
    <definedName name="rt56sd1">[6]Rates!$C$161</definedName>
    <definedName name="rt56tc1" localSheetId="2">[6]Rates!$B$159</definedName>
    <definedName name="rt56tc1">[6]Rates!$B$159</definedName>
    <definedName name="rt56td1" localSheetId="2">[6]Rates!$C$159</definedName>
    <definedName name="rt56td1">[6]Rates!$C$159</definedName>
    <definedName name="rt56te1" localSheetId="2">[6]Rates!$D$159</definedName>
    <definedName name="rt56te1">[6]Rates!$D$159</definedName>
    <definedName name="rt56te2" localSheetId="2">[6]Rates!$E$159</definedName>
    <definedName name="rt56te2">[6]Rates!$E$159</definedName>
    <definedName name="rt61dabcd1" localSheetId="2">[6]Rates!$D$172</definedName>
    <definedName name="rt61dabcd1">[6]Rates!$D$172</definedName>
    <definedName name="rt61gd1" localSheetId="2">[6]Rates!$D$170</definedName>
    <definedName name="rt61gd1">[6]Rates!$D$170</definedName>
    <definedName name="rt61td1" localSheetId="2">[6]Rates!$D$171</definedName>
    <definedName name="rt61td1">[6]Rates!$D$171</definedName>
    <definedName name="rt63dabced1" localSheetId="2">[6]Rates!$D$184</definedName>
    <definedName name="rt63dabced1">[6]Rates!$D$184</definedName>
    <definedName name="rt63gd1" localSheetId="2">[6]Rates!$D$182</definedName>
    <definedName name="rt63gd1">[6]Rates!$D$182</definedName>
    <definedName name="rt63td1" localSheetId="2">[6]Rates!$D$183</definedName>
    <definedName name="rt63td1">[6]Rates!$D$183</definedName>
    <definedName name="Sales2008">#REF!</definedName>
    <definedName name="Salesforecastdollars">#REF!</definedName>
    <definedName name="SalesforecastKWh">#REF!</definedName>
    <definedName name="Sch2OMDetail">#REF!</definedName>
    <definedName name="Schedule10B5">#REF!</definedName>
    <definedName name="Schedule11B4">#REF!</definedName>
    <definedName name="Schedule11B5">#REF!</definedName>
    <definedName name="Schedule12B2">#REF!</definedName>
    <definedName name="Schedule15B2">#REF!</definedName>
    <definedName name="Schedule15B3">#REF!</definedName>
    <definedName name="Schedule16B3">#REF!</definedName>
    <definedName name="Schedule16B4">#REF!</definedName>
    <definedName name="Schedule16B5">#REF!</definedName>
    <definedName name="Schedule17B3">#REF!</definedName>
    <definedName name="Schedule17B4">'[10]Schedule 17-B-4'!#REF!</definedName>
    <definedName name="Schedule19B2">#REF!</definedName>
    <definedName name="Schedule20B5">#REF!</definedName>
    <definedName name="Schedule21B4">#REF!</definedName>
    <definedName name="Schedule21B5">#REF!</definedName>
    <definedName name="Schedule22B2">#REF!</definedName>
    <definedName name="Schedule22B4">#REF!</definedName>
    <definedName name="Schedule22B5">#REF!</definedName>
    <definedName name="Schedule22B8">#REF!</definedName>
    <definedName name="Schedule24E1">#REF!</definedName>
    <definedName name="Schedule24E2">#REF!</definedName>
    <definedName name="Schedule24E3">#REF!</definedName>
    <definedName name="Schedule26E4">#REF!</definedName>
    <definedName name="Schedule26E5">#REF!</definedName>
    <definedName name="Schedule29B1">#REF!</definedName>
    <definedName name="Schedule29B10">#REF!</definedName>
    <definedName name="Schedule30B1">#REF!</definedName>
    <definedName name="Schedule4B2">#REF!</definedName>
    <definedName name="Schedule4B5">#REF!</definedName>
    <definedName name="Schedule5B2">#REF!</definedName>
    <definedName name="Schedule5B3">#REF!</definedName>
    <definedName name="Schedule5B4">#REF!</definedName>
    <definedName name="Schedule6B3">#REF!</definedName>
    <definedName name="Schedule6B4">#REF!</definedName>
    <definedName name="Schedule6B5">#REF!</definedName>
    <definedName name="Schedule7B4">'[10]Schedule 7-B-4'!#REF!</definedName>
    <definedName name="Schedule9B2">#REF!</definedName>
    <definedName name="sencount" hidden="1">2</definedName>
    <definedName name="sepmax">#REF!</definedName>
    <definedName name="Specialized_Hardware">[3]Projects!#REF!</definedName>
    <definedName name="START">#N/A</definedName>
    <definedName name="STEWART_">'[1]2008 DFPV using 2005 rates'!#REF!</definedName>
    <definedName name="STEWARTKWHR">'[1]2008 DFPV using 2005 rates'!#REF!</definedName>
    <definedName name="STEWARTLITRES">'[1]2008 DFPV using 2005 rates'!#REF!</definedName>
    <definedName name="SUMMARY">#REF!</definedName>
    <definedName name="SWIFT_">'[1]2008 DFPV using 2005 rates'!#REF!</definedName>
    <definedName name="SWIFTKWHR">'[1]2008 DFPV using 2005 rates'!#REF!</definedName>
    <definedName name="SWIFTLITRES">'[1]2008 DFPV using 2005 rates'!#REF!</definedName>
    <definedName name="TABLE">'[1]2008 DFPV using 2005 rates'!#REF!</definedName>
    <definedName name="taxes">#REF!</definedName>
    <definedName name="TERM">#N/A</definedName>
    <definedName name="Terminals_cost">[3]Projects!#REF!</definedName>
    <definedName name="Terminals_num">[3]Projects!#REF!</definedName>
    <definedName name="TERPY1">#N/A</definedName>
    <definedName name="TERPY2">#N/A</definedName>
    <definedName name="TEST">'[1]2008 DFPV using 2005 rates'!#REF!</definedName>
    <definedName name="Total_Distributed">[3]Projects!#REF!</definedName>
    <definedName name="Total_Hardware">[3]Projects!#REF!</definedName>
    <definedName name="Total_Mainframe_Costs">[3]Projects!#REF!</definedName>
    <definedName name="TOTAL_O_M">[3]Projects!#REF!</definedName>
    <definedName name="Total_Standard_Hardware">[3]Projects!#REF!</definedName>
    <definedName name="TOTALS">#N/A</definedName>
    <definedName name="TOUR1">#N/A</definedName>
    <definedName name="TOUR2">#N/A</definedName>
    <definedName name="TOUR2F">#N/A</definedName>
    <definedName name="TOUR3O">#N/A</definedName>
    <definedName name="TOUR3P">#N/A</definedName>
    <definedName name="TOUR3T">#N/A</definedName>
    <definedName name="TOUR4">#N/A</definedName>
    <definedName name="TOUR5">#N/A</definedName>
    <definedName name="TOUR5I">#N/A</definedName>
    <definedName name="TOUR5T">#N/A</definedName>
    <definedName name="TOUR6">#N/A</definedName>
    <definedName name="TOURCAPFIN">#N/A</definedName>
    <definedName name="TOURCAPIN">#N/A</definedName>
    <definedName name="TOURIND">#N/A</definedName>
    <definedName name="TOUROLDOM">#N/A</definedName>
    <definedName name="TOUROLDOMR">#N/A</definedName>
    <definedName name="TOURPE">#N/A</definedName>
    <definedName name="TOURPF">#N/A</definedName>
    <definedName name="TOURTERM">#N/A</definedName>
    <definedName name="Training_Cost">[3]Projects!#REF!</definedName>
    <definedName name="TRANSFER">#N/A</definedName>
    <definedName name="TREV">#N/A</definedName>
    <definedName name="ttlannualdiesel">#REF!</definedName>
    <definedName name="ttlannualeso">#REF!</definedName>
    <definedName name="ttlannualsales">#REF!</definedName>
    <definedName name="ttlretailsales9899">#REF!</definedName>
    <definedName name="ttlyecdiesel9899">#REF!</definedName>
    <definedName name="ttlyeceso9899">#REF!</definedName>
    <definedName name="ValueDate">#REF!</definedName>
    <definedName name="variance">#REF!</definedName>
    <definedName name="Voice___Long_Distance">[3]Projects!#REF!</definedName>
    <definedName name="Voice_Lines_cost">[3]Projects!#REF!</definedName>
    <definedName name="Voice_Lines_num">[3]Projects!#REF!</definedName>
    <definedName name="Voice_Mail_cost">[3]Projects!#REF!</definedName>
    <definedName name="Voice_Mail_num">[3]Projects!#REF!</definedName>
    <definedName name="Voice_Sets_cost">[3]Projects!#REF!</definedName>
    <definedName name="Voice_Sets_num">[3]Projects!#REF!</definedName>
    <definedName name="vvvv">#REF!</definedName>
    <definedName name="w3aje">#REF!</definedName>
    <definedName name="WAN">[3]Projects!#REF!</definedName>
    <definedName name="WATSON_">'[1]2008 DFPV using 2005 rates'!#REF!</definedName>
    <definedName name="WATSONKWHR">'[1]2008 DFPV using 2005 rates'!#REF!</definedName>
    <definedName name="WATSONLITRES">'[1]2008 DFPV using 2005 rates'!#REF!</definedName>
    <definedName name="WD2F">#N/A</definedName>
    <definedName name="WD3O">#N/A</definedName>
    <definedName name="WD3P">#N/A</definedName>
    <definedName name="WD3T">#N/A</definedName>
    <definedName name="WD5I">#N/A</definedName>
    <definedName name="WD5T">#N/A</definedName>
    <definedName name="WDIR1">#N/A</definedName>
    <definedName name="WDIR2">#N/A</definedName>
    <definedName name="WDIR2F">#N/A</definedName>
    <definedName name="WDIROLDOM">#N/A</definedName>
    <definedName name="WDIROLDOMR">#N/A</definedName>
    <definedName name="WHSE_">'[1]2008 DFPV using 2005 rates'!#REF!</definedName>
    <definedName name="WHSEKWHR">'[1]2008 DFPV using 2005 rates'!#REF!</definedName>
    <definedName name="WIP">#REF!</definedName>
    <definedName name="YDC1">#N/A</definedName>
    <definedName name="YDC2">#N/A</definedName>
    <definedName name="YDC2F">#N/A</definedName>
    <definedName name="YDC3O">#N/A</definedName>
    <definedName name="YDC3P">#N/A</definedName>
    <definedName name="YDC3T">#N/A</definedName>
    <definedName name="YDC4">#N/A</definedName>
    <definedName name="YDC5">#N/A</definedName>
    <definedName name="YDC5I">#N/A</definedName>
    <definedName name="YDC5T">#N/A</definedName>
    <definedName name="YEAR">'[8]Summary Total'!$C$1</definedName>
    <definedName name="YEARS">[8]Lists!$E$3:$E$12</definedName>
    <definedName name="YEC_7__Flex_Note">#REF!</definedName>
    <definedName name="yes">[5]D!#REF!</definedName>
    <definedName name="YHC1">#N/A</definedName>
    <definedName name="YHC2">#N/A</definedName>
    <definedName name="YHC2F">#N/A</definedName>
    <definedName name="YHC3O">#N/A</definedName>
    <definedName name="YHC3P">#N/A</definedName>
    <definedName name="YHC3T">#N/A</definedName>
    <definedName name="YHC4">#N/A</definedName>
    <definedName name="YHC5">#N/A</definedName>
    <definedName name="YHC5I">#N/A</definedName>
    <definedName name="YHC5T">#N/A</definedName>
    <definedName name="YHCC">#REF!</definedName>
    <definedName name="YHCFC">#REF!</definedName>
    <definedName name="YHCFR">[12]RECOVERY!#REF!</definedName>
    <definedName name="YHCOLDC">[12]EXPEND!#REF!</definedName>
    <definedName name="YHCOLDCR">[12]RECOVERY!#REF!</definedName>
    <definedName name="YHCOLDOM">#N/A</definedName>
    <definedName name="YHCOLDOMR">#N/A</definedName>
    <definedName name="YHCR">[12]RECOVERY!#REF!</definedName>
    <definedName name="YLA1">#N/A</definedName>
    <definedName name="YLA2">#N/A</definedName>
    <definedName name="YLA2F">#N/A</definedName>
    <definedName name="YLA3O">#N/A</definedName>
    <definedName name="YLA3P">#N/A</definedName>
    <definedName name="YLA3T">#N/A</definedName>
    <definedName name="YLA4">#N/A</definedName>
    <definedName name="YLA5">#N/A</definedName>
    <definedName name="YLA5I">#N/A</definedName>
    <definedName name="YLA5T">#N/A</definedName>
    <definedName name="YLA6">#N/A</definedName>
    <definedName name="YLAOLDOM">#N/A</definedName>
    <definedName name="YLC1">#N/A</definedName>
    <definedName name="YLC2">#N/A</definedName>
    <definedName name="YLC2F">#N/A</definedName>
    <definedName name="YLC3O">#N/A</definedName>
    <definedName name="YLC3P">#N/A</definedName>
    <definedName name="YLC3T">#N/A</definedName>
    <definedName name="YLC4">#N/A</definedName>
    <definedName name="YLC5">#N/A</definedName>
    <definedName name="YLC5I">#N/A</definedName>
    <definedName name="YLC5T">#N/A</definedName>
    <definedName name="YUKONHYDRO">'[1]2008 DFPV using 2005 rates'!#REF!</definedName>
    <definedName name="Z_2E51B7C0_6CEE_11D3_AD1A_A5A650036065_.wvu.Cols" hidden="1">'[13]Core(see pg 18)'!#REF!</definedName>
    <definedName name="Z_418DF6FE_13EF_11D2_8C37_00A0C92A9A63_.wvu.PrintArea" hidden="1">#REF!</definedName>
    <definedName name="Z_418DF6FE_13EF_11D2_8C37_00A0C92A9A63_.wvu.PrintTitles" hidden="1">#REF!</definedName>
    <definedName name="Z_418DF6FE_13EF_11D2_8C37_00A0C92A9A63_.wvu.Rows" localSheetId="2" hidden="1">[14]WAF!$A$8:$IV$103,[14]WAF!$A$342:$IV$352,[14]WAF!$A$354:$IV$359,[14]WAF!$A$373:$IV$396,[14]WAF!#REF!,[14]WAF!#REF!,[14]WAF!#REF!</definedName>
    <definedName name="Z_418DF6FE_13EF_11D2_8C37_00A0C92A9A63_.wvu.Rows" localSheetId="3" hidden="1">[14]WAF!$A$8:$IV$103,[14]WAF!$A$342:$IV$352,[14]WAF!$A$354:$IV$359,[14]WAF!$A$373:$IV$396,[14]WAF!#REF!,[14]WAF!#REF!,[14]WAF!#REF!</definedName>
    <definedName name="Z_418DF6FE_13EF_11D2_8C37_00A0C92A9A63_.wvu.Rows" hidden="1">[14]WAF!$A$8:$IV$103,[14]WAF!$A$342:$IV$352,[14]WAF!$A$354:$IV$359,[14]WAF!$A$373:$IV$396,[14]WAF!#REF!,[14]WAF!#REF!,[14]WAF!#REF!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E29" i="7"/>
  <c r="E21" i="7"/>
  <c r="I21" i="7" s="1"/>
  <c r="E13" i="7"/>
  <c r="I13" i="7" s="1"/>
  <c r="E12" i="7"/>
  <c r="I2" i="7"/>
  <c r="B19" i="4"/>
  <c r="B21" i="4" s="1"/>
  <c r="B15" i="4"/>
  <c r="G35" i="7" l="1"/>
  <c r="G37" i="7" s="1"/>
  <c r="E25" i="4" s="1"/>
  <c r="E20" i="7"/>
  <c r="I20" i="7" s="1"/>
  <c r="E28" i="7"/>
  <c r="I28" i="7" s="1"/>
  <c r="D35" i="7"/>
  <c r="D37" i="7" s="1"/>
  <c r="E17" i="7"/>
  <c r="I17" i="7" s="1"/>
  <c r="I29" i="7"/>
  <c r="E11" i="7"/>
  <c r="I11" i="7" s="1"/>
  <c r="E19" i="7"/>
  <c r="I19" i="7" s="1"/>
  <c r="C35" i="7"/>
  <c r="C37" i="7" s="1"/>
  <c r="E18" i="7"/>
  <c r="I18" i="7" s="1"/>
  <c r="E22" i="7"/>
  <c r="I22" i="7" s="1"/>
  <c r="E15" i="7"/>
  <c r="I15" i="7" s="1"/>
  <c r="E30" i="7"/>
  <c r="I30" i="7" s="1"/>
  <c r="I12" i="7"/>
  <c r="E27" i="7"/>
  <c r="I27" i="7" s="1"/>
  <c r="E16" i="7"/>
  <c r="I16" i="7" s="1"/>
  <c r="E31" i="7"/>
  <c r="I31" i="7" s="1"/>
  <c r="E32" i="7"/>
  <c r="I32" i="7" s="1"/>
  <c r="E14" i="7"/>
  <c r="I14" i="7" s="1"/>
  <c r="E33" i="7"/>
  <c r="I33" i="7" s="1"/>
  <c r="C24" i="7"/>
  <c r="I35" i="7" l="1"/>
  <c r="I37" i="7" s="1"/>
  <c r="E35" i="7"/>
  <c r="E37" i="7" s="1"/>
  <c r="E24" i="4" s="1"/>
  <c r="D24" i="7"/>
  <c r="G24" i="7"/>
  <c r="E24" i="7" l="1"/>
  <c r="I24" i="7" l="1"/>
  <c r="M24" i="6" l="1"/>
  <c r="E2" i="4" l="1"/>
  <c r="M2" i="6"/>
  <c r="E28" i="6"/>
  <c r="E27" i="6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E29" i="6" l="1"/>
  <c r="D29" i="6"/>
  <c r="I28" i="6"/>
  <c r="K28" i="6" s="1"/>
  <c r="C29" i="6"/>
  <c r="H14" i="6"/>
  <c r="I14" i="6" s="1"/>
  <c r="K14" i="6" s="1"/>
  <c r="H15" i="6"/>
  <c r="I15" i="6" s="1"/>
  <c r="K15" i="6" s="1"/>
  <c r="H16" i="6"/>
  <c r="I16" i="6" s="1"/>
  <c r="K16" i="6" s="1"/>
  <c r="H17" i="6"/>
  <c r="I17" i="6" s="1"/>
  <c r="K17" i="6" s="1"/>
  <c r="H18" i="6"/>
  <c r="I18" i="6" s="1"/>
  <c r="K18" i="6" s="1"/>
  <c r="H19" i="6"/>
  <c r="I19" i="6" s="1"/>
  <c r="K19" i="6" s="1"/>
  <c r="C24" i="6"/>
  <c r="C31" i="6" s="1"/>
  <c r="H20" i="6"/>
  <c r="I20" i="6" s="1"/>
  <c r="K20" i="6" s="1"/>
  <c r="H21" i="6"/>
  <c r="I21" i="6" s="1"/>
  <c r="K21" i="6" s="1"/>
  <c r="H22" i="6"/>
  <c r="I22" i="6" s="1"/>
  <c r="K22" i="6" s="1"/>
  <c r="H12" i="6"/>
  <c r="I12" i="6" s="1"/>
  <c r="K12" i="6" s="1"/>
  <c r="H13" i="6"/>
  <c r="I13" i="6" s="1"/>
  <c r="K13" i="6" s="1"/>
  <c r="D11" i="6"/>
  <c r="B17" i="4"/>
  <c r="E15" i="4"/>
  <c r="F13" i="3"/>
  <c r="F12" i="3"/>
  <c r="F11" i="3"/>
  <c r="F10" i="3"/>
  <c r="E17" i="3"/>
  <c r="E19" i="3" s="1"/>
  <c r="E26" i="3" s="1"/>
  <c r="E15" i="3"/>
  <c r="F2" i="3"/>
  <c r="G29" i="6" l="1"/>
  <c r="G24" i="6"/>
  <c r="H11" i="6"/>
  <c r="D24" i="6"/>
  <c r="D31" i="6" s="1"/>
  <c r="E11" i="6"/>
  <c r="E21" i="3"/>
  <c r="E31" i="3"/>
  <c r="E30" i="3"/>
  <c r="E18" i="3"/>
  <c r="E23" i="3" s="1"/>
  <c r="G31" i="6" l="1"/>
  <c r="I27" i="6"/>
  <c r="H29" i="6"/>
  <c r="E24" i="6"/>
  <c r="E31" i="6" s="1"/>
  <c r="H24" i="6"/>
  <c r="I11" i="6"/>
  <c r="K11" i="6" s="1"/>
  <c r="G2" i="1"/>
  <c r="I20" i="5"/>
  <c r="G24" i="5"/>
  <c r="G20" i="5" s="1"/>
  <c r="E22" i="5"/>
  <c r="I24" i="5" s="1"/>
  <c r="E14" i="5"/>
  <c r="E16" i="5" s="1"/>
  <c r="G12" i="5"/>
  <c r="H31" i="6" l="1"/>
  <c r="K27" i="6"/>
  <c r="I29" i="6"/>
  <c r="I24" i="6"/>
  <c r="K24" i="6"/>
  <c r="K20" i="5"/>
  <c r="G22" i="5"/>
  <c r="K22" i="5" s="1"/>
  <c r="E24" i="5"/>
  <c r="G14" i="5"/>
  <c r="K12" i="5"/>
  <c r="I16" i="5"/>
  <c r="I31" i="6" l="1"/>
  <c r="K29" i="6"/>
  <c r="K31" i="6" s="1"/>
  <c r="E17" i="4" s="1"/>
  <c r="M29" i="6"/>
  <c r="M31" i="6" s="1"/>
  <c r="E19" i="4" s="1"/>
  <c r="K24" i="5"/>
  <c r="K14" i="5"/>
  <c r="K16" i="5" s="1"/>
  <c r="C15" i="1" s="1"/>
  <c r="C30" i="1"/>
  <c r="C17" i="1"/>
  <c r="C32" i="1" s="1"/>
  <c r="E27" i="4"/>
  <c r="B29" i="4"/>
  <c r="F15" i="3"/>
  <c r="E30" i="1"/>
  <c r="G28" i="1"/>
  <c r="G27" i="1"/>
  <c r="G26" i="1"/>
  <c r="G25" i="1"/>
  <c r="G24" i="1"/>
  <c r="G23" i="1"/>
  <c r="G22" i="1"/>
  <c r="G21" i="1"/>
  <c r="G14" i="1"/>
  <c r="G13" i="1"/>
  <c r="G12" i="1"/>
  <c r="G11" i="1"/>
  <c r="E21" i="4" l="1"/>
  <c r="E15" i="1"/>
  <c r="E17" i="1" s="1"/>
  <c r="K26" i="5"/>
  <c r="G30" i="1"/>
  <c r="E29" i="4" l="1"/>
  <c r="F19" i="3"/>
  <c r="F26" i="3" s="1"/>
  <c r="F31" i="3" s="1"/>
  <c r="G15" i="1"/>
  <c r="G17" i="1"/>
  <c r="E32" i="1"/>
  <c r="G32" i="1" s="1"/>
  <c r="F30" i="3" l="1"/>
  <c r="F21" i="3"/>
  <c r="F18" i="3"/>
  <c r="F23" i="3" s="1"/>
</calcChain>
</file>

<file path=xl/sharedStrings.xml><?xml version="1.0" encoding="utf-8"?>
<sst xmlns="http://schemas.openxmlformats.org/spreadsheetml/2006/main" count="214" uniqueCount="149">
  <si>
    <t>Change</t>
  </si>
  <si>
    <t>Revenue Requirement</t>
  </si>
  <si>
    <t>Fuel and Purchased Power</t>
  </si>
  <si>
    <t>Non Fuel O&amp;M -Labour</t>
  </si>
  <si>
    <t>Non Fuel O&amp;M -Other</t>
  </si>
  <si>
    <t>Depreciation and Amortization</t>
  </si>
  <si>
    <t>Return on Rate Base</t>
  </si>
  <si>
    <t>A</t>
  </si>
  <si>
    <t>Total Revenue Requirement</t>
  </si>
  <si>
    <t>Revenues at Existing Rates</t>
  </si>
  <si>
    <t>Residential</t>
  </si>
  <si>
    <t>Commercial</t>
  </si>
  <si>
    <t>Industrial</t>
  </si>
  <si>
    <t>Streetlight and Sentinel Light</t>
  </si>
  <si>
    <t>Wholesale</t>
  </si>
  <si>
    <t>Secondary Sales revenues</t>
  </si>
  <si>
    <t>Rider J Revenues</t>
  </si>
  <si>
    <t>Other Revenue</t>
  </si>
  <si>
    <t>B</t>
  </si>
  <si>
    <t>Total revenues at existing rates</t>
  </si>
  <si>
    <t>C=A-B</t>
  </si>
  <si>
    <t>Required GRA rate increase</t>
  </si>
  <si>
    <t>Line #</t>
  </si>
  <si>
    <t>1a</t>
  </si>
  <si>
    <r>
      <t>Consolidated Firm Retail Sales Revenues - Base Rates</t>
    </r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</t>
    </r>
  </si>
  <si>
    <t>$000</t>
  </si>
  <si>
    <t>1b</t>
  </si>
  <si>
    <t xml:space="preserve">Consolidated Firm Industrial Sales Revenues - Base Rates </t>
  </si>
  <si>
    <t>2a</t>
  </si>
  <si>
    <r>
      <t>Consolidated Rider J Revenue at pre-GRA rates</t>
    </r>
    <r>
      <rPr>
        <vertAlign val="superscript"/>
        <sz val="10"/>
        <color theme="1"/>
        <rFont val="Arial"/>
        <family val="2"/>
      </rPr>
      <t>2</t>
    </r>
  </si>
  <si>
    <t>2b</t>
  </si>
  <si>
    <r>
      <t>AEY Rider R Revenues</t>
    </r>
    <r>
      <rPr>
        <vertAlign val="superscript"/>
        <sz val="10"/>
        <color theme="1"/>
        <rFont val="Arial"/>
        <family val="2"/>
      </rPr>
      <t>3</t>
    </r>
  </si>
  <si>
    <t>3=1+2</t>
  </si>
  <si>
    <t>Total Consolidated Firm Sales Revenues at existing rates</t>
  </si>
  <si>
    <t>4=Table 1</t>
  </si>
  <si>
    <t>Retail Revenue increase required in 2021</t>
  </si>
  <si>
    <t>5a=4/3</t>
  </si>
  <si>
    <t>Required Rate Increase on total Consolidated Revenues</t>
  </si>
  <si>
    <t>%</t>
  </si>
  <si>
    <t>5b=4/(1a+1b)</t>
  </si>
  <si>
    <t>Rider J Increase Required</t>
  </si>
  <si>
    <t>6=3+4</t>
  </si>
  <si>
    <t>Total Consolidated Firm Sales Revenues with 2021 Increase</t>
  </si>
  <si>
    <t xml:space="preserve">Total Cumulative 2021 Rate Increase </t>
  </si>
  <si>
    <t>Rider J Required</t>
  </si>
  <si>
    <t>8=5b</t>
  </si>
  <si>
    <t>Existing Rider J - non-industrial</t>
  </si>
  <si>
    <t>Existing Rider J - industrial</t>
  </si>
  <si>
    <t>11=8+9</t>
  </si>
  <si>
    <t>Total Rider J with increases - non-industrial</t>
  </si>
  <si>
    <t>12=8+10</t>
  </si>
  <si>
    <t>Total Rider J with increases - industrial</t>
  </si>
  <si>
    <t>Notes:</t>
  </si>
  <si>
    <t xml:space="preserve">1. Total Consolidated Retail Revenues at existing Base Rates include revenues from YEC and AEY's residential, general service and streetlight sales. </t>
  </si>
  <si>
    <t xml:space="preserve">2. Consolidated Rider J revenues at pre-2021 GRA rates include YEC's Rider J at 22.32% for firm YEC and AEY retail sales and at 18.67% for firm industrial sales based on YUB 2019-08 Order. </t>
  </si>
  <si>
    <t>3. AEY Rider R Revenues at existing rates include AEY's Rider R at 8.30% for firm retail and industrial base rate sales of YEC and AEY.</t>
  </si>
  <si>
    <t>Line No.</t>
  </si>
  <si>
    <t>Reference</t>
  </si>
  <si>
    <t>Total Net Revenue Shortfall/(Surplus) True-up</t>
  </si>
  <si>
    <t>Consolidated Non-industrial</t>
  </si>
  <si>
    <t>Consolidated Industrial</t>
  </si>
  <si>
    <t>Total Consolidated Revenues at Base Rates</t>
  </si>
  <si>
    <t>Compliance Filing for Order 2023-01</t>
  </si>
  <si>
    <t>Yukon Energy Corporation</t>
  </si>
  <si>
    <t>Cost of Capital Calculation</t>
  </si>
  <si>
    <t>($000s)</t>
  </si>
  <si>
    <t>Description</t>
  </si>
  <si>
    <t>Mid Year Rate Base</t>
  </si>
  <si>
    <t>Mid Year Cost Rate</t>
  </si>
  <si>
    <t>Return</t>
  </si>
  <si>
    <t>Long-Term debt</t>
  </si>
  <si>
    <t xml:space="preserve"> </t>
  </si>
  <si>
    <t>Common Stock</t>
  </si>
  <si>
    <t>Total</t>
  </si>
  <si>
    <t>Deemed Ratio</t>
  </si>
  <si>
    <t>YUB 2023-01 Order Compliance Filing</t>
  </si>
  <si>
    <t>May 12, 2022 Compliance Filing [approved by YUB 2022-07]</t>
  </si>
  <si>
    <t>7=6-3</t>
  </si>
  <si>
    <t>Table 1</t>
  </si>
  <si>
    <t>2021 GRA Compliance Filing - YUB Order 2023-01</t>
  </si>
  <si>
    <t>Table 2</t>
  </si>
  <si>
    <t>Table 3</t>
  </si>
  <si>
    <t>2021 Test Year</t>
  </si>
  <si>
    <t>YUB 2022-07</t>
  </si>
  <si>
    <t>YUB 2023-01</t>
  </si>
  <si>
    <t>August 1, 2022 - February 28, 2023 Rider J1 collections</t>
  </si>
  <si>
    <t>Table 2, Line C</t>
  </si>
  <si>
    <t>Added Revenue Shortfall for 2021 Test Year</t>
  </si>
  <si>
    <t>Added Revenue Shortfall for 2022 and Jan-Feb 2023</t>
  </si>
  <si>
    <t>Table 5</t>
  </si>
  <si>
    <t>Total Net Revenue Shortfall True-up</t>
  </si>
  <si>
    <t>May 12, 2022 Compliance Filing Table 1.1-4, line 8</t>
  </si>
  <si>
    <t>L6 + L7</t>
  </si>
  <si>
    <t>L5 / L8</t>
  </si>
  <si>
    <t>AEY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</si>
  <si>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</si>
  <si>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</si>
  <si>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</si>
  <si>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</si>
  <si>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</si>
  <si>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</si>
  <si>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</si>
  <si>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</si>
  <si>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</si>
  <si>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</si>
  <si>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</si>
  <si>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</si>
  <si>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Rider J at 34.08%</t>
  </si>
  <si>
    <t>Rider J at 34.84%</t>
  </si>
  <si>
    <t>Variance</t>
  </si>
  <si>
    <t>Non-Industrial</t>
  </si>
  <si>
    <t>Rider J at 30.43%</t>
  </si>
  <si>
    <t>Rider J at 31.19%</t>
  </si>
  <si>
    <t>Total Variance</t>
  </si>
  <si>
    <t>C=B-A</t>
  </si>
  <si>
    <t>D</t>
  </si>
  <si>
    <t>E</t>
  </si>
  <si>
    <t>F=E-D</t>
  </si>
  <si>
    <t>G=C+F</t>
  </si>
  <si>
    <t>Total 2022</t>
  </si>
  <si>
    <t>Calculation of Revenue Shortfall for 2022 and Jan-Feb 2023</t>
  </si>
  <si>
    <t>Jan-Feb 2023</t>
  </si>
  <si>
    <t>Total 2022 and Jan-Feb 2023</t>
  </si>
  <si>
    <t>Table 4</t>
  </si>
  <si>
    <t>March 1, 2023 Rate Implementation</t>
  </si>
  <si>
    <t>Rider J1 Collections</t>
  </si>
  <si>
    <t>H</t>
  </si>
  <si>
    <t>Table 5, column G</t>
  </si>
  <si>
    <t>Table 5, column H</t>
  </si>
  <si>
    <t>Consolidated Revenues at Base Rates [March 1, 2023 - July 31, 2024]</t>
  </si>
  <si>
    <t>L1 + L2 + L3 - L4</t>
  </si>
  <si>
    <t>Revised Revenue Shortfall True-up Rider J1</t>
  </si>
  <si>
    <t>Jan- July 2024</t>
  </si>
  <si>
    <t>Total 2023</t>
  </si>
  <si>
    <t>YEC</t>
  </si>
  <si>
    <t>C=A+B</t>
  </si>
  <si>
    <t>YEC Industrial</t>
  </si>
  <si>
    <t>Total Base Rate Revenues</t>
  </si>
  <si>
    <t>E=C+D</t>
  </si>
  <si>
    <t>Table 6</t>
  </si>
  <si>
    <t>Total March 2023 - July 2024</t>
  </si>
  <si>
    <t>Table 6, column C</t>
  </si>
  <si>
    <t>Table 6, column D</t>
  </si>
  <si>
    <t>Summary of Changes to the Revenue Requirement and Revenue Shortfall</t>
  </si>
  <si>
    <t>May 12, 2022 Compliance Filing</t>
  </si>
  <si>
    <t>Required Revenue Increase and Rider J Calculation</t>
  </si>
  <si>
    <t>Determination of the Revenue Shortfall True-up Rider J1</t>
  </si>
  <si>
    <t>Consolidated Base Rate Revenues, $000</t>
  </si>
  <si>
    <t>January 24,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</si>
</sst>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;[Red]\-&quot;$&quot;#,##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d\-mmm\-yy\ &quot;filing&quot;"/>
    <numFmt numFmtId="167" formatCode="_(* #,##0_);_(* \(#,##0\);_(* &quot;-&quot;??_);_(@_)"/>
    <numFmt numFmtId="168" formatCode="0.0%"/>
    <numFmt numFmtId="169" formatCode="0.000%"/>
    <numFmt numFmtId="170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color theme="1"/>
      <name val="Arial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10"/>
      <name val="Arial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0" fontId="9" fillId="0" borderId="0"/>
    <xf numFmtId="167" fontId="7" fillId="0" borderId="0" applyFont="0" applyFill="0" applyBorder="0" applyAlignment="0" applyProtection="0"/>
    <xf numFmtId="0" fontId="1" fillId="0" borderId="0"/>
    <xf numFmtId="0" fontId="13" fillId="0" borderId="0"/>
  </cellStyleXfs>
  <cellXfs count="10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4" fontId="2" fillId="0" borderId="0" xfId="1" applyNumberFormat="1" applyFont="1" applyAlignment="1">
      <alignment vertical="center"/>
    </xf>
    <xf numFmtId="3" fontId="2" fillId="0" borderId="2" xfId="1" applyNumberFormat="1" applyFont="1" applyBorder="1" applyAlignment="1">
      <alignment vertical="center"/>
    </xf>
    <xf numFmtId="3" fontId="2" fillId="0" borderId="0" xfId="1" applyNumberFormat="1" applyFont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3" fillId="0" borderId="2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2" fillId="0" borderId="3" xfId="1" applyNumberFormat="1" applyFont="1" applyBorder="1" applyAlignment="1">
      <alignment vertical="center"/>
    </xf>
    <xf numFmtId="0" fontId="2" fillId="0" borderId="0" xfId="0" applyFont="1"/>
    <xf numFmtId="0" fontId="2" fillId="0" borderId="0" xfId="3" applyFont="1" applyAlignment="1">
      <alignment horizontal="center" vertical="center"/>
    </xf>
    <xf numFmtId="0" fontId="3" fillId="0" borderId="0" xfId="3" applyFont="1"/>
    <xf numFmtId="0" fontId="3" fillId="0" borderId="0" xfId="3" applyFont="1" applyAlignment="1">
      <alignment horizontal="center" vertical="center"/>
    </xf>
    <xf numFmtId="164" fontId="2" fillId="0" borderId="0" xfId="4" applyNumberFormat="1" applyFont="1" applyAlignment="1">
      <alignment horizontal="right" vertical="center"/>
    </xf>
    <xf numFmtId="0" fontId="2" fillId="0" borderId="0" xfId="3" applyFont="1" applyAlignment="1">
      <alignment horizontal="left" vertical="center"/>
    </xf>
    <xf numFmtId="0" fontId="2" fillId="0" borderId="0" xfId="3" quotePrefix="1" applyFont="1" applyAlignment="1">
      <alignment horizontal="center" vertical="center"/>
    </xf>
    <xf numFmtId="0" fontId="3" fillId="0" borderId="5" xfId="3" applyFont="1" applyBorder="1" applyAlignment="1">
      <alignment horizontal="left" vertical="center"/>
    </xf>
    <xf numFmtId="0" fontId="2" fillId="0" borderId="5" xfId="3" quotePrefix="1" applyFont="1" applyBorder="1" applyAlignment="1">
      <alignment horizontal="center" vertical="center"/>
    </xf>
    <xf numFmtId="164" fontId="2" fillId="0" borderId="5" xfId="4" applyNumberFormat="1" applyFont="1" applyBorder="1" applyAlignment="1">
      <alignment horizontal="right" vertical="center"/>
    </xf>
    <xf numFmtId="0" fontId="7" fillId="0" borderId="0" xfId="3" applyFont="1" applyAlignment="1">
      <alignment vertical="center" wrapText="1"/>
    </xf>
    <xf numFmtId="10" fontId="2" fillId="0" borderId="0" xfId="5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10" fontId="2" fillId="0" borderId="0" xfId="2" applyNumberFormat="1" applyFont="1" applyAlignment="1">
      <alignment horizontal="right" vertical="center"/>
    </xf>
    <xf numFmtId="10" fontId="2" fillId="0" borderId="0" xfId="2" applyNumberFormat="1" applyFont="1" applyBorder="1" applyAlignment="1">
      <alignment horizontal="right" vertical="center"/>
    </xf>
    <xf numFmtId="10" fontId="2" fillId="0" borderId="0" xfId="0" applyNumberFormat="1" applyFont="1"/>
    <xf numFmtId="0" fontId="2" fillId="0" borderId="0" xfId="3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3" fontId="11" fillId="0" borderId="0" xfId="8" applyNumberFormat="1" applyFont="1" applyAlignment="1">
      <alignment horizontal="left"/>
    </xf>
    <xf numFmtId="0" fontId="7" fillId="0" borderId="0" xfId="8" applyFont="1"/>
    <xf numFmtId="3" fontId="7" fillId="0" borderId="0" xfId="8" applyNumberFormat="1" applyFont="1" applyAlignment="1">
      <alignment horizontal="right"/>
    </xf>
    <xf numFmtId="3" fontId="12" fillId="0" borderId="0" xfId="8" applyNumberFormat="1" applyFont="1" applyAlignment="1">
      <alignment horizontal="left"/>
    </xf>
    <xf numFmtId="166" fontId="7" fillId="0" borderId="0" xfId="8" applyNumberFormat="1" applyFont="1" applyAlignment="1">
      <alignment horizontal="right"/>
    </xf>
    <xf numFmtId="3" fontId="7" fillId="0" borderId="0" xfId="8" applyNumberFormat="1" applyFont="1"/>
    <xf numFmtId="166" fontId="7" fillId="0" borderId="0" xfId="8" applyNumberFormat="1" applyFont="1"/>
    <xf numFmtId="0" fontId="7" fillId="0" borderId="0" xfId="8" applyFont="1" applyAlignment="1">
      <alignment horizontal="center"/>
    </xf>
    <xf numFmtId="3" fontId="7" fillId="0" borderId="0" xfId="8" applyNumberFormat="1" applyFont="1" applyAlignment="1">
      <alignment horizontal="center"/>
    </xf>
    <xf numFmtId="0" fontId="12" fillId="0" borderId="4" xfId="8" applyFont="1" applyBorder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3" fontId="12" fillId="0" borderId="4" xfId="8" applyNumberFormat="1" applyFont="1" applyBorder="1" applyAlignment="1">
      <alignment horizontal="center" vertical="center" wrapText="1"/>
    </xf>
    <xf numFmtId="0" fontId="12" fillId="0" borderId="0" xfId="8" applyFont="1"/>
    <xf numFmtId="0" fontId="12" fillId="0" borderId="0" xfId="8" applyFont="1" applyAlignment="1">
      <alignment horizontal="center"/>
    </xf>
    <xf numFmtId="168" fontId="7" fillId="0" borderId="0" xfId="8" applyNumberFormat="1" applyFont="1"/>
    <xf numFmtId="3" fontId="7" fillId="0" borderId="0" xfId="9" applyNumberFormat="1" applyFont="1" applyFill="1"/>
    <xf numFmtId="10" fontId="7" fillId="0" borderId="0" xfId="8" applyNumberFormat="1" applyFont="1"/>
    <xf numFmtId="169" fontId="7" fillId="0" borderId="0" xfId="8" applyNumberFormat="1" applyFont="1"/>
    <xf numFmtId="168" fontId="7" fillId="0" borderId="4" xfId="8" applyNumberFormat="1" applyFont="1" applyBorder="1"/>
    <xf numFmtId="3" fontId="7" fillId="0" borderId="4" xfId="9" applyNumberFormat="1" applyFont="1" applyFill="1" applyBorder="1"/>
    <xf numFmtId="10" fontId="7" fillId="0" borderId="4" xfId="8" applyNumberFormat="1" applyFont="1" applyBorder="1"/>
    <xf numFmtId="168" fontId="7" fillId="0" borderId="7" xfId="8" applyNumberFormat="1" applyFont="1" applyBorder="1"/>
    <xf numFmtId="3" fontId="7" fillId="0" borderId="7" xfId="9" applyNumberFormat="1" applyFont="1" applyFill="1" applyBorder="1"/>
    <xf numFmtId="10" fontId="7" fillId="0" borderId="7" xfId="8" applyNumberFormat="1" applyFont="1" applyBorder="1"/>
    <xf numFmtId="168" fontId="12" fillId="0" borderId="0" xfId="8" applyNumberFormat="1" applyFont="1"/>
    <xf numFmtId="3" fontId="12" fillId="0" borderId="0" xfId="9" applyNumberFormat="1" applyFont="1" applyFill="1"/>
    <xf numFmtId="10" fontId="12" fillId="0" borderId="0" xfId="8" applyNumberFormat="1" applyFont="1"/>
    <xf numFmtId="169" fontId="12" fillId="0" borderId="0" xfId="8" applyNumberFormat="1" applyFont="1"/>
    <xf numFmtId="0" fontId="2" fillId="0" borderId="0" xfId="6" applyFont="1"/>
    <xf numFmtId="0" fontId="3" fillId="0" borderId="0" xfId="6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3" fillId="0" borderId="6" xfId="6" applyFont="1" applyBorder="1" applyAlignment="1">
      <alignment horizontal="center" vertical="center" wrapText="1"/>
    </xf>
    <xf numFmtId="0" fontId="3" fillId="0" borderId="0" xfId="6" applyFont="1"/>
    <xf numFmtId="0" fontId="3" fillId="0" borderId="0" xfId="6" applyFont="1" applyAlignment="1">
      <alignment horizontal="center"/>
    </xf>
    <xf numFmtId="6" fontId="3" fillId="0" borderId="0" xfId="6" quotePrefix="1" applyNumberFormat="1" applyFont="1" applyAlignment="1">
      <alignment horizontal="center"/>
    </xf>
    <xf numFmtId="0" fontId="3" fillId="0" borderId="0" xfId="6" applyFont="1" applyAlignment="1">
      <alignment horizontal="left"/>
    </xf>
    <xf numFmtId="0" fontId="2" fillId="0" borderId="0" xfId="6" applyFont="1" applyAlignment="1">
      <alignment horizontal="center"/>
    </xf>
    <xf numFmtId="49" fontId="3" fillId="0" borderId="0" xfId="6" applyNumberFormat="1" applyFont="1" applyAlignment="1">
      <alignment horizontal="center"/>
    </xf>
    <xf numFmtId="165" fontId="3" fillId="0" borderId="0" xfId="6" applyNumberFormat="1" applyFont="1"/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horizontal="center" vertical="center" wrapText="1"/>
    </xf>
    <xf numFmtId="165" fontId="3" fillId="0" borderId="0" xfId="6" applyNumberFormat="1" applyFont="1" applyAlignment="1">
      <alignment vertical="center"/>
    </xf>
    <xf numFmtId="0" fontId="3" fillId="0" borderId="0" xfId="6" applyFont="1" applyAlignment="1">
      <alignment vertical="center"/>
    </xf>
    <xf numFmtId="49" fontId="2" fillId="0" borderId="0" xfId="6" applyNumberFormat="1" applyFont="1" applyAlignment="1">
      <alignment horizontal="center" vertical="center"/>
    </xf>
    <xf numFmtId="165" fontId="2" fillId="0" borderId="0" xfId="6" applyNumberFormat="1" applyFont="1" applyAlignment="1">
      <alignment vertical="center"/>
    </xf>
    <xf numFmtId="49" fontId="3" fillId="0" borderId="0" xfId="6" applyNumberFormat="1" applyFont="1" applyAlignment="1">
      <alignment horizontal="center" vertical="center"/>
    </xf>
    <xf numFmtId="0" fontId="2" fillId="0" borderId="0" xfId="6" applyFont="1" applyAlignment="1">
      <alignment horizontal="left" vertical="center" indent="2"/>
    </xf>
    <xf numFmtId="0" fontId="2" fillId="0" borderId="0" xfId="6" applyFont="1" applyAlignment="1">
      <alignment horizontal="left" vertical="center"/>
    </xf>
    <xf numFmtId="10" fontId="3" fillId="0" borderId="0" xfId="2" applyNumberFormat="1" applyFont="1" applyAlignment="1">
      <alignment vertical="center"/>
    </xf>
    <xf numFmtId="10" fontId="3" fillId="0" borderId="0" xfId="2" applyNumberFormat="1" applyFont="1"/>
    <xf numFmtId="0" fontId="2" fillId="0" borderId="0" xfId="6" applyFont="1" applyAlignment="1">
      <alignment horizontal="left" indent="2"/>
    </xf>
    <xf numFmtId="165" fontId="2" fillId="0" borderId="0" xfId="6" applyNumberFormat="1" applyFont="1"/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3" applyFont="1" applyAlignment="1">
      <alignment horizontal="left" vertical="center" wrapText="1"/>
    </xf>
    <xf numFmtId="0" fontId="3" fillId="0" borderId="1" xfId="3" applyFont="1" applyBorder="1" applyAlignment="1">
      <alignment horizontal="center" vertical="center"/>
    </xf>
    <xf numFmtId="0" fontId="2" fillId="0" borderId="0" xfId="6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6" fontId="7" fillId="0" borderId="0" xfId="8" quotePrefix="1" applyNumberFormat="1" applyFont="1" applyAlignment="1">
      <alignment horizontal="right"/>
    </xf>
  </cellXfs>
  <cellStyles count="12">
    <cellStyle name="Comma" xfId="1" builtinId="3"/>
    <cellStyle name="Comma 10 5" xfId="4" xr:uid="{F9C9295A-9F72-4083-BCD6-BB688D815CEF}"/>
    <cellStyle name="Comma 2" xfId="9" xr:uid="{A942B48C-C3E7-44A4-AB02-256DB9E9E6D6}"/>
    <cellStyle name="Comma 2 3" xfId="7" xr:uid="{5635A736-084E-422B-87A1-B7DC243B7CC8}"/>
    <cellStyle name="Normal" xfId="0" builtinId="0"/>
    <cellStyle name="Normal 10 3 27" xfId="3" xr:uid="{AF3B896C-0B1C-432B-BFA1-5C75EE3A8F7F}"/>
    <cellStyle name="Normal 11 2 2" xfId="10" xr:uid="{CEB586E7-7B70-4BB9-9CCA-005BA6EF6211}"/>
    <cellStyle name="Normal 2" xfId="6" xr:uid="{F94E9F70-2273-45ED-8030-F20480254395}"/>
    <cellStyle name="Normal 2 3" xfId="11" xr:uid="{F16ABCE3-781C-4138-A020-B6A69E60F6AE}"/>
    <cellStyle name="Normal 3" xfId="8" xr:uid="{DB9D88A2-7BAC-44C6-9387-6018427E15DE}"/>
    <cellStyle name="Percent" xfId="2" builtinId="5"/>
    <cellStyle name="Percent 9 22" xfId="5" xr:uid="{FEFEECF9-0ABE-4DAF-84B3-38BA3FFBE5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Finance/Gnwkp/Corporate%20Accounting/Deferred%20Assets/2009/2009%20Fuel%20Price%20Variance%20-%20Compliant%20to%20YUB2009-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6%20GTA\2005-05-09%20File%20to%20the%20Board\9_GTA%20Schedu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2005-2007%20GTA\Application\GTA%20Schedu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qp\2005-06%20Main%20Estimates\2005-06%20Capital%20Main%20Estimates\New00%20Capital%20Summary%20Pages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jirousek\2002\Capital\CSR%203rd%20Quarter\CEAR%20report(3RD%20Quarter)Working%20Copy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306/2.0/2020/4.0%20FILING%20DOCUMENT/Tab%203_Revenue%20Requirement/Working%20files/September%202020/2020-21%20GRA%20Capital%20Plan%20GRA%20WRI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Operating%20Plan\2003\IT%20Operating%20Plan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yecl\2020%20BP\Sales\AEY%2020BP%202020%20Forecast%20(unlinked%20Aug%208-2019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yukonnect.gov.yk.ca/jr/0%20Main%20Estimates/4%20Overview/2%20Appendices%20in%20Overview%20Me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2010.yec.yk.ca/Common/GTA-98/Phase%20II%20Refiling%20-%2010_99/Rate%20Redesign/Final%20Board%20Redesign/98%20GTA%20Phase%20II%20Rate%20Redesig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bs\Budget%20Documents%20Draft%20-%20Restricted%20To%20Data%20Entry%20Analyst\2012-13\2012-13%20O%20&amp;%20M%20Estimates\05%20Executive%20Council%20Office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pp\AppData\Local\Microsoft\Windows\Temporary%20Internet%20Files\Content.Outlook\Q5YY0USZ\TAB-2017-03-17-LNG%20Delivery%20Log-ADM505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\Gnwkp\Corporate%20Reporting\Management%20Reports\2015\Special%20Requests\40M%20Mgmt%20Board%20Submission\K%20-%20Forecast%20based%20on%20Q2\Capital%20Plan%20-%20Capital%20Contribu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2009 DFPV - Final"/>
      <sheetName val="Rebook 2009-8 impacts "/>
      <sheetName val="Sep-Dec 09 YTD $ per L adjmt"/>
      <sheetName val="AJE for 2009-8 impacts on DFPV"/>
      <sheetName val="2009 DFPV @ YUB2009-8 V2"/>
      <sheetName val="2009 DFPV using YUB2009-8 rates"/>
      <sheetName val="2009 DFPV using 2005 rates"/>
      <sheetName val="2008 DFPV @ YUB2009-8 V2"/>
      <sheetName val="2008 DFPV using YUB2009-8 rates"/>
      <sheetName val="2008 DFPV using 2005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19"/>
      <sheetName val="Schedule 31-B-20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3-B-1"/>
      <sheetName val="Schedule 4-B-1"/>
      <sheetName val="Schedule 5-B-1"/>
      <sheetName val="Schedule 5-B-2"/>
      <sheetName val="Schedule 5-B-3"/>
      <sheetName val="Schedule 5-B-4"/>
      <sheetName val="Schedule 5-B-5"/>
      <sheetName val="Schedule 5-B-6"/>
      <sheetName val="Schedule 6-B-1"/>
      <sheetName val="Schedule 6-B-2"/>
      <sheetName val="Schedule 6-B-3"/>
      <sheetName val="Schedule 6-B-4"/>
      <sheetName val="Schedule 6-B-5"/>
      <sheetName val="Schedule 7-B-1 "/>
      <sheetName val="Schedule 7-B-2"/>
      <sheetName val="Schedule 7-B-3"/>
      <sheetName val="Schedule 7-B-4"/>
      <sheetName val="Schedule 7-B-5"/>
      <sheetName val="Schedule 8-B-1"/>
      <sheetName val="Schedule 9-B-1"/>
      <sheetName val="Schedule 9-B-2"/>
      <sheetName val="Schedule 10-B-1"/>
      <sheetName val="Schedule 10-B-2"/>
      <sheetName val="Schedule 10-B-3"/>
      <sheetName val="Schedule 10-B-4"/>
      <sheetName val="Schedule 10-B-5"/>
      <sheetName val="Schedule 10-B-6"/>
      <sheetName val="Schedule 11-B-1"/>
      <sheetName val="Schedule 11-B-2"/>
      <sheetName val="Schedule 11-B-3"/>
      <sheetName val="Schedule 11-B-4"/>
      <sheetName val="Schedule 11-B-5"/>
      <sheetName val="Schedule 11-B-6"/>
      <sheetName val="Schedule 12-B-1"/>
      <sheetName val="Schedule 13-B-1"/>
      <sheetName val="Schedule 14-B-1"/>
      <sheetName val="Schedule 14-B-2"/>
      <sheetName val="Schedule 14-B-3"/>
      <sheetName val="Schedule 15-B-1"/>
      <sheetName val="Schedule 15-B-2"/>
      <sheetName val="Schedule 15-B-3"/>
      <sheetName val="Schedule 15-B-4"/>
      <sheetName val="Schedule 15-B-5"/>
      <sheetName val="Schedule 15-B-6"/>
      <sheetName val="Schedule 15-B-7"/>
      <sheetName val="Schedule 15-B-8"/>
      <sheetName val="Schedule 15-B-9"/>
      <sheetName val="Schedule 15-B-10"/>
      <sheetName val="Schedule 15-B-11"/>
      <sheetName val="CRITERIA1"/>
      <sheetName val="Schedule 16-B-1"/>
      <sheetName val="Schedule 16-B-2"/>
      <sheetName val="Schedule 16-B-3"/>
      <sheetName val="Schedule 16-B-4"/>
      <sheetName val="Schedule 16-B-5"/>
      <sheetName val="Schedule 17-B-1 "/>
      <sheetName val="Schedule 17-B-2"/>
      <sheetName val="Schedule 17-B-3 "/>
      <sheetName val="Schedule 17-B-4"/>
      <sheetName val="Schedule 17-B-5"/>
      <sheetName val="Schedule 18-B-1"/>
      <sheetName val="Schedule 19-B-1"/>
      <sheetName val="Schedule 19-B-2"/>
      <sheetName val="Schedule 20-B-1"/>
      <sheetName val="Schedule 20-B-2"/>
      <sheetName val="Schedule 20-B-3"/>
      <sheetName val="Schedule 20-B-4"/>
      <sheetName val="Schedule 20-B-5"/>
      <sheetName val="Schedule 20-B-6"/>
      <sheetName val="Schedule 21-B-1"/>
      <sheetName val="Schedule 21-B-2"/>
      <sheetName val="Schedule 21-B-3"/>
      <sheetName val="Schedule 21-B-4"/>
      <sheetName val="Schedule 21-B-5"/>
      <sheetName val="Schedule 21-B-6"/>
      <sheetName val="Schedule 22-B-1"/>
      <sheetName val="Schedule 22-B-2 "/>
      <sheetName val="Schedule 23-B-1"/>
      <sheetName val="Schedule 23-B-2"/>
      <sheetName val="Schedule 24-B-1"/>
      <sheetName val="Schedule 24-B-2"/>
      <sheetName val="Schedule 25-B-1"/>
      <sheetName val="Schedule 25-B-2"/>
      <sheetName val="Schedule 25-B-3"/>
      <sheetName val="Schedule 25-B-4"/>
      <sheetName val="Schedule 25-B-5"/>
      <sheetName val="Schedule 25-B-6"/>
      <sheetName val="Schedule 25-B-7"/>
      <sheetName val="Schedule 25-B-8"/>
      <sheetName val="Schedule 25-B-9"/>
      <sheetName val="Schedule 25-B-10"/>
      <sheetName val="Schedule 26-B-1"/>
      <sheetName val="Schedule 26-B-2"/>
      <sheetName val="Schedule 27-B-1"/>
      <sheetName val="Schedule 27-B-2"/>
      <sheetName val="Schedule 27-B-3"/>
      <sheetName val="Schedule 27-B-4"/>
      <sheetName val="Schedule 28-B-1"/>
      <sheetName val="Schedule 28-B-2"/>
      <sheetName val="Schedule 28-B-3"/>
      <sheetName val="Schedule 29-B-1"/>
      <sheetName val="Schedule 29-B-2"/>
      <sheetName val="Schedule 29-B-3"/>
      <sheetName val="Schedule 30-B-1"/>
      <sheetName val="Schedule 30-B-2"/>
      <sheetName val="Schedule 30-B-3"/>
      <sheetName val="Schedule 30-B-4"/>
      <sheetName val="Schedule 30-B-5"/>
      <sheetName val="Schedule 31-B-1"/>
      <sheetName val="Schedule 31-B-2"/>
      <sheetName val="Schedule 31-B-3"/>
      <sheetName val="Schedule 31-B-4"/>
      <sheetName val="Schedule 31-B-5"/>
      <sheetName val="Schedule 31-B-6"/>
      <sheetName val="Schedule 31-B-7"/>
      <sheetName val="Schedule 31-B-8"/>
      <sheetName val="Schedule 31-B-9"/>
      <sheetName val="Schedule 31-B-10"/>
      <sheetName val="Schedule 31-B-11"/>
      <sheetName val="Schedule 31-B-12"/>
      <sheetName val="Schedule 31-B-13"/>
      <sheetName val="Schedule 31-B-14"/>
      <sheetName val="Schedule 31-B-15"/>
      <sheetName val="Schedule 31-B-16"/>
      <sheetName val="Schedule 31-B-17"/>
      <sheetName val="Schedule 31-B-18"/>
      <sheetName val="Schedule 31-B-20"/>
      <sheetName val="Schedule 31-B-19"/>
      <sheetName val="Schedule 31-B-21"/>
      <sheetName val="Schedule 31-B-22"/>
      <sheetName val="Schedule 31-B-23"/>
      <sheetName val="Schedule 31-B-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blank"/>
      <sheetName val="contents"/>
      <sheetName val="blank (2)"/>
      <sheetName val="vote info"/>
      <sheetName val="blank (3)"/>
      <sheetName val="SUMMARY"/>
      <sheetName val="EXPEND"/>
      <sheetName val="RECOVERY"/>
      <sheetName val="TCA EXP"/>
      <sheetName val="ASSETS"/>
      <sheetName val="ALL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nce Explanations"/>
      <sheetName val="Master Report"/>
      <sheetName val="Pivot Tables"/>
      <sheetName val="Core(see pg 18)"/>
      <sheetName val="FIS"/>
      <sheetName val="FS Studies"/>
      <sheetName val="Rec to BP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2016"/>
      <sheetName val="Sept 20 Meeting"/>
      <sheetName val="CF PT"/>
      <sheetName val="Mgmt Board Category"/>
      <sheetName val="Data"/>
      <sheetName val="Plan"/>
      <sheetName val="Amortization Period"/>
      <sheetName val="2018 5 Yr Plan"/>
      <sheetName val="2017 Asset_10 yr plan"/>
      <sheetName val="2017 Planning Projects"/>
      <sheetName val="2018 5 Yr Planning"/>
      <sheetName val="PT2017"/>
      <sheetName val="Closings"/>
      <sheetName val="Monthly Spending"/>
      <sheetName val="Drop Downs"/>
      <sheetName val="Rate Base Additions"/>
      <sheetName val="CF Forecast"/>
      <sheetName val="DSM"/>
      <sheetName val="DSM GRA"/>
      <sheetName val="5.2 (original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D1">
            <v>2.3599999999999999E-2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Summary"/>
      <sheetName val="Usage Summary"/>
      <sheetName val="Projects"/>
      <sheetName val="Mainframe"/>
      <sheetName val="Distributed"/>
      <sheetName val="User ID Fees"/>
      <sheetName val="Hardware"/>
      <sheetName val="Service Requests"/>
      <sheetName val="Voice"/>
      <sheetName val="WAN"/>
      <sheetName val="XEROX"/>
      <sheetName val="Pricing Schedule"/>
      <sheetName val="WAN Charges"/>
      <sheetName val="Dist. Application Fe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"/>
      <sheetName val="ENER"/>
      <sheetName val="DEM"/>
      <sheetName val="TOTAL"/>
      <sheetName val="OTHER"/>
      <sheetName val="TABLES"/>
      <sheetName val="S2.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9">
          <cell r="B9">
            <v>1160</v>
          </cell>
          <cell r="C9">
            <v>14.65</v>
          </cell>
          <cell r="D9">
            <v>0.12139999999999999</v>
          </cell>
          <cell r="E9">
            <v>0.12820000000000001</v>
          </cell>
          <cell r="F9">
            <v>0.1399</v>
          </cell>
          <cell r="G9">
            <v>0</v>
          </cell>
          <cell r="H9">
            <v>0</v>
          </cell>
        </row>
        <row r="10">
          <cell r="B10">
            <v>1180</v>
          </cell>
          <cell r="C10">
            <v>18.47</v>
          </cell>
          <cell r="D10">
            <v>0.16470000000000001</v>
          </cell>
          <cell r="E10">
            <v>0.17469999999999999</v>
          </cell>
          <cell r="F10">
            <v>0.1885</v>
          </cell>
          <cell r="G10">
            <v>0</v>
          </cell>
          <cell r="H10">
            <v>0</v>
          </cell>
        </row>
        <row r="11">
          <cell r="B11">
            <v>1260</v>
          </cell>
          <cell r="C11">
            <v>14.65</v>
          </cell>
          <cell r="D11">
            <v>0.12139999999999999</v>
          </cell>
          <cell r="E11">
            <v>0.12820000000000001</v>
          </cell>
          <cell r="F11">
            <v>0.1399</v>
          </cell>
          <cell r="G11">
            <v>0</v>
          </cell>
          <cell r="H11">
            <v>0</v>
          </cell>
        </row>
        <row r="12">
          <cell r="B12">
            <v>1280</v>
          </cell>
          <cell r="C12">
            <v>18.47</v>
          </cell>
          <cell r="D12">
            <v>0.16470000000000001</v>
          </cell>
          <cell r="E12">
            <v>0.17469999999999999</v>
          </cell>
          <cell r="F12">
            <v>0.1885</v>
          </cell>
          <cell r="G12">
            <v>0</v>
          </cell>
          <cell r="H12">
            <v>0</v>
          </cell>
        </row>
        <row r="13">
          <cell r="B13">
            <v>1360</v>
          </cell>
          <cell r="C13">
            <v>14.65</v>
          </cell>
          <cell r="D13">
            <v>0.12139999999999999</v>
          </cell>
          <cell r="E13">
            <v>0.12820000000000001</v>
          </cell>
          <cell r="F13">
            <v>0.1399</v>
          </cell>
          <cell r="G13">
            <v>0</v>
          </cell>
          <cell r="H13">
            <v>0</v>
          </cell>
        </row>
        <row r="14">
          <cell r="B14">
            <v>1380</v>
          </cell>
          <cell r="C14">
            <v>18.47</v>
          </cell>
          <cell r="D14">
            <v>0.16470000000000001</v>
          </cell>
          <cell r="E14">
            <v>0.17469999999999999</v>
          </cell>
          <cell r="F14">
            <v>0.1885</v>
          </cell>
          <cell r="G14">
            <v>0</v>
          </cell>
          <cell r="H14">
            <v>0</v>
          </cell>
        </row>
        <row r="15">
          <cell r="B15">
            <v>1460</v>
          </cell>
          <cell r="C15">
            <v>14.65</v>
          </cell>
          <cell r="D15">
            <v>0.12139999999999999</v>
          </cell>
          <cell r="E15">
            <v>0.12820000000000001</v>
          </cell>
          <cell r="F15">
            <v>0.30769999999999997</v>
          </cell>
          <cell r="G15">
            <v>0</v>
          </cell>
          <cell r="H15">
            <v>0</v>
          </cell>
        </row>
        <row r="16">
          <cell r="B16">
            <v>1480</v>
          </cell>
          <cell r="C16">
            <v>18.47</v>
          </cell>
          <cell r="D16">
            <v>0.16470000000000001</v>
          </cell>
          <cell r="E16">
            <v>0.17469999999999999</v>
          </cell>
          <cell r="F16">
            <v>0.41449999999999998</v>
          </cell>
          <cell r="G16">
            <v>0</v>
          </cell>
          <cell r="H16">
            <v>0</v>
          </cell>
        </row>
        <row r="17">
          <cell r="B17">
            <v>2160</v>
          </cell>
          <cell r="C17">
            <v>0</v>
          </cell>
          <cell r="D17">
            <v>0.1</v>
          </cell>
          <cell r="E17">
            <v>0.1288</v>
          </cell>
          <cell r="F17">
            <v>0.15679999999999999</v>
          </cell>
          <cell r="G17">
            <v>0.12859999999999999</v>
          </cell>
          <cell r="H17">
            <v>7.39</v>
          </cell>
        </row>
        <row r="18">
          <cell r="B18">
            <v>2170</v>
          </cell>
          <cell r="C18">
            <v>0</v>
          </cell>
          <cell r="D18">
            <v>0.1</v>
          </cell>
          <cell r="E18">
            <v>0.1288</v>
          </cell>
          <cell r="F18">
            <v>0.15679999999999999</v>
          </cell>
          <cell r="G18">
            <v>0.12859999999999999</v>
          </cell>
          <cell r="H18">
            <v>7.39</v>
          </cell>
        </row>
        <row r="19">
          <cell r="B19">
            <v>2180</v>
          </cell>
          <cell r="C19">
            <v>0</v>
          </cell>
          <cell r="D19">
            <v>0.1381</v>
          </cell>
          <cell r="E19">
            <v>0.15</v>
          </cell>
          <cell r="F19">
            <v>0.2</v>
          </cell>
          <cell r="G19">
            <v>0.12859999999999999</v>
          </cell>
          <cell r="H19">
            <v>12.31</v>
          </cell>
        </row>
        <row r="20">
          <cell r="B20">
            <v>2260</v>
          </cell>
          <cell r="C20">
            <v>0</v>
          </cell>
          <cell r="D20">
            <v>0.1</v>
          </cell>
          <cell r="E20">
            <v>0.1288</v>
          </cell>
          <cell r="F20">
            <v>0.15679999999999999</v>
          </cell>
          <cell r="G20">
            <v>0.1522</v>
          </cell>
          <cell r="H20">
            <v>7.39</v>
          </cell>
        </row>
        <row r="21">
          <cell r="B21">
            <v>2280</v>
          </cell>
          <cell r="C21">
            <v>0</v>
          </cell>
          <cell r="D21">
            <v>0.1381</v>
          </cell>
          <cell r="E21">
            <v>0.15</v>
          </cell>
          <cell r="F21">
            <v>0.2</v>
          </cell>
          <cell r="G21">
            <v>0.1522</v>
          </cell>
          <cell r="H21">
            <v>12.31</v>
          </cell>
        </row>
        <row r="22">
          <cell r="B22">
            <v>2360</v>
          </cell>
          <cell r="C22">
            <v>0</v>
          </cell>
          <cell r="D22">
            <v>0.1</v>
          </cell>
          <cell r="E22">
            <v>0.1288</v>
          </cell>
          <cell r="F22">
            <v>0.15679999999999999</v>
          </cell>
          <cell r="G22">
            <v>0.12859999999999999</v>
          </cell>
          <cell r="H22">
            <v>7.39</v>
          </cell>
        </row>
        <row r="23">
          <cell r="B23">
            <v>2370</v>
          </cell>
          <cell r="C23">
            <v>0</v>
          </cell>
          <cell r="D23">
            <v>0.1</v>
          </cell>
          <cell r="E23">
            <v>0.1288</v>
          </cell>
          <cell r="F23">
            <v>0.15679999999999999</v>
          </cell>
          <cell r="G23">
            <v>0.12859999999999999</v>
          </cell>
          <cell r="H23">
            <v>7.39</v>
          </cell>
        </row>
        <row r="24">
          <cell r="B24">
            <v>2380</v>
          </cell>
          <cell r="C24">
            <v>0</v>
          </cell>
          <cell r="D24">
            <v>0.1381</v>
          </cell>
          <cell r="E24">
            <v>0.15</v>
          </cell>
          <cell r="F24">
            <v>0.2</v>
          </cell>
          <cell r="G24">
            <v>0.12859999999999999</v>
          </cell>
          <cell r="H24">
            <v>12.31</v>
          </cell>
        </row>
        <row r="25">
          <cell r="B25">
            <v>2460</v>
          </cell>
          <cell r="C25">
            <v>0</v>
          </cell>
          <cell r="D25">
            <v>0.1</v>
          </cell>
          <cell r="E25">
            <v>0.1288</v>
          </cell>
          <cell r="F25">
            <v>0.15679999999999999</v>
          </cell>
          <cell r="G25">
            <v>0.31719999999999998</v>
          </cell>
          <cell r="H25">
            <v>7.39</v>
          </cell>
        </row>
        <row r="26">
          <cell r="B26">
            <v>2480</v>
          </cell>
          <cell r="C26">
            <v>0</v>
          </cell>
          <cell r="D26">
            <v>0.1381</v>
          </cell>
          <cell r="E26">
            <v>0.15</v>
          </cell>
          <cell r="F26">
            <v>0.2</v>
          </cell>
          <cell r="G26">
            <v>0.31719999999999998</v>
          </cell>
          <cell r="H26">
            <v>12.31</v>
          </cell>
        </row>
        <row r="27">
          <cell r="B27">
            <v>6410</v>
          </cell>
          <cell r="C27">
            <v>9.9600000000000009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B28">
            <v>6120</v>
          </cell>
          <cell r="C28">
            <v>20.23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B29">
            <v>6430</v>
          </cell>
          <cell r="C29">
            <v>12.1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B30">
            <v>6140</v>
          </cell>
          <cell r="C30">
            <v>12.79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B31">
            <v>6180</v>
          </cell>
          <cell r="C31">
            <v>20.23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B32">
            <v>6190</v>
          </cell>
          <cell r="C32">
            <v>27.67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B33">
            <v>6360</v>
          </cell>
          <cell r="C33">
            <v>15.27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B34">
            <v>6580</v>
          </cell>
          <cell r="C34">
            <v>21.5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>
            <v>6590</v>
          </cell>
          <cell r="C35">
            <v>28.94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B36">
            <v>6640</v>
          </cell>
          <cell r="C36">
            <v>11.3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B37">
            <v>6720</v>
          </cell>
          <cell r="C37">
            <v>19.05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B38">
            <v>6780</v>
          </cell>
          <cell r="C38">
            <v>19.05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B39">
            <v>6790</v>
          </cell>
          <cell r="C39">
            <v>29.13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B40">
            <v>6450</v>
          </cell>
          <cell r="C40">
            <v>14.92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B41">
            <v>6440</v>
          </cell>
          <cell r="C41">
            <v>12.19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B42">
            <v>6420</v>
          </cell>
          <cell r="C42">
            <v>10.36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B43">
            <v>7100</v>
          </cell>
          <cell r="C43">
            <v>17.46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B44">
            <v>7120</v>
          </cell>
          <cell r="C44">
            <v>12.15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B45">
            <v>7130</v>
          </cell>
          <cell r="C45">
            <v>9.81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B46">
            <v>7200</v>
          </cell>
          <cell r="C46">
            <v>21.35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B47">
            <v>7220</v>
          </cell>
          <cell r="C47">
            <v>16.2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B48">
            <v>7300</v>
          </cell>
          <cell r="C48">
            <v>28.36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B49">
            <v>7400</v>
          </cell>
          <cell r="C49">
            <v>31.32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B50">
            <v>7420</v>
          </cell>
          <cell r="C50">
            <v>21.85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B51">
            <v>7430</v>
          </cell>
          <cell r="C51">
            <v>12.63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B52">
            <v>7500</v>
          </cell>
          <cell r="C52">
            <v>14.33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B53">
            <v>7520</v>
          </cell>
          <cell r="C53">
            <v>7.95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B54">
            <v>7530</v>
          </cell>
          <cell r="C54">
            <v>9.0399999999999991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B55">
            <v>3200</v>
          </cell>
          <cell r="C55">
            <v>0</v>
          </cell>
          <cell r="D55">
            <v>7.4999999999999997E-2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B56">
            <v>4200</v>
          </cell>
          <cell r="C56">
            <v>0</v>
          </cell>
          <cell r="D56">
            <v>8.2979999999999998E-2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61">
          <cell r="B61" t="str">
            <v>Carmacks</v>
          </cell>
          <cell r="C61" t="str">
            <v>Hydro</v>
          </cell>
        </row>
        <row r="62">
          <cell r="B62" t="str">
            <v>Carcross</v>
          </cell>
          <cell r="C62" t="str">
            <v>Hydro</v>
          </cell>
        </row>
        <row r="63">
          <cell r="B63" t="str">
            <v>Haines Junction</v>
          </cell>
          <cell r="C63" t="str">
            <v>Hydro</v>
          </cell>
        </row>
        <row r="64">
          <cell r="B64" t="str">
            <v>Teslin</v>
          </cell>
          <cell r="C64" t="str">
            <v>Hydro</v>
          </cell>
        </row>
        <row r="65">
          <cell r="B65" t="str">
            <v>Upper Liard</v>
          </cell>
          <cell r="C65" t="str">
            <v>Large Diesel</v>
          </cell>
        </row>
        <row r="66">
          <cell r="B66" t="str">
            <v>Destruction Bay</v>
          </cell>
          <cell r="C66" t="str">
            <v>Small Diesel</v>
          </cell>
        </row>
        <row r="67">
          <cell r="B67" t="str">
            <v>Whitehorse</v>
          </cell>
          <cell r="C67" t="str">
            <v>Hydro</v>
          </cell>
        </row>
        <row r="68">
          <cell r="B68" t="str">
            <v>Beaver Creek</v>
          </cell>
          <cell r="C68" t="str">
            <v>Small Diesel</v>
          </cell>
        </row>
        <row r="69">
          <cell r="B69" t="str">
            <v>Watson Lake</v>
          </cell>
          <cell r="C69" t="str">
            <v>Large Diesel</v>
          </cell>
        </row>
        <row r="70">
          <cell r="B70" t="str">
            <v>Old Crow</v>
          </cell>
          <cell r="C70" t="str">
            <v>Old Crow Zone</v>
          </cell>
        </row>
        <row r="71">
          <cell r="B71" t="str">
            <v>Keno City</v>
          </cell>
          <cell r="C71" t="str">
            <v>Hydro</v>
          </cell>
        </row>
        <row r="72">
          <cell r="B72" t="str">
            <v>Stewart Crossing</v>
          </cell>
          <cell r="C72" t="str">
            <v>Hydro</v>
          </cell>
        </row>
        <row r="73">
          <cell r="B73" t="str">
            <v>Lower Post B.C.</v>
          </cell>
          <cell r="C73" t="str">
            <v>Large Diesel</v>
          </cell>
        </row>
        <row r="74">
          <cell r="B74" t="str">
            <v>Ross River</v>
          </cell>
          <cell r="C74" t="str">
            <v>Hydro</v>
          </cell>
        </row>
        <row r="75">
          <cell r="B75" t="str">
            <v>Pelly Crossing</v>
          </cell>
          <cell r="C75" t="str">
            <v>Hydro</v>
          </cell>
        </row>
        <row r="76">
          <cell r="B76" t="str">
            <v>Swift River</v>
          </cell>
          <cell r="C76" t="str">
            <v>Small Diesel</v>
          </cell>
        </row>
        <row r="77">
          <cell r="B77" t="str">
            <v>Tagish</v>
          </cell>
          <cell r="C77" t="str">
            <v>Hydro</v>
          </cell>
        </row>
        <row r="78">
          <cell r="B78" t="str">
            <v>Marsh Lake</v>
          </cell>
          <cell r="C78" t="str">
            <v>Hydro</v>
          </cell>
        </row>
        <row r="79">
          <cell r="B79" t="str">
            <v>Deep Creek</v>
          </cell>
          <cell r="C79" t="str">
            <v>Hydro</v>
          </cell>
        </row>
        <row r="80">
          <cell r="B80" t="str">
            <v>Minto Landing</v>
          </cell>
          <cell r="C80" t="str">
            <v>Hydro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"/>
      <sheetName val="A for Supp #2 2000-01"/>
      <sheetName val="B"/>
      <sheetName val="C"/>
      <sheetName val="D"/>
      <sheetName val="E"/>
      <sheetName val="F"/>
      <sheetName val="G"/>
      <sheetName val="I"/>
      <sheetName val="J"/>
      <sheetName val="K"/>
      <sheetName val="K-2"/>
      <sheetName val="Lists"/>
      <sheetName val="Drop Down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C Summary"/>
      <sheetName val="Revenue Schedule"/>
      <sheetName val="Rider Calc."/>
      <sheetName val="Industrial RC by Class"/>
      <sheetName val="Bdets, Costs, Rates, Revenues"/>
      <sheetName val="Rates"/>
      <sheetName val="Allocation Factors"/>
      <sheetName val="Rider H(a)&amp;(b) Allocators"/>
      <sheetName val="R31 actuals inc. T-connect"/>
      <sheetName val="R31 Actuals minus T-connect"/>
      <sheetName val="Other Ind Actuals inc. T-con"/>
      <sheetName val="Other Ind Actuals minus T-con"/>
      <sheetName val="T-con Actuals by Class"/>
      <sheetName val="T-con Actuals by Rate &amp; Class"/>
      <sheetName val="Rates 21,41,51,56  Actuals"/>
      <sheetName val="Lights"/>
      <sheetName val="Existing Rates Lights"/>
    </sheetNames>
    <sheetDataSet>
      <sheetData sheetId="0"/>
      <sheetData sheetId="1"/>
      <sheetData sheetId="2"/>
      <sheetData sheetId="3"/>
      <sheetData sheetId="4"/>
      <sheetData sheetId="5" refreshError="1">
        <row r="5">
          <cell r="C5">
            <v>-0.83071901575685991</v>
          </cell>
        </row>
        <row r="8">
          <cell r="C8">
            <v>4.4000000000000004</v>
          </cell>
        </row>
        <row r="14">
          <cell r="C14">
            <v>3.57</v>
          </cell>
        </row>
        <row r="15">
          <cell r="C15">
            <v>1.43</v>
          </cell>
        </row>
        <row r="16">
          <cell r="B16">
            <v>16.100000000000001</v>
          </cell>
          <cell r="C16">
            <v>2.65</v>
          </cell>
        </row>
        <row r="17">
          <cell r="B17">
            <v>0</v>
          </cell>
        </row>
        <row r="26">
          <cell r="D26">
            <v>3.8</v>
          </cell>
          <cell r="E26">
            <v>3.8</v>
          </cell>
        </row>
        <row r="27">
          <cell r="C27">
            <v>1.1499999999999999</v>
          </cell>
          <cell r="D27">
            <v>0.87</v>
          </cell>
          <cell r="E27">
            <v>0.87</v>
          </cell>
        </row>
        <row r="28">
          <cell r="C28">
            <v>4.92</v>
          </cell>
          <cell r="D28">
            <v>2.11</v>
          </cell>
          <cell r="E28">
            <v>0</v>
          </cell>
        </row>
        <row r="38">
          <cell r="D38">
            <v>3.8</v>
          </cell>
          <cell r="E38">
            <v>3.8</v>
          </cell>
        </row>
        <row r="39">
          <cell r="C39">
            <v>0</v>
          </cell>
          <cell r="D39">
            <v>1.4500263064735606</v>
          </cell>
          <cell r="E39">
            <v>1.4500263064735606</v>
          </cell>
        </row>
        <row r="40">
          <cell r="C40">
            <v>0</v>
          </cell>
          <cell r="D40">
            <v>15.580692709283298</v>
          </cell>
          <cell r="E40">
            <v>2.5806927092832996</v>
          </cell>
        </row>
        <row r="50">
          <cell r="D50">
            <v>3.7885101369575112</v>
          </cell>
          <cell r="E50">
            <v>3.7885101369575112</v>
          </cell>
        </row>
        <row r="51">
          <cell r="C51">
            <v>7.79</v>
          </cell>
          <cell r="D51">
            <v>0.68772606973776895</v>
          </cell>
          <cell r="E51">
            <v>0.68772606973776895</v>
          </cell>
        </row>
        <row r="52">
          <cell r="C52">
            <v>19.75</v>
          </cell>
          <cell r="D52">
            <v>0</v>
          </cell>
          <cell r="E52">
            <v>0</v>
          </cell>
        </row>
        <row r="64">
          <cell r="C64">
            <v>7.42</v>
          </cell>
        </row>
        <row r="74">
          <cell r="E74">
            <v>3.46</v>
          </cell>
          <cell r="F74">
            <v>3.46</v>
          </cell>
        </row>
        <row r="75">
          <cell r="C75">
            <v>1.72</v>
          </cell>
          <cell r="D75">
            <v>1.72</v>
          </cell>
          <cell r="E75">
            <v>0.66</v>
          </cell>
          <cell r="F75">
            <v>0.77</v>
          </cell>
          <cell r="G75">
            <v>-1</v>
          </cell>
        </row>
        <row r="76">
          <cell r="C76">
            <v>3.61</v>
          </cell>
          <cell r="D76">
            <v>1.92</v>
          </cell>
          <cell r="E76">
            <v>0</v>
          </cell>
          <cell r="F76">
            <v>0</v>
          </cell>
        </row>
        <row r="77">
          <cell r="C77">
            <v>0.9</v>
          </cell>
          <cell r="D77">
            <v>0</v>
          </cell>
        </row>
        <row r="86">
          <cell r="E86">
            <v>3.28</v>
          </cell>
          <cell r="F86">
            <v>3.28</v>
          </cell>
        </row>
        <row r="87">
          <cell r="C87">
            <v>1.88</v>
          </cell>
          <cell r="D87">
            <v>1.88</v>
          </cell>
          <cell r="E87">
            <v>0.67</v>
          </cell>
          <cell r="F87">
            <v>0.67</v>
          </cell>
          <cell r="G87">
            <v>1</v>
          </cell>
        </row>
        <row r="88">
          <cell r="E88">
            <v>0</v>
          </cell>
          <cell r="F88">
            <v>0</v>
          </cell>
        </row>
        <row r="89">
          <cell r="C89">
            <v>2.57</v>
          </cell>
          <cell r="D89">
            <v>0</v>
          </cell>
        </row>
        <row r="98">
          <cell r="E98">
            <v>3.5129124496081867</v>
          </cell>
          <cell r="F98">
            <v>3.5129124496081867</v>
          </cell>
        </row>
        <row r="99">
          <cell r="C99">
            <v>1.88</v>
          </cell>
          <cell r="D99">
            <v>1.88</v>
          </cell>
          <cell r="E99">
            <v>1.2566640723086093</v>
          </cell>
          <cell r="F99">
            <v>1.2566640723086093</v>
          </cell>
        </row>
        <row r="100">
          <cell r="E100">
            <v>0</v>
          </cell>
          <cell r="F100">
            <v>0</v>
          </cell>
        </row>
        <row r="101">
          <cell r="C101">
            <v>2.57</v>
          </cell>
          <cell r="D101">
            <v>0</v>
          </cell>
        </row>
        <row r="110">
          <cell r="E110">
            <v>3.3143804832130375</v>
          </cell>
          <cell r="F110">
            <v>3.3143804832130375</v>
          </cell>
        </row>
        <row r="111">
          <cell r="E111">
            <v>0.3</v>
          </cell>
          <cell r="F111">
            <v>0.3</v>
          </cell>
        </row>
        <row r="113">
          <cell r="B113">
            <v>0</v>
          </cell>
        </row>
        <row r="122">
          <cell r="E122">
            <v>3.6214105820639735</v>
          </cell>
          <cell r="F122">
            <v>3.6214105820639735</v>
          </cell>
        </row>
        <row r="134">
          <cell r="D134">
            <v>3.49</v>
          </cell>
          <cell r="E134">
            <v>3.49</v>
          </cell>
        </row>
        <row r="135">
          <cell r="C135">
            <v>1.02</v>
          </cell>
          <cell r="D135">
            <v>0.68</v>
          </cell>
          <cell r="E135">
            <v>0.68</v>
          </cell>
        </row>
        <row r="136">
          <cell r="C136">
            <v>7.56</v>
          </cell>
          <cell r="D136">
            <v>0</v>
          </cell>
          <cell r="E136">
            <v>0</v>
          </cell>
        </row>
        <row r="137">
          <cell r="C137">
            <v>0.9</v>
          </cell>
        </row>
        <row r="146">
          <cell r="D146">
            <v>3.53</v>
          </cell>
          <cell r="E146">
            <v>3.53</v>
          </cell>
        </row>
        <row r="147">
          <cell r="C147">
            <v>1.03</v>
          </cell>
          <cell r="D147">
            <v>0.75</v>
          </cell>
          <cell r="E147">
            <v>0.75</v>
          </cell>
        </row>
        <row r="148">
          <cell r="B148">
            <v>6.8</v>
          </cell>
          <cell r="C148">
            <v>1.4</v>
          </cell>
          <cell r="D148">
            <v>0</v>
          </cell>
          <cell r="E148">
            <v>0</v>
          </cell>
        </row>
        <row r="158">
          <cell r="D158">
            <v>3.53</v>
          </cell>
          <cell r="E158">
            <v>3.53</v>
          </cell>
        </row>
        <row r="159">
          <cell r="C159">
            <v>1.03</v>
          </cell>
          <cell r="D159">
            <v>0.75</v>
          </cell>
          <cell r="E159">
            <v>0.75</v>
          </cell>
        </row>
        <row r="160">
          <cell r="B160">
            <v>16.91</v>
          </cell>
          <cell r="C160">
            <v>3.13</v>
          </cell>
          <cell r="D160">
            <v>1.5</v>
          </cell>
          <cell r="E160">
            <v>1.5</v>
          </cell>
        </row>
        <row r="170">
          <cell r="D170">
            <v>0.77500000000000002</v>
          </cell>
        </row>
        <row r="171">
          <cell r="D171">
            <v>0.39400000000000002</v>
          </cell>
        </row>
        <row r="172">
          <cell r="D172">
            <v>1.7</v>
          </cell>
        </row>
        <row r="182">
          <cell r="D182">
            <v>0.77500000000000002</v>
          </cell>
        </row>
        <row r="183">
          <cell r="D183">
            <v>0.39400000000000002</v>
          </cell>
        </row>
        <row r="184">
          <cell r="D184">
            <v>1.41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blank 1 (4)"/>
      <sheetName val="SUMMARY 1"/>
      <sheetName val="SUMMARY 2"/>
      <sheetName val="SUMMARY 3"/>
      <sheetName val="blank 1 (3)"/>
      <sheetName val="CORPORATE SERVICES"/>
      <sheetName val="LAND  CLAIMS AND IMPLEMENTATION"/>
      <sheetName val="INTERGOV"/>
      <sheetName val="AUDIT"/>
      <sheetName val="GOVERNANCE LIAISON &amp; CAPACITY "/>
      <sheetName val="COMMISH"/>
      <sheetName val="DAP"/>
      <sheetName val="CABINET"/>
      <sheetName val="YWBS"/>
      <sheetName val="YOUTH DIRECTORATE"/>
      <sheetName val="NORTHERN STRATEGY"/>
      <sheetName val="PLEBISCITES"/>
      <sheetName val="REVENUES"/>
      <sheetName val="TRANSFERS"/>
      <sheetName val="ASSETS"/>
      <sheetName val="blank 1 (5)"/>
      <sheetName val="RF blanck (1)"/>
      <sheetName val="blank (6)"/>
      <sheetName val="Restricted Funds (2)"/>
      <sheetName val="blank 1"/>
      <sheetName val="Sheet1"/>
      <sheetName val="blank (1)"/>
      <sheetName val="WATER BOARD SECRETARIAT"/>
      <sheetName val="blank 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. Sheet"/>
      <sheetName val="Sales Gen Actuals"/>
      <sheetName val="Summary Total"/>
      <sheetName val="Summary Source&amp;Carrier"/>
      <sheetName val="Summary Source"/>
      <sheetName val="Summary Carrier"/>
      <sheetName val="Lists"/>
      <sheetName val="LNG Properties"/>
      <sheetName val="YTD Info"/>
      <sheetName val="Sheet1"/>
      <sheetName val="Sept-16 Ferus price"/>
      <sheetName val="Dec-16 Ferus price"/>
      <sheetName val="Sept-Dec-16 Ferus price"/>
    </sheetNames>
    <sheetDataSet>
      <sheetData sheetId="0">
        <row r="31">
          <cell r="R31">
            <v>906.90499999999997</v>
          </cell>
        </row>
      </sheetData>
      <sheetData sheetId="1">
        <row r="8">
          <cell r="D8">
            <v>135300</v>
          </cell>
        </row>
      </sheetData>
      <sheetData sheetId="2">
        <row r="1">
          <cell r="C1">
            <v>2016</v>
          </cell>
        </row>
      </sheetData>
      <sheetData sheetId="3">
        <row r="16">
          <cell r="C16">
            <v>71102</v>
          </cell>
        </row>
      </sheetData>
      <sheetData sheetId="4"/>
      <sheetData sheetId="5"/>
      <sheetData sheetId="6">
        <row r="2">
          <cell r="A2" t="str">
            <v>Choose from…</v>
          </cell>
          <cell r="C2" t="str">
            <v>Choose from…</v>
          </cell>
        </row>
        <row r="3">
          <cell r="A3" t="str">
            <v>FortisBC</v>
          </cell>
          <cell r="C3" t="str">
            <v>FortisBC</v>
          </cell>
          <cell r="E3">
            <v>2016</v>
          </cell>
        </row>
        <row r="4">
          <cell r="A4" t="str">
            <v>Ventures West</v>
          </cell>
          <cell r="C4" t="str">
            <v>AltaGas</v>
          </cell>
          <cell r="E4">
            <v>2017</v>
          </cell>
        </row>
        <row r="5">
          <cell r="A5" t="str">
            <v>Cryopeak</v>
          </cell>
          <cell r="C5" t="str">
            <v>Ferus</v>
          </cell>
          <cell r="E5">
            <v>2018</v>
          </cell>
        </row>
        <row r="6">
          <cell r="A6" t="str">
            <v>Ferus</v>
          </cell>
          <cell r="C6" t="str">
            <v>New Source 1</v>
          </cell>
          <cell r="E6">
            <v>2019</v>
          </cell>
        </row>
        <row r="7">
          <cell r="A7" t="str">
            <v>AltaGas</v>
          </cell>
          <cell r="C7" t="str">
            <v>New Source 2</v>
          </cell>
          <cell r="E7">
            <v>2020</v>
          </cell>
        </row>
        <row r="8">
          <cell r="A8" t="str">
            <v>New Carrier 1</v>
          </cell>
          <cell r="C8" t="str">
            <v>New Source 3</v>
          </cell>
          <cell r="E8">
            <v>2021</v>
          </cell>
        </row>
        <row r="9">
          <cell r="A9" t="str">
            <v>New Carrier 2</v>
          </cell>
          <cell r="C9" t="str">
            <v>New Source 4</v>
          </cell>
          <cell r="E9">
            <v>2022</v>
          </cell>
        </row>
        <row r="10">
          <cell r="A10" t="str">
            <v>New Carrier 3</v>
          </cell>
          <cell r="C10" t="str">
            <v>New Source 5</v>
          </cell>
          <cell r="E10">
            <v>2023</v>
          </cell>
        </row>
        <row r="11">
          <cell r="A11" t="str">
            <v>New Carrier 4</v>
          </cell>
          <cell r="E11">
            <v>2024</v>
          </cell>
        </row>
        <row r="12">
          <cell r="A12" t="str">
            <v>New Carrier 5</v>
          </cell>
          <cell r="E12">
            <v>2025</v>
          </cell>
        </row>
      </sheetData>
      <sheetData sheetId="7">
        <row r="3">
          <cell r="B3">
            <v>438.63361775443298</v>
          </cell>
        </row>
      </sheetData>
      <sheetData sheetId="8"/>
      <sheetData sheetId="9" refreshError="1"/>
      <sheetData sheetId="10"/>
      <sheetData sheetId="11">
        <row r="10">
          <cell r="J10">
            <v>9405.5529999999999</v>
          </cell>
        </row>
      </sheetData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summary KPI"/>
      <sheetName val="Financial KPI"/>
      <sheetName val="KPI Explainations"/>
      <sheetName val="Assumptions"/>
      <sheetName val="Slide-LNG"/>
      <sheetName val="Slide-RB"/>
      <sheetName val="Summary"/>
      <sheetName val="BS"/>
      <sheetName val="IS"/>
      <sheetName val="Labour"/>
      <sheetName val="Non Labour"/>
      <sheetName val="Sales"/>
      <sheetName val="Generation"/>
      <sheetName val="Debt"/>
      <sheetName val="Debt Details"/>
      <sheetName val="Debt KDFN"/>
      <sheetName val="Flex Note"/>
      <sheetName val="2014 WIP PT"/>
      <sheetName val="Capital PT"/>
      <sheetName val="Capital"/>
      <sheetName val="Capital Details PT"/>
      <sheetName val="Capital Details"/>
      <sheetName val="Capital KDFN"/>
      <sheetName val="Deferred PT"/>
      <sheetName val="Deferred WIP"/>
      <sheetName val="ConstFin"/>
      <sheetName val="ConstFin (2)"/>
      <sheetName val="Financing Details"/>
      <sheetName val="2014 WIP"/>
      <sheetName val="Cash Flow"/>
      <sheetName val="Operating"/>
      <sheetName val="Investing"/>
      <sheetName val="Financing"/>
      <sheetName val="Other Rev. BP Data"/>
      <sheetName val="Revenue Analysis"/>
      <sheetName val="tb by object"/>
      <sheetName val="Ca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>
            <v>0</v>
          </cell>
          <cell r="F1">
            <v>0</v>
          </cell>
        </row>
        <row r="2">
          <cell r="A2">
            <v>0</v>
          </cell>
          <cell r="B2" t="str">
            <v>Yukon Energy Corporation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0</v>
          </cell>
          <cell r="B3" t="str">
            <v>Balance Sheet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0</v>
          </cell>
          <cell r="B4" t="str">
            <v>($000s)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0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</row>
        <row r="9">
          <cell r="A9">
            <v>0</v>
          </cell>
          <cell r="D9">
            <v>0</v>
          </cell>
          <cell r="E9">
            <v>2014</v>
          </cell>
          <cell r="F9" t="str">
            <v>2015</v>
          </cell>
        </row>
        <row r="10">
          <cell r="A10">
            <v>0</v>
          </cell>
          <cell r="E10" t="str">
            <v>Actuals</v>
          </cell>
          <cell r="F10" t="str">
            <v>BP</v>
          </cell>
        </row>
        <row r="11">
          <cell r="A11">
            <v>0</v>
          </cell>
          <cell r="C11" t="str">
            <v>ASSETS</v>
          </cell>
          <cell r="E11">
            <v>0</v>
          </cell>
          <cell r="F11">
            <v>0</v>
          </cell>
        </row>
        <row r="12">
          <cell r="A12">
            <v>0</v>
          </cell>
          <cell r="C12" t="str">
            <v>Current assets</v>
          </cell>
          <cell r="D12">
            <v>0</v>
          </cell>
          <cell r="E12">
            <v>0</v>
          </cell>
          <cell r="F12">
            <v>0</v>
          </cell>
        </row>
        <row r="13">
          <cell r="A13">
            <v>1</v>
          </cell>
          <cell r="B13">
            <v>0</v>
          </cell>
          <cell r="C13">
            <v>0</v>
          </cell>
          <cell r="D13" t="str">
            <v>Cash and short-term investments</v>
          </cell>
          <cell r="E13">
            <v>-10798</v>
          </cell>
          <cell r="F13">
            <v>5285.1623928874851</v>
          </cell>
        </row>
        <row r="14">
          <cell r="A14">
            <v>2</v>
          </cell>
          <cell r="B14">
            <v>0</v>
          </cell>
          <cell r="C14">
            <v>0</v>
          </cell>
          <cell r="D14" t="str">
            <v>Accounts receivable</v>
          </cell>
          <cell r="E14">
            <v>7188</v>
          </cell>
          <cell r="F14">
            <v>6473</v>
          </cell>
        </row>
        <row r="15">
          <cell r="A15">
            <v>3</v>
          </cell>
          <cell r="B15">
            <v>0</v>
          </cell>
          <cell r="C15">
            <v>0</v>
          </cell>
          <cell r="D15" t="str">
            <v>Inventories</v>
          </cell>
          <cell r="E15">
            <v>3065</v>
          </cell>
          <cell r="F15">
            <v>3110</v>
          </cell>
        </row>
        <row r="16">
          <cell r="A16">
            <v>4</v>
          </cell>
          <cell r="B16">
            <v>0</v>
          </cell>
          <cell r="C16">
            <v>0</v>
          </cell>
          <cell r="D16" t="str">
            <v>Prepaid expenses</v>
          </cell>
          <cell r="E16">
            <v>719</v>
          </cell>
          <cell r="F16">
            <v>570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174</v>
          </cell>
          <cell r="F17">
            <v>15438.162392887485</v>
          </cell>
        </row>
        <row r="18">
          <cell r="A18">
            <v>0</v>
          </cell>
          <cell r="E18">
            <v>0</v>
          </cell>
          <cell r="F18">
            <v>0</v>
          </cell>
        </row>
        <row r="19">
          <cell r="A19">
            <v>8</v>
          </cell>
          <cell r="D19" t="str">
            <v>Customer contribution financing</v>
          </cell>
          <cell r="E19">
            <v>0</v>
          </cell>
          <cell r="F19">
            <v>0</v>
          </cell>
        </row>
        <row r="20">
          <cell r="A20">
            <v>0</v>
          </cell>
          <cell r="E20">
            <v>0</v>
          </cell>
          <cell r="F20">
            <v>0</v>
          </cell>
        </row>
        <row r="21">
          <cell r="A21">
            <v>10</v>
          </cell>
          <cell r="B21">
            <v>0</v>
          </cell>
          <cell r="C21" t="str">
            <v>Diesel Contingency Fund</v>
          </cell>
          <cell r="D21">
            <v>0</v>
          </cell>
          <cell r="E21">
            <v>9627</v>
          </cell>
          <cell r="F21">
            <v>12207.837607112515</v>
          </cell>
        </row>
        <row r="22">
          <cell r="A22">
            <v>0</v>
          </cell>
          <cell r="C22" t="str">
            <v>Deferred costs</v>
          </cell>
          <cell r="D22">
            <v>0</v>
          </cell>
          <cell r="E22">
            <v>0</v>
          </cell>
          <cell r="F22">
            <v>0</v>
          </cell>
        </row>
        <row r="23">
          <cell r="A23">
            <v>5</v>
          </cell>
          <cell r="B23">
            <v>0</v>
          </cell>
          <cell r="C23">
            <v>0</v>
          </cell>
          <cell r="D23" t="str">
            <v>Feasibility and relicencing costs</v>
          </cell>
          <cell r="E23">
            <v>22116</v>
          </cell>
          <cell r="F23">
            <v>24050</v>
          </cell>
        </row>
        <row r="24">
          <cell r="A24">
            <v>6</v>
          </cell>
          <cell r="B24">
            <v>0</v>
          </cell>
          <cell r="C24">
            <v>0</v>
          </cell>
          <cell r="D24" t="str">
            <v>Regulatory costs</v>
          </cell>
          <cell r="E24">
            <v>3650</v>
          </cell>
          <cell r="F24">
            <v>4085</v>
          </cell>
        </row>
        <row r="25">
          <cell r="A25">
            <v>0</v>
          </cell>
          <cell r="B25">
            <v>0</v>
          </cell>
          <cell r="C25">
            <v>0</v>
          </cell>
          <cell r="D25" t="str">
            <v>Vegetation management deferred cost</v>
          </cell>
          <cell r="E25">
            <v>917</v>
          </cell>
          <cell r="F25">
            <v>2124</v>
          </cell>
        </row>
        <row r="26">
          <cell r="A26">
            <v>7</v>
          </cell>
          <cell r="B26">
            <v>0</v>
          </cell>
          <cell r="C26">
            <v>0</v>
          </cell>
          <cell r="D26" t="str">
            <v>Dam safety review</v>
          </cell>
          <cell r="E26">
            <v>24</v>
          </cell>
          <cell r="F26">
            <v>150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26707</v>
          </cell>
          <cell r="F27">
            <v>30409</v>
          </cell>
        </row>
        <row r="28">
          <cell r="A28">
            <v>0</v>
          </cell>
          <cell r="C28" t="str">
            <v>Capital assets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11</v>
          </cell>
          <cell r="B29">
            <v>0</v>
          </cell>
          <cell r="C29">
            <v>0</v>
          </cell>
          <cell r="D29" t="str">
            <v>Property, plant and equipment</v>
          </cell>
          <cell r="E29">
            <v>555553</v>
          </cell>
          <cell r="F29">
            <v>579356</v>
          </cell>
        </row>
        <row r="30">
          <cell r="A30">
            <v>12</v>
          </cell>
          <cell r="B30">
            <v>0</v>
          </cell>
          <cell r="C30">
            <v>0</v>
          </cell>
          <cell r="D30" t="str">
            <v>Accumulated amortization</v>
          </cell>
          <cell r="E30">
            <v>-121086</v>
          </cell>
          <cell r="F30">
            <v>-133579</v>
          </cell>
        </row>
        <row r="31">
          <cell r="A31">
            <v>13</v>
          </cell>
          <cell r="D31" t="str">
            <v>Contributions for plant extensions</v>
          </cell>
          <cell r="E31">
            <v>-166913</v>
          </cell>
          <cell r="F31">
            <v>-163253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267554</v>
          </cell>
          <cell r="F32">
            <v>282524</v>
          </cell>
        </row>
        <row r="33">
          <cell r="A33">
            <v>0</v>
          </cell>
          <cell r="D33">
            <v>0</v>
          </cell>
          <cell r="E33">
            <v>304062</v>
          </cell>
          <cell r="F33">
            <v>340579</v>
          </cell>
        </row>
        <row r="34">
          <cell r="A34">
            <v>0</v>
          </cell>
          <cell r="C34" t="str">
            <v>LIABILITIES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C35" t="str">
            <v>Current liabilities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14</v>
          </cell>
          <cell r="B36">
            <v>0</v>
          </cell>
          <cell r="C36">
            <v>0</v>
          </cell>
          <cell r="D36" t="str">
            <v>Accounts payable</v>
          </cell>
          <cell r="E36">
            <v>15022</v>
          </cell>
          <cell r="F36">
            <v>6846</v>
          </cell>
        </row>
        <row r="37">
          <cell r="A37">
            <v>22</v>
          </cell>
          <cell r="B37">
            <v>0</v>
          </cell>
          <cell r="C37">
            <v>0</v>
          </cell>
          <cell r="D37" t="str">
            <v>Construction Financing</v>
          </cell>
          <cell r="E37">
            <v>42880</v>
          </cell>
          <cell r="F37">
            <v>30109.1433</v>
          </cell>
        </row>
        <row r="38">
          <cell r="A38">
            <v>0</v>
          </cell>
          <cell r="B38">
            <v>0</v>
          </cell>
          <cell r="C38">
            <v>0</v>
          </cell>
          <cell r="D38" t="str">
            <v>Derivative related liability</v>
          </cell>
          <cell r="E38">
            <v>213</v>
          </cell>
          <cell r="F38">
            <v>0</v>
          </cell>
        </row>
        <row r="39">
          <cell r="A39">
            <v>15</v>
          </cell>
          <cell r="B39">
            <v>0</v>
          </cell>
          <cell r="C39">
            <v>0</v>
          </cell>
          <cell r="D39" t="str">
            <v>Current portion of long-term debt</v>
          </cell>
          <cell r="E39">
            <v>72347</v>
          </cell>
          <cell r="F39">
            <v>5226.3197505218941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E43">
            <v>130462</v>
          </cell>
          <cell r="F43">
            <v>42181.463050521888</v>
          </cell>
        </row>
        <row r="44">
          <cell r="A44">
            <v>0</v>
          </cell>
          <cell r="E44">
            <v>0</v>
          </cell>
          <cell r="F44">
            <v>0</v>
          </cell>
        </row>
        <row r="45">
          <cell r="A45">
            <v>9</v>
          </cell>
          <cell r="C45" t="str">
            <v>Long-term pension liability</v>
          </cell>
          <cell r="E45">
            <v>985</v>
          </cell>
          <cell r="F45">
            <v>5445</v>
          </cell>
        </row>
        <row r="46">
          <cell r="A46">
            <v>0</v>
          </cell>
          <cell r="C46" t="str">
            <v>Deferred revenue</v>
          </cell>
          <cell r="E46">
            <v>0</v>
          </cell>
          <cell r="F46">
            <v>0</v>
          </cell>
        </row>
        <row r="47">
          <cell r="A47">
            <v>0</v>
          </cell>
          <cell r="C47" t="str">
            <v>Contingency reserves</v>
          </cell>
          <cell r="E47">
            <v>0</v>
          </cell>
          <cell r="F47">
            <v>0</v>
          </cell>
        </row>
        <row r="48">
          <cell r="A48">
            <v>19</v>
          </cell>
          <cell r="B48">
            <v>0</v>
          </cell>
          <cell r="C48">
            <v>0</v>
          </cell>
          <cell r="D48" t="str">
            <v>Diesel Contingency Fund</v>
          </cell>
          <cell r="E48">
            <v>8000</v>
          </cell>
          <cell r="F48">
            <v>8000</v>
          </cell>
        </row>
        <row r="49">
          <cell r="A49">
            <v>21</v>
          </cell>
          <cell r="B49">
            <v>0</v>
          </cell>
          <cell r="C49">
            <v>0</v>
          </cell>
          <cell r="D49" t="str">
            <v>Excess DCF collected</v>
          </cell>
          <cell r="E49">
            <v>1627</v>
          </cell>
          <cell r="F49">
            <v>4207.8376071125149</v>
          </cell>
        </row>
        <row r="50">
          <cell r="A50">
            <v>26</v>
          </cell>
          <cell r="B50">
            <v>0</v>
          </cell>
          <cell r="C50">
            <v>0</v>
          </cell>
          <cell r="D50" t="str">
            <v>Reserve for site restoration</v>
          </cell>
          <cell r="E50">
            <v>7257</v>
          </cell>
          <cell r="F50">
            <v>7290</v>
          </cell>
        </row>
        <row r="51">
          <cell r="A51">
            <v>0</v>
          </cell>
          <cell r="B51">
            <v>0</v>
          </cell>
          <cell r="C51">
            <v>0</v>
          </cell>
          <cell r="D51" t="str">
            <v>GRA hearing reserve</v>
          </cell>
          <cell r="E51">
            <v>224</v>
          </cell>
          <cell r="F51">
            <v>712</v>
          </cell>
        </row>
        <row r="52">
          <cell r="A52">
            <v>20</v>
          </cell>
          <cell r="B52">
            <v>0</v>
          </cell>
          <cell r="C52">
            <v>0</v>
          </cell>
          <cell r="D52" t="str">
            <v>Deferred uninsured losses</v>
          </cell>
          <cell r="E52">
            <v>-300</v>
          </cell>
          <cell r="F52">
            <v>-283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16808</v>
          </cell>
          <cell r="F53">
            <v>19926.837607112517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C55" t="str">
            <v>CAPITAL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C56" t="str">
            <v>Long-term debt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C57">
            <v>0</v>
          </cell>
          <cell r="D57" t="str">
            <v>YDC $92.5M Refinancing</v>
          </cell>
          <cell r="E57">
            <v>0</v>
          </cell>
          <cell r="F57">
            <v>85091</v>
          </cell>
        </row>
        <row r="58">
          <cell r="A58">
            <v>30</v>
          </cell>
          <cell r="D58" t="str">
            <v>YDC $81.9M Refinancing</v>
          </cell>
          <cell r="E58">
            <v>0</v>
          </cell>
          <cell r="F58">
            <v>0</v>
          </cell>
        </row>
        <row r="59">
          <cell r="A59">
            <v>0</v>
          </cell>
          <cell r="D59" t="str">
            <v>YDC $17.1M Term Note</v>
          </cell>
          <cell r="E59">
            <v>14360</v>
          </cell>
          <cell r="F59">
            <v>0</v>
          </cell>
        </row>
        <row r="60">
          <cell r="A60">
            <v>18</v>
          </cell>
          <cell r="D60" t="str">
            <v>YDC $21.9M Flexible Term Note</v>
          </cell>
          <cell r="E60">
            <v>20552</v>
          </cell>
          <cell r="F60">
            <v>20215</v>
          </cell>
        </row>
        <row r="61">
          <cell r="A61">
            <v>0</v>
          </cell>
          <cell r="D61" t="str">
            <v>TD $12.4M Term Note</v>
          </cell>
          <cell r="E61">
            <v>837</v>
          </cell>
          <cell r="F61">
            <v>0</v>
          </cell>
        </row>
        <row r="62">
          <cell r="A62">
            <v>0</v>
          </cell>
          <cell r="D62" t="str">
            <v>TD $11M Swap - 2012</v>
          </cell>
          <cell r="E62">
            <v>10036</v>
          </cell>
          <cell r="F62">
            <v>9697</v>
          </cell>
        </row>
        <row r="63">
          <cell r="A63">
            <v>16</v>
          </cell>
          <cell r="D63" t="str">
            <v>YDC Advance - 2011</v>
          </cell>
          <cell r="E63">
            <v>2053</v>
          </cell>
          <cell r="F63">
            <v>0</v>
          </cell>
        </row>
        <row r="64">
          <cell r="A64">
            <v>0</v>
          </cell>
          <cell r="D64" t="str">
            <v>YDC Advance - 2013</v>
          </cell>
          <cell r="E64">
            <v>5471</v>
          </cell>
          <cell r="F64">
            <v>0</v>
          </cell>
        </row>
        <row r="65">
          <cell r="A65">
            <v>0</v>
          </cell>
          <cell r="D65" t="str">
            <v>YDC Advance - 2014</v>
          </cell>
          <cell r="E65">
            <v>0</v>
          </cell>
          <cell r="F65">
            <v>1783</v>
          </cell>
        </row>
        <row r="66">
          <cell r="A66">
            <v>0</v>
          </cell>
          <cell r="D66" t="str">
            <v>Other New 2014 Debt</v>
          </cell>
          <cell r="E66">
            <v>5505</v>
          </cell>
          <cell r="F66">
            <v>12942</v>
          </cell>
        </row>
        <row r="67">
          <cell r="A67">
            <v>0</v>
          </cell>
          <cell r="D67" t="str">
            <v>Other New 2015 Debt</v>
          </cell>
          <cell r="E67">
            <v>0</v>
          </cell>
          <cell r="F67">
            <v>30839</v>
          </cell>
        </row>
        <row r="68">
          <cell r="A68">
            <v>0</v>
          </cell>
          <cell r="D68" t="str">
            <v>Other New 2016 Debt</v>
          </cell>
          <cell r="E68">
            <v>0</v>
          </cell>
          <cell r="F68">
            <v>0</v>
          </cell>
        </row>
        <row r="69">
          <cell r="A69">
            <v>0</v>
          </cell>
          <cell r="D69" t="str">
            <v>Other New 2017 Debt</v>
          </cell>
          <cell r="E69">
            <v>0</v>
          </cell>
          <cell r="F69">
            <v>0</v>
          </cell>
        </row>
        <row r="70">
          <cell r="A70">
            <v>0</v>
          </cell>
          <cell r="D70" t="str">
            <v>Long term FN Liabilities</v>
          </cell>
          <cell r="E70">
            <v>251</v>
          </cell>
          <cell r="F70">
            <v>221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59065</v>
          </cell>
          <cell r="F71">
            <v>160788</v>
          </cell>
        </row>
        <row r="72">
          <cell r="A72">
            <v>0</v>
          </cell>
          <cell r="C72" t="str">
            <v>Equity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24</v>
          </cell>
          <cell r="C73">
            <v>0</v>
          </cell>
          <cell r="D73" t="str">
            <v>Share capital</v>
          </cell>
          <cell r="E73">
            <v>39000</v>
          </cell>
          <cell r="F73">
            <v>39000</v>
          </cell>
        </row>
        <row r="74">
          <cell r="A74">
            <v>0</v>
          </cell>
          <cell r="C74">
            <v>0</v>
          </cell>
          <cell r="D74" t="str">
            <v>Contributed Surplus</v>
          </cell>
          <cell r="E74">
            <v>14600</v>
          </cell>
          <cell r="F74">
            <v>25592</v>
          </cell>
        </row>
        <row r="75">
          <cell r="A75">
            <v>25</v>
          </cell>
          <cell r="C75">
            <v>0</v>
          </cell>
          <cell r="D75" t="str">
            <v>Retained earnings</v>
          </cell>
          <cell r="E75">
            <v>43142</v>
          </cell>
          <cell r="F75">
            <v>47646</v>
          </cell>
        </row>
        <row r="76">
          <cell r="A76">
            <v>0</v>
          </cell>
          <cell r="C76">
            <v>0</v>
          </cell>
          <cell r="D76" t="str">
            <v>Total equity</v>
          </cell>
          <cell r="E76">
            <v>96742</v>
          </cell>
          <cell r="F76">
            <v>112238</v>
          </cell>
        </row>
        <row r="77">
          <cell r="A77">
            <v>0</v>
          </cell>
          <cell r="C77" t="str">
            <v>Total capital</v>
          </cell>
          <cell r="D77">
            <v>0</v>
          </cell>
          <cell r="E77">
            <v>155807</v>
          </cell>
          <cell r="F77">
            <v>273026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304062</v>
          </cell>
          <cell r="F78">
            <v>340579.30065763439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7">
          <cell r="X17">
            <v>621564.48659001035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750">
          <cell r="R750">
            <v>-18165385.379999999</v>
          </cell>
        </row>
      </sheetData>
      <sheetData sheetId="22"/>
      <sheetData sheetId="23"/>
      <sheetData sheetId="24"/>
      <sheetData sheetId="25"/>
      <sheetData sheetId="26"/>
      <sheetData sheetId="27">
        <row r="14">
          <cell r="G14">
            <v>-1924959.2557426221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CC3C-EDE2-4318-8C3F-B72E0E4A8FB2}">
  <sheetPr>
    <pageSetUpPr fitToPage="1"/>
  </sheetPr>
  <dimension ref="A1:AB29"/>
  <sheetViews>
    <sheetView tabSelected="1" view="pageBreakPreview" zoomScaleNormal="100" zoomScaleSheetLayoutView="100" workbookViewId="0">
      <pane ySplit="8" topLeftCell="A9" activePane="bottomLeft" state="frozen"/>
      <selection pane="bottomLeft" activeCell="E9" sqref="E9"/>
    </sheetView>
  </sheetViews>
  <sheetFormatPr defaultColWidth="9.1796875" defaultRowHeight="12.5" x14ac:dyDescent="0.25"/>
  <cols>
    <col min="1" max="1" width="6.7265625" style="40" customWidth="1"/>
    <col min="2" max="2" width="1.81640625" style="40" customWidth="1"/>
    <col min="3" max="3" width="20.08984375" style="40" customWidth="1"/>
    <col min="4" max="4" width="1.81640625" style="40" customWidth="1"/>
    <col min="5" max="5" width="13.1796875" style="40" customWidth="1"/>
    <col min="6" max="6" width="1.81640625" style="40" customWidth="1"/>
    <col min="7" max="7" width="13.1796875" style="44" customWidth="1"/>
    <col min="8" max="8" width="1.81640625" style="40" customWidth="1"/>
    <col min="9" max="9" width="13.1796875" style="40" customWidth="1"/>
    <col min="10" max="10" width="1.81640625" style="40" customWidth="1"/>
    <col min="11" max="11" width="13.1796875" style="44" customWidth="1"/>
    <col min="12" max="13" width="1.81640625" style="40" customWidth="1"/>
    <col min="14" max="14" width="11.26953125" style="40" customWidth="1"/>
    <col min="15" max="15" width="1.81640625" style="40" customWidth="1"/>
    <col min="16" max="16" width="11.26953125" style="40" customWidth="1"/>
    <col min="17" max="17" width="1.81640625" style="40" customWidth="1"/>
    <col min="18" max="18" width="11.26953125" style="40" customWidth="1"/>
    <col min="19" max="19" width="1.81640625" style="40" customWidth="1"/>
    <col min="20" max="20" width="11.26953125" style="40" customWidth="1"/>
    <col min="21" max="21" width="1.81640625" style="40" customWidth="1"/>
    <col min="22" max="22" width="11.26953125" style="40" customWidth="1"/>
    <col min="23" max="16384" width="9.1796875" style="40"/>
  </cols>
  <sheetData>
    <row r="1" spans="1:12" ht="15.5" x14ac:dyDescent="0.35">
      <c r="A1" s="39" t="s">
        <v>63</v>
      </c>
      <c r="K1" s="41" t="s">
        <v>78</v>
      </c>
    </row>
    <row r="2" spans="1:12" ht="13" x14ac:dyDescent="0.3">
      <c r="A2" s="42" t="s">
        <v>79</v>
      </c>
      <c r="K2" s="105" t="s">
        <v>148</v>
      </c>
      <c r="L2" s="45"/>
    </row>
    <row r="3" spans="1:12" ht="13" x14ac:dyDescent="0.3">
      <c r="A3" s="42"/>
      <c r="K3" s="43"/>
      <c r="L3" s="45"/>
    </row>
    <row r="4" spans="1:12" ht="13" x14ac:dyDescent="0.3">
      <c r="A4" s="42" t="s">
        <v>64</v>
      </c>
    </row>
    <row r="5" spans="1:12" ht="13" x14ac:dyDescent="0.3">
      <c r="A5" s="42" t="s">
        <v>65</v>
      </c>
    </row>
    <row r="7" spans="1:12" x14ac:dyDescent="0.25">
      <c r="A7" s="46"/>
      <c r="B7" s="46"/>
      <c r="C7" s="46"/>
      <c r="D7" s="46"/>
      <c r="E7" s="46"/>
      <c r="F7" s="46"/>
      <c r="G7" s="47"/>
      <c r="H7" s="46"/>
      <c r="I7" s="46"/>
      <c r="J7" s="46"/>
      <c r="K7" s="47"/>
    </row>
    <row r="8" spans="1:12" ht="26" x14ac:dyDescent="0.25">
      <c r="A8" s="48" t="s">
        <v>56</v>
      </c>
      <c r="B8" s="49"/>
      <c r="C8" s="48" t="s">
        <v>66</v>
      </c>
      <c r="D8" s="49"/>
      <c r="E8" s="50" t="s">
        <v>74</v>
      </c>
      <c r="F8" s="49"/>
      <c r="G8" s="50" t="s">
        <v>67</v>
      </c>
      <c r="H8" s="49"/>
      <c r="I8" s="48" t="s">
        <v>68</v>
      </c>
      <c r="J8" s="49"/>
      <c r="K8" s="50" t="s">
        <v>69</v>
      </c>
    </row>
    <row r="10" spans="1:12" ht="13" x14ac:dyDescent="0.3">
      <c r="C10" s="51" t="s">
        <v>76</v>
      </c>
      <c r="E10" s="52"/>
    </row>
    <row r="12" spans="1:12" x14ac:dyDescent="0.25">
      <c r="A12" s="46">
        <v>1</v>
      </c>
      <c r="C12" s="40" t="s">
        <v>70</v>
      </c>
      <c r="E12" s="53">
        <v>0.6</v>
      </c>
      <c r="G12" s="54">
        <f>G16*E12</f>
        <v>185679.62679896998</v>
      </c>
      <c r="I12" s="55">
        <v>2.9368118565980813E-2</v>
      </c>
      <c r="J12" s="56"/>
      <c r="K12" s="54">
        <f>SUM(G12)*(I12)</f>
        <v>5453.0612951192188</v>
      </c>
    </row>
    <row r="13" spans="1:12" ht="7" customHeight="1" x14ac:dyDescent="0.25">
      <c r="A13" s="46"/>
      <c r="E13" s="53"/>
      <c r="I13" s="56"/>
      <c r="J13" s="56" t="s">
        <v>71</v>
      </c>
      <c r="K13" s="44" t="s">
        <v>71</v>
      </c>
    </row>
    <row r="14" spans="1:12" x14ac:dyDescent="0.25">
      <c r="A14" s="46">
        <v>2</v>
      </c>
      <c r="C14" s="40" t="s">
        <v>72</v>
      </c>
      <c r="E14" s="57">
        <f>1-E12</f>
        <v>0.4</v>
      </c>
      <c r="G14" s="58">
        <f>G16*E14</f>
        <v>123786.41786598001</v>
      </c>
      <c r="I14" s="59">
        <v>8.1997863783001584E-2</v>
      </c>
      <c r="J14" s="56"/>
      <c r="K14" s="58">
        <f>SUM(G14)*(I14)</f>
        <v>10150.221830360342</v>
      </c>
    </row>
    <row r="15" spans="1:12" ht="7" customHeight="1" x14ac:dyDescent="0.25">
      <c r="A15" s="46"/>
      <c r="E15" s="53"/>
      <c r="I15" s="56"/>
      <c r="J15" s="56"/>
      <c r="K15" s="44" t="s">
        <v>71</v>
      </c>
    </row>
    <row r="16" spans="1:12" ht="13" thickBot="1" x14ac:dyDescent="0.3">
      <c r="A16" s="46">
        <v>3</v>
      </c>
      <c r="C16" s="40" t="s">
        <v>73</v>
      </c>
      <c r="E16" s="60">
        <f>SUM(E12+E14)</f>
        <v>1</v>
      </c>
      <c r="G16" s="61">
        <v>309466.04466494999</v>
      </c>
      <c r="I16" s="62">
        <f>SUM(E12)*(I12)+SUM(E14)*(I14)</f>
        <v>5.0420016652789126E-2</v>
      </c>
      <c r="J16" s="56"/>
      <c r="K16" s="61">
        <f>K12+K14</f>
        <v>15603.28312547956</v>
      </c>
    </row>
    <row r="17" spans="1:28" x14ac:dyDescent="0.25">
      <c r="A17" s="46"/>
    </row>
    <row r="18" spans="1:28" ht="13" x14ac:dyDescent="0.3">
      <c r="A18" s="46"/>
      <c r="C18" s="51" t="s">
        <v>75</v>
      </c>
      <c r="E18" s="52"/>
    </row>
    <row r="19" spans="1:28" x14ac:dyDescent="0.25">
      <c r="A19" s="46"/>
    </row>
    <row r="20" spans="1:28" x14ac:dyDescent="0.25">
      <c r="A20" s="46">
        <v>4</v>
      </c>
      <c r="C20" s="40" t="s">
        <v>70</v>
      </c>
      <c r="E20" s="53">
        <v>0.6</v>
      </c>
      <c r="G20" s="54">
        <f>G24*E20</f>
        <v>185679.62679896998</v>
      </c>
      <c r="I20" s="55">
        <f>I12</f>
        <v>2.9368118565980813E-2</v>
      </c>
      <c r="J20" s="56"/>
      <c r="K20" s="54">
        <f>SUM(G20)*(I20)</f>
        <v>5453.0612951192188</v>
      </c>
    </row>
    <row r="21" spans="1:28" ht="7" customHeight="1" x14ac:dyDescent="0.25">
      <c r="A21" s="46"/>
      <c r="E21" s="53"/>
      <c r="I21" s="56"/>
      <c r="J21" s="56" t="s">
        <v>71</v>
      </c>
      <c r="K21" s="44" t="s">
        <v>71</v>
      </c>
    </row>
    <row r="22" spans="1:28" x14ac:dyDescent="0.25">
      <c r="A22" s="46">
        <v>5</v>
      </c>
      <c r="C22" s="40" t="s">
        <v>72</v>
      </c>
      <c r="E22" s="57">
        <f>1-E20</f>
        <v>0.4</v>
      </c>
      <c r="G22" s="58">
        <f>G24*E22</f>
        <v>123786.41786598001</v>
      </c>
      <c r="I22" s="59">
        <v>8.6499999999999994E-2</v>
      </c>
      <c r="J22" s="56"/>
      <c r="K22" s="58">
        <f>SUM(G22)*(I22)</f>
        <v>10707.52514540727</v>
      </c>
    </row>
    <row r="23" spans="1:28" ht="7" customHeight="1" x14ac:dyDescent="0.25">
      <c r="A23" s="46"/>
      <c r="E23" s="53"/>
      <c r="I23" s="56"/>
      <c r="J23" s="56"/>
      <c r="K23" s="44" t="s">
        <v>71</v>
      </c>
    </row>
    <row r="24" spans="1:28" ht="13" thickBot="1" x14ac:dyDescent="0.3">
      <c r="A24" s="46">
        <v>6</v>
      </c>
      <c r="C24" s="40" t="s">
        <v>73</v>
      </c>
      <c r="E24" s="60">
        <f>SUM(E20+E22)</f>
        <v>1</v>
      </c>
      <c r="G24" s="61">
        <f>G16</f>
        <v>309466.04466494999</v>
      </c>
      <c r="I24" s="62">
        <f>SUM(E20)*(I20)+SUM(E22)*(I22)</f>
        <v>5.2220871139588482E-2</v>
      </c>
      <c r="J24" s="56"/>
      <c r="K24" s="61">
        <f>K20+K22</f>
        <v>16160.586440526487</v>
      </c>
    </row>
    <row r="25" spans="1:28" x14ac:dyDescent="0.25">
      <c r="A25" s="46"/>
    </row>
    <row r="26" spans="1:28" ht="13" x14ac:dyDescent="0.3">
      <c r="A26" s="52" t="s">
        <v>77</v>
      </c>
      <c r="B26" s="51"/>
      <c r="C26" s="51" t="s">
        <v>0</v>
      </c>
      <c r="D26" s="51"/>
      <c r="E26" s="63"/>
      <c r="F26" s="51"/>
      <c r="G26" s="64"/>
      <c r="H26" s="51"/>
      <c r="I26" s="65"/>
      <c r="J26" s="66"/>
      <c r="K26" s="64">
        <f>K24-K16</f>
        <v>557.30331504692731</v>
      </c>
    </row>
    <row r="29" spans="1:28" s="44" customFormat="1" x14ac:dyDescent="0.25">
      <c r="A29" s="40"/>
      <c r="B29" s="40"/>
      <c r="C29" s="40"/>
      <c r="D29" s="40"/>
      <c r="E29" s="40"/>
      <c r="F29" s="40"/>
      <c r="H29" s="40"/>
      <c r="I29" s="56"/>
      <c r="J29" s="56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</row>
  </sheetData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0434-62FC-4B17-9603-271D1DA62827}">
  <sheetPr>
    <pageSetUpPr fitToPage="1"/>
  </sheetPr>
  <dimension ref="A1:J42"/>
  <sheetViews>
    <sheetView view="pageBreakPreview" zoomScaleNormal="100" zoomScaleSheetLayoutView="100" workbookViewId="0">
      <selection activeCell="B7" sqref="B7"/>
    </sheetView>
  </sheetViews>
  <sheetFormatPr defaultColWidth="9.08984375" defaultRowHeight="12.5" x14ac:dyDescent="0.35"/>
  <cols>
    <col min="1" max="1" width="6.90625" style="1" customWidth="1"/>
    <col min="2" max="2" width="33.54296875" style="1" customWidth="1"/>
    <col min="3" max="3" width="14.81640625" style="1" customWidth="1"/>
    <col min="4" max="4" width="2.54296875" style="1" customWidth="1"/>
    <col min="5" max="5" width="12.90625" style="1" customWidth="1"/>
    <col min="6" max="6" width="2" style="1" customWidth="1"/>
    <col min="7" max="7" width="10.6328125" style="1" customWidth="1"/>
    <col min="8" max="8" width="2" style="1" customWidth="1"/>
    <col min="9" max="16384" width="9.08984375" style="1"/>
  </cols>
  <sheetData>
    <row r="1" spans="1:10" ht="15.5" x14ac:dyDescent="0.35">
      <c r="A1" s="39" t="s">
        <v>63</v>
      </c>
      <c r="B1" s="40"/>
      <c r="C1" s="40"/>
      <c r="D1" s="40"/>
      <c r="E1" s="40"/>
      <c r="F1" s="40"/>
      <c r="G1" s="41" t="s">
        <v>80</v>
      </c>
      <c r="H1" s="40"/>
      <c r="I1" s="40"/>
      <c r="J1" s="41"/>
    </row>
    <row r="2" spans="1:10" ht="13" x14ac:dyDescent="0.3">
      <c r="A2" s="42" t="s">
        <v>79</v>
      </c>
      <c r="B2" s="40"/>
      <c r="C2" s="40"/>
      <c r="D2" s="40"/>
      <c r="E2" s="40"/>
      <c r="F2" s="40"/>
      <c r="G2" s="43" t="str">
        <f>'Table 1'!K2</f>
        <v>January 24, 2023</v>
      </c>
      <c r="H2" s="40"/>
      <c r="I2" s="40"/>
      <c r="J2" s="43"/>
    </row>
    <row r="3" spans="1:10" ht="13" x14ac:dyDescent="0.3">
      <c r="A3" s="42"/>
      <c r="B3" s="40"/>
      <c r="C3" s="40"/>
      <c r="D3" s="40"/>
      <c r="E3" s="40"/>
      <c r="F3" s="40"/>
      <c r="G3" s="43"/>
      <c r="H3" s="40"/>
      <c r="I3" s="40"/>
      <c r="J3" s="43"/>
    </row>
    <row r="4" spans="1:10" ht="13" x14ac:dyDescent="0.3">
      <c r="A4" s="42" t="s">
        <v>143</v>
      </c>
      <c r="B4" s="40"/>
      <c r="C4" s="40"/>
      <c r="D4" s="40"/>
      <c r="E4" s="40"/>
      <c r="F4" s="40"/>
      <c r="G4" s="44"/>
      <c r="H4" s="40"/>
      <c r="I4" s="40"/>
      <c r="J4" s="44"/>
    </row>
    <row r="5" spans="1:10" ht="13" x14ac:dyDescent="0.3">
      <c r="A5" s="42" t="s">
        <v>65</v>
      </c>
      <c r="B5" s="40"/>
      <c r="C5" s="40"/>
      <c r="D5" s="40"/>
      <c r="E5" s="40"/>
      <c r="F5" s="40"/>
      <c r="G5" s="44"/>
      <c r="H5" s="40"/>
      <c r="I5" s="40"/>
      <c r="J5" s="44"/>
    </row>
    <row r="6" spans="1:10" x14ac:dyDescent="0.35">
      <c r="B6" s="36"/>
    </row>
    <row r="7" spans="1:10" ht="48.5" customHeight="1" x14ac:dyDescent="0.35">
      <c r="C7" s="2" t="s">
        <v>144</v>
      </c>
      <c r="D7" s="3"/>
      <c r="E7" s="2" t="s">
        <v>62</v>
      </c>
      <c r="F7" s="3"/>
      <c r="G7" s="2" t="s">
        <v>0</v>
      </c>
      <c r="H7" s="3"/>
    </row>
    <row r="8" spans="1:10" x14ac:dyDescent="0.35">
      <c r="C8" s="4"/>
      <c r="E8" s="4"/>
      <c r="G8" s="4"/>
    </row>
    <row r="9" spans="1:10" ht="13" x14ac:dyDescent="0.35">
      <c r="B9" s="3" t="s">
        <v>1</v>
      </c>
      <c r="C9" s="5"/>
      <c r="D9" s="6"/>
      <c r="E9" s="5"/>
      <c r="F9" s="6"/>
      <c r="G9" s="5"/>
    </row>
    <row r="10" spans="1:10" ht="6.75" customHeight="1" x14ac:dyDescent="0.35">
      <c r="C10" s="5"/>
      <c r="D10" s="6"/>
      <c r="E10" s="5"/>
      <c r="F10" s="6"/>
      <c r="G10" s="5"/>
    </row>
    <row r="11" spans="1:10" x14ac:dyDescent="0.35">
      <c r="B11" s="1" t="s">
        <v>2</v>
      </c>
      <c r="C11" s="7">
        <v>15882.070192506908</v>
      </c>
      <c r="D11" s="8"/>
      <c r="E11" s="7">
        <v>15882.070192506908</v>
      </c>
      <c r="F11" s="8"/>
      <c r="G11" s="7">
        <f>E11-C11</f>
        <v>0</v>
      </c>
    </row>
    <row r="12" spans="1:10" x14ac:dyDescent="0.35">
      <c r="B12" s="1" t="s">
        <v>3</v>
      </c>
      <c r="C12" s="7">
        <v>13016.041129742953</v>
      </c>
      <c r="D12" s="8"/>
      <c r="E12" s="7">
        <v>13016.041129742953</v>
      </c>
      <c r="F12" s="8"/>
      <c r="G12" s="7">
        <f>E12-C12</f>
        <v>0</v>
      </c>
    </row>
    <row r="13" spans="1:10" x14ac:dyDescent="0.35">
      <c r="B13" s="1" t="s">
        <v>4</v>
      </c>
      <c r="C13" s="7">
        <v>15558.7903403196</v>
      </c>
      <c r="D13" s="8"/>
      <c r="E13" s="7">
        <v>15558.7903403196</v>
      </c>
      <c r="F13" s="8"/>
      <c r="G13" s="7">
        <f>E13-C13</f>
        <v>0</v>
      </c>
    </row>
    <row r="14" spans="1:10" x14ac:dyDescent="0.35">
      <c r="B14" s="1" t="s">
        <v>5</v>
      </c>
      <c r="C14" s="7">
        <v>12631.387442442705</v>
      </c>
      <c r="D14" s="8"/>
      <c r="E14" s="7">
        <v>12631.387442442705</v>
      </c>
      <c r="F14" s="8"/>
      <c r="G14" s="7">
        <f>E14-C14</f>
        <v>0</v>
      </c>
    </row>
    <row r="15" spans="1:10" x14ac:dyDescent="0.35">
      <c r="B15" s="1" t="s">
        <v>6</v>
      </c>
      <c r="C15" s="7">
        <f>'Table 1'!K16</f>
        <v>15603.28312547956</v>
      </c>
      <c r="D15" s="8"/>
      <c r="E15" s="7">
        <f>'Table 1'!K24</f>
        <v>16160.586440526487</v>
      </c>
      <c r="F15" s="8"/>
      <c r="G15" s="7">
        <f>E15-C15</f>
        <v>557.30331504692731</v>
      </c>
    </row>
    <row r="16" spans="1:10" ht="6.75" customHeight="1" x14ac:dyDescent="0.35">
      <c r="C16" s="9"/>
      <c r="D16" s="10"/>
      <c r="E16" s="9"/>
      <c r="F16" s="8"/>
      <c r="G16" s="7"/>
    </row>
    <row r="17" spans="1:7" ht="13" x14ac:dyDescent="0.35">
      <c r="A17" s="11" t="s">
        <v>7</v>
      </c>
      <c r="B17" s="3" t="s">
        <v>8</v>
      </c>
      <c r="C17" s="12">
        <f>SUM(C11:C15)</f>
        <v>72691.572230491729</v>
      </c>
      <c r="D17" s="13"/>
      <c r="E17" s="12">
        <f>SUM(E11:E15)</f>
        <v>73248.875545538656</v>
      </c>
      <c r="F17" s="14"/>
      <c r="G17" s="15">
        <f>E17-C17</f>
        <v>557.30331504692731</v>
      </c>
    </row>
    <row r="18" spans="1:7" x14ac:dyDescent="0.35">
      <c r="C18" s="9"/>
      <c r="D18" s="10"/>
      <c r="E18" s="9"/>
      <c r="F18" s="8"/>
      <c r="G18" s="7"/>
    </row>
    <row r="19" spans="1:7" ht="13" x14ac:dyDescent="0.35">
      <c r="B19" s="16" t="s">
        <v>9</v>
      </c>
      <c r="C19" s="9"/>
      <c r="D19" s="10"/>
      <c r="E19" s="9"/>
      <c r="F19" s="8"/>
      <c r="G19" s="7"/>
    </row>
    <row r="20" spans="1:7" ht="6.75" customHeight="1" x14ac:dyDescent="0.35">
      <c r="C20" s="9"/>
      <c r="D20" s="10"/>
      <c r="E20" s="9"/>
      <c r="F20" s="8"/>
      <c r="G20" s="7"/>
    </row>
    <row r="21" spans="1:7" x14ac:dyDescent="0.35">
      <c r="B21" s="17" t="s">
        <v>10</v>
      </c>
      <c r="C21" s="7">
        <v>2384.1188693170443</v>
      </c>
      <c r="D21" s="8"/>
      <c r="E21" s="7">
        <v>2384.1188693170443</v>
      </c>
      <c r="F21" s="8"/>
      <c r="G21" s="7">
        <f t="shared" ref="G21:G28" si="0">E21-C21</f>
        <v>0</v>
      </c>
    </row>
    <row r="22" spans="1:7" x14ac:dyDescent="0.35">
      <c r="B22" s="17" t="s">
        <v>11</v>
      </c>
      <c r="C22" s="7">
        <v>5388.0779262706401</v>
      </c>
      <c r="D22" s="8"/>
      <c r="E22" s="7">
        <v>5388.0779262706401</v>
      </c>
      <c r="F22" s="8"/>
      <c r="G22" s="7">
        <f t="shared" si="0"/>
        <v>0</v>
      </c>
    </row>
    <row r="23" spans="1:7" x14ac:dyDescent="0.35">
      <c r="B23" s="17" t="s">
        <v>12</v>
      </c>
      <c r="C23" s="7">
        <v>11480.771413245669</v>
      </c>
      <c r="D23" s="8"/>
      <c r="E23" s="7">
        <v>11480.771413245669</v>
      </c>
      <c r="F23" s="8"/>
      <c r="G23" s="7">
        <f t="shared" si="0"/>
        <v>0</v>
      </c>
    </row>
    <row r="24" spans="1:7" x14ac:dyDescent="0.35">
      <c r="B24" s="17" t="s">
        <v>13</v>
      </c>
      <c r="C24" s="7">
        <v>84.446520000000007</v>
      </c>
      <c r="D24" s="8"/>
      <c r="E24" s="7">
        <v>84.446520000000007</v>
      </c>
      <c r="F24" s="8"/>
      <c r="G24" s="7">
        <f t="shared" si="0"/>
        <v>0</v>
      </c>
    </row>
    <row r="25" spans="1:7" x14ac:dyDescent="0.35">
      <c r="B25" s="17" t="s">
        <v>14</v>
      </c>
      <c r="C25" s="7">
        <v>28506.700260000001</v>
      </c>
      <c r="D25" s="8"/>
      <c r="E25" s="7">
        <v>28506.700260000001</v>
      </c>
      <c r="F25" s="8"/>
      <c r="G25" s="7">
        <f t="shared" si="0"/>
        <v>0</v>
      </c>
    </row>
    <row r="26" spans="1:7" x14ac:dyDescent="0.35">
      <c r="B26" s="1" t="s">
        <v>15</v>
      </c>
      <c r="C26" s="7">
        <v>0</v>
      </c>
      <c r="D26" s="8"/>
      <c r="E26" s="7">
        <v>0</v>
      </c>
      <c r="F26" s="8"/>
      <c r="G26" s="7">
        <f t="shared" si="0"/>
        <v>0</v>
      </c>
    </row>
    <row r="27" spans="1:7" x14ac:dyDescent="0.35">
      <c r="B27" s="1" t="s">
        <v>16</v>
      </c>
      <c r="C27" s="7">
        <v>15886.676201321159</v>
      </c>
      <c r="D27" s="8"/>
      <c r="E27" s="7">
        <v>15886.676201321159</v>
      </c>
      <c r="F27" s="8"/>
      <c r="G27" s="7">
        <f t="shared" si="0"/>
        <v>0</v>
      </c>
    </row>
    <row r="28" spans="1:7" x14ac:dyDescent="0.35">
      <c r="B28" s="1" t="s">
        <v>17</v>
      </c>
      <c r="C28" s="7">
        <v>368.7</v>
      </c>
      <c r="D28" s="8"/>
      <c r="E28" s="7">
        <v>368.7</v>
      </c>
      <c r="F28" s="8"/>
      <c r="G28" s="7">
        <f t="shared" si="0"/>
        <v>0</v>
      </c>
    </row>
    <row r="29" spans="1:7" ht="9.75" customHeight="1" x14ac:dyDescent="0.35">
      <c r="B29" s="17"/>
      <c r="C29" s="7"/>
      <c r="D29" s="8"/>
      <c r="E29" s="7"/>
      <c r="F29" s="8"/>
      <c r="G29" s="7"/>
    </row>
    <row r="30" spans="1:7" ht="13" x14ac:dyDescent="0.35">
      <c r="A30" s="11" t="s">
        <v>18</v>
      </c>
      <c r="B30" s="16" t="s">
        <v>19</v>
      </c>
      <c r="C30" s="15">
        <f>SUM(C21:C23)+SUM(C24:C25)+SUM(C26:C28)</f>
        <v>64099.49119015452</v>
      </c>
      <c r="D30" s="14"/>
      <c r="E30" s="15">
        <f>SUM(E21:E23)+SUM(E24:E25)+SUM(E26:E28)</f>
        <v>64099.49119015452</v>
      </c>
      <c r="F30" s="14"/>
      <c r="G30" s="15">
        <f>SUM(G21:G23)+SUM(G24:G25)+SUM(G26:G28)</f>
        <v>0</v>
      </c>
    </row>
    <row r="31" spans="1:7" x14ac:dyDescent="0.35">
      <c r="C31" s="7"/>
      <c r="D31" s="8"/>
      <c r="E31" s="7"/>
      <c r="F31" s="8"/>
      <c r="G31" s="7"/>
    </row>
    <row r="32" spans="1:7" ht="13" x14ac:dyDescent="0.35">
      <c r="A32" s="11" t="s">
        <v>20</v>
      </c>
      <c r="B32" s="16" t="s">
        <v>21</v>
      </c>
      <c r="C32" s="15">
        <f>C17-C30</f>
        <v>8592.0810403372088</v>
      </c>
      <c r="D32" s="14"/>
      <c r="E32" s="15">
        <f>E17-E30</f>
        <v>9149.3843553841361</v>
      </c>
      <c r="F32" s="14"/>
      <c r="G32" s="15">
        <f>E32-C32</f>
        <v>557.30331504692731</v>
      </c>
    </row>
    <row r="33" spans="2:7" x14ac:dyDescent="0.35">
      <c r="C33" s="18"/>
      <c r="D33" s="6"/>
      <c r="E33" s="18"/>
      <c r="F33" s="6"/>
      <c r="G33" s="18"/>
    </row>
    <row r="34" spans="2:7" x14ac:dyDescent="0.35">
      <c r="B34" s="17"/>
      <c r="C34" s="6"/>
      <c r="D34" s="6"/>
      <c r="E34" s="6"/>
      <c r="F34" s="6"/>
      <c r="G34" s="6"/>
    </row>
    <row r="35" spans="2:7" x14ac:dyDescent="0.35">
      <c r="C35" s="6"/>
      <c r="D35" s="6"/>
      <c r="E35" s="6"/>
      <c r="F35" s="6"/>
      <c r="G35" s="6"/>
    </row>
    <row r="37" spans="2:7" x14ac:dyDescent="0.35">
      <c r="C37" s="6"/>
      <c r="D37" s="6"/>
      <c r="E37" s="6"/>
      <c r="F37" s="6"/>
      <c r="G37" s="6"/>
    </row>
    <row r="38" spans="2:7" x14ac:dyDescent="0.35">
      <c r="C38" s="6"/>
      <c r="D38" s="6"/>
      <c r="E38" s="6"/>
      <c r="F38" s="6"/>
      <c r="G38" s="6"/>
    </row>
    <row r="39" spans="2:7" x14ac:dyDescent="0.35">
      <c r="C39" s="6"/>
      <c r="D39" s="6"/>
      <c r="E39" s="6"/>
      <c r="F39" s="6"/>
      <c r="G39" s="6"/>
    </row>
    <row r="40" spans="2:7" x14ac:dyDescent="0.35">
      <c r="C40" s="6"/>
      <c r="D40" s="6"/>
      <c r="E40" s="6"/>
      <c r="F40" s="6"/>
      <c r="G40" s="6"/>
    </row>
    <row r="41" spans="2:7" x14ac:dyDescent="0.35">
      <c r="E41" s="6"/>
    </row>
    <row r="42" spans="2:7" x14ac:dyDescent="0.35">
      <c r="E42" s="6"/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893E-365F-4470-911D-13959ABC8EBB}">
  <sheetPr>
    <pageSetUpPr fitToPage="1"/>
  </sheetPr>
  <dimension ref="B1:H37"/>
  <sheetViews>
    <sheetView showGridLines="0" view="pageBreakPreview" topLeftCell="A24" zoomScaleNormal="100" zoomScaleSheetLayoutView="100" workbookViewId="0">
      <selection activeCell="C28" sqref="C28"/>
    </sheetView>
  </sheetViews>
  <sheetFormatPr defaultColWidth="9.08984375" defaultRowHeight="12.5" x14ac:dyDescent="0.35"/>
  <cols>
    <col min="1" max="1" width="3.54296875" style="20" customWidth="1"/>
    <col min="2" max="2" width="16.36328125" style="20" customWidth="1"/>
    <col min="3" max="3" width="57.54296875" style="20" customWidth="1"/>
    <col min="4" max="4" width="10" style="20" customWidth="1"/>
    <col min="5" max="6" width="12.54296875" style="20" customWidth="1"/>
    <col min="7" max="7" width="3.08984375" style="20" customWidth="1"/>
    <col min="8" max="16384" width="9.08984375" style="20"/>
  </cols>
  <sheetData>
    <row r="1" spans="2:8" ht="28.5" customHeight="1" x14ac:dyDescent="0.35">
      <c r="B1" s="39" t="s">
        <v>63</v>
      </c>
      <c r="C1" s="40"/>
      <c r="D1" s="40"/>
      <c r="E1" s="40"/>
      <c r="F1" s="41" t="s">
        <v>81</v>
      </c>
      <c r="G1" s="40"/>
    </row>
    <row r="2" spans="2:8" ht="13" x14ac:dyDescent="0.3">
      <c r="B2" s="42" t="s">
        <v>79</v>
      </c>
      <c r="C2" s="40"/>
      <c r="D2" s="40"/>
      <c r="E2" s="40"/>
      <c r="F2" s="43" t="str">
        <f>'Table 1'!K2</f>
        <v>January 24, 2023</v>
      </c>
      <c r="G2" s="40"/>
    </row>
    <row r="3" spans="2:8" ht="13" x14ac:dyDescent="0.3">
      <c r="B3" s="42"/>
      <c r="C3" s="40"/>
      <c r="D3" s="40"/>
      <c r="E3" s="40"/>
      <c r="F3" s="40"/>
      <c r="G3" s="40"/>
      <c r="H3" s="43"/>
    </row>
    <row r="4" spans="2:8" ht="13" x14ac:dyDescent="0.3">
      <c r="B4" s="42" t="s">
        <v>145</v>
      </c>
      <c r="C4" s="40"/>
      <c r="D4" s="40"/>
      <c r="E4" s="40"/>
      <c r="F4" s="40"/>
      <c r="G4" s="40"/>
      <c r="H4" s="44"/>
    </row>
    <row r="5" spans="2:8" ht="13" x14ac:dyDescent="0.3">
      <c r="B5" s="42"/>
      <c r="C5" s="40"/>
      <c r="D5" s="40"/>
      <c r="E5" s="40"/>
      <c r="F5" s="40"/>
      <c r="G5" s="40"/>
      <c r="H5" s="44"/>
    </row>
    <row r="6" spans="2:8" ht="13" x14ac:dyDescent="0.3">
      <c r="C6" s="21"/>
      <c r="D6" s="21"/>
      <c r="E6" s="100" t="s">
        <v>82</v>
      </c>
      <c r="F6" s="100"/>
    </row>
    <row r="7" spans="2:8" ht="13" x14ac:dyDescent="0.35">
      <c r="B7" s="37"/>
      <c r="E7" s="38" t="s">
        <v>83</v>
      </c>
      <c r="F7" s="38" t="s">
        <v>84</v>
      </c>
    </row>
    <row r="8" spans="2:8" ht="15" customHeight="1" x14ac:dyDescent="0.35">
      <c r="B8" s="20" t="s">
        <v>22</v>
      </c>
    </row>
    <row r="9" spans="2:8" ht="5.25" customHeight="1" x14ac:dyDescent="0.35">
      <c r="C9" s="22"/>
      <c r="F9" s="23"/>
    </row>
    <row r="10" spans="2:8" ht="18" customHeight="1" x14ac:dyDescent="0.35">
      <c r="B10" s="20" t="s">
        <v>23</v>
      </c>
      <c r="C10" s="24" t="s">
        <v>24</v>
      </c>
      <c r="D10" s="25" t="s">
        <v>25</v>
      </c>
      <c r="E10" s="23">
        <v>61573.549186685435</v>
      </c>
      <c r="F10" s="23">
        <f>E10</f>
        <v>61573.549186685435</v>
      </c>
    </row>
    <row r="11" spans="2:8" ht="17.25" customHeight="1" x14ac:dyDescent="0.35">
      <c r="B11" s="20" t="s">
        <v>26</v>
      </c>
      <c r="C11" s="24" t="s">
        <v>27</v>
      </c>
      <c r="D11" s="25" t="s">
        <v>25</v>
      </c>
      <c r="E11" s="23">
        <v>11480.771413245669</v>
      </c>
      <c r="F11" s="23">
        <f>E11</f>
        <v>11480.771413245669</v>
      </c>
    </row>
    <row r="12" spans="2:8" ht="15" customHeight="1" x14ac:dyDescent="0.35">
      <c r="B12" s="20" t="s">
        <v>28</v>
      </c>
      <c r="C12" s="24" t="s">
        <v>29</v>
      </c>
      <c r="D12" s="25" t="s">
        <v>25</v>
      </c>
      <c r="E12" s="23">
        <v>15886.676201321159</v>
      </c>
      <c r="F12" s="23">
        <f>E12</f>
        <v>15886.676201321159</v>
      </c>
    </row>
    <row r="13" spans="2:8" ht="15.75" customHeight="1" x14ac:dyDescent="0.35">
      <c r="B13" s="20" t="s">
        <v>30</v>
      </c>
      <c r="C13" s="24" t="s">
        <v>31</v>
      </c>
      <c r="D13" s="25" t="s">
        <v>25</v>
      </c>
      <c r="E13" s="23">
        <v>6068.0506998088067</v>
      </c>
      <c r="F13" s="23">
        <f>E13</f>
        <v>6068.0506998088067</v>
      </c>
    </row>
    <row r="14" spans="2:8" ht="11.4" customHeight="1" x14ac:dyDescent="0.35">
      <c r="C14" s="22"/>
      <c r="E14" s="23"/>
      <c r="F14" s="23"/>
    </row>
    <row r="15" spans="2:8" ht="13.5" thickBot="1" x14ac:dyDescent="0.4">
      <c r="B15" s="20" t="s">
        <v>32</v>
      </c>
      <c r="C15" s="26" t="s">
        <v>33</v>
      </c>
      <c r="D15" s="27" t="s">
        <v>25</v>
      </c>
      <c r="E15" s="28">
        <f>E10+E12+E11+E13</f>
        <v>95009.047501061083</v>
      </c>
      <c r="F15" s="28">
        <f>F10+F12+F11+F13</f>
        <v>95009.047501061083</v>
      </c>
    </row>
    <row r="16" spans="2:8" ht="7.5" customHeight="1" thickTop="1" x14ac:dyDescent="0.35">
      <c r="E16" s="23"/>
      <c r="F16" s="23"/>
    </row>
    <row r="17" spans="2:6" x14ac:dyDescent="0.35">
      <c r="B17" s="20" t="s">
        <v>34</v>
      </c>
      <c r="C17" s="29" t="s">
        <v>35</v>
      </c>
      <c r="D17" s="25" t="s">
        <v>25</v>
      </c>
      <c r="E17" s="23">
        <f>'Table 2'!C32</f>
        <v>8592.0810403372088</v>
      </c>
      <c r="F17" s="23">
        <f>'Table 2'!E32</f>
        <v>9149.3843553841361</v>
      </c>
    </row>
    <row r="18" spans="2:6" x14ac:dyDescent="0.35">
      <c r="B18" s="20" t="s">
        <v>36</v>
      </c>
      <c r="C18" s="24" t="s">
        <v>37</v>
      </c>
      <c r="D18" s="20" t="s">
        <v>38</v>
      </c>
      <c r="E18" s="30">
        <f>E17/E15</f>
        <v>9.0434345636832641E-2</v>
      </c>
      <c r="F18" s="30">
        <f>F17/F15</f>
        <v>9.6300137681960801E-2</v>
      </c>
    </row>
    <row r="19" spans="2:6" x14ac:dyDescent="0.35">
      <c r="B19" s="20" t="s">
        <v>39</v>
      </c>
      <c r="C19" s="24" t="s">
        <v>40</v>
      </c>
      <c r="D19" s="20" t="s">
        <v>38</v>
      </c>
      <c r="E19" s="30">
        <f>E17/SUM(E10:E11)</f>
        <v>0.11761222292915707</v>
      </c>
      <c r="F19" s="30">
        <f>F17/SUM(F10:F11)</f>
        <v>0.12524083832753849</v>
      </c>
    </row>
    <row r="20" spans="2:6" ht="7.5" customHeight="1" x14ac:dyDescent="0.35">
      <c r="C20" s="24"/>
      <c r="E20" s="23"/>
      <c r="F20" s="23"/>
    </row>
    <row r="21" spans="2:6" ht="13.5" thickBot="1" x14ac:dyDescent="0.4">
      <c r="B21" s="20" t="s">
        <v>41</v>
      </c>
      <c r="C21" s="26" t="s">
        <v>42</v>
      </c>
      <c r="D21" s="27" t="s">
        <v>25</v>
      </c>
      <c r="E21" s="28">
        <f>E15+E17</f>
        <v>103601.1285413983</v>
      </c>
      <c r="F21" s="28">
        <f>F15+F17</f>
        <v>104158.43185644521</v>
      </c>
    </row>
    <row r="22" spans="2:6" ht="9.75" customHeight="1" thickTop="1" x14ac:dyDescent="0.35">
      <c r="E22" s="23"/>
      <c r="F22" s="23"/>
    </row>
    <row r="23" spans="2:6" x14ac:dyDescent="0.35">
      <c r="B23" s="20">
        <v>7</v>
      </c>
      <c r="C23" s="24" t="s">
        <v>43</v>
      </c>
      <c r="E23" s="30">
        <f>E18</f>
        <v>9.0434345636832641E-2</v>
      </c>
      <c r="F23" s="30">
        <f>F18</f>
        <v>9.6300137681960801E-2</v>
      </c>
    </row>
    <row r="24" spans="2:6" ht="11.25" customHeight="1" x14ac:dyDescent="0.35">
      <c r="C24" s="24"/>
      <c r="E24" s="30"/>
      <c r="F24" s="30"/>
    </row>
    <row r="25" spans="2:6" ht="13" x14ac:dyDescent="0.35">
      <c r="C25" s="31" t="s">
        <v>44</v>
      </c>
      <c r="E25" s="30"/>
      <c r="F25" s="30"/>
    </row>
    <row r="26" spans="2:6" x14ac:dyDescent="0.35">
      <c r="B26" s="20" t="s">
        <v>45</v>
      </c>
      <c r="C26" s="24" t="s">
        <v>40</v>
      </c>
      <c r="D26" s="20" t="s">
        <v>38</v>
      </c>
      <c r="E26" s="32">
        <f>E19</f>
        <v>0.11761222292915707</v>
      </c>
      <c r="F26" s="32">
        <f>F19</f>
        <v>0.12524083832753849</v>
      </c>
    </row>
    <row r="27" spans="2:6" x14ac:dyDescent="0.35">
      <c r="B27" s="20">
        <v>9</v>
      </c>
      <c r="C27" s="24" t="s">
        <v>46</v>
      </c>
      <c r="D27" s="20" t="s">
        <v>38</v>
      </c>
      <c r="E27" s="33">
        <v>0.22320000000000001</v>
      </c>
      <c r="F27" s="33">
        <v>0.22320000000000001</v>
      </c>
    </row>
    <row r="28" spans="2:6" x14ac:dyDescent="0.35">
      <c r="B28" s="20">
        <v>10</v>
      </c>
      <c r="C28" s="24" t="s">
        <v>47</v>
      </c>
      <c r="D28" s="20" t="s">
        <v>38</v>
      </c>
      <c r="E28" s="33">
        <v>0.1867</v>
      </c>
      <c r="F28" s="33">
        <v>0.1867</v>
      </c>
    </row>
    <row r="29" spans="2:6" x14ac:dyDescent="0.35">
      <c r="C29" s="24"/>
      <c r="E29" s="32"/>
      <c r="F29" s="32"/>
    </row>
    <row r="30" spans="2:6" x14ac:dyDescent="0.25">
      <c r="B30" s="20" t="s">
        <v>48</v>
      </c>
      <c r="C30" s="24" t="s">
        <v>49</v>
      </c>
      <c r="D30" s="20" t="s">
        <v>38</v>
      </c>
      <c r="E30" s="34">
        <f>E26+E27</f>
        <v>0.34081222292915708</v>
      </c>
      <c r="F30" s="34">
        <f>F26+F27</f>
        <v>0.34844083832753847</v>
      </c>
    </row>
    <row r="31" spans="2:6" x14ac:dyDescent="0.25">
      <c r="B31" s="20" t="s">
        <v>50</v>
      </c>
      <c r="C31" s="24" t="s">
        <v>51</v>
      </c>
      <c r="D31" s="20" t="s">
        <v>38</v>
      </c>
      <c r="E31" s="34">
        <f>E26+E28</f>
        <v>0.30431222292915705</v>
      </c>
      <c r="F31" s="34">
        <f>F26+F28</f>
        <v>0.31194083832753849</v>
      </c>
    </row>
    <row r="32" spans="2:6" x14ac:dyDescent="0.25">
      <c r="C32" s="19"/>
      <c r="D32" s="19"/>
      <c r="E32" s="19"/>
      <c r="F32" s="19"/>
    </row>
    <row r="33" spans="2:6" x14ac:dyDescent="0.35">
      <c r="B33" s="20" t="s">
        <v>52</v>
      </c>
    </row>
    <row r="34" spans="2:6" ht="23" customHeight="1" x14ac:dyDescent="0.35">
      <c r="B34" s="99" t="s">
        <v>53</v>
      </c>
      <c r="C34" s="99"/>
      <c r="D34" s="99"/>
      <c r="E34" s="99"/>
      <c r="F34" s="99"/>
    </row>
    <row r="35" spans="2:6" x14ac:dyDescent="0.35">
      <c r="B35" s="99" t="s">
        <v>54</v>
      </c>
      <c r="C35" s="99"/>
      <c r="D35" s="99"/>
      <c r="E35" s="99"/>
      <c r="F35" s="99"/>
    </row>
    <row r="36" spans="2:6" ht="25.5" customHeight="1" x14ac:dyDescent="0.35">
      <c r="B36" s="99" t="s">
        <v>55</v>
      </c>
      <c r="C36" s="99"/>
      <c r="D36" s="99"/>
      <c r="E36" s="99"/>
      <c r="F36" s="99"/>
    </row>
    <row r="37" spans="2:6" x14ac:dyDescent="0.35">
      <c r="B37" s="35"/>
      <c r="C37" s="35"/>
      <c r="D37" s="35"/>
      <c r="E37" s="35"/>
      <c r="F37" s="35"/>
    </row>
  </sheetData>
  <mergeCells count="4">
    <mergeCell ref="B34:F34"/>
    <mergeCell ref="B35:F35"/>
    <mergeCell ref="B36:F36"/>
    <mergeCell ref="E6:F6"/>
  </mergeCells>
  <pageMargins left="0.70866141732283472" right="0.70866141732283472" top="0.74803149606299213" bottom="0.74803149606299213" header="0.31496062992125984" footer="0.31496062992125984"/>
  <pageSetup scale="78" orientation="portrait" r:id="rId1"/>
  <colBreaks count="1" manualBreakCount="1">
    <brk id="6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318B5-0200-4034-85C5-F6FF63CD60EA}">
  <sheetPr>
    <pageSetUpPr fitToPage="1"/>
  </sheetPr>
  <dimension ref="B1:I32"/>
  <sheetViews>
    <sheetView showGridLines="0" view="pageBreakPreview" zoomScaleSheetLayoutView="100" workbookViewId="0">
      <selection activeCell="E13" sqref="E13"/>
    </sheetView>
  </sheetViews>
  <sheetFormatPr defaultColWidth="9.08984375" defaultRowHeight="12.5" x14ac:dyDescent="0.25"/>
  <cols>
    <col min="1" max="1" width="2.453125" style="67" customWidth="1"/>
    <col min="2" max="2" width="6.7265625" style="67" customWidth="1"/>
    <col min="3" max="3" width="60.81640625" style="67" customWidth="1"/>
    <col min="4" max="4" width="26.6328125" style="67" customWidth="1"/>
    <col min="5" max="5" width="15.453125" style="67" customWidth="1"/>
    <col min="6" max="6" width="2.6328125" style="67" customWidth="1"/>
    <col min="7" max="16384" width="9.08984375" style="67"/>
  </cols>
  <sheetData>
    <row r="1" spans="2:9" ht="15.5" x14ac:dyDescent="0.35">
      <c r="B1" s="39" t="s">
        <v>63</v>
      </c>
      <c r="C1" s="40"/>
      <c r="D1" s="40"/>
      <c r="E1" s="41" t="s">
        <v>123</v>
      </c>
    </row>
    <row r="2" spans="2:9" ht="13" x14ac:dyDescent="0.3">
      <c r="B2" s="42" t="s">
        <v>79</v>
      </c>
      <c r="C2" s="40"/>
      <c r="D2" s="40"/>
      <c r="E2" s="43" t="str">
        <f>'Table 1'!K2</f>
        <v>January 24, 2023</v>
      </c>
    </row>
    <row r="3" spans="2:9" ht="13" x14ac:dyDescent="0.3">
      <c r="B3" s="42"/>
      <c r="C3" s="40"/>
      <c r="D3" s="40"/>
      <c r="E3" s="40"/>
    </row>
    <row r="4" spans="2:9" ht="13" x14ac:dyDescent="0.3">
      <c r="B4" s="42" t="s">
        <v>146</v>
      </c>
      <c r="C4" s="40"/>
      <c r="D4" s="40"/>
      <c r="E4" s="40"/>
    </row>
    <row r="5" spans="2:9" ht="13" x14ac:dyDescent="0.3">
      <c r="C5" s="68"/>
      <c r="D5" s="68"/>
      <c r="E5" s="68"/>
    </row>
    <row r="6" spans="2:9" ht="13" x14ac:dyDescent="0.3">
      <c r="C6" s="68"/>
      <c r="D6" s="68"/>
      <c r="E6" s="68"/>
    </row>
    <row r="7" spans="2:9" ht="13.5" thickBot="1" x14ac:dyDescent="0.35">
      <c r="B7" s="68"/>
      <c r="C7" s="69"/>
      <c r="D7" s="68"/>
      <c r="E7" s="68"/>
    </row>
    <row r="8" spans="2:9" ht="39.5" thickBot="1" x14ac:dyDescent="0.35">
      <c r="C8" s="68"/>
      <c r="D8" s="68"/>
      <c r="E8" s="70" t="s">
        <v>124</v>
      </c>
    </row>
    <row r="9" spans="2:9" ht="13" x14ac:dyDescent="0.3">
      <c r="B9" s="71" t="s">
        <v>56</v>
      </c>
      <c r="C9" s="71"/>
      <c r="D9" s="72" t="s">
        <v>57</v>
      </c>
      <c r="E9" s="73" t="s">
        <v>25</v>
      </c>
    </row>
    <row r="10" spans="2:9" ht="7.5" customHeight="1" x14ac:dyDescent="0.25"/>
    <row r="11" spans="2:9" ht="13" x14ac:dyDescent="0.3">
      <c r="C11" s="74">
        <v>2021</v>
      </c>
    </row>
    <row r="12" spans="2:9" ht="6.75" customHeight="1" x14ac:dyDescent="0.3">
      <c r="B12" s="75"/>
      <c r="C12" s="71"/>
      <c r="D12" s="76"/>
      <c r="E12" s="77"/>
    </row>
    <row r="13" spans="2:9" ht="26" x14ac:dyDescent="0.25">
      <c r="B13" s="78">
        <v>1</v>
      </c>
      <c r="C13" s="79" t="s">
        <v>58</v>
      </c>
      <c r="D13" s="80" t="s">
        <v>91</v>
      </c>
      <c r="E13" s="81">
        <v>2780.8709915945828</v>
      </c>
      <c r="I13" s="91"/>
    </row>
    <row r="14" spans="2:9" ht="7.5" customHeight="1" x14ac:dyDescent="0.25">
      <c r="B14" s="78"/>
      <c r="C14" s="82"/>
      <c r="D14" s="83"/>
      <c r="E14" s="84"/>
    </row>
    <row r="15" spans="2:9" ht="13" x14ac:dyDescent="0.25">
      <c r="B15" s="78">
        <f>B13+1</f>
        <v>2</v>
      </c>
      <c r="C15" s="82" t="s">
        <v>87</v>
      </c>
      <c r="D15" s="85" t="s">
        <v>86</v>
      </c>
      <c r="E15" s="81">
        <f>'Table 2'!G32</f>
        <v>557.30331504692731</v>
      </c>
      <c r="I15" s="91"/>
    </row>
    <row r="16" spans="2:9" ht="13" x14ac:dyDescent="0.25">
      <c r="B16" s="78"/>
      <c r="C16" s="82"/>
      <c r="D16" s="83"/>
      <c r="E16" s="84"/>
    </row>
    <row r="17" spans="2:9" ht="13" x14ac:dyDescent="0.25">
      <c r="B17" s="78">
        <f>B15+1</f>
        <v>3</v>
      </c>
      <c r="C17" s="82" t="s">
        <v>88</v>
      </c>
      <c r="D17" s="85" t="s">
        <v>127</v>
      </c>
      <c r="E17" s="81">
        <f>'Table 5'!K31</f>
        <v>684.12101394881438</v>
      </c>
      <c r="I17" s="91"/>
    </row>
    <row r="18" spans="2:9" ht="13" x14ac:dyDescent="0.25">
      <c r="B18" s="78"/>
      <c r="C18" s="82"/>
      <c r="D18" s="85"/>
      <c r="E18" s="81"/>
    </row>
    <row r="19" spans="2:9" ht="13" x14ac:dyDescent="0.25">
      <c r="B19" s="78">
        <f>B17+1</f>
        <v>4</v>
      </c>
      <c r="C19" s="82" t="s">
        <v>85</v>
      </c>
      <c r="D19" s="85" t="s">
        <v>128</v>
      </c>
      <c r="E19" s="81">
        <f>'Table 5'!M31</f>
        <v>767.21361383384351</v>
      </c>
      <c r="I19" s="91"/>
    </row>
    <row r="20" spans="2:9" ht="13" x14ac:dyDescent="0.25">
      <c r="B20" s="78"/>
      <c r="C20" s="82"/>
      <c r="D20" s="83"/>
      <c r="E20" s="84"/>
    </row>
    <row r="21" spans="2:9" ht="13" x14ac:dyDescent="0.25">
      <c r="B21" s="78">
        <f>B19+1</f>
        <v>5</v>
      </c>
      <c r="C21" s="79" t="s">
        <v>90</v>
      </c>
      <c r="D21" s="85" t="s">
        <v>130</v>
      </c>
      <c r="E21" s="81">
        <f>E13-E19+E15+E17</f>
        <v>3255.0817067564808</v>
      </c>
      <c r="I21" s="91"/>
    </row>
    <row r="22" spans="2:9" ht="13" x14ac:dyDescent="0.25">
      <c r="B22" s="78"/>
      <c r="C22" s="82"/>
      <c r="D22" s="83"/>
      <c r="E22" s="84"/>
    </row>
    <row r="23" spans="2:9" ht="13" x14ac:dyDescent="0.25">
      <c r="B23" s="78"/>
      <c r="C23" s="82" t="s">
        <v>129</v>
      </c>
      <c r="D23" s="83"/>
      <c r="E23" s="84"/>
    </row>
    <row r="24" spans="2:9" ht="15" customHeight="1" x14ac:dyDescent="0.25">
      <c r="B24" s="78">
        <v>6</v>
      </c>
      <c r="C24" s="86" t="s">
        <v>59</v>
      </c>
      <c r="D24" s="85" t="s">
        <v>141</v>
      </c>
      <c r="E24" s="84">
        <f>'Table 6'!E37</f>
        <v>88369.586862622469</v>
      </c>
    </row>
    <row r="25" spans="2:9" ht="15" customHeight="1" x14ac:dyDescent="0.25">
      <c r="B25" s="78">
        <v>7</v>
      </c>
      <c r="C25" s="86" t="s">
        <v>60</v>
      </c>
      <c r="D25" s="85" t="s">
        <v>142</v>
      </c>
      <c r="E25" s="84">
        <f>'Table 6'!G37</f>
        <v>19774.408771700437</v>
      </c>
    </row>
    <row r="26" spans="2:9" ht="7.5" customHeight="1" x14ac:dyDescent="0.25">
      <c r="B26" s="78"/>
      <c r="C26" s="87"/>
      <c r="D26" s="83"/>
      <c r="E26" s="84"/>
    </row>
    <row r="27" spans="2:9" ht="13" x14ac:dyDescent="0.25">
      <c r="B27" s="78">
        <v>8</v>
      </c>
      <c r="C27" s="82" t="s">
        <v>61</v>
      </c>
      <c r="D27" s="85" t="s">
        <v>92</v>
      </c>
      <c r="E27" s="81">
        <f>SUM(E24:E25)</f>
        <v>108143.9956343229</v>
      </c>
    </row>
    <row r="28" spans="2:9" ht="7.5" customHeight="1" x14ac:dyDescent="0.25">
      <c r="B28" s="78"/>
      <c r="C28" s="82"/>
      <c r="D28" s="85"/>
      <c r="E28" s="82"/>
    </row>
    <row r="29" spans="2:9" ht="13" x14ac:dyDescent="0.25">
      <c r="B29" s="78">
        <f>B27+1</f>
        <v>9</v>
      </c>
      <c r="C29" s="82" t="s">
        <v>131</v>
      </c>
      <c r="D29" s="85" t="s">
        <v>93</v>
      </c>
      <c r="E29" s="88">
        <f>E21/E27</f>
        <v>3.0099513964355302E-2</v>
      </c>
    </row>
    <row r="30" spans="2:9" ht="13" x14ac:dyDescent="0.3">
      <c r="B30" s="75"/>
      <c r="C30" s="71"/>
      <c r="D30" s="76"/>
      <c r="E30" s="89"/>
    </row>
    <row r="31" spans="2:9" x14ac:dyDescent="0.25">
      <c r="B31" s="75"/>
      <c r="C31" s="90"/>
      <c r="E31" s="91"/>
    </row>
    <row r="32" spans="2:9" ht="29.5" customHeight="1" x14ac:dyDescent="0.25">
      <c r="B32" s="101"/>
      <c r="C32" s="101"/>
      <c r="D32" s="101"/>
      <c r="E32" s="101"/>
    </row>
  </sheetData>
  <mergeCells count="1">
    <mergeCell ref="B32:E3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C1AF-2794-4F1A-AF19-F9A65CD503A8}">
  <dimension ref="B1:BB31"/>
  <sheetViews>
    <sheetView view="pageBreakPreview" topLeftCell="A6" zoomScale="85" zoomScaleNormal="100" zoomScaleSheetLayoutView="85" workbookViewId="0">
      <selection activeCell="A24" sqref="A24"/>
    </sheetView>
  </sheetViews>
  <sheetFormatPr defaultRowHeight="12.5" x14ac:dyDescent="0.35"/>
  <cols>
    <col min="1" max="1" width="4" style="19" customWidth="1"/>
    <col min="2" max="2" width="14" style="19" customWidth="1"/>
    <col min="3" max="5" width="9.08984375" style="19" customWidth="1"/>
    <col min="6" max="6" width="2.26953125" style="19" customWidth="1"/>
    <col min="7" max="9" width="9.08984375" style="19" customWidth="1"/>
    <col min="10" max="10" width="1.54296875" style="19" customWidth="1"/>
    <col min="11" max="11" width="9.08984375" style="19" customWidth="1"/>
    <col min="12" max="12" width="2.6328125" style="19" customWidth="1"/>
    <col min="13" max="13" width="10.7265625" style="19" customWidth="1"/>
    <col min="14" max="15" width="8.7265625" style="19"/>
    <col min="55" max="16384" width="8.7265625" style="19"/>
  </cols>
  <sheetData>
    <row r="1" spans="2:13" ht="15.5" x14ac:dyDescent="0.35">
      <c r="B1" s="39" t="s">
        <v>63</v>
      </c>
      <c r="C1" s="40"/>
      <c r="D1" s="40"/>
      <c r="E1" s="40"/>
      <c r="M1" s="41" t="s">
        <v>89</v>
      </c>
    </row>
    <row r="2" spans="2:13" ht="14.5" x14ac:dyDescent="0.35">
      <c r="B2" s="42" t="s">
        <v>79</v>
      </c>
      <c r="C2" s="40"/>
      <c r="D2" s="40"/>
      <c r="E2" s="40"/>
      <c r="M2" s="43" t="str">
        <f>'Table 1'!K2</f>
        <v>January 24, 2023</v>
      </c>
    </row>
    <row r="3" spans="2:13" ht="14.5" x14ac:dyDescent="0.35">
      <c r="B3" s="42"/>
      <c r="C3" s="40"/>
      <c r="D3" s="40"/>
      <c r="E3" s="40"/>
      <c r="F3" s="40"/>
    </row>
    <row r="4" spans="2:13" ht="14.5" x14ac:dyDescent="0.35">
      <c r="B4" s="42" t="s">
        <v>120</v>
      </c>
      <c r="C4" s="40"/>
      <c r="D4" s="40"/>
      <c r="E4" s="40"/>
      <c r="F4" s="40"/>
    </row>
    <row r="5" spans="2:13" ht="14.5" x14ac:dyDescent="0.35"/>
    <row r="6" spans="2:13" ht="15" thickBot="1" x14ac:dyDescent="0.4"/>
    <row r="7" spans="2:13" ht="15" thickBot="1" x14ac:dyDescent="0.4">
      <c r="C7" s="102" t="s">
        <v>110</v>
      </c>
      <c r="D7" s="102"/>
      <c r="E7" s="102"/>
      <c r="G7" s="102" t="s">
        <v>12</v>
      </c>
      <c r="H7" s="102"/>
      <c r="I7" s="102"/>
      <c r="K7" s="103" t="s">
        <v>113</v>
      </c>
      <c r="M7" s="103" t="s">
        <v>125</v>
      </c>
    </row>
    <row r="8" spans="2:13" ht="46.5" customHeight="1" thickBot="1" x14ac:dyDescent="0.4">
      <c r="C8" s="92" t="s">
        <v>107</v>
      </c>
      <c r="D8" s="92" t="s">
        <v>108</v>
      </c>
      <c r="E8" s="92" t="s">
        <v>109</v>
      </c>
      <c r="G8" s="92" t="s">
        <v>111</v>
      </c>
      <c r="H8" s="92" t="s">
        <v>112</v>
      </c>
      <c r="I8" s="92" t="s">
        <v>109</v>
      </c>
      <c r="K8" s="104"/>
      <c r="M8" s="104"/>
    </row>
    <row r="9" spans="2:13" ht="14.5" x14ac:dyDescent="0.35">
      <c r="C9" s="93" t="s">
        <v>7</v>
      </c>
      <c r="D9" s="93" t="s">
        <v>18</v>
      </c>
      <c r="E9" s="93" t="s">
        <v>114</v>
      </c>
      <c r="G9" s="93" t="s">
        <v>115</v>
      </c>
      <c r="H9" s="93" t="s">
        <v>116</v>
      </c>
      <c r="I9" s="93" t="s">
        <v>117</v>
      </c>
      <c r="K9" s="93" t="s">
        <v>118</v>
      </c>
      <c r="M9" s="93" t="s">
        <v>126</v>
      </c>
    </row>
    <row r="10" spans="2:13" ht="14.5" x14ac:dyDescent="0.35">
      <c r="B10" s="98">
        <v>2022</v>
      </c>
    </row>
    <row r="11" spans="2:13" ht="14.5" x14ac:dyDescent="0.35">
      <c r="B11" s="19" t="s">
        <v>95</v>
      </c>
      <c r="C11" s="94">
        <v>2552.2245099999996</v>
      </c>
      <c r="D11" s="94">
        <f>C11/34.08%*34.84%</f>
        <v>2609.1403148004692</v>
      </c>
      <c r="E11" s="94">
        <f>D11-C11</f>
        <v>56.915804800469687</v>
      </c>
      <c r="G11" s="94">
        <v>376.05689000000001</v>
      </c>
      <c r="H11" s="94">
        <f>G11/30.43%*31.19%</f>
        <v>385.4490436772922</v>
      </c>
      <c r="I11" s="94">
        <f>H11-G11</f>
        <v>9.3921536772921854</v>
      </c>
      <c r="K11" s="94">
        <f>E11+I11</f>
        <v>66.307958477761872</v>
      </c>
      <c r="M11" s="94"/>
    </row>
    <row r="12" spans="2:13" ht="14.5" x14ac:dyDescent="0.35">
      <c r="B12" s="19" t="s">
        <v>96</v>
      </c>
      <c r="C12" s="94">
        <v>2072.9092300000002</v>
      </c>
      <c r="D12" s="94">
        <f>C12/34.08%*34.84%</f>
        <v>2119.1360790258223</v>
      </c>
      <c r="E12" s="94">
        <f>D12-C12</f>
        <v>46.226849025822048</v>
      </c>
      <c r="G12" s="94">
        <v>330.52224591999999</v>
      </c>
      <c r="H12" s="94">
        <f>G12/30.43%*31.19%</f>
        <v>338.77715577537953</v>
      </c>
      <c r="I12" s="94">
        <f>H12-G12</f>
        <v>8.2549098553795375</v>
      </c>
      <c r="K12" s="94">
        <f>E12+I12</f>
        <v>54.481758881201586</v>
      </c>
      <c r="M12" s="94"/>
    </row>
    <row r="13" spans="2:13" ht="14.5" x14ac:dyDescent="0.35">
      <c r="B13" s="19" t="s">
        <v>97</v>
      </c>
      <c r="C13" s="94">
        <v>1843.0975800000001</v>
      </c>
      <c r="D13" s="94">
        <f>C13/34.08%*34.84%</f>
        <v>1884.1995213380287</v>
      </c>
      <c r="E13" s="94">
        <f>D13-C13</f>
        <v>41.10194133802861</v>
      </c>
      <c r="G13" s="94">
        <v>395.79092431999999</v>
      </c>
      <c r="H13" s="94">
        <f>G13/30.43%*31.19%</f>
        <v>405.67594247587249</v>
      </c>
      <c r="I13" s="94">
        <f>H13-G13</f>
        <v>9.8850181558725012</v>
      </c>
      <c r="K13" s="94">
        <f>E13+I13</f>
        <v>50.986959493901111</v>
      </c>
      <c r="M13" s="94"/>
    </row>
    <row r="14" spans="2:13" ht="14.5" x14ac:dyDescent="0.35">
      <c r="B14" s="19" t="s">
        <v>98</v>
      </c>
      <c r="C14" s="94">
        <v>1858.1048399999997</v>
      </c>
      <c r="D14" s="94">
        <f>C14/34.08%*34.84%</f>
        <v>1899.54145028169</v>
      </c>
      <c r="E14" s="94">
        <f>D14-C14</f>
        <v>41.436610281690264</v>
      </c>
      <c r="G14" s="94">
        <v>332.17000039999999</v>
      </c>
      <c r="H14" s="94">
        <f>G14/30.43%*31.19%</f>
        <v>340.46606350561939</v>
      </c>
      <c r="I14" s="94">
        <f>H14-G14</f>
        <v>8.2960631056193961</v>
      </c>
      <c r="K14" s="94">
        <f>E14+I14</f>
        <v>49.73267338730966</v>
      </c>
      <c r="M14" s="94"/>
    </row>
    <row r="15" spans="2:13" ht="14.5" x14ac:dyDescent="0.35">
      <c r="B15" s="19" t="s">
        <v>99</v>
      </c>
      <c r="C15" s="94">
        <v>1559.5848399999998</v>
      </c>
      <c r="D15" s="94">
        <f>C15/34.08%*34.84%</f>
        <v>1594.3643141314556</v>
      </c>
      <c r="E15" s="94">
        <f>D15-C15</f>
        <v>34.7794741314558</v>
      </c>
      <c r="G15" s="94">
        <v>423.56670359999993</v>
      </c>
      <c r="H15" s="94">
        <f>G15/30.43%*31.19%</f>
        <v>434.1454316557344</v>
      </c>
      <c r="I15" s="94">
        <f>H15-G15</f>
        <v>10.578728055734473</v>
      </c>
      <c r="K15" s="94">
        <f>E15+I15</f>
        <v>45.358202187190273</v>
      </c>
      <c r="M15" s="94"/>
    </row>
    <row r="16" spans="2:13" ht="14.5" x14ac:dyDescent="0.35">
      <c r="B16" s="19" t="s">
        <v>100</v>
      </c>
      <c r="C16" s="94">
        <v>1389.06204</v>
      </c>
      <c r="D16" s="94">
        <f>C16/34.08%*34.84%</f>
        <v>1420.038775633803</v>
      </c>
      <c r="E16" s="94">
        <f>D16-C16</f>
        <v>30.976735633802946</v>
      </c>
      <c r="G16" s="94">
        <v>391.01494000000008</v>
      </c>
      <c r="H16" s="94">
        <f>G16/30.43%*31.19%</f>
        <v>400.78067626026956</v>
      </c>
      <c r="I16" s="94">
        <f>H16-G16</f>
        <v>9.7657362602694775</v>
      </c>
      <c r="K16" s="94">
        <f>E16+I16</f>
        <v>40.742471894072423</v>
      </c>
      <c r="M16" s="94"/>
    </row>
    <row r="17" spans="2:13" ht="14.5" x14ac:dyDescent="0.35">
      <c r="B17" s="19" t="s">
        <v>101</v>
      </c>
      <c r="C17" s="94">
        <v>1217.8140299999998</v>
      </c>
      <c r="D17" s="94">
        <f>C17/34.08%*34.84%</f>
        <v>1244.971854612676</v>
      </c>
      <c r="E17" s="94">
        <f>D17-C17</f>
        <v>27.157824612676222</v>
      </c>
      <c r="G17" s="94">
        <v>370.73527852000001</v>
      </c>
      <c r="H17" s="94">
        <f>G17/30.43%*31.19%</f>
        <v>379.99452307061455</v>
      </c>
      <c r="I17" s="94">
        <f>H17-G17</f>
        <v>9.2592445506145395</v>
      </c>
      <c r="K17" s="94">
        <f>E17+I17</f>
        <v>36.417069163290762</v>
      </c>
      <c r="M17" s="94"/>
    </row>
    <row r="18" spans="2:13" ht="14.5" x14ac:dyDescent="0.35">
      <c r="B18" s="19" t="s">
        <v>102</v>
      </c>
      <c r="C18" s="94">
        <v>1552.91544</v>
      </c>
      <c r="D18" s="94">
        <f>C18/34.08%*34.84%</f>
        <v>1587.5461833802819</v>
      </c>
      <c r="E18" s="94">
        <f>D18-C18</f>
        <v>34.630743380281956</v>
      </c>
      <c r="G18" s="94">
        <v>299.39376383000001</v>
      </c>
      <c r="H18" s="94">
        <f>G18/30.43%*31.19%</f>
        <v>306.87122884842921</v>
      </c>
      <c r="I18" s="94">
        <f>H18-G18</f>
        <v>7.4774650184292</v>
      </c>
      <c r="K18" s="94">
        <f>E18+I18</f>
        <v>42.108208398711156</v>
      </c>
      <c r="M18" s="94">
        <v>43.502389999999998</v>
      </c>
    </row>
    <row r="19" spans="2:13" ht="14.5" x14ac:dyDescent="0.35">
      <c r="B19" s="19" t="s">
        <v>103</v>
      </c>
      <c r="C19" s="94">
        <v>1506.5083400000001</v>
      </c>
      <c r="D19" s="94">
        <f>C19/34.08%*34.84%</f>
        <v>1540.104183262911</v>
      </c>
      <c r="E19" s="94">
        <f>D19-C19</f>
        <v>33.595843262910876</v>
      </c>
      <c r="G19" s="94">
        <v>322.578685635</v>
      </c>
      <c r="H19" s="94">
        <f>G19/30.43%*31.19%</f>
        <v>330.63520226604174</v>
      </c>
      <c r="I19" s="94">
        <f>H19-G19</f>
        <v>8.0565166310417453</v>
      </c>
      <c r="K19" s="94">
        <f>E19+I19</f>
        <v>41.652359893952621</v>
      </c>
      <c r="M19" s="94">
        <v>100.64202</v>
      </c>
    </row>
    <row r="20" spans="2:13" ht="14.5" x14ac:dyDescent="0.35">
      <c r="B20" s="19" t="s">
        <v>104</v>
      </c>
      <c r="C20" s="94">
        <v>1562.10635</v>
      </c>
      <c r="D20" s="94">
        <f>C20/34.08%*34.84%</f>
        <v>1596.9420549882634</v>
      </c>
      <c r="E20" s="94">
        <f>D20-C20</f>
        <v>34.835704988263387</v>
      </c>
      <c r="G20" s="94">
        <v>320.42748615200003</v>
      </c>
      <c r="H20" s="94">
        <f>G20/30.43%*31.19%</f>
        <v>328.43027581600001</v>
      </c>
      <c r="I20" s="94">
        <f>H20-G20</f>
        <v>8.0027896639999767</v>
      </c>
      <c r="K20" s="94">
        <f>E20+I20</f>
        <v>42.838494652263364</v>
      </c>
      <c r="M20" s="94">
        <v>103.40592000000001</v>
      </c>
    </row>
    <row r="21" spans="2:13" ht="14.5" x14ac:dyDescent="0.35">
      <c r="B21" s="19" t="s">
        <v>105</v>
      </c>
      <c r="C21" s="94">
        <v>1728.1824899999999</v>
      </c>
      <c r="D21" s="94">
        <f>C21/34.08%*34.84%</f>
        <v>1766.7217708802821</v>
      </c>
      <c r="E21" s="94">
        <f>D21-C21</f>
        <v>38.539280880282149</v>
      </c>
      <c r="G21" s="94">
        <v>334.87254203180009</v>
      </c>
      <c r="H21" s="94">
        <f>G21/30.43%*31.19%</f>
        <v>343.23610206940015</v>
      </c>
      <c r="I21" s="94">
        <f>H21-G21</f>
        <v>8.3635600376000525</v>
      </c>
      <c r="K21" s="94">
        <f>E21+I21</f>
        <v>46.902840917882202</v>
      </c>
      <c r="M21" s="94">
        <v>114.09614000000002</v>
      </c>
    </row>
    <row r="22" spans="2:13" ht="14.5" x14ac:dyDescent="0.35">
      <c r="B22" s="19" t="s">
        <v>106</v>
      </c>
      <c r="C22" s="94">
        <v>2087.9686999999999</v>
      </c>
      <c r="D22" s="94">
        <f>C22/34.08%*34.84%</f>
        <v>2134.5313822769954</v>
      </c>
      <c r="E22" s="94">
        <f>D22-C22</f>
        <v>46.562682276995474</v>
      </c>
      <c r="G22" s="94">
        <v>305.324508111</v>
      </c>
      <c r="H22" s="94">
        <f>G22/30.43%*31.19%</f>
        <v>312.95009556299999</v>
      </c>
      <c r="I22" s="94">
        <f>H22-G22</f>
        <v>7.6255874519999907</v>
      </c>
      <c r="K22" s="94">
        <f>E22+I22</f>
        <v>54.188269728995465</v>
      </c>
      <c r="M22" s="94">
        <v>131.95276000000001</v>
      </c>
    </row>
    <row r="23" spans="2:13" ht="5.5" customHeight="1" x14ac:dyDescent="0.35">
      <c r="G23" s="94"/>
      <c r="H23" s="94"/>
      <c r="I23" s="94"/>
      <c r="K23" s="94"/>
      <c r="M23" s="94"/>
    </row>
    <row r="24" spans="2:13" ht="14.5" x14ac:dyDescent="0.35">
      <c r="B24" s="95" t="s">
        <v>119</v>
      </c>
      <c r="C24" s="96">
        <f>SUM(C11:C22)</f>
        <v>20930.47839</v>
      </c>
      <c r="D24" s="96">
        <f>SUM(D11:D22)</f>
        <v>21397.237884612678</v>
      </c>
      <c r="E24" s="96">
        <f>SUM(E11:E22)</f>
        <v>466.75949461267942</v>
      </c>
      <c r="F24" s="95"/>
      <c r="G24" s="96">
        <f>SUM(G11:G22)</f>
        <v>4202.4539685198006</v>
      </c>
      <c r="H24" s="96">
        <f>SUM(H11:H22)</f>
        <v>4307.4117409836535</v>
      </c>
      <c r="I24" s="96">
        <f>SUM(I11:I22)</f>
        <v>104.95777246385308</v>
      </c>
      <c r="J24" s="95"/>
      <c r="K24" s="96">
        <f>SUM(K11:K22)</f>
        <v>571.71726707653249</v>
      </c>
      <c r="M24" s="96">
        <f>SUM(M11:M22)</f>
        <v>493.59923000000003</v>
      </c>
    </row>
    <row r="25" spans="2:13" ht="14.5" x14ac:dyDescent="0.35"/>
    <row r="26" spans="2:13" ht="14.5" x14ac:dyDescent="0.35">
      <c r="B26" s="98">
        <v>2023</v>
      </c>
    </row>
    <row r="27" spans="2:13" ht="14.5" x14ac:dyDescent="0.35">
      <c r="B27" s="19" t="s">
        <v>95</v>
      </c>
      <c r="C27" s="94">
        <v>2276.023996249045</v>
      </c>
      <c r="D27" s="94">
        <v>2326.7803999212656</v>
      </c>
      <c r="E27" s="94">
        <f>D27-C27</f>
        <v>50.756403672220586</v>
      </c>
      <c r="G27" s="94">
        <v>327.1615194142509</v>
      </c>
      <c r="H27" s="94">
        <v>335.33249393790618</v>
      </c>
      <c r="I27" s="94">
        <f>H27-G27</f>
        <v>8.1709745236552749</v>
      </c>
      <c r="K27" s="94">
        <f>E27+I27</f>
        <v>58.92737819587586</v>
      </c>
      <c r="M27" s="94">
        <v>143.4416442925924</v>
      </c>
    </row>
    <row r="28" spans="2:13" ht="14.5" x14ac:dyDescent="0.35">
      <c r="B28" s="19" t="s">
        <v>96</v>
      </c>
      <c r="C28" s="94">
        <v>2051.7707434800941</v>
      </c>
      <c r="D28" s="94">
        <v>2097.5261943323499</v>
      </c>
      <c r="E28" s="94">
        <f>D28-C28</f>
        <v>45.755450852255763</v>
      </c>
      <c r="G28" s="94">
        <v>309.14148603801556</v>
      </c>
      <c r="H28" s="94">
        <v>316.86240386216582</v>
      </c>
      <c r="I28" s="94">
        <f>H28-G28</f>
        <v>7.7209178241502627</v>
      </c>
      <c r="K28" s="94">
        <f>E28+I28</f>
        <v>53.476368676406025</v>
      </c>
      <c r="M28" s="94">
        <v>130.17273954125113</v>
      </c>
    </row>
    <row r="29" spans="2:13" ht="14.5" x14ac:dyDescent="0.35">
      <c r="B29" s="95" t="s">
        <v>121</v>
      </c>
      <c r="C29" s="96">
        <f>SUM(C27:C28)</f>
        <v>4327.7947397291391</v>
      </c>
      <c r="D29" s="96">
        <f>SUM(D27:D28)</f>
        <v>4424.3065942536159</v>
      </c>
      <c r="E29" s="96">
        <f>SUM(E27:E28)</f>
        <v>96.511854524476348</v>
      </c>
      <c r="F29" s="95"/>
      <c r="G29" s="96">
        <f>SUM(G27:G28)</f>
        <v>636.30300545226646</v>
      </c>
      <c r="H29" s="96">
        <f>SUM(H27:H28)</f>
        <v>652.194897800072</v>
      </c>
      <c r="I29" s="96">
        <f>SUM(I27:I28)</f>
        <v>15.891892347805538</v>
      </c>
      <c r="J29" s="95"/>
      <c r="K29" s="96">
        <f>SUM(K27:K28)</f>
        <v>112.40374687228189</v>
      </c>
      <c r="M29" s="96">
        <f>SUM(M27:M28)</f>
        <v>273.61438383384353</v>
      </c>
    </row>
    <row r="30" spans="2:13" ht="14.5" x14ac:dyDescent="0.35"/>
    <row r="31" spans="2:13" ht="26.5" x14ac:dyDescent="0.35">
      <c r="B31" s="97" t="s">
        <v>122</v>
      </c>
      <c r="C31" s="96">
        <f>C24+C29</f>
        <v>25258.273129729139</v>
      </c>
      <c r="D31" s="96">
        <f>D24+D29</f>
        <v>25821.544478866294</v>
      </c>
      <c r="E31" s="96">
        <f>E24+E29</f>
        <v>563.27134913715577</v>
      </c>
      <c r="F31" s="95"/>
      <c r="G31" s="96">
        <f>G24+G29</f>
        <v>4838.7569739720675</v>
      </c>
      <c r="H31" s="96">
        <f>H24+H29</f>
        <v>4959.6066387837254</v>
      </c>
      <c r="I31" s="96">
        <f>I24+I29</f>
        <v>120.84966481165861</v>
      </c>
      <c r="J31" s="95"/>
      <c r="K31" s="96">
        <f>K24+K29</f>
        <v>684.12101394881438</v>
      </c>
      <c r="M31" s="96">
        <f>M24+M29</f>
        <v>767.21361383384351</v>
      </c>
    </row>
  </sheetData>
  <mergeCells count="4">
    <mergeCell ref="C7:E7"/>
    <mergeCell ref="G7:I7"/>
    <mergeCell ref="K7:K8"/>
    <mergeCell ref="M7:M8"/>
  </mergeCells>
  <phoneticPr fontId="10" type="noConversion"/>
  <pageMargins left="0.7" right="0.7" top="0.75" bottom="0.75" header="0.3" footer="0.3"/>
  <pageSetup scale="89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9C288-4434-42A5-A697-24C405A80784}">
  <dimension ref="B1:I37"/>
  <sheetViews>
    <sheetView view="pageBreakPreview" topLeftCell="A11" zoomScale="85" zoomScaleNormal="100" zoomScaleSheetLayoutView="85" workbookViewId="0">
      <selection activeCell="F37" sqref="F37"/>
    </sheetView>
  </sheetViews>
  <sheetFormatPr defaultRowHeight="12.5" x14ac:dyDescent="0.25"/>
  <cols>
    <col min="1" max="1" width="4" style="19" customWidth="1"/>
    <col min="2" max="2" width="17.08984375" style="19" customWidth="1"/>
    <col min="3" max="5" width="9.08984375" style="19" customWidth="1"/>
    <col min="6" max="6" width="2.26953125" style="19" customWidth="1"/>
    <col min="7" max="7" width="9.08984375" style="19" customWidth="1"/>
    <col min="8" max="8" width="1.54296875" style="19" customWidth="1"/>
    <col min="9" max="9" width="9.08984375" style="19" customWidth="1"/>
    <col min="10" max="10" width="2.6328125" style="19" customWidth="1"/>
    <col min="11" max="16384" width="8.7265625" style="19"/>
  </cols>
  <sheetData>
    <row r="1" spans="2:9" ht="15.5" x14ac:dyDescent="0.35">
      <c r="B1" s="39" t="s">
        <v>63</v>
      </c>
      <c r="C1" s="40"/>
      <c r="D1" s="40"/>
      <c r="E1" s="40"/>
      <c r="I1" s="41" t="s">
        <v>139</v>
      </c>
    </row>
    <row r="2" spans="2:9" ht="13" x14ac:dyDescent="0.3">
      <c r="B2" s="42" t="s">
        <v>79</v>
      </c>
      <c r="C2" s="40"/>
      <c r="D2" s="40"/>
      <c r="E2" s="40"/>
      <c r="I2" s="43" t="str">
        <f>'Table 1'!K2</f>
        <v>January 24, 2023</v>
      </c>
    </row>
    <row r="3" spans="2:9" ht="13" x14ac:dyDescent="0.3">
      <c r="B3" s="42"/>
      <c r="C3" s="40"/>
      <c r="D3" s="40"/>
      <c r="E3" s="40"/>
      <c r="F3" s="40"/>
    </row>
    <row r="4" spans="2:9" ht="13" x14ac:dyDescent="0.3">
      <c r="B4" s="42" t="s">
        <v>147</v>
      </c>
      <c r="C4" s="40"/>
      <c r="D4" s="40"/>
      <c r="E4" s="40"/>
      <c r="F4" s="40"/>
    </row>
    <row r="6" spans="2:9" ht="13" thickBot="1" x14ac:dyDescent="0.3"/>
    <row r="7" spans="2:9" ht="13.5" thickBot="1" x14ac:dyDescent="0.3">
      <c r="C7" s="102" t="s">
        <v>110</v>
      </c>
      <c r="D7" s="102"/>
      <c r="E7" s="102"/>
      <c r="G7" s="103" t="s">
        <v>136</v>
      </c>
      <c r="I7" s="103" t="s">
        <v>137</v>
      </c>
    </row>
    <row r="8" spans="2:9" ht="46.5" customHeight="1" thickBot="1" x14ac:dyDescent="0.3">
      <c r="C8" s="92" t="s">
        <v>134</v>
      </c>
      <c r="D8" s="92" t="s">
        <v>94</v>
      </c>
      <c r="E8" s="92" t="s">
        <v>73</v>
      </c>
      <c r="G8" s="104"/>
      <c r="I8" s="104"/>
    </row>
    <row r="9" spans="2:9" ht="13" x14ac:dyDescent="0.25">
      <c r="C9" s="93" t="s">
        <v>7</v>
      </c>
      <c r="D9" s="93" t="s">
        <v>18</v>
      </c>
      <c r="E9" s="93" t="s">
        <v>135</v>
      </c>
      <c r="G9" s="93" t="s">
        <v>115</v>
      </c>
      <c r="I9" s="93" t="s">
        <v>138</v>
      </c>
    </row>
    <row r="10" spans="2:9" ht="13" x14ac:dyDescent="0.3">
      <c r="B10" s="98">
        <v>2023</v>
      </c>
    </row>
    <row r="11" spans="2:9" x14ac:dyDescent="0.25">
      <c r="B11" s="19" t="s">
        <v>95</v>
      </c>
      <c r="C11" s="94">
        <v>797.9621858283009</v>
      </c>
      <c r="D11" s="94">
        <v>5880.5119815691314</v>
      </c>
      <c r="E11" s="94">
        <f>SUM(C11:D11)</f>
        <v>6678.4741673974322</v>
      </c>
      <c r="G11" s="94">
        <v>1075.1282267967495</v>
      </c>
      <c r="I11" s="94">
        <f>E11+G11</f>
        <v>7753.6023941941821</v>
      </c>
    </row>
    <row r="12" spans="2:9" x14ac:dyDescent="0.25">
      <c r="B12" s="19" t="s">
        <v>96</v>
      </c>
      <c r="C12" s="94">
        <v>777.7019985797059</v>
      </c>
      <c r="D12" s="94">
        <v>5242.7520609276125</v>
      </c>
      <c r="E12" s="94">
        <f t="shared" ref="E12:E22" si="0">SUM(C12:D12)</f>
        <v>6020.4540595073186</v>
      </c>
      <c r="G12" s="94">
        <v>1015.9102400197685</v>
      </c>
      <c r="I12" s="94">
        <f t="shared" ref="I12:I22" si="1">E12+G12</f>
        <v>7036.3642995270875</v>
      </c>
    </row>
    <row r="13" spans="2:9" x14ac:dyDescent="0.25">
      <c r="B13" s="19" t="s">
        <v>97</v>
      </c>
      <c r="C13" s="94">
        <v>715.26855241078931</v>
      </c>
      <c r="D13" s="94">
        <v>5146.0132322599411</v>
      </c>
      <c r="E13" s="94">
        <f t="shared" si="0"/>
        <v>5861.2817846707303</v>
      </c>
      <c r="G13" s="94">
        <v>1089.2614661067876</v>
      </c>
      <c r="I13" s="94">
        <f t="shared" si="1"/>
        <v>6950.5432507775176</v>
      </c>
    </row>
    <row r="14" spans="2:9" x14ac:dyDescent="0.25">
      <c r="B14" s="19" t="s">
        <v>98</v>
      </c>
      <c r="C14" s="94">
        <v>671.48994817083042</v>
      </c>
      <c r="D14" s="94">
        <v>4506.1408839824753</v>
      </c>
      <c r="E14" s="94">
        <f t="shared" si="0"/>
        <v>5177.6308321533061</v>
      </c>
      <c r="G14" s="94">
        <v>1047.9970652759066</v>
      </c>
      <c r="I14" s="94">
        <f t="shared" si="1"/>
        <v>6225.6278974292127</v>
      </c>
    </row>
    <row r="15" spans="2:9" x14ac:dyDescent="0.25">
      <c r="B15" s="19" t="s">
        <v>99</v>
      </c>
      <c r="C15" s="94">
        <v>537.84980980125908</v>
      </c>
      <c r="D15" s="94">
        <v>4074.6428294877119</v>
      </c>
      <c r="E15" s="94">
        <f t="shared" si="0"/>
        <v>4612.4926392889711</v>
      </c>
      <c r="G15" s="94">
        <v>1208.2366910795708</v>
      </c>
      <c r="I15" s="94">
        <f t="shared" si="1"/>
        <v>5820.7293303685419</v>
      </c>
    </row>
    <row r="16" spans="2:9" x14ac:dyDescent="0.25">
      <c r="B16" s="19" t="s">
        <v>100</v>
      </c>
      <c r="C16" s="94">
        <v>509.91380988055192</v>
      </c>
      <c r="D16" s="94">
        <v>3775.6894530044574</v>
      </c>
      <c r="E16" s="94">
        <f t="shared" si="0"/>
        <v>4285.6032628850089</v>
      </c>
      <c r="G16" s="94">
        <v>1088.5226108964878</v>
      </c>
      <c r="I16" s="94">
        <f t="shared" si="1"/>
        <v>5374.1258737814969</v>
      </c>
    </row>
    <row r="17" spans="2:9" x14ac:dyDescent="0.25">
      <c r="B17" s="19" t="s">
        <v>101</v>
      </c>
      <c r="C17" s="94">
        <v>584.7454030428047</v>
      </c>
      <c r="D17" s="94">
        <v>3689.6381247966301</v>
      </c>
      <c r="E17" s="94">
        <f t="shared" si="0"/>
        <v>4274.3835278394345</v>
      </c>
      <c r="G17" s="94">
        <v>1178.1399288175335</v>
      </c>
      <c r="I17" s="94">
        <f t="shared" si="1"/>
        <v>5452.5234566569679</v>
      </c>
    </row>
    <row r="18" spans="2:9" x14ac:dyDescent="0.25">
      <c r="B18" s="19" t="s">
        <v>102</v>
      </c>
      <c r="C18" s="94">
        <v>534.74766374381875</v>
      </c>
      <c r="D18" s="94">
        <v>3793.4207448739007</v>
      </c>
      <c r="E18" s="94">
        <f t="shared" si="0"/>
        <v>4328.1684086177193</v>
      </c>
      <c r="G18" s="94">
        <v>1177.0552168916802</v>
      </c>
      <c r="I18" s="94">
        <f t="shared" si="1"/>
        <v>5505.2236255093994</v>
      </c>
    </row>
    <row r="19" spans="2:9" x14ac:dyDescent="0.25">
      <c r="B19" s="19" t="s">
        <v>103</v>
      </c>
      <c r="C19" s="94">
        <v>578.57923412754883</v>
      </c>
      <c r="D19" s="94">
        <v>4103.8092890397975</v>
      </c>
      <c r="E19" s="94">
        <f t="shared" si="0"/>
        <v>4682.3885231673466</v>
      </c>
      <c r="G19" s="94">
        <v>1168.6309102812913</v>
      </c>
      <c r="I19" s="94">
        <f t="shared" si="1"/>
        <v>5851.0194334486378</v>
      </c>
    </row>
    <row r="20" spans="2:9" x14ac:dyDescent="0.25">
      <c r="B20" s="19" t="s">
        <v>104</v>
      </c>
      <c r="C20" s="94">
        <v>679.02640332697979</v>
      </c>
      <c r="D20" s="94">
        <v>4593.1946126141138</v>
      </c>
      <c r="E20" s="94">
        <f t="shared" si="0"/>
        <v>5272.2210159410934</v>
      </c>
      <c r="G20" s="94">
        <v>1076.6815338190715</v>
      </c>
      <c r="I20" s="94">
        <f t="shared" si="1"/>
        <v>6348.9025497601651</v>
      </c>
    </row>
    <row r="21" spans="2:9" x14ac:dyDescent="0.25">
      <c r="B21" s="19" t="s">
        <v>105</v>
      </c>
      <c r="C21" s="94">
        <v>631.56358060583534</v>
      </c>
      <c r="D21" s="94">
        <v>5227.7432728975655</v>
      </c>
      <c r="E21" s="94">
        <f t="shared" si="0"/>
        <v>5859.3068535034008</v>
      </c>
      <c r="G21" s="94">
        <v>1190.2199211055774</v>
      </c>
      <c r="I21" s="94">
        <f t="shared" si="1"/>
        <v>7049.5267746089785</v>
      </c>
    </row>
    <row r="22" spans="2:9" x14ac:dyDescent="0.25">
      <c r="B22" s="19" t="s">
        <v>106</v>
      </c>
      <c r="C22" s="94">
        <v>697.43199536574923</v>
      </c>
      <c r="D22" s="94">
        <v>5828.2646001683534</v>
      </c>
      <c r="E22" s="94">
        <f t="shared" si="0"/>
        <v>6525.6965955341029</v>
      </c>
      <c r="G22" s="94">
        <v>1210.0983259613276</v>
      </c>
      <c r="I22" s="94">
        <f t="shared" si="1"/>
        <v>7735.7949214954306</v>
      </c>
    </row>
    <row r="23" spans="2:9" ht="5.5" customHeight="1" x14ac:dyDescent="0.25">
      <c r="G23" s="94"/>
      <c r="I23" s="94"/>
    </row>
    <row r="24" spans="2:9" ht="13" x14ac:dyDescent="0.3">
      <c r="B24" s="95" t="s">
        <v>133</v>
      </c>
      <c r="C24" s="96">
        <f>SUM(C11:C22)</f>
        <v>7716.2805848841745</v>
      </c>
      <c r="D24" s="96">
        <f>SUM(D11:D22)</f>
        <v>55861.821085621683</v>
      </c>
      <c r="E24" s="96">
        <f>SUM(E11:E22)</f>
        <v>63578.101670505865</v>
      </c>
      <c r="F24" s="95"/>
      <c r="G24" s="96">
        <f>SUM(G11:G22)</f>
        <v>13525.882137051754</v>
      </c>
      <c r="H24" s="95"/>
      <c r="I24" s="96">
        <f>SUM(I11:I22)</f>
        <v>77103.983807557626</v>
      </c>
    </row>
    <row r="26" spans="2:9" ht="13" x14ac:dyDescent="0.3">
      <c r="B26" s="98">
        <v>2024</v>
      </c>
    </row>
    <row r="27" spans="2:9" x14ac:dyDescent="0.25">
      <c r="B27" s="19" t="s">
        <v>95</v>
      </c>
      <c r="C27" s="94">
        <v>810.27959346506952</v>
      </c>
      <c r="D27" s="94">
        <v>5954.1826297253829</v>
      </c>
      <c r="E27" s="94">
        <f t="shared" ref="E27" si="2">SUM(C27:D27)</f>
        <v>6764.4622231904523</v>
      </c>
      <c r="G27" s="94">
        <v>1169.8432368133392</v>
      </c>
      <c r="I27" s="94">
        <f t="shared" ref="I27" si="3">E27+G27</f>
        <v>7934.3054600037913</v>
      </c>
    </row>
    <row r="28" spans="2:9" x14ac:dyDescent="0.25">
      <c r="B28" s="19" t="s">
        <v>96</v>
      </c>
      <c r="C28" s="94">
        <v>790.22898358107841</v>
      </c>
      <c r="D28" s="94">
        <v>5334.7027914439486</v>
      </c>
      <c r="E28" s="94">
        <f t="shared" ref="E28:E33" si="4">SUM(C28:D28)</f>
        <v>6124.9317750250266</v>
      </c>
      <c r="G28" s="94">
        <v>1111.9749188873109</v>
      </c>
      <c r="I28" s="94">
        <f t="shared" ref="I28:I33" si="5">E28+G28</f>
        <v>7236.9066939123377</v>
      </c>
    </row>
    <row r="29" spans="2:9" x14ac:dyDescent="0.25">
      <c r="B29" s="19" t="s">
        <v>97</v>
      </c>
      <c r="C29" s="94">
        <v>725.8632257854739</v>
      </c>
      <c r="D29" s="94">
        <v>5218.6491290149006</v>
      </c>
      <c r="E29" s="94">
        <f t="shared" si="4"/>
        <v>5944.5123548003749</v>
      </c>
      <c r="G29" s="94">
        <v>1196.6244169743302</v>
      </c>
      <c r="I29" s="94">
        <f t="shared" si="5"/>
        <v>7141.1367717747053</v>
      </c>
    </row>
    <row r="30" spans="2:9" x14ac:dyDescent="0.25">
      <c r="B30" s="19" t="s">
        <v>98</v>
      </c>
      <c r="C30" s="94">
        <v>681.47572866073187</v>
      </c>
      <c r="D30" s="94">
        <v>4580.4053744558305</v>
      </c>
      <c r="E30" s="94">
        <f t="shared" si="4"/>
        <v>5261.8811031165624</v>
      </c>
      <c r="G30" s="94">
        <v>1136.9852440933489</v>
      </c>
      <c r="I30" s="94">
        <f t="shared" si="5"/>
        <v>6398.8663472099115</v>
      </c>
    </row>
    <row r="31" spans="2:9" x14ac:dyDescent="0.25">
      <c r="B31" s="19" t="s">
        <v>99</v>
      </c>
      <c r="C31" s="94">
        <v>544.09768599371239</v>
      </c>
      <c r="D31" s="94">
        <v>4144.9313737940984</v>
      </c>
      <c r="E31" s="94">
        <f t="shared" si="4"/>
        <v>4689.0290597878111</v>
      </c>
      <c r="G31" s="94">
        <v>1320.1834603770133</v>
      </c>
      <c r="I31" s="94">
        <f t="shared" si="5"/>
        <v>6009.2125201648241</v>
      </c>
    </row>
    <row r="32" spans="2:9" x14ac:dyDescent="0.25">
      <c r="B32" s="19" t="s">
        <v>100</v>
      </c>
      <c r="C32" s="94">
        <v>515.91639870758627</v>
      </c>
      <c r="D32" s="94">
        <v>3846.3286693074065</v>
      </c>
      <c r="E32" s="94">
        <f t="shared" si="4"/>
        <v>4362.2450680149923</v>
      </c>
      <c r="G32" s="94">
        <v>1184.7835486193874</v>
      </c>
      <c r="I32" s="94">
        <f t="shared" si="5"/>
        <v>5547.0286166343794</v>
      </c>
    </row>
    <row r="33" spans="2:9" x14ac:dyDescent="0.25">
      <c r="B33" s="19" t="s">
        <v>101</v>
      </c>
      <c r="C33" s="94">
        <v>593.12795662518624</v>
      </c>
      <c r="D33" s="94">
        <v>3750.2238784609499</v>
      </c>
      <c r="E33" s="94">
        <f t="shared" si="4"/>
        <v>4343.3518350861359</v>
      </c>
      <c r="G33" s="94">
        <v>1219.1702757004709</v>
      </c>
      <c r="I33" s="94">
        <f t="shared" si="5"/>
        <v>5562.5221107866073</v>
      </c>
    </row>
    <row r="34" spans="2:9" x14ac:dyDescent="0.25">
      <c r="C34" s="94"/>
      <c r="D34" s="94"/>
      <c r="E34" s="94"/>
      <c r="G34" s="94"/>
      <c r="I34" s="94"/>
    </row>
    <row r="35" spans="2:9" ht="13" x14ac:dyDescent="0.3">
      <c r="B35" s="95" t="s">
        <v>132</v>
      </c>
      <c r="C35" s="96">
        <f>SUM(C27:C33)</f>
        <v>4660.9895728188385</v>
      </c>
      <c r="D35" s="96">
        <f t="shared" ref="D35:E35" si="6">SUM(D27:D33)</f>
        <v>32829.423846202517</v>
      </c>
      <c r="E35" s="96">
        <f t="shared" si="6"/>
        <v>37490.413419021352</v>
      </c>
      <c r="F35" s="95"/>
      <c r="G35" s="96">
        <f>SUM(G27:G33)</f>
        <v>8339.5651014652012</v>
      </c>
      <c r="H35" s="95"/>
      <c r="I35" s="96">
        <f>SUM(I27:I33)</f>
        <v>45829.978520486562</v>
      </c>
    </row>
    <row r="37" spans="2:9" ht="26" x14ac:dyDescent="0.3">
      <c r="B37" s="97" t="s">
        <v>140</v>
      </c>
      <c r="C37" s="96">
        <f>C35+SUM(C13:C22)</f>
        <v>10801.605973295005</v>
      </c>
      <c r="D37" s="96">
        <f>D35+SUM(D13:D22)</f>
        <v>77567.98088932746</v>
      </c>
      <c r="E37" s="96">
        <f>E35+SUM(E13:E22)</f>
        <v>88369.586862622469</v>
      </c>
      <c r="F37" s="95"/>
      <c r="G37" s="96">
        <f>G35+SUM(G13:G22)</f>
        <v>19774.408771700437</v>
      </c>
      <c r="H37" s="95"/>
      <c r="I37" s="96">
        <f>I35+SUM(I13:I22)</f>
        <v>108143.9956343229</v>
      </c>
    </row>
  </sheetData>
  <mergeCells count="3">
    <mergeCell ref="C7:E7"/>
    <mergeCell ref="I7:I8"/>
    <mergeCell ref="G7:G8"/>
  </mergeCells>
  <pageMargins left="0.7" right="0.7" top="0.75" bottom="0.75" header="0.3" footer="0.3"/>
  <pageSetup scale="89" orientation="portrait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9F21A082D0544A2CDF47CC8383261" ma:contentTypeVersion="7" ma:contentTypeDescription="Create a new document." ma:contentTypeScope="" ma:versionID="e1f0e745d2198ca932e29aa345dbfe45">
  <xsd:schema xmlns:xsd="http://www.w3.org/2001/XMLSchema" xmlns:xs="http://www.w3.org/2001/XMLSchema" xmlns:p="http://schemas.microsoft.com/office/2006/metadata/properties" xmlns:ns2="ebfaebbf-4320-422c-ac1d-4cb4d6876cbf" xmlns:ns3="0EA14854-9DA5-476D-A48E-C8702B20AF6F" targetNamespace="http://schemas.microsoft.com/office/2006/metadata/properties" ma:root="true" ma:fieldsID="69e2f1f2aafa5f0d13693b250b900197" ns2:_="" ns3:_="">
    <xsd:import namespace="ebfaebbf-4320-422c-ac1d-4cb4d6876cbf"/>
    <xsd:import namespace="0EA14854-9DA5-476D-A48E-C8702B20AF6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Record_x0020_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A14854-9DA5-476D-A48E-C8702B20AF6F" elementFormDefault="qualified">
    <xsd:import namespace="http://schemas.microsoft.com/office/2006/documentManagement/types"/>
    <xsd:import namespace="http://schemas.microsoft.com/office/infopath/2007/PartnerControls"/>
    <xsd:element name="Record_x0020_Date" ma:index="11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0EA14854-9DA5-476D-A48E-C8702B20AF6F" xsi:nil="true"/>
    <_dlc_DocId xmlns="ebfaebbf-4320-422c-ac1d-4cb4d6876cbf">DE62RQK3PRT2-1338725601-2549</_dlc_DocId>
    <_dlc_DocIdUrl xmlns="ebfaebbf-4320-422c-ac1d-4cb4d6876cbf">
      <Url>https://sharepoint.yec.yk.ca/Projects/LargeProjects/2719/_layouts/15/DocIdRedir.aspx?ID=DE62RQK3PRT2-1338725601-2549</Url>
      <Description>DE62RQK3PRT2-1338725601-2549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A5C46C0-1CA0-437F-AA4A-193999D1F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aebbf-4320-422c-ac1d-4cb4d6876cbf"/>
    <ds:schemaRef ds:uri="0EA14854-9DA5-476D-A48E-C8702B20AF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982DF3-2502-46BD-A964-B5FFFC09D33B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0EA14854-9DA5-476D-A48E-C8702B20AF6F"/>
    <ds:schemaRef ds:uri="ebfaebbf-4320-422c-ac1d-4cb4d6876cb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C8DE808-0794-4214-9F50-C48C8C073D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1F74331-9EDF-438F-ACCF-13557906C31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 Najmidinov</dc:creator>
  <cp:lastModifiedBy>Hamid Najmidinov</cp:lastModifiedBy>
  <cp:lastPrinted>2023-01-16T15:56:04Z</cp:lastPrinted>
  <dcterms:created xsi:type="dcterms:W3CDTF">2023-01-10T06:08:53Z</dcterms:created>
  <dcterms:modified xsi:type="dcterms:W3CDTF">2023-01-24T15:31:21Z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0x0101004169F21A082D0544A2CDF47CC8383261</vt:lpwstr>
  </property>
  <property fmtid="{D5CDD505-2E9C-101B-9397-08002B2CF9AE}" pid="3" name="_dlc_DocIdItemGuid">
    <vt:lpwstr>fe487b2c-16bb-4af2-9829-83490ce8434b</vt:lpwstr>
  </property>
</Properties>
</file>