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/>
  </bookViews>
  <sheets>
    <sheet name="2018" sheetId="2" r:id="rId1"/>
    <sheet name="2019" sheetId="6" r:id="rId2"/>
    <sheet name="2020" sheetId="7" r:id="rId3"/>
    <sheet name="2021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#N/A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Order1" hidden="1">255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WD2">#N/A</definedName>
    <definedName name="_WD4">#N/A</definedName>
    <definedName name="_WD5">#N/A</definedName>
    <definedName name="_WD6">#N/A</definedName>
    <definedName name="a">#REF!</definedName>
    <definedName name="AFUDC">'[1]2017 Planning Projects'!$D$1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sd">#REF!</definedName>
    <definedName name="BP_Query_for_Planning">#REF!</definedName>
    <definedName name="BP_with_Future_Year">#REF!</definedName>
    <definedName name="BP_YEC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SH1">#REF!</definedName>
    <definedName name="CASH2">#REF!</definedName>
    <definedName name="CHOICE">#N/A</definedName>
    <definedName name="CLOAN">#N/A</definedName>
    <definedName name="COGS">'[2]Depr Profile'!#REF!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ffectiveTaxRate">'[2]Depr Profile'!#REF!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ff">[3]D!#REF!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rossMargins">'[2]Depr Profile'!#REF!</definedName>
    <definedName name="GSCAPFIN">#N/A</definedName>
    <definedName name="GSCAPIN">#N/A</definedName>
    <definedName name="hh">'[4]SUMMARY 2'!#REF!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INDET">#N/A</definedName>
    <definedName name="INDPY1">#N/A</definedName>
    <definedName name="INDPY2">#N/A</definedName>
    <definedName name="INDTERMPY">#N/A</definedName>
    <definedName name="Insurance">#REF!</definedName>
    <definedName name="INTAX1">#N/A</definedName>
    <definedName name="INTAX2">#N/A</definedName>
    <definedName name="InventoryDaysCOGSBasis">'[5]Balance sheet'!$B$45:$XFD$45</definedName>
    <definedName name="INVEST1">#N/A</definedName>
    <definedName name="INVEST2">#N/A</definedName>
    <definedName name="jj">[3]D!#REF!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k">[3]D!#REF!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CInterestRate">[5]Financing!$B$10</definedName>
    <definedName name="MACRO">#N/A</definedName>
    <definedName name="MaxLineOfCredit">[5]Financing!$B$7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[3]D!#REF!</definedName>
    <definedName name="Number">'[6]2018 support'!#REF!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LDC">#N/A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REV">#N/A</definedName>
    <definedName name="Other">#REF!</definedName>
    <definedName name="page2">#REF!</definedName>
    <definedName name="page3">#REF!</definedName>
    <definedName name="PAGE6">#REF!</definedName>
    <definedName name="page6_7">[7]BS!$A$1:$F$78,[7]BS!#REF!</definedName>
    <definedName name="PAGE7">#REF!</definedName>
    <definedName name="PAGE9">#REF!</definedName>
    <definedName name="PayableDaysCOGSBasis">'[5]Balance sheet'!$B$46:$XFD$46</definedName>
    <definedName name="PERSON">#N/A</definedName>
    <definedName name="PHOT1">#N/A</definedName>
    <definedName name="PHOT2">#N/A</definedName>
    <definedName name="PRINT">#N/A</definedName>
    <definedName name="_xlnm.Print_Area" localSheetId="3">'2021'!$A$1:$F$102</definedName>
    <definedName name="Print_Area_MI">#REF!</definedName>
    <definedName name="PRINTALLOT">#N/A</definedName>
    <definedName name="PRINTCAPPY1">#N/A</definedName>
    <definedName name="PRINTCAPPY2">#N/A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eceivableDaysSalesBasis">'[5]Balance sheet'!$B$44:$XFD$44</definedName>
    <definedName name="REV">#N/A</definedName>
    <definedName name="REVENUE">#N/A</definedName>
    <definedName name="REVENUES">#N/A</definedName>
    <definedName name="RiderJForecast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R3O">#N/A</definedName>
    <definedName name="RR3P">#N/A</definedName>
    <definedName name="RR3T">#N/A</definedName>
    <definedName name="RR5I">#N/A</definedName>
    <definedName name="RR5T">#N/A</definedName>
    <definedName name="Salesforecastdollars">#REF!</definedName>
    <definedName name="SalesforecastKWh">#REF!</definedName>
    <definedName name="Sch2OMDetail">#REF!</definedName>
    <definedName name="SGAPercentOfRevenues">'[2]Depr Profile'!#REF!</definedName>
    <definedName name="START">#N/A</definedName>
    <definedName name="SUMMARY">#N/A</definedName>
    <definedName name="TABLE">#N/A</definedName>
    <definedName name="taxes">#REF!</definedName>
    <definedName name="TERM">#N/A</definedName>
    <definedName name="TermDebtAmount">[5]Financing!$B$29</definedName>
    <definedName name="TermDebtAmPeriodYears">[5]Financing!$B$31</definedName>
    <definedName name="TermDebtPayments">[5]Financing!$B$32</definedName>
    <definedName name="TermDebtRate">[5]Financing!$B$30</definedName>
    <definedName name="TERPY1">#N/A</definedName>
    <definedName name="TERPY2">#N/A</definedName>
    <definedName name="TEST">#N/A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C_7__Flex_Note">#REF!</definedName>
    <definedName name="yes">[3]D!#REF!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[8]RECOVERY!#REF!</definedName>
    <definedName name="YHCOLDC">[8]EXPEND!#REF!</definedName>
    <definedName name="YHCOLDCR">[8]RECOVERY!#REF!</definedName>
    <definedName name="YHCOLDOM">#N/A</definedName>
    <definedName name="YHCOLDOMR">#N/A</definedName>
    <definedName name="YHCR">[8]RECOVERY!#REF!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Z_2E51B7C0_6CEE_11D3_AD1A_A5A650036065_.wvu.Cols" hidden="1">'[9]Core(see pg 18)'!#REF!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8" l="1"/>
  <c r="E16" i="8"/>
  <c r="F13" i="2" l="1"/>
  <c r="F59" i="2" l="1"/>
  <c r="F44" i="2"/>
  <c r="C44" i="6" s="1"/>
  <c r="F45" i="2"/>
  <c r="C45" i="6" s="1"/>
  <c r="F74" i="2"/>
  <c r="C74" i="6" s="1"/>
  <c r="F74" i="6" s="1"/>
  <c r="C74" i="7" s="1"/>
  <c r="F43" i="2" l="1"/>
  <c r="C43" i="6" s="1"/>
  <c r="F43" i="6" s="1"/>
  <c r="C43" i="7" s="1"/>
  <c r="C59" i="6" l="1"/>
  <c r="F59" i="6" s="1"/>
  <c r="C59" i="7" s="1"/>
  <c r="F86" i="2" l="1"/>
  <c r="C86" i="6" s="1"/>
  <c r="F86" i="6" s="1"/>
  <c r="C86" i="7" s="1"/>
  <c r="C13" i="6"/>
  <c r="F71" i="2"/>
  <c r="C71" i="6" s="1"/>
  <c r="F66" i="2"/>
  <c r="C66" i="6" s="1"/>
  <c r="F66" i="6" s="1"/>
  <c r="C66" i="7" s="1"/>
  <c r="F65" i="2"/>
  <c r="C65" i="6" s="1"/>
  <c r="F64" i="2"/>
  <c r="C64" i="6" s="1"/>
  <c r="F64" i="6" s="1"/>
  <c r="C64" i="7" s="1"/>
  <c r="F54" i="2"/>
  <c r="C54" i="6" s="1"/>
  <c r="F48" i="2"/>
  <c r="C48" i="6" s="1"/>
  <c r="F46" i="2"/>
  <c r="C46" i="6" s="1"/>
  <c r="F41" i="2"/>
  <c r="C41" i="6" s="1"/>
  <c r="F41" i="6" s="1"/>
  <c r="C41" i="7" s="1"/>
  <c r="F37" i="2"/>
  <c r="C37" i="6" s="1"/>
  <c r="F33" i="2"/>
  <c r="C33" i="6" s="1"/>
  <c r="F33" i="6" s="1"/>
  <c r="C33" i="7" s="1"/>
  <c r="F32" i="2"/>
  <c r="C32" i="6" s="1"/>
  <c r="F32" i="6" s="1"/>
  <c r="C32" i="7" s="1"/>
  <c r="F31" i="2"/>
  <c r="C31" i="6" s="1"/>
  <c r="F31" i="6" s="1"/>
  <c r="C31" i="7" s="1"/>
  <c r="F30" i="2"/>
  <c r="C30" i="6" s="1"/>
  <c r="F28" i="2"/>
  <c r="C28" i="6" s="1"/>
  <c r="F28" i="6" s="1"/>
  <c r="C28" i="7" s="1"/>
  <c r="F27" i="2"/>
  <c r="C27" i="6" s="1"/>
  <c r="F26" i="2"/>
  <c r="C26" i="6" s="1"/>
  <c r="F17" i="2"/>
  <c r="C17" i="6" s="1"/>
  <c r="F16" i="2"/>
  <c r="C16" i="6" s="1"/>
  <c r="F16" i="6" s="1"/>
  <c r="C16" i="7" s="1"/>
  <c r="F15" i="2"/>
  <c r="C15" i="6" s="1"/>
  <c r="F14" i="2"/>
  <c r="C14" i="6" s="1"/>
  <c r="F14" i="6" s="1"/>
  <c r="C14" i="7" s="1"/>
  <c r="F10" i="2"/>
  <c r="C10" i="6" s="1"/>
  <c r="F96" i="2"/>
  <c r="C96" i="6" s="1"/>
  <c r="F90" i="2"/>
  <c r="C90" i="6" s="1"/>
  <c r="F90" i="6" s="1"/>
  <c r="C90" i="7" s="1"/>
  <c r="F78" i="2"/>
  <c r="C78" i="6" s="1"/>
  <c r="F81" i="2"/>
  <c r="C81" i="6" s="1"/>
  <c r="F81" i="6" s="1"/>
  <c r="C81" i="7" s="1"/>
  <c r="F82" i="2"/>
  <c r="C82" i="6" s="1"/>
  <c r="F82" i="6" s="1"/>
  <c r="C82" i="7" s="1"/>
  <c r="F43" i="7"/>
  <c r="C43" i="8" s="1"/>
  <c r="F74" i="7"/>
  <c r="C74" i="8" s="1"/>
  <c r="F44" i="6" l="1"/>
  <c r="C44" i="7" s="1"/>
  <c r="F44" i="7" s="1"/>
  <c r="C44" i="8" s="1"/>
  <c r="F45" i="6"/>
  <c r="C45" i="7" s="1"/>
  <c r="F45" i="7" s="1"/>
  <c r="C45" i="8" s="1"/>
  <c r="F90" i="7"/>
  <c r="C90" i="8" s="1"/>
  <c r="F90" i="8" s="1"/>
  <c r="F86" i="7"/>
  <c r="C86" i="8" s="1"/>
  <c r="F86" i="8" s="1"/>
  <c r="F32" i="7"/>
  <c r="C32" i="8" s="1"/>
  <c r="F82" i="7"/>
  <c r="C82" i="8" s="1"/>
  <c r="F82" i="8" s="1"/>
  <c r="F81" i="7"/>
  <c r="C81" i="8" s="1"/>
  <c r="F66" i="7"/>
  <c r="C66" i="8" s="1"/>
  <c r="F59" i="7"/>
  <c r="C59" i="8" s="1"/>
  <c r="F64" i="7"/>
  <c r="C64" i="8" s="1"/>
  <c r="F28" i="7"/>
  <c r="C28" i="8" s="1"/>
  <c r="F33" i="7"/>
  <c r="C33" i="8" s="1"/>
  <c r="F31" i="7"/>
  <c r="C31" i="8" s="1"/>
  <c r="F41" i="7"/>
  <c r="C41" i="8" s="1"/>
  <c r="F14" i="7"/>
  <c r="C14" i="8" s="1"/>
  <c r="F14" i="8" s="1"/>
  <c r="F16" i="7"/>
  <c r="C16" i="8" s="1"/>
  <c r="F96" i="6"/>
  <c r="C96" i="7" s="1"/>
  <c r="F78" i="6"/>
  <c r="C78" i="7" s="1"/>
  <c r="F78" i="7" s="1"/>
  <c r="C78" i="8" s="1"/>
  <c r="F78" i="8" s="1"/>
  <c r="F71" i="6"/>
  <c r="C71" i="7" s="1"/>
  <c r="F71" i="7" s="1"/>
  <c r="C71" i="8" s="1"/>
  <c r="F65" i="6"/>
  <c r="C65" i="7" s="1"/>
  <c r="F65" i="7" s="1"/>
  <c r="C65" i="8" s="1"/>
  <c r="F65" i="8" s="1"/>
  <c r="F60" i="2"/>
  <c r="C60" i="6" s="1"/>
  <c r="F54" i="6"/>
  <c r="F48" i="6"/>
  <c r="C48" i="7" s="1"/>
  <c r="F48" i="7" s="1"/>
  <c r="C48" i="8" s="1"/>
  <c r="F48" i="8" s="1"/>
  <c r="F46" i="6"/>
  <c r="C46" i="7" s="1"/>
  <c r="F46" i="7" s="1"/>
  <c r="C46" i="8" s="1"/>
  <c r="F46" i="8" s="1"/>
  <c r="F37" i="6"/>
  <c r="C37" i="7" s="1"/>
  <c r="F37" i="7" s="1"/>
  <c r="C37" i="8" s="1"/>
  <c r="F30" i="6"/>
  <c r="C30" i="7" s="1"/>
  <c r="F30" i="7" s="1"/>
  <c r="C30" i="8" s="1"/>
  <c r="F30" i="8" s="1"/>
  <c r="F27" i="6"/>
  <c r="C27" i="7" s="1"/>
  <c r="F27" i="7" s="1"/>
  <c r="C27" i="8" s="1"/>
  <c r="F27" i="8" s="1"/>
  <c r="F26" i="6"/>
  <c r="C26" i="7" s="1"/>
  <c r="F26" i="7" s="1"/>
  <c r="C26" i="8" s="1"/>
  <c r="F26" i="8" s="1"/>
  <c r="F17" i="6"/>
  <c r="C17" i="7" s="1"/>
  <c r="F17" i="7" s="1"/>
  <c r="C17" i="8" s="1"/>
  <c r="F15" i="6"/>
  <c r="C15" i="7" s="1"/>
  <c r="F13" i="6"/>
  <c r="C13" i="7" s="1"/>
  <c r="F13" i="7" s="1"/>
  <c r="C13" i="8" s="1"/>
  <c r="F10" i="6"/>
  <c r="C10" i="7" s="1"/>
  <c r="F38" i="2"/>
  <c r="C38" i="6" s="1"/>
  <c r="D11" i="2"/>
  <c r="F81" i="8" l="1"/>
  <c r="F74" i="8"/>
  <c r="F32" i="8"/>
  <c r="F71" i="8"/>
  <c r="F59" i="8"/>
  <c r="F66" i="8"/>
  <c r="F64" i="8"/>
  <c r="F60" i="6"/>
  <c r="C60" i="7" s="1"/>
  <c r="F31" i="8"/>
  <c r="F33" i="8"/>
  <c r="F41" i="8"/>
  <c r="F44" i="8"/>
  <c r="F45" i="8"/>
  <c r="F37" i="8"/>
  <c r="F28" i="8"/>
  <c r="F43" i="8"/>
  <c r="F96" i="7"/>
  <c r="C96" i="8" s="1"/>
  <c r="F96" i="8" s="1"/>
  <c r="F13" i="8"/>
  <c r="F17" i="8"/>
  <c r="F16" i="8"/>
  <c r="C54" i="7"/>
  <c r="F54" i="7" s="1"/>
  <c r="C54" i="8"/>
  <c r="F54" i="8" s="1"/>
  <c r="F10" i="7"/>
  <c r="C10" i="8" s="1"/>
  <c r="F38" i="6"/>
  <c r="C38" i="7" s="1"/>
  <c r="F38" i="7" s="1"/>
  <c r="C38" i="8" s="1"/>
  <c r="F38" i="8" s="1"/>
  <c r="F11" i="2"/>
  <c r="C11" i="6" s="1"/>
  <c r="F10" i="8" l="1"/>
  <c r="E60" i="7"/>
  <c r="F60" i="7" s="1"/>
  <c r="C60" i="8" s="1"/>
  <c r="F60" i="8" s="1"/>
  <c r="F15" i="7"/>
  <c r="C15" i="8" s="1"/>
  <c r="F15" i="8" s="1"/>
  <c r="E11" i="6"/>
  <c r="F11" i="6" s="1"/>
  <c r="C11" i="7" s="1"/>
  <c r="F11" i="7" s="1"/>
  <c r="C11" i="8" s="1"/>
  <c r="F11" i="8" s="1"/>
  <c r="F77" i="2" l="1"/>
  <c r="C77" i="6" s="1"/>
  <c r="F77" i="6" s="1"/>
  <c r="C77" i="7" s="1"/>
  <c r="F77" i="7" s="1"/>
  <c r="C77" i="8" s="1"/>
  <c r="F77" i="8" s="1"/>
  <c r="F58" i="2"/>
  <c r="C58" i="6" s="1"/>
  <c r="F58" i="6" s="1"/>
  <c r="C58" i="7" s="1"/>
  <c r="F58" i="7" s="1"/>
  <c r="C58" i="8" s="1"/>
  <c r="F58" i="8" s="1"/>
  <c r="F24" i="2"/>
  <c r="C24" i="6" s="1"/>
  <c r="F24" i="6" s="1"/>
  <c r="C24" i="7" s="1"/>
  <c r="F24" i="7" s="1"/>
  <c r="C24" i="8" s="1"/>
  <c r="F24" i="8" s="1"/>
  <c r="F62" i="2" l="1"/>
  <c r="C62" i="6" s="1"/>
  <c r="F62" i="6" s="1"/>
  <c r="C62" i="7" s="1"/>
  <c r="F62" i="7" s="1"/>
  <c r="C62" i="8" s="1"/>
  <c r="F62" i="8" s="1"/>
  <c r="F20" i="2"/>
  <c r="C20" i="6" s="1"/>
  <c r="F20" i="6" s="1"/>
  <c r="C20" i="7" s="1"/>
  <c r="F20" i="7" s="1"/>
  <c r="C20" i="8" s="1"/>
  <c r="F20" i="8" s="1"/>
  <c r="F55" i="2"/>
  <c r="C55" i="6" s="1"/>
  <c r="F29" i="2"/>
  <c r="C29" i="6" s="1"/>
  <c r="F29" i="6" s="1"/>
  <c r="C29" i="7" s="1"/>
  <c r="F29" i="7" s="1"/>
  <c r="C29" i="8" s="1"/>
  <c r="F29" i="8" s="1"/>
  <c r="F89" i="2"/>
  <c r="C89" i="6" s="1"/>
  <c r="F89" i="6" s="1"/>
  <c r="C89" i="7" s="1"/>
  <c r="F89" i="7" s="1"/>
  <c r="C89" i="8" s="1"/>
  <c r="F89" i="8" s="1"/>
  <c r="F61" i="2"/>
  <c r="C61" i="6" s="1"/>
  <c r="F61" i="6" s="1"/>
  <c r="C61" i="7" s="1"/>
  <c r="F61" i="7" s="1"/>
  <c r="C61" i="8" s="1"/>
  <c r="F61" i="8" s="1"/>
  <c r="F47" i="2"/>
  <c r="C47" i="6" s="1"/>
  <c r="F47" i="6" s="1"/>
  <c r="C47" i="7" s="1"/>
  <c r="F47" i="7" s="1"/>
  <c r="C47" i="8" s="1"/>
  <c r="F47" i="8" s="1"/>
  <c r="F49" i="2"/>
  <c r="C49" i="6" s="1"/>
  <c r="F49" i="6" s="1"/>
  <c r="C49" i="7" s="1"/>
  <c r="F49" i="7" s="1"/>
  <c r="C49" i="8" s="1"/>
  <c r="F91" i="2"/>
  <c r="C91" i="6" s="1"/>
  <c r="F91" i="6" s="1"/>
  <c r="C91" i="7" s="1"/>
  <c r="F91" i="7" s="1"/>
  <c r="C91" i="8" s="1"/>
  <c r="F91" i="8" s="1"/>
  <c r="F21" i="2"/>
  <c r="C21" i="6" s="1"/>
  <c r="F21" i="6" s="1"/>
  <c r="C21" i="7" s="1"/>
  <c r="F21" i="7" s="1"/>
  <c r="C21" i="8" s="1"/>
  <c r="F21" i="8" s="1"/>
  <c r="F35" i="2"/>
  <c r="C35" i="6" s="1"/>
  <c r="F35" i="6" s="1"/>
  <c r="C35" i="7" s="1"/>
  <c r="F35" i="7" s="1"/>
  <c r="C35" i="8" s="1"/>
  <c r="F35" i="8" s="1"/>
  <c r="F67" i="2"/>
  <c r="C67" i="6" s="1"/>
  <c r="F67" i="6" s="1"/>
  <c r="C67" i="7" s="1"/>
  <c r="F39" i="2"/>
  <c r="C39" i="6" s="1"/>
  <c r="F39" i="6" s="1"/>
  <c r="C39" i="7" s="1"/>
  <c r="F39" i="7" s="1"/>
  <c r="C39" i="8" s="1"/>
  <c r="F39" i="8" s="1"/>
  <c r="F80" i="2"/>
  <c r="C80" i="6" s="1"/>
  <c r="F80" i="6" s="1"/>
  <c r="C80" i="7" s="1"/>
  <c r="F80" i="7" s="1"/>
  <c r="C80" i="8" s="1"/>
  <c r="F80" i="8" s="1"/>
  <c r="F93" i="2"/>
  <c r="C93" i="6" s="1"/>
  <c r="F93" i="6" s="1"/>
  <c r="C93" i="7" s="1"/>
  <c r="F93" i="7" s="1"/>
  <c r="C93" i="8" s="1"/>
  <c r="F93" i="8" s="1"/>
  <c r="F92" i="2"/>
  <c r="C92" i="6" s="1"/>
  <c r="F92" i="6" s="1"/>
  <c r="C92" i="7" s="1"/>
  <c r="F92" i="7" s="1"/>
  <c r="C92" i="8" s="1"/>
  <c r="F92" i="8" s="1"/>
  <c r="F83" i="2"/>
  <c r="C83" i="6" s="1"/>
  <c r="F83" i="6" s="1"/>
  <c r="C83" i="7" s="1"/>
  <c r="F83" i="7" s="1"/>
  <c r="C83" i="8" s="1"/>
  <c r="F83" i="8" s="1"/>
  <c r="F79" i="2"/>
  <c r="C79" i="6" s="1"/>
  <c r="F79" i="6" s="1"/>
  <c r="C79" i="7" s="1"/>
  <c r="F79" i="7" s="1"/>
  <c r="C79" i="8" s="1"/>
  <c r="F79" i="8" s="1"/>
  <c r="F68" i="2"/>
  <c r="C68" i="6" s="1"/>
  <c r="F63" i="2"/>
  <c r="C63" i="6" s="1"/>
  <c r="F63" i="6" s="1"/>
  <c r="C63" i="7" s="1"/>
  <c r="E63" i="7" s="1"/>
  <c r="F42" i="2"/>
  <c r="C42" i="6" s="1"/>
  <c r="F42" i="6" s="1"/>
  <c r="C42" i="7" s="1"/>
  <c r="F42" i="7" s="1"/>
  <c r="C42" i="8" s="1"/>
  <c r="F42" i="8" s="1"/>
  <c r="F40" i="2"/>
  <c r="C40" i="6" s="1"/>
  <c r="F40" i="6" s="1"/>
  <c r="C40" i="7" s="1"/>
  <c r="F40" i="7" s="1"/>
  <c r="C40" i="8" s="1"/>
  <c r="F40" i="8" s="1"/>
  <c r="F36" i="2"/>
  <c r="C36" i="6" s="1"/>
  <c r="F34" i="2"/>
  <c r="C34" i="6" s="1"/>
  <c r="F34" i="6" s="1"/>
  <c r="C34" i="7" s="1"/>
  <c r="F34" i="7" s="1"/>
  <c r="C34" i="8" s="1"/>
  <c r="F34" i="8" s="1"/>
  <c r="F25" i="2"/>
  <c r="C25" i="6" s="1"/>
  <c r="F25" i="6" s="1"/>
  <c r="F12" i="2"/>
  <c r="C12" i="6" s="1"/>
  <c r="F12" i="6" s="1"/>
  <c r="C12" i="7" s="1"/>
  <c r="F12" i="7" s="1"/>
  <c r="C12" i="8" s="1"/>
  <c r="F12" i="8" s="1"/>
  <c r="F18" i="2"/>
  <c r="C18" i="6" s="1"/>
  <c r="F18" i="6" s="1"/>
  <c r="C18" i="7" s="1"/>
  <c r="F18" i="7" s="1"/>
  <c r="C18" i="8" s="1"/>
  <c r="F18" i="8" s="1"/>
  <c r="F19" i="2"/>
  <c r="C19" i="6" s="1"/>
  <c r="F19" i="6" s="1"/>
  <c r="C19" i="7" s="1"/>
  <c r="F19" i="7" s="1"/>
  <c r="C19" i="8" s="1"/>
  <c r="F19" i="8" s="1"/>
  <c r="F9" i="2"/>
  <c r="C9" i="6" s="1"/>
  <c r="F9" i="6" s="1"/>
  <c r="C9" i="7" s="1"/>
  <c r="F9" i="7" s="1"/>
  <c r="C9" i="8" s="1"/>
  <c r="F9" i="8" s="1"/>
  <c r="E49" i="8" l="1"/>
  <c r="F49" i="8" s="1"/>
  <c r="F63" i="7"/>
  <c r="C63" i="8" s="1"/>
  <c r="F63" i="8" s="1"/>
  <c r="E67" i="7"/>
  <c r="F67" i="7" s="1"/>
  <c r="C67" i="8" s="1"/>
  <c r="F67" i="8" s="1"/>
  <c r="C25" i="7"/>
  <c r="F25" i="7" s="1"/>
  <c r="C25" i="8" s="1"/>
  <c r="F25" i="8" s="1"/>
  <c r="F55" i="6"/>
  <c r="C55" i="7" s="1"/>
  <c r="F55" i="7" s="1"/>
  <c r="C55" i="8" s="1"/>
  <c r="F55" i="8" s="1"/>
  <c r="F68" i="6"/>
  <c r="C68" i="7" s="1"/>
  <c r="F68" i="7" s="1"/>
  <c r="C68" i="8" s="1"/>
  <c r="F68" i="8" s="1"/>
  <c r="F36" i="6"/>
  <c r="C36" i="7" s="1"/>
  <c r="F36" i="7" l="1"/>
  <c r="C36" i="8" s="1"/>
  <c r="F36" i="8" s="1"/>
</calcChain>
</file>

<file path=xl/sharedStrings.xml><?xml version="1.0" encoding="utf-8"?>
<sst xmlns="http://schemas.openxmlformats.org/spreadsheetml/2006/main" count="380" uniqueCount="93">
  <si>
    <t>Category of capital project</t>
  </si>
  <si>
    <t>Capital Expenditures</t>
  </si>
  <si>
    <t>Deferred Costs – Major projects &gt; $1 million – Rate Base Additions</t>
  </si>
  <si>
    <t>Opening WIP</t>
  </si>
  <si>
    <t>Closing WIP</t>
  </si>
  <si>
    <t>Breaker Replacement Program</t>
  </si>
  <si>
    <t>N-1 Capacity Shortage Mobile Genset</t>
  </si>
  <si>
    <t>Replace P125 WH2 Head Gate</t>
  </si>
  <si>
    <t>N-1 Capacity Shortage Thermal Rental Site Electrical Infrastructure</t>
  </si>
  <si>
    <t>WAF L178</t>
  </si>
  <si>
    <t>WH2 Uprate</t>
  </si>
  <si>
    <t>WH4 Uprate [Servomotor]</t>
  </si>
  <si>
    <t>LNG Third Engine / Critical Spares</t>
  </si>
  <si>
    <t xml:space="preserve">MH2 Ten Year Overhaul </t>
  </si>
  <si>
    <t>Transmission Line Refurbishment - 2018</t>
  </si>
  <si>
    <t>WAF Transmission Upgrades</t>
  </si>
  <si>
    <t>Customer Extensions</t>
  </si>
  <si>
    <t>Vehicle Purchases</t>
  </si>
  <si>
    <t>Aishihik Control Structure Refurbishment</t>
  </si>
  <si>
    <t>DSM Program Development</t>
  </si>
  <si>
    <t>Transmission Line Access</t>
  </si>
  <si>
    <t>WH2 Uprate Engineering</t>
  </si>
  <si>
    <t>Asset Management Framework</t>
  </si>
  <si>
    <t>IPP Standing Offer Program Implementation</t>
  </si>
  <si>
    <t>WG1 Overhaul</t>
  </si>
  <si>
    <t>WG2 Overhaul</t>
  </si>
  <si>
    <t>Dawson Voltage Conversion</t>
  </si>
  <si>
    <t>P126 LNG Boil-off-gas Heat Exchanger</t>
  </si>
  <si>
    <t>10 Year Renewable Energy Plan</t>
  </si>
  <si>
    <t>Wareham Gate Heater</t>
  </si>
  <si>
    <t>Completed Projects</t>
  </si>
  <si>
    <t>Mayo to McQuesten Transmission Line Upgrade</t>
  </si>
  <si>
    <t>McQuesten Substation</t>
  </si>
  <si>
    <t>Dam Safety Recommendations 2017/18</t>
  </si>
  <si>
    <t>Whitehorse Diesel System Grounding for Generators</t>
  </si>
  <si>
    <t>System Improvements for Eagle Gold Mine</t>
  </si>
  <si>
    <t>Communications Upgrade</t>
  </si>
  <si>
    <t>Building Upgrades</t>
  </si>
  <si>
    <t>Decommission WW1</t>
  </si>
  <si>
    <t>Injuries and Damages Costs</t>
  </si>
  <si>
    <t>Mayo and Aishihik Climate Change</t>
  </si>
  <si>
    <t>General Rate Application 2017-18</t>
  </si>
  <si>
    <t>Victoria Gold PPA</t>
  </si>
  <si>
    <t>Intangible Assets – Major projects &gt; $1 million - Rate Base Additions</t>
  </si>
  <si>
    <t>Capital Projects – Major projects &gt; $1 million – Rate Base Additions</t>
  </si>
  <si>
    <t>Capital Projects  – Projects $100,000 to $1 million - Rate Base Additions</t>
  </si>
  <si>
    <t>Deferred Costs – Projects $100,000 to $1  million - Rate Base Additions</t>
  </si>
  <si>
    <t>Intangible Assets – Projects $100,000 to $1 million - Rate Base Additions</t>
  </si>
  <si>
    <t>Capital Projects – Major projects &gt; $1 million – Not impacting Rate Base</t>
  </si>
  <si>
    <t>Southern Lakes Storage</t>
  </si>
  <si>
    <t>PMF Flood Study</t>
  </si>
  <si>
    <t>Atlin Hydro EPA Preparation</t>
  </si>
  <si>
    <t>Pumped Storage</t>
  </si>
  <si>
    <t>L177 Re Route</t>
  </si>
  <si>
    <t>Wareham Spillway Concrete Repair</t>
  </si>
  <si>
    <t>Whitehorse Interconnection</t>
  </si>
  <si>
    <t>Stop Log Crane WH Main Spillway</t>
  </si>
  <si>
    <t>WH4 Ventilation</t>
  </si>
  <si>
    <t>Battery Energy Storage System</t>
  </si>
  <si>
    <t>Aishihik Contract Dispute</t>
  </si>
  <si>
    <t>Deferred Costs – Major projects &gt; $1 million – Not impacting Rate Base</t>
  </si>
  <si>
    <t>Aishihik Generating Station Water Use 25 Year License Renewal</t>
  </si>
  <si>
    <t>Whitehorse Rapids Generating Station Water Use License Renewal</t>
  </si>
  <si>
    <t>Diesel Retirement Replacement</t>
  </si>
  <si>
    <t>Mayo Lake Storage Enhancement</t>
  </si>
  <si>
    <t>Capital Projects – Projects $100,000 to $1 million – Not impacting Rate Base</t>
  </si>
  <si>
    <t>Deferred Costs – Projects $100,000 to $1 million – Not impacting Rate Base</t>
  </si>
  <si>
    <t>Intangible Assets – Projects $100,000 to $1 million – Not impacting Rate Base</t>
  </si>
  <si>
    <t>Intangible Assets – Major projects &gt; $1 million – Not impacting Rate Base</t>
  </si>
  <si>
    <t>Dam Safety Program</t>
  </si>
  <si>
    <t>Wareham Gate Refurbishment</t>
  </si>
  <si>
    <t>WH1 and WH2 Design and Install Dewatering System</t>
  </si>
  <si>
    <t>Protection and Control Program</t>
  </si>
  <si>
    <t>L355 Voltage Regulator</t>
  </si>
  <si>
    <t>Crane Replacement/Refurbishment</t>
  </si>
  <si>
    <t>Decommission WD3</t>
  </si>
  <si>
    <t>Site Restoration Transmission Lines</t>
  </si>
  <si>
    <t>Aishihik Relicensing (Three Year License Renewal)</t>
  </si>
  <si>
    <t>Mt Sumanik Wind Feasibility Study</t>
  </si>
  <si>
    <t>Business Continuity Plan</t>
  </si>
  <si>
    <t>Enterprise Asset Management Purchase and Implementation</t>
  </si>
  <si>
    <t xml:space="preserve">No projects in this category </t>
  </si>
  <si>
    <t>Transmission Line Refurbishment - 2019</t>
  </si>
  <si>
    <t>Mayo Lake Storage Enhancement (including Outlet Channel)</t>
  </si>
  <si>
    <t>General Rate Application 2021</t>
  </si>
  <si>
    <t>Dam Safety Review 2020</t>
  </si>
  <si>
    <t>ERP System Upgrades</t>
  </si>
  <si>
    <t>in ($000)</t>
  </si>
  <si>
    <t>YUB-YEC-2-16 Attachment 1</t>
  </si>
  <si>
    <t>Table 1: Work in Progress Continuity Schedule for the projects with capital cost over $0.1 million – 2018 ($000)</t>
  </si>
  <si>
    <t>Table 2: Work in Progress Continuity Schedule for the projects with capital cost over $0.1 million – 2019 ($000)</t>
  </si>
  <si>
    <t>Table 3: Work in Progress Continuity Schedule for the projects with capital cost over $0.1 million – 2020 ($000)</t>
  </si>
  <si>
    <t>Table 4: Work in Progress Continuity Schedule for the projects with capital cost over $0.1 million – 2018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</si>
</sst>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,;\-&quot;$&quot;#,##0,"/>
    <numFmt numFmtId="167" formatCode="#,##0,;\-#,##0,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/>
    <xf numFmtId="165" fontId="2" fillId="0" borderId="0" xfId="1" applyFont="1"/>
    <xf numFmtId="165" fontId="0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wrapText="1"/>
    </xf>
    <xf numFmtId="166" fontId="0" fillId="0" borderId="0" xfId="1" applyNumberFormat="1" applyFont="1"/>
    <xf numFmtId="166" fontId="2" fillId="0" borderId="0" xfId="1" applyNumberFormat="1" applyFont="1"/>
    <xf numFmtId="166" fontId="0" fillId="0" borderId="0" xfId="0" applyNumberFormat="1"/>
    <xf numFmtId="167" fontId="2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0" fontId="0" fillId="0" borderId="0" xfId="0" applyFill="1"/>
    <xf numFmtId="167" fontId="0" fillId="0" borderId="0" xfId="1" applyNumberFormat="1" applyFont="1" applyFill="1"/>
    <xf numFmtId="0" fontId="0" fillId="0" borderId="0" xfId="0" applyAlignment="1">
      <alignment horizontal="right"/>
    </xf>
  </cellXfs>
  <cellStyles count="8">
    <cellStyle name="Comma" xfId="1" builtinId="3"/>
    <cellStyle name="Comma 12" xfId="5"/>
    <cellStyle name="Comma 2" xfId="4"/>
    <cellStyle name="Comma 2 3 3" xfId="6"/>
    <cellStyle name="Currency 2" xfId="7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Departments/Finance/Gnwkp/Corporate%20Reporting/Management%20Reports/2019/Quarterly/Q3/Support/2019%20Q3%20Capital%20Pla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Departments/Finance/Gnwkp/Corporate%20Reporting/Management%20Reports/2021/Quarterly/Q3/Support/2021%20Q3%20Capital%20Pla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ukonnect.gov.yk.ca/jr/0%20Main%20Estimates/4%20Overview/2%20Appendices%20in%20Overview%20M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bs\Budget%20Documents%20Draft%20-%20Restricted%20To%20Data%20Entry%20Analyst\2012-13\2012-13%20O%20&amp;%20M%20Estimates\05%20Executive%20Council%20Office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Departments/Finance/Gnwkp/Corporate%20Reporting/Business%20Plans/2016/Regulatory%20Models%20and%20Cash%20Flow/2016%20Cash%20Flow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Departments/Finance/Gnwkp/Corporate%20Reporting/Management%20Reports/2015/Special%20Requests/40M%20Mgmt%20Board%20Submission/K%20-%20Forecast%20based%20on%20Q2/Capital%20Plan%20-%20Capital%20Contribut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qp\2005-06%20Main%20Estimates\2005-06%20Capital%20Main%20Estimates\New00%20Capital%20Summary%20Pages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jirousek\2002\Capital\CSR%203rd%20Quarter\CEAR%20report(3RD%20Quarter)Working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2016"/>
      <sheetName val="Sept 20 Meeting"/>
      <sheetName val="CF PT"/>
      <sheetName val="Mgmt Board Category"/>
      <sheetName val="Data"/>
      <sheetName val="Plan"/>
      <sheetName val="Amortization Period"/>
      <sheetName val="2018 5 Yr Plan"/>
      <sheetName val="2017 Asset_10 yr plan"/>
      <sheetName val="2017 Planning Projects"/>
      <sheetName val="2018 5 Yr Planning"/>
      <sheetName val="PT2017"/>
      <sheetName val="Closings"/>
      <sheetName val="Monthly Spending"/>
      <sheetName val="Drop Downs"/>
      <sheetName val="Rate Base Additions"/>
      <sheetName val="CF Forecast"/>
      <sheetName val="DSM"/>
      <sheetName val="DSM GR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2120</v>
          </cell>
        </row>
      </sheetData>
      <sheetData sheetId="7">
        <row r="6">
          <cell r="L6">
            <v>400</v>
          </cell>
        </row>
      </sheetData>
      <sheetData sheetId="8"/>
      <sheetData sheetId="9">
        <row r="1">
          <cell r="D1">
            <v>2.3599999999999999E-2</v>
          </cell>
        </row>
      </sheetData>
      <sheetData sheetId="10"/>
      <sheetData sheetId="11"/>
      <sheetData sheetId="12"/>
      <sheetData sheetId="13">
        <row r="2">
          <cell r="C2" t="str">
            <v>Row Labels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Data"/>
      <sheetName val="Summary"/>
      <sheetName val="PPE"/>
      <sheetName val="Feasibility &amp; Licensing"/>
      <sheetName val="Regulatory"/>
      <sheetName val="Intangibles"/>
      <sheetName val="Dam Safety"/>
      <sheetName val="RFSR"/>
      <sheetName val="Contributions"/>
      <sheetName val="Accum Amort PPE"/>
      <sheetName val="Cont Profile"/>
      <sheetName val="Depr Profile"/>
      <sheetName val="Amort Profile"/>
      <sheetName val="Schedule 3A"/>
      <sheetName val="Schedule 3B"/>
      <sheetName val="Schedule 3C"/>
      <sheetName val="Schedule 3D"/>
      <sheetName val="Depr and Amort"/>
      <sheetName val="Amortization Period"/>
      <sheetName val="Drop Downs"/>
    </sheetNames>
    <sheetDataSet>
      <sheetData sheetId="0"/>
      <sheetData sheetId="1"/>
      <sheetData sheetId="2"/>
      <sheetData sheetId="3">
        <row r="133">
          <cell r="P133">
            <v>-4432.83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>
            <v>2120</v>
          </cell>
        </row>
      </sheetData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"/>
      <sheetName val="A for Supp #2 2000-01"/>
      <sheetName val="B"/>
      <sheetName val="C"/>
      <sheetName val="D"/>
      <sheetName val="E"/>
      <sheetName val="F"/>
      <sheetName val="G"/>
      <sheetName val="I"/>
      <sheetName val="J"/>
      <sheetName val="K"/>
      <sheetName val="K-2"/>
      <sheetName val="Lists"/>
      <sheetName val="Drop Dow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lank 1 (4)"/>
      <sheetName val="SUMMARY 1"/>
      <sheetName val="SUMMARY 2"/>
      <sheetName val="SUMMARY 3"/>
      <sheetName val="blank 1 (3)"/>
      <sheetName val="CORPORATE SERVICES"/>
      <sheetName val="LAND  CLAIMS AND IMPLEMENTATION"/>
      <sheetName val="INTERGOV"/>
      <sheetName val="AUDIT"/>
      <sheetName val="GOVERNANCE LIAISON &amp; CAPACITY "/>
      <sheetName val="COMMISH"/>
      <sheetName val="DAP"/>
      <sheetName val="CABINET"/>
      <sheetName val="YWBS"/>
      <sheetName val="YOUTH DIRECTORATE"/>
      <sheetName val="NORTHERN STRATEGY"/>
      <sheetName val="PLEBISCITES"/>
      <sheetName val="REVENUES"/>
      <sheetName val="TRANSFERS"/>
      <sheetName val="ASSETS"/>
      <sheetName val="blank 1 (5)"/>
      <sheetName val="RF blanck (1)"/>
      <sheetName val="blank (6)"/>
      <sheetName val="Restricted Funds (2)"/>
      <sheetName val="blank 1"/>
      <sheetName val="Sheet1"/>
      <sheetName val="blank (1)"/>
      <sheetName val="WATER BOARD SECRETARIAT"/>
      <sheetName val="blank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of contents"/>
      <sheetName val="Income stmt"/>
      <sheetName val="Balance sheet"/>
      <sheetName val="Cash flow stmt (2)"/>
      <sheetName val="Financing"/>
      <sheetName val="Sheet1"/>
      <sheetName val="Cash flow stmt"/>
    </sheetNames>
    <sheetDataSet>
      <sheetData sheetId="0" refreshError="1"/>
      <sheetData sheetId="1" refreshError="1"/>
      <sheetData sheetId="2">
        <row r="115">
          <cell r="C115">
            <v>67661.671588850688</v>
          </cell>
        </row>
      </sheetData>
      <sheetData sheetId="3">
        <row r="9">
          <cell r="N9">
            <v>7261433.8915874101</v>
          </cell>
        </row>
        <row r="45">
          <cell r="B45">
            <v>148013000</v>
          </cell>
          <cell r="C45">
            <v>147954163.61550114</v>
          </cell>
          <cell r="D45">
            <v>147925429.03583884</v>
          </cell>
          <cell r="E45">
            <v>147896630.04282713</v>
          </cell>
          <cell r="F45">
            <v>147867766.49207273</v>
          </cell>
          <cell r="G45">
            <v>147838838.23885873</v>
          </cell>
          <cell r="H45">
            <v>147809845.13814378</v>
          </cell>
          <cell r="I45">
            <v>147780787.04456139</v>
          </cell>
          <cell r="J45">
            <v>147751663.81241921</v>
          </cell>
          <cell r="K45">
            <v>147722475.29569831</v>
          </cell>
          <cell r="L45">
            <v>147693221.34805244</v>
          </cell>
          <cell r="M45">
            <v>147663901.82280725</v>
          </cell>
          <cell r="N45">
            <v>154515961.24376562</v>
          </cell>
          <cell r="O45">
            <v>154515961.24376562</v>
          </cell>
          <cell r="P45" t="str">
            <v>OK</v>
          </cell>
        </row>
      </sheetData>
      <sheetData sheetId="4" refreshError="1"/>
      <sheetData sheetId="5">
        <row r="24">
          <cell r="C24">
            <v>1202.9520824488102</v>
          </cell>
        </row>
      </sheetData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support"/>
      <sheetName val="2019-2021 suppor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ary KPI"/>
      <sheetName val="Financial KPI"/>
      <sheetName val="KPI Explainations"/>
      <sheetName val="Assumptions"/>
      <sheetName val="Slide-LNG"/>
      <sheetName val="Slide-RB"/>
      <sheetName val="Summary"/>
      <sheetName val="BS"/>
      <sheetName val="IS"/>
      <sheetName val="Labour"/>
      <sheetName val="Non Labour"/>
      <sheetName val="Sales"/>
      <sheetName val="Generation"/>
      <sheetName val="Debt"/>
      <sheetName val="Debt Details"/>
      <sheetName val="Debt KDFN"/>
      <sheetName val="Flex Note"/>
      <sheetName val="2014 WIP PT"/>
      <sheetName val="Capital PT"/>
      <sheetName val="Capital"/>
      <sheetName val="Capital Details PT"/>
      <sheetName val="Capital Details"/>
      <sheetName val="Capital KDFN"/>
      <sheetName val="Deferred PT"/>
      <sheetName val="Deferred WIP"/>
      <sheetName val="ConstFin"/>
      <sheetName val="ConstFin (2)"/>
      <sheetName val="Financing Details"/>
      <sheetName val="2014 WIP"/>
      <sheetName val="Cash Flow"/>
      <sheetName val="Operating"/>
      <sheetName val="Investing"/>
      <sheetName val="Financing"/>
      <sheetName val="Other Rev. BP Data"/>
      <sheetName val="Revenue Analysis"/>
      <sheetName val="tb by object"/>
      <sheetName val="C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F1">
            <v>0</v>
          </cell>
        </row>
        <row r="2">
          <cell r="A2">
            <v>0</v>
          </cell>
          <cell r="B2" t="str">
            <v>Yukon Energy Corporation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0</v>
          </cell>
          <cell r="B3" t="str">
            <v>Balance Sheet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</v>
          </cell>
          <cell r="B4" t="str">
            <v>($000s)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0</v>
          </cell>
          <cell r="D9">
            <v>0</v>
          </cell>
          <cell r="E9">
            <v>2014</v>
          </cell>
          <cell r="F9" t="str">
            <v>2015</v>
          </cell>
        </row>
        <row r="10">
          <cell r="A10">
            <v>0</v>
          </cell>
          <cell r="E10" t="str">
            <v>Actuals</v>
          </cell>
          <cell r="F10" t="str">
            <v>BP</v>
          </cell>
        </row>
        <row r="11">
          <cell r="A11">
            <v>0</v>
          </cell>
          <cell r="C11" t="str">
            <v>ASSETS</v>
          </cell>
          <cell r="E11">
            <v>0</v>
          </cell>
          <cell r="F11">
            <v>0</v>
          </cell>
        </row>
        <row r="12">
          <cell r="A12">
            <v>0</v>
          </cell>
          <cell r="C12" t="str">
            <v>Current assets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</v>
          </cell>
          <cell r="B13">
            <v>0</v>
          </cell>
          <cell r="C13">
            <v>0</v>
          </cell>
          <cell r="D13" t="str">
            <v>Cash and short-term investments</v>
          </cell>
          <cell r="E13">
            <v>-10798</v>
          </cell>
          <cell r="F13">
            <v>5285.1623928874851</v>
          </cell>
        </row>
        <row r="14">
          <cell r="A14">
            <v>2</v>
          </cell>
          <cell r="B14">
            <v>0</v>
          </cell>
          <cell r="C14">
            <v>0</v>
          </cell>
          <cell r="D14" t="str">
            <v>Accounts receivable</v>
          </cell>
          <cell r="E14">
            <v>7188</v>
          </cell>
          <cell r="F14">
            <v>6473</v>
          </cell>
        </row>
        <row r="15">
          <cell r="A15">
            <v>3</v>
          </cell>
          <cell r="B15">
            <v>0</v>
          </cell>
          <cell r="C15">
            <v>0</v>
          </cell>
          <cell r="D15" t="str">
            <v>Inventories</v>
          </cell>
          <cell r="E15">
            <v>3065</v>
          </cell>
          <cell r="F15">
            <v>3110</v>
          </cell>
        </row>
        <row r="16">
          <cell r="A16">
            <v>4</v>
          </cell>
          <cell r="B16">
            <v>0</v>
          </cell>
          <cell r="C16">
            <v>0</v>
          </cell>
          <cell r="D16" t="str">
            <v>Prepaid expenses</v>
          </cell>
          <cell r="E16">
            <v>719</v>
          </cell>
          <cell r="F16">
            <v>570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174</v>
          </cell>
          <cell r="F17">
            <v>15438.162392887485</v>
          </cell>
        </row>
        <row r="18">
          <cell r="A18">
            <v>0</v>
          </cell>
          <cell r="E18">
            <v>0</v>
          </cell>
          <cell r="F18">
            <v>0</v>
          </cell>
        </row>
        <row r="19">
          <cell r="A19">
            <v>8</v>
          </cell>
          <cell r="D19" t="str">
            <v>Customer contribution financing</v>
          </cell>
          <cell r="E19">
            <v>0</v>
          </cell>
          <cell r="F19">
            <v>0</v>
          </cell>
        </row>
        <row r="20">
          <cell r="A20">
            <v>0</v>
          </cell>
          <cell r="E20">
            <v>0</v>
          </cell>
          <cell r="F20">
            <v>0</v>
          </cell>
        </row>
        <row r="21">
          <cell r="A21">
            <v>10</v>
          </cell>
          <cell r="B21">
            <v>0</v>
          </cell>
          <cell r="C21" t="str">
            <v>Diesel Contingency Fund</v>
          </cell>
          <cell r="D21">
            <v>0</v>
          </cell>
          <cell r="E21">
            <v>9627</v>
          </cell>
          <cell r="F21">
            <v>12207.837607112515</v>
          </cell>
        </row>
        <row r="22">
          <cell r="A22">
            <v>0</v>
          </cell>
          <cell r="C22" t="str">
            <v>Deferred costs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5</v>
          </cell>
          <cell r="B23">
            <v>0</v>
          </cell>
          <cell r="C23">
            <v>0</v>
          </cell>
          <cell r="D23" t="str">
            <v>Feasibility and relicencing costs</v>
          </cell>
          <cell r="E23">
            <v>22116</v>
          </cell>
          <cell r="F23">
            <v>24050</v>
          </cell>
        </row>
        <row r="24">
          <cell r="A24">
            <v>6</v>
          </cell>
          <cell r="B24">
            <v>0</v>
          </cell>
          <cell r="C24">
            <v>0</v>
          </cell>
          <cell r="D24" t="str">
            <v>Regulatory costs</v>
          </cell>
          <cell r="E24">
            <v>3650</v>
          </cell>
          <cell r="F24">
            <v>4085</v>
          </cell>
        </row>
        <row r="25">
          <cell r="A25">
            <v>0</v>
          </cell>
          <cell r="B25">
            <v>0</v>
          </cell>
          <cell r="C25">
            <v>0</v>
          </cell>
          <cell r="D25" t="str">
            <v>Vegetation management deferred cost</v>
          </cell>
          <cell r="E25">
            <v>917</v>
          </cell>
          <cell r="F25">
            <v>2124</v>
          </cell>
        </row>
        <row r="26">
          <cell r="A26">
            <v>7</v>
          </cell>
          <cell r="B26">
            <v>0</v>
          </cell>
          <cell r="C26">
            <v>0</v>
          </cell>
          <cell r="D26" t="str">
            <v>Dam safety review</v>
          </cell>
          <cell r="E26">
            <v>24</v>
          </cell>
          <cell r="F26">
            <v>150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26707</v>
          </cell>
          <cell r="F27">
            <v>30409</v>
          </cell>
        </row>
        <row r="28">
          <cell r="A28">
            <v>0</v>
          </cell>
          <cell r="C28" t="str">
            <v>Capital assets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11</v>
          </cell>
          <cell r="B29">
            <v>0</v>
          </cell>
          <cell r="C29">
            <v>0</v>
          </cell>
          <cell r="D29" t="str">
            <v>Property, plant and equipment</v>
          </cell>
          <cell r="E29">
            <v>555553</v>
          </cell>
          <cell r="F29">
            <v>579356</v>
          </cell>
        </row>
        <row r="30">
          <cell r="A30">
            <v>12</v>
          </cell>
          <cell r="B30">
            <v>0</v>
          </cell>
          <cell r="C30">
            <v>0</v>
          </cell>
          <cell r="D30" t="str">
            <v>Accumulated amortization</v>
          </cell>
          <cell r="E30">
            <v>-121086</v>
          </cell>
          <cell r="F30">
            <v>-133579</v>
          </cell>
        </row>
        <row r="31">
          <cell r="A31">
            <v>13</v>
          </cell>
          <cell r="D31" t="str">
            <v>Contributions for plant extensions</v>
          </cell>
          <cell r="E31">
            <v>-166913</v>
          </cell>
          <cell r="F31">
            <v>-163253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267554</v>
          </cell>
          <cell r="F32">
            <v>282524</v>
          </cell>
        </row>
        <row r="33">
          <cell r="A33">
            <v>0</v>
          </cell>
          <cell r="D33">
            <v>0</v>
          </cell>
          <cell r="E33">
            <v>304062</v>
          </cell>
          <cell r="F33">
            <v>340579</v>
          </cell>
        </row>
        <row r="34">
          <cell r="A34">
            <v>0</v>
          </cell>
          <cell r="C34" t="str">
            <v>LIABILITIES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C35" t="str">
            <v>Current liabilities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14</v>
          </cell>
          <cell r="B36">
            <v>0</v>
          </cell>
          <cell r="C36">
            <v>0</v>
          </cell>
          <cell r="D36" t="str">
            <v>Accounts payable</v>
          </cell>
          <cell r="E36">
            <v>15022</v>
          </cell>
          <cell r="F36">
            <v>6846</v>
          </cell>
        </row>
        <row r="37">
          <cell r="A37">
            <v>22</v>
          </cell>
          <cell r="B37">
            <v>0</v>
          </cell>
          <cell r="C37">
            <v>0</v>
          </cell>
          <cell r="D37" t="str">
            <v>Construction Financing</v>
          </cell>
          <cell r="E37">
            <v>42880</v>
          </cell>
          <cell r="F37">
            <v>30109.1433</v>
          </cell>
        </row>
        <row r="38">
          <cell r="A38">
            <v>0</v>
          </cell>
          <cell r="B38">
            <v>0</v>
          </cell>
          <cell r="C38">
            <v>0</v>
          </cell>
          <cell r="D38" t="str">
            <v>Derivative related liability</v>
          </cell>
          <cell r="E38">
            <v>213</v>
          </cell>
          <cell r="F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 t="str">
            <v>Current portion of long-term debt</v>
          </cell>
          <cell r="E39">
            <v>72347</v>
          </cell>
          <cell r="F39">
            <v>5226.3197505218941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E43">
            <v>130462</v>
          </cell>
          <cell r="F43">
            <v>42181.463050521888</v>
          </cell>
        </row>
        <row r="44">
          <cell r="A44">
            <v>0</v>
          </cell>
          <cell r="E44">
            <v>0</v>
          </cell>
          <cell r="F44">
            <v>0</v>
          </cell>
        </row>
        <row r="45">
          <cell r="A45">
            <v>9</v>
          </cell>
          <cell r="C45" t="str">
            <v>Long-term pension liability</v>
          </cell>
          <cell r="E45">
            <v>985</v>
          </cell>
          <cell r="F45">
            <v>5445</v>
          </cell>
        </row>
        <row r="46">
          <cell r="A46">
            <v>0</v>
          </cell>
          <cell r="C46" t="str">
            <v>Deferred revenue</v>
          </cell>
          <cell r="E46">
            <v>0</v>
          </cell>
          <cell r="F46">
            <v>0</v>
          </cell>
        </row>
        <row r="47">
          <cell r="A47">
            <v>0</v>
          </cell>
          <cell r="C47" t="str">
            <v>Contingency reserves</v>
          </cell>
          <cell r="E47">
            <v>0</v>
          </cell>
          <cell r="F47">
            <v>0</v>
          </cell>
        </row>
        <row r="48">
          <cell r="A48">
            <v>19</v>
          </cell>
          <cell r="B48">
            <v>0</v>
          </cell>
          <cell r="C48">
            <v>0</v>
          </cell>
          <cell r="D48" t="str">
            <v>Diesel Contingency Fund</v>
          </cell>
          <cell r="E48">
            <v>8000</v>
          </cell>
          <cell r="F48">
            <v>8000</v>
          </cell>
        </row>
        <row r="49">
          <cell r="A49">
            <v>21</v>
          </cell>
          <cell r="B49">
            <v>0</v>
          </cell>
          <cell r="C49">
            <v>0</v>
          </cell>
          <cell r="D49" t="str">
            <v>Excess DCF collected</v>
          </cell>
          <cell r="E49">
            <v>1627</v>
          </cell>
          <cell r="F49">
            <v>4207.8376071125149</v>
          </cell>
        </row>
        <row r="50">
          <cell r="A50">
            <v>26</v>
          </cell>
          <cell r="B50">
            <v>0</v>
          </cell>
          <cell r="C50">
            <v>0</v>
          </cell>
          <cell r="D50" t="str">
            <v>Reserve for site restoration</v>
          </cell>
          <cell r="E50">
            <v>7257</v>
          </cell>
          <cell r="F50">
            <v>7290</v>
          </cell>
        </row>
        <row r="51">
          <cell r="A51">
            <v>0</v>
          </cell>
          <cell r="B51">
            <v>0</v>
          </cell>
          <cell r="C51">
            <v>0</v>
          </cell>
          <cell r="D51" t="str">
            <v>GRA hearing reserve</v>
          </cell>
          <cell r="E51">
            <v>224</v>
          </cell>
          <cell r="F51">
            <v>712</v>
          </cell>
        </row>
        <row r="52">
          <cell r="A52">
            <v>20</v>
          </cell>
          <cell r="B52">
            <v>0</v>
          </cell>
          <cell r="C52">
            <v>0</v>
          </cell>
          <cell r="D52" t="str">
            <v>Deferred uninsured losses</v>
          </cell>
          <cell r="E52">
            <v>-300</v>
          </cell>
          <cell r="F52">
            <v>-283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16808</v>
          </cell>
          <cell r="F53">
            <v>19926.837607112517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C55" t="str">
            <v>CAPITAL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C56" t="str">
            <v>Long-term debt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C57">
            <v>0</v>
          </cell>
          <cell r="D57" t="str">
            <v>YDC $92.5M Refinancing</v>
          </cell>
          <cell r="E57">
            <v>0</v>
          </cell>
          <cell r="F57">
            <v>85091</v>
          </cell>
        </row>
        <row r="58">
          <cell r="A58">
            <v>30</v>
          </cell>
          <cell r="D58" t="str">
            <v>YDC $81.9M Refinancing</v>
          </cell>
          <cell r="E58">
            <v>0</v>
          </cell>
          <cell r="F58">
            <v>0</v>
          </cell>
        </row>
        <row r="59">
          <cell r="A59">
            <v>0</v>
          </cell>
          <cell r="D59" t="str">
            <v>YDC $17.1M Term Note</v>
          </cell>
          <cell r="E59">
            <v>14360</v>
          </cell>
          <cell r="F59">
            <v>0</v>
          </cell>
        </row>
        <row r="60">
          <cell r="A60">
            <v>18</v>
          </cell>
          <cell r="D60" t="str">
            <v>YDC $21.9M Flexible Term Note</v>
          </cell>
          <cell r="E60">
            <v>20552</v>
          </cell>
          <cell r="F60">
            <v>20215</v>
          </cell>
        </row>
        <row r="61">
          <cell r="A61">
            <v>0</v>
          </cell>
          <cell r="D61" t="str">
            <v>TD $12.4M Term Note</v>
          </cell>
          <cell r="E61">
            <v>837</v>
          </cell>
          <cell r="F61">
            <v>0</v>
          </cell>
        </row>
        <row r="62">
          <cell r="A62">
            <v>0</v>
          </cell>
          <cell r="D62" t="str">
            <v>TD $11M Swap - 2012</v>
          </cell>
          <cell r="E62">
            <v>10036</v>
          </cell>
          <cell r="F62">
            <v>9697</v>
          </cell>
        </row>
        <row r="63">
          <cell r="A63">
            <v>16</v>
          </cell>
          <cell r="D63" t="str">
            <v>YDC Advance - 2011</v>
          </cell>
          <cell r="E63">
            <v>2053</v>
          </cell>
          <cell r="F63">
            <v>0</v>
          </cell>
        </row>
        <row r="64">
          <cell r="A64">
            <v>0</v>
          </cell>
          <cell r="D64" t="str">
            <v>YDC Advance - 2013</v>
          </cell>
          <cell r="E64">
            <v>5471</v>
          </cell>
          <cell r="F64">
            <v>0</v>
          </cell>
        </row>
        <row r="65">
          <cell r="A65">
            <v>0</v>
          </cell>
          <cell r="D65" t="str">
            <v>YDC Advance - 2014</v>
          </cell>
          <cell r="E65">
            <v>0</v>
          </cell>
          <cell r="F65">
            <v>1783</v>
          </cell>
        </row>
        <row r="66">
          <cell r="A66">
            <v>0</v>
          </cell>
          <cell r="D66" t="str">
            <v>Other New 2014 Debt</v>
          </cell>
          <cell r="E66">
            <v>5505</v>
          </cell>
          <cell r="F66">
            <v>12942</v>
          </cell>
        </row>
        <row r="67">
          <cell r="A67">
            <v>0</v>
          </cell>
          <cell r="D67" t="str">
            <v>Other New 2015 Debt</v>
          </cell>
          <cell r="E67">
            <v>0</v>
          </cell>
          <cell r="F67">
            <v>30839</v>
          </cell>
        </row>
        <row r="68">
          <cell r="A68">
            <v>0</v>
          </cell>
          <cell r="D68" t="str">
            <v>Other New 2016 Debt</v>
          </cell>
          <cell r="E68">
            <v>0</v>
          </cell>
          <cell r="F68">
            <v>0</v>
          </cell>
        </row>
        <row r="69">
          <cell r="A69">
            <v>0</v>
          </cell>
          <cell r="D69" t="str">
            <v>Other New 2017 Debt</v>
          </cell>
          <cell r="E69">
            <v>0</v>
          </cell>
          <cell r="F69">
            <v>0</v>
          </cell>
        </row>
        <row r="70">
          <cell r="A70">
            <v>0</v>
          </cell>
          <cell r="D70" t="str">
            <v>Long term FN Liabilities</v>
          </cell>
          <cell r="E70">
            <v>251</v>
          </cell>
          <cell r="F70">
            <v>221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59065</v>
          </cell>
          <cell r="F71">
            <v>160788</v>
          </cell>
        </row>
        <row r="72">
          <cell r="A72">
            <v>0</v>
          </cell>
          <cell r="C72" t="str">
            <v>Equity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24</v>
          </cell>
          <cell r="C73">
            <v>0</v>
          </cell>
          <cell r="D73" t="str">
            <v>Share capital</v>
          </cell>
          <cell r="E73">
            <v>39000</v>
          </cell>
          <cell r="F73">
            <v>39000</v>
          </cell>
        </row>
        <row r="74">
          <cell r="A74">
            <v>0</v>
          </cell>
          <cell r="C74">
            <v>0</v>
          </cell>
          <cell r="D74" t="str">
            <v>Contributed Surplus</v>
          </cell>
          <cell r="E74">
            <v>14600</v>
          </cell>
          <cell r="F74">
            <v>25592</v>
          </cell>
        </row>
        <row r="75">
          <cell r="A75">
            <v>25</v>
          </cell>
          <cell r="C75">
            <v>0</v>
          </cell>
          <cell r="D75" t="str">
            <v>Retained earnings</v>
          </cell>
          <cell r="E75">
            <v>43142</v>
          </cell>
          <cell r="F75">
            <v>47646</v>
          </cell>
        </row>
        <row r="76">
          <cell r="A76">
            <v>0</v>
          </cell>
          <cell r="C76">
            <v>0</v>
          </cell>
          <cell r="D76" t="str">
            <v>Total equity</v>
          </cell>
          <cell r="E76">
            <v>96742</v>
          </cell>
          <cell r="F76">
            <v>112238</v>
          </cell>
        </row>
        <row r="77">
          <cell r="A77">
            <v>0</v>
          </cell>
          <cell r="C77" t="str">
            <v>Total capital</v>
          </cell>
          <cell r="D77">
            <v>0</v>
          </cell>
          <cell r="E77">
            <v>155807</v>
          </cell>
          <cell r="F77">
            <v>273026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304062</v>
          </cell>
          <cell r="F78">
            <v>340579.30065763439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7">
          <cell r="X17">
            <v>621564.48659001035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750">
          <cell r="R750">
            <v>-18165385.379999999</v>
          </cell>
        </row>
      </sheetData>
      <sheetData sheetId="22"/>
      <sheetData sheetId="23"/>
      <sheetData sheetId="24"/>
      <sheetData sheetId="25"/>
      <sheetData sheetId="26"/>
      <sheetData sheetId="27">
        <row r="14">
          <cell r="G14">
            <v>-1924959.2557426221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lank"/>
      <sheetName val="contents"/>
      <sheetName val="blank (2)"/>
      <sheetName val="vote info"/>
      <sheetName val="blank (3)"/>
      <sheetName val="SUMMARY"/>
      <sheetName val="EXPEND"/>
      <sheetName val="RECOVERY"/>
      <sheetName val="TCA EXP"/>
      <sheetName val="ASSETS"/>
      <sheetName val="ALL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Explanations"/>
      <sheetName val="Master Report"/>
      <sheetName val="Pivot Tables"/>
      <sheetName val="Core(see pg 18)"/>
      <sheetName val="FIS"/>
      <sheetName val="FS Studies"/>
      <sheetName val="Rec to B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showGridLines="0" tabSelected="1" view="pageBreakPreview" zoomScaleNormal="100" zoomScaleSheetLayoutView="100" workbookViewId="0">
      <pane ySplit="5" topLeftCell="A6" activePane="bottomLeft" state="frozen"/>
      <selection activeCell="B40" sqref="B40"/>
      <selection pane="bottomLeft" activeCell="B10" sqref="B10"/>
    </sheetView>
  </sheetViews>
  <sheetFormatPr defaultRowHeight="15" x14ac:dyDescent="0.25"/>
  <cols>
    <col min="2" max="2" width="59.140625" customWidth="1"/>
    <col min="3" max="7" width="13.85546875" customWidth="1"/>
  </cols>
  <sheetData>
    <row r="1" spans="2:6" x14ac:dyDescent="0.25">
      <c r="F1" s="17" t="s">
        <v>88</v>
      </c>
    </row>
    <row r="3" spans="2:6" x14ac:dyDescent="0.25">
      <c r="B3" s="1" t="s">
        <v>89</v>
      </c>
    </row>
    <row r="4" spans="2:6" x14ac:dyDescent="0.25">
      <c r="B4" s="1"/>
    </row>
    <row r="5" spans="2:6" s="1" customFormat="1" ht="30" x14ac:dyDescent="0.25">
      <c r="B5" s="5" t="s">
        <v>0</v>
      </c>
      <c r="C5" s="6" t="s">
        <v>3</v>
      </c>
      <c r="D5" s="6" t="s">
        <v>1</v>
      </c>
      <c r="E5" s="6" t="s">
        <v>30</v>
      </c>
      <c r="F5" s="6" t="s">
        <v>4</v>
      </c>
    </row>
    <row r="6" spans="2:6" s="1" customFormat="1" x14ac:dyDescent="0.25">
      <c r="B6" s="7" t="s">
        <v>87</v>
      </c>
      <c r="C6" s="8"/>
      <c r="D6" s="8"/>
      <c r="E6" s="8"/>
      <c r="F6" s="8"/>
    </row>
    <row r="7" spans="2:6" s="1" customFormat="1" x14ac:dyDescent="0.25">
      <c r="B7" s="7"/>
      <c r="C7" s="8"/>
      <c r="D7" s="8"/>
      <c r="E7" s="8"/>
      <c r="F7" s="8"/>
    </row>
    <row r="8" spans="2:6" s="1" customFormat="1" x14ac:dyDescent="0.25">
      <c r="B8" s="2" t="s">
        <v>44</v>
      </c>
      <c r="C8" s="3"/>
      <c r="D8" s="3"/>
      <c r="E8" s="3"/>
      <c r="F8" s="3"/>
    </row>
    <row r="9" spans="2:6" x14ac:dyDescent="0.25">
      <c r="B9" t="s">
        <v>5</v>
      </c>
      <c r="C9" s="9">
        <v>110519.61</v>
      </c>
      <c r="D9" s="9">
        <v>1167329.46</v>
      </c>
      <c r="E9" s="9">
        <v>-798474.34000000008</v>
      </c>
      <c r="F9" s="9">
        <f>SUM(C9:E9)</f>
        <v>479374.73</v>
      </c>
    </row>
    <row r="10" spans="2:6" x14ac:dyDescent="0.25">
      <c r="B10" t="s">
        <v>31</v>
      </c>
      <c r="C10" s="9">
        <v>0</v>
      </c>
      <c r="D10" s="9">
        <v>0</v>
      </c>
      <c r="E10" s="9">
        <v>0</v>
      </c>
      <c r="F10" s="9">
        <f>SUM(C10:E10)</f>
        <v>0</v>
      </c>
    </row>
    <row r="11" spans="2:6" x14ac:dyDescent="0.25">
      <c r="B11" t="s">
        <v>32</v>
      </c>
      <c r="C11" s="9">
        <v>119935.26</v>
      </c>
      <c r="D11" s="9">
        <f>241620-118575.37</f>
        <v>123044.63</v>
      </c>
      <c r="E11" s="9">
        <v>0</v>
      </c>
      <c r="F11" s="9">
        <f t="shared" ref="F11:F21" si="0">SUM(C11:E11)</f>
        <v>242979.89</v>
      </c>
    </row>
    <row r="12" spans="2:6" x14ac:dyDescent="0.25">
      <c r="B12" t="s">
        <v>6</v>
      </c>
      <c r="C12" s="9">
        <v>0</v>
      </c>
      <c r="D12" s="9">
        <v>227486.5</v>
      </c>
      <c r="E12" s="9">
        <v>0</v>
      </c>
      <c r="F12" s="9">
        <f t="shared" si="0"/>
        <v>227486.5</v>
      </c>
    </row>
    <row r="13" spans="2:6" x14ac:dyDescent="0.25">
      <c r="B13" t="s">
        <v>7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6" x14ac:dyDescent="0.25">
      <c r="B14" t="s">
        <v>8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6" x14ac:dyDescent="0.25">
      <c r="B15" t="s">
        <v>82</v>
      </c>
      <c r="C15" s="9">
        <v>0</v>
      </c>
      <c r="D15" s="9">
        <v>0</v>
      </c>
      <c r="E15" s="9">
        <v>0</v>
      </c>
      <c r="F15" s="9">
        <f t="shared" si="0"/>
        <v>0</v>
      </c>
    </row>
    <row r="16" spans="2:6" x14ac:dyDescent="0.25">
      <c r="B16" t="s">
        <v>9</v>
      </c>
      <c r="C16" s="9">
        <v>0</v>
      </c>
      <c r="D16" s="9">
        <v>0</v>
      </c>
      <c r="E16" s="9">
        <v>0</v>
      </c>
      <c r="F16" s="9">
        <f t="shared" si="0"/>
        <v>0</v>
      </c>
    </row>
    <row r="17" spans="2:6" x14ac:dyDescent="0.25">
      <c r="B17" t="s">
        <v>10</v>
      </c>
      <c r="C17" s="9">
        <v>0</v>
      </c>
      <c r="D17" s="9">
        <v>0</v>
      </c>
      <c r="E17" s="9">
        <v>0</v>
      </c>
      <c r="F17" s="9">
        <f t="shared" si="0"/>
        <v>0</v>
      </c>
    </row>
    <row r="18" spans="2:6" x14ac:dyDescent="0.25">
      <c r="B18" t="s">
        <v>11</v>
      </c>
      <c r="C18" s="9">
        <v>0</v>
      </c>
      <c r="D18" s="9">
        <v>51894.080000000002</v>
      </c>
      <c r="E18" s="9">
        <v>0</v>
      </c>
      <c r="F18" s="9">
        <f t="shared" si="0"/>
        <v>51894.080000000002</v>
      </c>
    </row>
    <row r="19" spans="2:6" x14ac:dyDescent="0.25">
      <c r="B19" t="s">
        <v>12</v>
      </c>
      <c r="C19" s="9">
        <v>3155794.99</v>
      </c>
      <c r="D19" s="9">
        <v>5007685.2</v>
      </c>
      <c r="E19" s="9">
        <v>-8163480.1900000004</v>
      </c>
      <c r="F19" s="9">
        <f t="shared" si="0"/>
        <v>0</v>
      </c>
    </row>
    <row r="20" spans="2:6" x14ac:dyDescent="0.25">
      <c r="B20" t="s">
        <v>13</v>
      </c>
      <c r="C20" s="9">
        <v>0</v>
      </c>
      <c r="D20" s="9">
        <v>1645282.4</v>
      </c>
      <c r="E20" s="9">
        <v>-1645282.4</v>
      </c>
      <c r="F20" s="9">
        <f t="shared" si="0"/>
        <v>0</v>
      </c>
    </row>
    <row r="21" spans="2:6" x14ac:dyDescent="0.25">
      <c r="B21" t="s">
        <v>14</v>
      </c>
      <c r="C21" s="9">
        <v>0</v>
      </c>
      <c r="D21" s="9">
        <v>6280165.1100000003</v>
      </c>
      <c r="E21" s="9">
        <v>-6280165.1100000003</v>
      </c>
      <c r="F21" s="9">
        <f t="shared" si="0"/>
        <v>0</v>
      </c>
    </row>
    <row r="22" spans="2:6" x14ac:dyDescent="0.25">
      <c r="C22" s="9"/>
      <c r="D22" s="9"/>
      <c r="E22" s="9"/>
      <c r="F22" s="9"/>
    </row>
    <row r="23" spans="2:6" s="1" customFormat="1" x14ac:dyDescent="0.25">
      <c r="B23" s="1" t="s">
        <v>45</v>
      </c>
      <c r="C23" s="10"/>
      <c r="D23" s="10"/>
      <c r="E23" s="10"/>
      <c r="F23" s="10"/>
    </row>
    <row r="24" spans="2:6" s="1" customFormat="1" x14ac:dyDescent="0.25">
      <c r="B24" t="s">
        <v>69</v>
      </c>
      <c r="C24" s="9">
        <v>0</v>
      </c>
      <c r="D24" s="9">
        <v>0</v>
      </c>
      <c r="E24" s="9">
        <v>0</v>
      </c>
      <c r="F24" s="9">
        <f t="shared" ref="F24" si="1">SUM(C24:E24)</f>
        <v>0</v>
      </c>
    </row>
    <row r="25" spans="2:6" x14ac:dyDescent="0.25">
      <c r="B25" t="s">
        <v>33</v>
      </c>
      <c r="C25" s="9">
        <v>0</v>
      </c>
      <c r="D25" s="9">
        <v>109719.87</v>
      </c>
      <c r="E25" s="9">
        <v>0</v>
      </c>
      <c r="F25" s="9">
        <f t="shared" ref="F25:F49" si="2">SUM(C25:E25)</f>
        <v>109719.87</v>
      </c>
    </row>
    <row r="26" spans="2:6" x14ac:dyDescent="0.25">
      <c r="B26" t="s">
        <v>27</v>
      </c>
      <c r="C26" s="9">
        <v>0</v>
      </c>
      <c r="D26" s="9">
        <v>0</v>
      </c>
      <c r="E26" s="9">
        <v>0</v>
      </c>
      <c r="F26" s="9">
        <f t="shared" si="2"/>
        <v>0</v>
      </c>
    </row>
    <row r="27" spans="2:6" x14ac:dyDescent="0.25">
      <c r="B27" t="s">
        <v>29</v>
      </c>
      <c r="C27" s="9">
        <v>0</v>
      </c>
      <c r="D27" s="9">
        <v>0</v>
      </c>
      <c r="E27" s="9">
        <v>0</v>
      </c>
      <c r="F27" s="9">
        <f t="shared" si="2"/>
        <v>0</v>
      </c>
    </row>
    <row r="28" spans="2:6" x14ac:dyDescent="0.25">
      <c r="B28" t="s">
        <v>70</v>
      </c>
      <c r="C28" s="9">
        <v>0</v>
      </c>
      <c r="D28" s="9">
        <v>0</v>
      </c>
      <c r="E28" s="9">
        <v>0</v>
      </c>
      <c r="F28" s="9">
        <f t="shared" si="2"/>
        <v>0</v>
      </c>
    </row>
    <row r="29" spans="2:6" x14ac:dyDescent="0.25">
      <c r="B29" t="s">
        <v>34</v>
      </c>
      <c r="C29" s="9">
        <v>0</v>
      </c>
      <c r="D29" s="9">
        <v>39338.69</v>
      </c>
      <c r="E29" s="9">
        <v>0</v>
      </c>
      <c r="F29" s="9">
        <f t="shared" si="2"/>
        <v>39338.69</v>
      </c>
    </row>
    <row r="30" spans="2:6" x14ac:dyDescent="0.25">
      <c r="B30" t="s">
        <v>71</v>
      </c>
      <c r="C30" s="9">
        <v>0</v>
      </c>
      <c r="D30" s="9">
        <v>0</v>
      </c>
      <c r="E30" s="9">
        <v>0</v>
      </c>
      <c r="F30" s="9">
        <f t="shared" ref="F30:F31" si="3">SUM(C30:E30)</f>
        <v>0</v>
      </c>
    </row>
    <row r="31" spans="2:6" x14ac:dyDescent="0.25">
      <c r="B31" t="s">
        <v>57</v>
      </c>
      <c r="C31" s="9">
        <v>0</v>
      </c>
      <c r="D31" s="9">
        <v>0</v>
      </c>
      <c r="E31" s="9">
        <v>0</v>
      </c>
      <c r="F31" s="9">
        <f t="shared" si="3"/>
        <v>0</v>
      </c>
    </row>
    <row r="32" spans="2:6" x14ac:dyDescent="0.25">
      <c r="B32" t="s">
        <v>53</v>
      </c>
      <c r="C32" s="9">
        <v>0</v>
      </c>
      <c r="D32" s="9">
        <v>0</v>
      </c>
      <c r="E32" s="9">
        <v>0</v>
      </c>
      <c r="F32" s="9">
        <f t="shared" ref="F32" si="4">SUM(C32:E32)</f>
        <v>0</v>
      </c>
    </row>
    <row r="33" spans="2:6" x14ac:dyDescent="0.25">
      <c r="B33" t="s">
        <v>72</v>
      </c>
      <c r="C33" s="9">
        <v>0</v>
      </c>
      <c r="D33" s="9">
        <v>0</v>
      </c>
      <c r="E33" s="9">
        <v>0</v>
      </c>
      <c r="F33" s="9">
        <f t="shared" si="2"/>
        <v>0</v>
      </c>
    </row>
    <row r="34" spans="2:6" x14ac:dyDescent="0.25">
      <c r="B34" t="s">
        <v>20</v>
      </c>
      <c r="C34" s="9">
        <v>0</v>
      </c>
      <c r="D34" s="9">
        <v>215379.64</v>
      </c>
      <c r="E34" s="9">
        <v>0</v>
      </c>
      <c r="F34" s="9">
        <f t="shared" si="2"/>
        <v>215379.64</v>
      </c>
    </row>
    <row r="35" spans="2:6" x14ac:dyDescent="0.25">
      <c r="B35" t="s">
        <v>15</v>
      </c>
      <c r="C35" s="9">
        <v>0</v>
      </c>
      <c r="D35" s="9">
        <v>869664.44</v>
      </c>
      <c r="E35" s="9">
        <v>-869664.44</v>
      </c>
      <c r="F35" s="9">
        <f t="shared" si="2"/>
        <v>0</v>
      </c>
    </row>
    <row r="36" spans="2:6" x14ac:dyDescent="0.25">
      <c r="B36" t="s">
        <v>16</v>
      </c>
      <c r="C36" s="9">
        <v>88853.81</v>
      </c>
      <c r="D36" s="9">
        <v>356357.45999999996</v>
      </c>
      <c r="E36" s="9">
        <v>-144269.84999999992</v>
      </c>
      <c r="F36" s="9">
        <f t="shared" si="2"/>
        <v>300941.42000000004</v>
      </c>
    </row>
    <row r="37" spans="2:6" x14ac:dyDescent="0.25">
      <c r="B37" t="s">
        <v>73</v>
      </c>
      <c r="C37" s="9">
        <v>0</v>
      </c>
      <c r="D37" s="9">
        <v>0</v>
      </c>
      <c r="E37" s="9">
        <v>0</v>
      </c>
      <c r="F37" s="9">
        <f t="shared" si="2"/>
        <v>0</v>
      </c>
    </row>
    <row r="38" spans="2:6" x14ac:dyDescent="0.25">
      <c r="B38" t="s">
        <v>35</v>
      </c>
      <c r="C38" s="9">
        <v>0</v>
      </c>
      <c r="D38" s="9">
        <v>352330</v>
      </c>
      <c r="E38" s="9">
        <v>0</v>
      </c>
      <c r="F38" s="9">
        <f t="shared" si="2"/>
        <v>352330</v>
      </c>
    </row>
    <row r="39" spans="2:6" x14ac:dyDescent="0.25">
      <c r="B39" t="s">
        <v>36</v>
      </c>
      <c r="C39" s="9">
        <v>0</v>
      </c>
      <c r="D39" s="9">
        <v>254749.04</v>
      </c>
      <c r="E39" s="9">
        <v>-254749.04</v>
      </c>
      <c r="F39" s="9">
        <f t="shared" si="2"/>
        <v>0</v>
      </c>
    </row>
    <row r="40" spans="2:6" x14ac:dyDescent="0.25">
      <c r="B40" t="s">
        <v>37</v>
      </c>
      <c r="C40" s="9">
        <v>0</v>
      </c>
      <c r="D40" s="9">
        <v>76807.289999999994</v>
      </c>
      <c r="E40" s="9">
        <v>-76807.289999999994</v>
      </c>
      <c r="F40" s="9">
        <f t="shared" si="2"/>
        <v>0</v>
      </c>
    </row>
    <row r="41" spans="2:6" x14ac:dyDescent="0.25">
      <c r="B41" t="s">
        <v>74</v>
      </c>
      <c r="C41" s="9">
        <v>0</v>
      </c>
      <c r="D41" s="9">
        <v>0</v>
      </c>
      <c r="E41" s="9">
        <v>0</v>
      </c>
      <c r="F41" s="9">
        <f t="shared" ref="F41" si="5">SUM(C41:E41)</f>
        <v>0</v>
      </c>
    </row>
    <row r="42" spans="2:6" x14ac:dyDescent="0.25">
      <c r="B42" t="s">
        <v>17</v>
      </c>
      <c r="C42" s="9">
        <v>0</v>
      </c>
      <c r="D42" s="9">
        <v>208942.01</v>
      </c>
      <c r="E42" s="9">
        <v>-208942.01</v>
      </c>
      <c r="F42" s="9">
        <f t="shared" si="2"/>
        <v>0</v>
      </c>
    </row>
    <row r="43" spans="2:6" x14ac:dyDescent="0.25">
      <c r="B43" t="s">
        <v>54</v>
      </c>
      <c r="C43" s="9">
        <v>0</v>
      </c>
      <c r="D43" s="9">
        <v>0</v>
      </c>
      <c r="E43" s="9">
        <v>0</v>
      </c>
      <c r="F43" s="9">
        <f t="shared" ref="F43:F46" si="6">SUM(C43:E43)</f>
        <v>0</v>
      </c>
    </row>
    <row r="44" spans="2:6" x14ac:dyDescent="0.25">
      <c r="B44" t="s">
        <v>24</v>
      </c>
      <c r="C44" s="9">
        <v>0</v>
      </c>
      <c r="D44" s="9">
        <v>0</v>
      </c>
      <c r="E44" s="9">
        <v>0</v>
      </c>
      <c r="F44" s="9">
        <f t="shared" si="6"/>
        <v>0</v>
      </c>
    </row>
    <row r="45" spans="2:6" x14ac:dyDescent="0.25">
      <c r="B45" t="s">
        <v>25</v>
      </c>
      <c r="C45" s="9">
        <v>0</v>
      </c>
      <c r="D45" s="9">
        <v>0</v>
      </c>
      <c r="E45" s="9">
        <v>0</v>
      </c>
      <c r="F45" s="9">
        <f t="shared" si="6"/>
        <v>0</v>
      </c>
    </row>
    <row r="46" spans="2:6" x14ac:dyDescent="0.25">
      <c r="B46" t="s">
        <v>75</v>
      </c>
      <c r="C46" s="9">
        <v>0</v>
      </c>
      <c r="D46" s="9">
        <v>0</v>
      </c>
      <c r="E46" s="9">
        <v>0</v>
      </c>
      <c r="F46" s="9">
        <f t="shared" si="6"/>
        <v>0</v>
      </c>
    </row>
    <row r="47" spans="2:6" x14ac:dyDescent="0.25">
      <c r="B47" t="s">
        <v>38</v>
      </c>
      <c r="C47" s="9">
        <v>17091.7</v>
      </c>
      <c r="D47" s="9">
        <v>164688.09</v>
      </c>
      <c r="E47" s="9">
        <v>-181779.79</v>
      </c>
      <c r="F47" s="9">
        <f t="shared" si="2"/>
        <v>0</v>
      </c>
    </row>
    <row r="48" spans="2:6" x14ac:dyDescent="0.25">
      <c r="B48" t="s">
        <v>76</v>
      </c>
      <c r="C48" s="9">
        <v>0</v>
      </c>
      <c r="D48" s="9">
        <v>0</v>
      </c>
      <c r="E48" s="9">
        <v>0</v>
      </c>
      <c r="F48" s="9">
        <f t="shared" ref="F48" si="7">SUM(C48:E48)</f>
        <v>0</v>
      </c>
    </row>
    <row r="49" spans="2:6" x14ac:dyDescent="0.25">
      <c r="B49" t="s">
        <v>39</v>
      </c>
      <c r="C49" s="9">
        <v>0</v>
      </c>
      <c r="D49" s="9">
        <v>650875.06999999995</v>
      </c>
      <c r="E49" s="9">
        <v>-650875.06999999995</v>
      </c>
      <c r="F49" s="9">
        <f t="shared" si="2"/>
        <v>0</v>
      </c>
    </row>
    <row r="50" spans="2:6" x14ac:dyDescent="0.25">
      <c r="C50" s="9"/>
      <c r="D50" s="9"/>
      <c r="E50" s="9"/>
      <c r="F50" s="9"/>
    </row>
    <row r="51" spans="2:6" ht="30" x14ac:dyDescent="0.25">
      <c r="B51" s="5" t="s">
        <v>0</v>
      </c>
      <c r="C51" s="6" t="s">
        <v>3</v>
      </c>
      <c r="D51" s="6" t="s">
        <v>1</v>
      </c>
      <c r="E51" s="6" t="s">
        <v>30</v>
      </c>
      <c r="F51" s="6" t="s">
        <v>4</v>
      </c>
    </row>
    <row r="52" spans="2:6" x14ac:dyDescent="0.25">
      <c r="C52" s="9"/>
      <c r="D52" s="9"/>
      <c r="E52" s="9"/>
      <c r="F52" s="9"/>
    </row>
    <row r="53" spans="2:6" s="1" customFormat="1" x14ac:dyDescent="0.25">
      <c r="B53" s="1" t="s">
        <v>2</v>
      </c>
      <c r="C53" s="10"/>
      <c r="D53" s="10"/>
      <c r="E53" s="10"/>
      <c r="F53" s="10"/>
    </row>
    <row r="54" spans="2:6" x14ac:dyDescent="0.25">
      <c r="B54" t="s">
        <v>77</v>
      </c>
      <c r="C54" s="9">
        <v>0</v>
      </c>
      <c r="D54" s="9">
        <v>0</v>
      </c>
      <c r="E54" s="9">
        <v>0</v>
      </c>
      <c r="F54" s="9">
        <f t="shared" ref="F54" si="8">SUM(C54:E54)</f>
        <v>0</v>
      </c>
    </row>
    <row r="55" spans="2:6" x14ac:dyDescent="0.25">
      <c r="B55" t="s">
        <v>19</v>
      </c>
      <c r="C55" s="9">
        <v>0</v>
      </c>
      <c r="D55" s="9">
        <v>257478.16</v>
      </c>
      <c r="E55" s="9">
        <v>0</v>
      </c>
      <c r="F55" s="9">
        <f>SUM(C55:E55)</f>
        <v>257478.16</v>
      </c>
    </row>
    <row r="56" spans="2:6" x14ac:dyDescent="0.25">
      <c r="C56" s="9"/>
      <c r="D56" s="9"/>
      <c r="E56" s="9"/>
      <c r="F56" s="9"/>
    </row>
    <row r="57" spans="2:6" s="1" customFormat="1" x14ac:dyDescent="0.25">
      <c r="B57" s="1" t="s">
        <v>46</v>
      </c>
      <c r="C57" s="10"/>
      <c r="D57" s="10"/>
      <c r="E57" s="10"/>
      <c r="F57" s="10"/>
    </row>
    <row r="58" spans="2:6" x14ac:dyDescent="0.25">
      <c r="B58" t="s">
        <v>23</v>
      </c>
      <c r="C58" s="9">
        <v>0</v>
      </c>
      <c r="D58" s="9">
        <v>48127.3</v>
      </c>
      <c r="E58" s="9">
        <v>0</v>
      </c>
      <c r="F58" s="9">
        <f t="shared" ref="F58:F60" si="9">SUM(C58:E58)</f>
        <v>48127.3</v>
      </c>
    </row>
    <row r="59" spans="2:6" s="1" customFormat="1" x14ac:dyDescent="0.25">
      <c r="B59" t="s">
        <v>85</v>
      </c>
      <c r="C59" s="9">
        <v>0</v>
      </c>
      <c r="D59" s="9">
        <v>0</v>
      </c>
      <c r="E59" s="9">
        <v>0</v>
      </c>
      <c r="F59" s="9">
        <f>SUM(C59:E59)</f>
        <v>0</v>
      </c>
    </row>
    <row r="60" spans="2:6" x14ac:dyDescent="0.25">
      <c r="B60" t="s">
        <v>78</v>
      </c>
      <c r="C60" s="9">
        <v>618183.94999999995</v>
      </c>
      <c r="D60" s="9">
        <v>76242.009999999995</v>
      </c>
      <c r="E60" s="9">
        <v>0</v>
      </c>
      <c r="F60" s="9">
        <f t="shared" si="9"/>
        <v>694425.96</v>
      </c>
    </row>
    <row r="61" spans="2:6" x14ac:dyDescent="0.25">
      <c r="B61" t="s">
        <v>21</v>
      </c>
      <c r="C61" s="9">
        <v>0</v>
      </c>
      <c r="D61" s="9">
        <v>207944.18</v>
      </c>
      <c r="E61" s="9">
        <v>0</v>
      </c>
      <c r="F61" s="9">
        <f>SUM(C61:E61)</f>
        <v>207944.18</v>
      </c>
    </row>
    <row r="62" spans="2:6" x14ac:dyDescent="0.25">
      <c r="B62" t="s">
        <v>79</v>
      </c>
      <c r="C62" s="9">
        <v>3464</v>
      </c>
      <c r="D62" s="9">
        <v>48422.82</v>
      </c>
      <c r="E62" s="9">
        <v>-3756.44</v>
      </c>
      <c r="F62" s="9">
        <f t="shared" ref="F62" si="10">SUM(C62:E62)</f>
        <v>48130.38</v>
      </c>
    </row>
    <row r="63" spans="2:6" x14ac:dyDescent="0.25">
      <c r="B63" t="s">
        <v>40</v>
      </c>
      <c r="C63" s="9">
        <v>304757.46000000002</v>
      </c>
      <c r="D63" s="9">
        <v>169555.52</v>
      </c>
      <c r="E63" s="9">
        <v>0</v>
      </c>
      <c r="F63" s="9">
        <f t="shared" ref="F63:F68" si="11">SUM(C63:E63)</f>
        <v>474312.98</v>
      </c>
    </row>
    <row r="64" spans="2:6" x14ac:dyDescent="0.25">
      <c r="B64" t="s">
        <v>50</v>
      </c>
      <c r="C64" s="9">
        <v>0</v>
      </c>
      <c r="D64" s="9">
        <v>0</v>
      </c>
      <c r="E64" s="9">
        <v>0</v>
      </c>
      <c r="F64" s="9">
        <f t="shared" si="11"/>
        <v>0</v>
      </c>
    </row>
    <row r="65" spans="2:6" x14ac:dyDescent="0.25">
      <c r="B65" t="s">
        <v>28</v>
      </c>
      <c r="C65" s="9">
        <v>0</v>
      </c>
      <c r="D65" s="9">
        <v>0</v>
      </c>
      <c r="E65" s="9">
        <v>0</v>
      </c>
      <c r="F65" s="9">
        <f t="shared" si="11"/>
        <v>0</v>
      </c>
    </row>
    <row r="66" spans="2:6" x14ac:dyDescent="0.25">
      <c r="B66" t="s">
        <v>51</v>
      </c>
      <c r="C66" s="9">
        <v>0</v>
      </c>
      <c r="D66" s="9">
        <v>0</v>
      </c>
      <c r="E66" s="9">
        <v>0</v>
      </c>
      <c r="F66" s="9">
        <f t="shared" si="11"/>
        <v>0</v>
      </c>
    </row>
    <row r="67" spans="2:6" x14ac:dyDescent="0.25">
      <c r="B67" t="s">
        <v>41</v>
      </c>
      <c r="C67" s="9">
        <v>550770.80000000005</v>
      </c>
      <c r="D67" s="9">
        <v>374267.59</v>
      </c>
      <c r="E67" s="9">
        <v>0</v>
      </c>
      <c r="F67" s="9">
        <f t="shared" si="11"/>
        <v>925038.39000000013</v>
      </c>
    </row>
    <row r="68" spans="2:6" x14ac:dyDescent="0.25">
      <c r="B68" t="s">
        <v>42</v>
      </c>
      <c r="C68" s="11">
        <v>96959</v>
      </c>
      <c r="D68" s="11">
        <v>29141.19</v>
      </c>
      <c r="E68" s="9">
        <v>-126100.19</v>
      </c>
      <c r="F68" s="9">
        <f t="shared" si="11"/>
        <v>0</v>
      </c>
    </row>
    <row r="69" spans="2:6" x14ac:dyDescent="0.25">
      <c r="C69" s="9"/>
      <c r="D69" s="9"/>
      <c r="E69" s="9"/>
      <c r="F69" s="9"/>
    </row>
    <row r="70" spans="2:6" s="1" customFormat="1" x14ac:dyDescent="0.25">
      <c r="B70" s="1" t="s">
        <v>43</v>
      </c>
      <c r="C70" s="10"/>
      <c r="D70" s="10"/>
      <c r="E70" s="10"/>
      <c r="F70" s="10"/>
    </row>
    <row r="71" spans="2:6" x14ac:dyDescent="0.25">
      <c r="B71" t="s">
        <v>80</v>
      </c>
      <c r="C71" s="9">
        <v>0</v>
      </c>
      <c r="D71" s="9">
        <v>275678.32</v>
      </c>
      <c r="E71" s="9">
        <v>0</v>
      </c>
      <c r="F71" s="9">
        <f t="shared" ref="F71" si="12">SUM(C71:E71)</f>
        <v>275678.32</v>
      </c>
    </row>
    <row r="72" spans="2:6" x14ac:dyDescent="0.25">
      <c r="C72" s="9"/>
      <c r="D72" s="9"/>
      <c r="E72" s="9"/>
      <c r="F72" s="9"/>
    </row>
    <row r="73" spans="2:6" x14ac:dyDescent="0.25">
      <c r="B73" s="1" t="s">
        <v>47</v>
      </c>
      <c r="C73" s="9"/>
      <c r="D73" s="9"/>
      <c r="E73" s="9"/>
      <c r="F73" s="9"/>
    </row>
    <row r="74" spans="2:6" x14ac:dyDescent="0.25">
      <c r="B74" t="s">
        <v>86</v>
      </c>
      <c r="C74" s="9">
        <v>0</v>
      </c>
      <c r="D74" s="9">
        <v>0</v>
      </c>
      <c r="E74" s="9">
        <v>0</v>
      </c>
      <c r="F74" s="9">
        <f t="shared" ref="F74" si="13">SUM(C74:E74)</f>
        <v>0</v>
      </c>
    </row>
    <row r="75" spans="2:6" x14ac:dyDescent="0.25">
      <c r="C75" s="9"/>
      <c r="D75" s="9"/>
      <c r="E75" s="9"/>
      <c r="F75" s="9"/>
    </row>
    <row r="76" spans="2:6" x14ac:dyDescent="0.25">
      <c r="B76" s="2" t="s">
        <v>48</v>
      </c>
      <c r="C76" s="10"/>
      <c r="D76" s="10"/>
      <c r="E76" s="10"/>
      <c r="F76" s="10"/>
    </row>
    <row r="77" spans="2:6" x14ac:dyDescent="0.25">
      <c r="B77" t="s">
        <v>26</v>
      </c>
      <c r="C77" s="9">
        <v>0</v>
      </c>
      <c r="D77" s="9">
        <v>0</v>
      </c>
      <c r="E77" s="9">
        <v>0</v>
      </c>
      <c r="F77" s="9">
        <f>SUM(C77:E77)</f>
        <v>0</v>
      </c>
    </row>
    <row r="78" spans="2:6" x14ac:dyDescent="0.25">
      <c r="B78" t="s">
        <v>56</v>
      </c>
      <c r="C78" s="9">
        <v>0</v>
      </c>
      <c r="D78" s="9">
        <v>0</v>
      </c>
      <c r="E78" s="9">
        <v>0</v>
      </c>
      <c r="F78" s="9">
        <f t="shared" ref="F78:F83" si="14">SUM(C78:E78)</f>
        <v>0</v>
      </c>
    </row>
    <row r="79" spans="2:6" x14ac:dyDescent="0.25">
      <c r="B79" t="s">
        <v>22</v>
      </c>
      <c r="C79" s="9">
        <v>0</v>
      </c>
      <c r="D79" s="9">
        <v>439236.69</v>
      </c>
      <c r="E79" s="9">
        <v>0</v>
      </c>
      <c r="F79" s="9">
        <f t="shared" si="14"/>
        <v>439236.69</v>
      </c>
    </row>
    <row r="80" spans="2:6" x14ac:dyDescent="0.25">
      <c r="B80" t="s">
        <v>58</v>
      </c>
      <c r="C80" s="9">
        <v>15113</v>
      </c>
      <c r="D80" s="9">
        <v>8207.4500000000007</v>
      </c>
      <c r="E80" s="9">
        <v>0</v>
      </c>
      <c r="F80" s="9">
        <f t="shared" si="14"/>
        <v>23320.45</v>
      </c>
    </row>
    <row r="81" spans="2:6" x14ac:dyDescent="0.25">
      <c r="B81" t="s">
        <v>52</v>
      </c>
      <c r="C81" s="9">
        <v>0</v>
      </c>
      <c r="D81" s="9">
        <v>0</v>
      </c>
      <c r="E81" s="9">
        <v>0</v>
      </c>
      <c r="F81" s="9">
        <f t="shared" si="14"/>
        <v>0</v>
      </c>
    </row>
    <row r="82" spans="2:6" x14ac:dyDescent="0.25">
      <c r="B82" t="s">
        <v>55</v>
      </c>
      <c r="C82" s="9">
        <v>0</v>
      </c>
      <c r="D82" s="9">
        <v>0</v>
      </c>
      <c r="E82" s="9">
        <v>0</v>
      </c>
      <c r="F82" s="9">
        <f t="shared" si="14"/>
        <v>0</v>
      </c>
    </row>
    <row r="83" spans="2:6" x14ac:dyDescent="0.25">
      <c r="B83" t="s">
        <v>59</v>
      </c>
      <c r="C83" s="9">
        <v>785501.85</v>
      </c>
      <c r="D83" s="9">
        <v>12680.87</v>
      </c>
      <c r="E83" s="9">
        <v>0</v>
      </c>
      <c r="F83" s="9">
        <f t="shared" si="14"/>
        <v>798182.72</v>
      </c>
    </row>
    <row r="84" spans="2:6" x14ac:dyDescent="0.25">
      <c r="C84" s="9"/>
      <c r="D84" s="9"/>
      <c r="E84" s="9"/>
      <c r="F84" s="9"/>
    </row>
    <row r="85" spans="2:6" x14ac:dyDescent="0.25">
      <c r="B85" s="2" t="s">
        <v>65</v>
      </c>
      <c r="C85" s="9"/>
      <c r="D85" s="9"/>
      <c r="E85" s="9"/>
      <c r="F85" s="9"/>
    </row>
    <row r="86" spans="2:6" x14ac:dyDescent="0.25">
      <c r="B86" t="s">
        <v>18</v>
      </c>
      <c r="C86" s="9">
        <v>0</v>
      </c>
      <c r="D86" s="9">
        <v>103306.19</v>
      </c>
      <c r="E86" s="9">
        <v>0</v>
      </c>
      <c r="F86" s="9">
        <f t="shared" ref="F86" si="15">SUM(C86:E86)</f>
        <v>103306.19</v>
      </c>
    </row>
    <row r="87" spans="2:6" x14ac:dyDescent="0.25">
      <c r="C87" s="9"/>
      <c r="D87" s="9"/>
      <c r="E87" s="9"/>
      <c r="F87" s="9"/>
    </row>
    <row r="88" spans="2:6" x14ac:dyDescent="0.25">
      <c r="B88" s="1" t="s">
        <v>60</v>
      </c>
      <c r="C88" s="9"/>
      <c r="D88" s="9"/>
      <c r="E88" s="9"/>
      <c r="F88" s="9"/>
    </row>
    <row r="89" spans="2:6" x14ac:dyDescent="0.25">
      <c r="B89" t="s">
        <v>61</v>
      </c>
      <c r="C89" s="9">
        <v>2974250.21</v>
      </c>
      <c r="D89" s="9">
        <v>1982948.89</v>
      </c>
      <c r="E89" s="9">
        <v>0</v>
      </c>
      <c r="F89" s="9">
        <f t="shared" ref="F89:F93" si="16">SUM(C89:E89)</f>
        <v>4957199.0999999996</v>
      </c>
    </row>
    <row r="90" spans="2:6" x14ac:dyDescent="0.25">
      <c r="B90" t="s">
        <v>62</v>
      </c>
      <c r="C90" s="9">
        <v>0</v>
      </c>
      <c r="D90" s="9">
        <v>0</v>
      </c>
      <c r="E90" s="9">
        <v>0</v>
      </c>
      <c r="F90" s="9">
        <f t="shared" si="16"/>
        <v>0</v>
      </c>
    </row>
    <row r="91" spans="2:6" x14ac:dyDescent="0.25">
      <c r="B91" t="s">
        <v>63</v>
      </c>
      <c r="C91" s="9">
        <v>5011</v>
      </c>
      <c r="D91" s="9">
        <v>35995.61</v>
      </c>
      <c r="E91" s="9">
        <v>0</v>
      </c>
      <c r="F91" s="9">
        <f t="shared" si="16"/>
        <v>41006.61</v>
      </c>
    </row>
    <row r="92" spans="2:6" x14ac:dyDescent="0.25">
      <c r="B92" t="s">
        <v>49</v>
      </c>
      <c r="C92" s="9">
        <v>7168290.3600000003</v>
      </c>
      <c r="D92" s="9">
        <v>150788.81</v>
      </c>
      <c r="E92" s="9">
        <v>0</v>
      </c>
      <c r="F92" s="9">
        <f t="shared" si="16"/>
        <v>7319079.1699999999</v>
      </c>
    </row>
    <row r="93" spans="2:6" x14ac:dyDescent="0.25">
      <c r="B93" t="s">
        <v>83</v>
      </c>
      <c r="C93" s="9">
        <v>2950889.35</v>
      </c>
      <c r="D93" s="9">
        <v>422485.36</v>
      </c>
      <c r="E93" s="9">
        <v>0</v>
      </c>
      <c r="F93" s="9">
        <f t="shared" si="16"/>
        <v>3373374.71</v>
      </c>
    </row>
    <row r="94" spans="2:6" x14ac:dyDescent="0.25">
      <c r="C94" s="9"/>
      <c r="D94" s="9"/>
      <c r="E94" s="9"/>
      <c r="F94" s="9"/>
    </row>
    <row r="95" spans="2:6" x14ac:dyDescent="0.25">
      <c r="B95" s="1" t="s">
        <v>66</v>
      </c>
      <c r="C95" s="9"/>
      <c r="D95" s="9"/>
      <c r="E95" s="9"/>
      <c r="F95" s="9"/>
    </row>
    <row r="96" spans="2:6" x14ac:dyDescent="0.25">
      <c r="B96" t="s">
        <v>84</v>
      </c>
      <c r="C96" s="9">
        <v>0</v>
      </c>
      <c r="D96" s="9">
        <v>0</v>
      </c>
      <c r="E96" s="9">
        <v>0</v>
      </c>
      <c r="F96" s="9">
        <f t="shared" ref="F96" si="17">SUM(C96:E96)</f>
        <v>0</v>
      </c>
    </row>
    <row r="97" spans="2:6" x14ac:dyDescent="0.25">
      <c r="C97" s="9"/>
      <c r="D97" s="9"/>
      <c r="E97" s="9"/>
      <c r="F97" s="9"/>
    </row>
    <row r="98" spans="2:6" x14ac:dyDescent="0.25">
      <c r="B98" s="1" t="s">
        <v>68</v>
      </c>
      <c r="C98" s="9"/>
      <c r="D98" s="9"/>
      <c r="E98" s="9"/>
      <c r="F98" s="9"/>
    </row>
    <row r="99" spans="2:6" x14ac:dyDescent="0.25">
      <c r="B99" t="s">
        <v>81</v>
      </c>
      <c r="C99" s="9"/>
      <c r="D99" s="9"/>
      <c r="E99" s="9"/>
      <c r="F99" s="9"/>
    </row>
    <row r="100" spans="2:6" x14ac:dyDescent="0.25">
      <c r="C100" s="9"/>
      <c r="D100" s="9"/>
      <c r="E100" s="9"/>
      <c r="F100" s="9"/>
    </row>
    <row r="101" spans="2:6" x14ac:dyDescent="0.25">
      <c r="B101" s="1" t="s">
        <v>67</v>
      </c>
      <c r="C101" s="9"/>
      <c r="D101" s="9"/>
      <c r="E101" s="9"/>
      <c r="F101" s="9"/>
    </row>
    <row r="102" spans="2:6" x14ac:dyDescent="0.25">
      <c r="B102" t="s">
        <v>81</v>
      </c>
      <c r="C102" s="9"/>
      <c r="D102" s="9"/>
      <c r="E102" s="9"/>
      <c r="F102" s="9"/>
    </row>
    <row r="103" spans="2:6" x14ac:dyDescent="0.25">
      <c r="C103" s="4"/>
      <c r="D103" s="4"/>
      <c r="E103" s="4"/>
      <c r="F103" s="4"/>
    </row>
    <row r="104" spans="2:6" x14ac:dyDescent="0.25">
      <c r="C104" s="4"/>
      <c r="D104" s="4"/>
      <c r="E104" s="4"/>
      <c r="F104" s="4"/>
    </row>
    <row r="105" spans="2:6" x14ac:dyDescent="0.25">
      <c r="C105" s="4"/>
      <c r="D105" s="4"/>
      <c r="E105" s="4"/>
      <c r="F105" s="4"/>
    </row>
    <row r="106" spans="2:6" x14ac:dyDescent="0.25">
      <c r="C106" s="4"/>
      <c r="D106" s="4"/>
      <c r="E106" s="4"/>
      <c r="F106" s="4"/>
    </row>
    <row r="107" spans="2:6" x14ac:dyDescent="0.25">
      <c r="C107" s="4"/>
      <c r="D107" s="4"/>
      <c r="E107" s="4"/>
      <c r="F107" s="4"/>
    </row>
    <row r="108" spans="2:6" x14ac:dyDescent="0.25">
      <c r="C108" s="4"/>
      <c r="D108" s="4"/>
      <c r="E108" s="4"/>
      <c r="F108" s="4"/>
    </row>
    <row r="109" spans="2:6" x14ac:dyDescent="0.25">
      <c r="C109" s="4"/>
      <c r="D109" s="4"/>
      <c r="E109" s="4"/>
      <c r="F109" s="4"/>
    </row>
    <row r="110" spans="2:6" x14ac:dyDescent="0.25">
      <c r="C110" s="4"/>
      <c r="D110" s="4"/>
      <c r="E110" s="4"/>
      <c r="F110" s="4"/>
    </row>
    <row r="111" spans="2:6" x14ac:dyDescent="0.25">
      <c r="C111" s="4"/>
      <c r="D111" s="4"/>
      <c r="E111" s="4"/>
      <c r="F111" s="4"/>
    </row>
    <row r="112" spans="2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  <row r="117" spans="3:6" x14ac:dyDescent="0.25">
      <c r="C117" s="4"/>
      <c r="D117" s="4"/>
      <c r="E117" s="4"/>
      <c r="F117" s="4"/>
    </row>
    <row r="118" spans="3:6" x14ac:dyDescent="0.25">
      <c r="C118" s="4"/>
      <c r="D118" s="4"/>
      <c r="E118" s="4"/>
      <c r="F118" s="4"/>
    </row>
    <row r="119" spans="3:6" x14ac:dyDescent="0.25">
      <c r="C119" s="4"/>
      <c r="D119" s="4"/>
      <c r="E119" s="4"/>
      <c r="F119" s="4"/>
    </row>
    <row r="120" spans="3:6" x14ac:dyDescent="0.25">
      <c r="C120" s="4"/>
      <c r="D120" s="4"/>
      <c r="E120" s="4"/>
      <c r="F120" s="4"/>
    </row>
    <row r="121" spans="3:6" x14ac:dyDescent="0.25">
      <c r="C121" s="4"/>
      <c r="D121" s="4"/>
      <c r="E121" s="4"/>
      <c r="F121" s="4"/>
    </row>
    <row r="122" spans="3:6" x14ac:dyDescent="0.25">
      <c r="C122" s="4"/>
      <c r="D122" s="4"/>
      <c r="E122" s="4"/>
      <c r="F122" s="4"/>
    </row>
    <row r="123" spans="3:6" x14ac:dyDescent="0.25">
      <c r="C123" s="4"/>
      <c r="D123" s="4"/>
      <c r="E123" s="4"/>
      <c r="F123" s="4"/>
    </row>
    <row r="124" spans="3:6" x14ac:dyDescent="0.25">
      <c r="C124" s="4"/>
      <c r="D124" s="4"/>
      <c r="E124" s="4"/>
      <c r="F124" s="4"/>
    </row>
    <row r="125" spans="3:6" x14ac:dyDescent="0.25">
      <c r="C125" s="4"/>
      <c r="D125" s="4"/>
      <c r="E125" s="4"/>
      <c r="F125" s="4"/>
    </row>
    <row r="126" spans="3:6" x14ac:dyDescent="0.25">
      <c r="C126" s="4"/>
      <c r="D126" s="4"/>
      <c r="E126" s="4"/>
      <c r="F126" s="4"/>
    </row>
    <row r="127" spans="3:6" x14ac:dyDescent="0.25">
      <c r="C127" s="4"/>
      <c r="D127" s="4"/>
      <c r="E127" s="4"/>
      <c r="F127" s="4"/>
    </row>
    <row r="128" spans="3:6" x14ac:dyDescent="0.25">
      <c r="C128" s="4"/>
      <c r="D128" s="4"/>
      <c r="E128" s="4"/>
      <c r="F128" s="4"/>
    </row>
    <row r="129" spans="3:6" x14ac:dyDescent="0.25">
      <c r="C129" s="4"/>
      <c r="D129" s="4"/>
      <c r="E129" s="4"/>
      <c r="F129" s="4"/>
    </row>
    <row r="130" spans="3:6" x14ac:dyDescent="0.25">
      <c r="C130" s="4"/>
      <c r="D130" s="4"/>
      <c r="E130" s="4"/>
      <c r="F130" s="4"/>
    </row>
    <row r="131" spans="3:6" x14ac:dyDescent="0.25">
      <c r="C131" s="4"/>
      <c r="D131" s="4"/>
      <c r="E131" s="4"/>
      <c r="F131" s="4"/>
    </row>
    <row r="132" spans="3:6" x14ac:dyDescent="0.25">
      <c r="C132" s="4"/>
      <c r="D132" s="4"/>
      <c r="E132" s="4"/>
      <c r="F132" s="4"/>
    </row>
    <row r="133" spans="3:6" x14ac:dyDescent="0.25">
      <c r="C133" s="4"/>
      <c r="D133" s="4"/>
      <c r="E133" s="4"/>
      <c r="F133" s="4"/>
    </row>
    <row r="134" spans="3:6" x14ac:dyDescent="0.25">
      <c r="C134" s="4"/>
      <c r="D134" s="4"/>
      <c r="E134" s="4"/>
      <c r="F134" s="4"/>
    </row>
    <row r="135" spans="3:6" x14ac:dyDescent="0.25">
      <c r="C135" s="4"/>
      <c r="D135" s="4"/>
      <c r="E135" s="4"/>
      <c r="F135" s="4"/>
    </row>
    <row r="136" spans="3:6" x14ac:dyDescent="0.25">
      <c r="C136" s="4"/>
      <c r="D136" s="4"/>
      <c r="E136" s="4"/>
      <c r="F136" s="4"/>
    </row>
    <row r="137" spans="3:6" x14ac:dyDescent="0.25">
      <c r="C137" s="4"/>
      <c r="D137" s="4"/>
      <c r="E137" s="4"/>
      <c r="F137" s="4"/>
    </row>
    <row r="138" spans="3:6" x14ac:dyDescent="0.25">
      <c r="C138" s="4"/>
      <c r="D138" s="4"/>
      <c r="E138" s="4"/>
      <c r="F138" s="4"/>
    </row>
    <row r="139" spans="3:6" x14ac:dyDescent="0.25">
      <c r="C139" s="4"/>
      <c r="D139" s="4"/>
      <c r="E139" s="4"/>
      <c r="F139" s="4"/>
    </row>
    <row r="140" spans="3:6" x14ac:dyDescent="0.25">
      <c r="C140" s="4"/>
      <c r="D140" s="4"/>
      <c r="E140" s="4"/>
      <c r="F140" s="4"/>
    </row>
    <row r="141" spans="3:6" x14ac:dyDescent="0.25">
      <c r="C141" s="4"/>
      <c r="D141" s="4"/>
      <c r="E141" s="4"/>
      <c r="F141" s="4"/>
    </row>
    <row r="142" spans="3:6" x14ac:dyDescent="0.25">
      <c r="C142" s="4"/>
      <c r="D142" s="4"/>
      <c r="E142" s="4"/>
      <c r="F142" s="4"/>
    </row>
    <row r="143" spans="3:6" x14ac:dyDescent="0.25">
      <c r="C143" s="4"/>
      <c r="D143" s="4"/>
      <c r="E143" s="4"/>
      <c r="F143" s="4"/>
    </row>
    <row r="144" spans="3:6" x14ac:dyDescent="0.25">
      <c r="C144" s="4"/>
      <c r="D144" s="4"/>
      <c r="E144" s="4"/>
      <c r="F144" s="4"/>
    </row>
    <row r="145" spans="3:6" x14ac:dyDescent="0.25">
      <c r="C145" s="4"/>
      <c r="D145" s="4"/>
      <c r="E145" s="4"/>
      <c r="F145" s="4"/>
    </row>
    <row r="146" spans="3:6" x14ac:dyDescent="0.25">
      <c r="C146" s="4"/>
      <c r="D146" s="4"/>
      <c r="E146" s="4"/>
      <c r="F146" s="4"/>
    </row>
    <row r="147" spans="3:6" x14ac:dyDescent="0.25">
      <c r="C147" s="4"/>
      <c r="D147" s="4"/>
      <c r="E147" s="4"/>
      <c r="F147" s="4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C168" s="4"/>
      <c r="D168" s="4"/>
      <c r="E168" s="4"/>
      <c r="F168" s="4"/>
    </row>
    <row r="169" spans="3:6" x14ac:dyDescent="0.25">
      <c r="C169" s="4"/>
      <c r="D169" s="4"/>
      <c r="E169" s="4"/>
      <c r="F169" s="4"/>
    </row>
    <row r="170" spans="3:6" x14ac:dyDescent="0.25">
      <c r="C170" s="4"/>
      <c r="D170" s="4"/>
      <c r="E170" s="4"/>
      <c r="F170" s="4"/>
    </row>
    <row r="171" spans="3:6" x14ac:dyDescent="0.25">
      <c r="C171" s="4"/>
      <c r="D171" s="4"/>
      <c r="E171" s="4"/>
      <c r="F171" s="4"/>
    </row>
  </sheetData>
  <phoneticPr fontId="4" type="noConversion"/>
  <pageMargins left="0.7" right="0.7" top="0.75" bottom="0.75" header="0.3" footer="0.3"/>
  <pageSetup scale="66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showGridLines="0" view="pageBreakPreview" zoomScale="85" zoomScaleNormal="100" zoomScaleSheetLayoutView="85" workbookViewId="0">
      <pane ySplit="5" topLeftCell="A6" activePane="bottomLeft" state="frozen"/>
      <selection activeCell="B4" sqref="B4"/>
      <selection pane="bottomLeft" activeCell="B6" sqref="B6"/>
    </sheetView>
  </sheetViews>
  <sheetFormatPr defaultRowHeight="15" x14ac:dyDescent="0.25"/>
  <cols>
    <col min="2" max="2" width="59.140625" customWidth="1"/>
    <col min="3" max="4" width="13.85546875" customWidth="1"/>
    <col min="5" max="5" width="15" bestFit="1" customWidth="1"/>
    <col min="6" max="7" width="13.85546875" customWidth="1"/>
  </cols>
  <sheetData>
    <row r="1" spans="2:6" x14ac:dyDescent="0.25">
      <c r="F1" s="17" t="s">
        <v>88</v>
      </c>
    </row>
    <row r="3" spans="2:6" x14ac:dyDescent="0.25">
      <c r="B3" s="1" t="s">
        <v>90</v>
      </c>
    </row>
    <row r="4" spans="2:6" x14ac:dyDescent="0.25">
      <c r="B4" s="1"/>
    </row>
    <row r="5" spans="2:6" s="1" customFormat="1" ht="30" x14ac:dyDescent="0.25">
      <c r="B5" s="5" t="s">
        <v>0</v>
      </c>
      <c r="C5" s="6" t="s">
        <v>3</v>
      </c>
      <c r="D5" s="6" t="s">
        <v>1</v>
      </c>
      <c r="E5" s="6" t="s">
        <v>30</v>
      </c>
      <c r="F5" s="6" t="s">
        <v>4</v>
      </c>
    </row>
    <row r="6" spans="2:6" s="1" customFormat="1" x14ac:dyDescent="0.25">
      <c r="B6" s="7" t="s">
        <v>87</v>
      </c>
      <c r="C6" s="8"/>
      <c r="D6" s="8"/>
      <c r="E6" s="8"/>
      <c r="F6" s="8"/>
    </row>
    <row r="7" spans="2:6" s="1" customFormat="1" x14ac:dyDescent="0.25">
      <c r="B7" s="7"/>
      <c r="C7" s="8"/>
      <c r="D7" s="8"/>
      <c r="E7" s="8"/>
      <c r="F7" s="8"/>
    </row>
    <row r="8" spans="2:6" s="1" customFormat="1" x14ac:dyDescent="0.25">
      <c r="B8" s="2" t="s">
        <v>44</v>
      </c>
      <c r="C8" s="12"/>
      <c r="D8" s="12"/>
      <c r="E8" s="12"/>
      <c r="F8" s="12"/>
    </row>
    <row r="9" spans="2:6" x14ac:dyDescent="0.25">
      <c r="B9" t="s">
        <v>5</v>
      </c>
      <c r="C9" s="13">
        <f>'2018'!F9</f>
        <v>479374.73</v>
      </c>
      <c r="D9" s="13">
        <v>1780576.78</v>
      </c>
      <c r="E9" s="13">
        <v>-2259951.5099999998</v>
      </c>
      <c r="F9" s="13">
        <f>SUM(C9:E9)</f>
        <v>0</v>
      </c>
    </row>
    <row r="10" spans="2:6" x14ac:dyDescent="0.25">
      <c r="B10" t="s">
        <v>31</v>
      </c>
      <c r="C10" s="13">
        <f>'2018'!F10</f>
        <v>0</v>
      </c>
      <c r="D10" s="13">
        <v>227023.91000000003</v>
      </c>
      <c r="E10" s="13">
        <v>0</v>
      </c>
      <c r="F10" s="13">
        <f>SUM(C10:E10)</f>
        <v>227023.91000000003</v>
      </c>
    </row>
    <row r="11" spans="2:6" x14ac:dyDescent="0.25">
      <c r="B11" t="s">
        <v>32</v>
      </c>
      <c r="C11" s="13">
        <f>'2018'!F11</f>
        <v>242979.89</v>
      </c>
      <c r="D11" s="13">
        <v>11496138.369999999</v>
      </c>
      <c r="E11" s="13">
        <f>-C11-D11</f>
        <v>-11739118.26</v>
      </c>
      <c r="F11" s="13">
        <f t="shared" ref="F11:F21" si="0">SUM(C11:E11)</f>
        <v>0</v>
      </c>
    </row>
    <row r="12" spans="2:6" x14ac:dyDescent="0.25">
      <c r="B12" t="s">
        <v>6</v>
      </c>
      <c r="C12" s="13">
        <f>'2018'!F12</f>
        <v>227486.5</v>
      </c>
      <c r="D12" s="13">
        <v>1070346.1299999999</v>
      </c>
      <c r="E12" s="13">
        <v>-1297832.6299999999</v>
      </c>
      <c r="F12" s="13">
        <f t="shared" si="0"/>
        <v>0</v>
      </c>
    </row>
    <row r="13" spans="2:6" x14ac:dyDescent="0.25">
      <c r="B13" t="s">
        <v>7</v>
      </c>
      <c r="C13" s="13">
        <f>'2018'!F13</f>
        <v>0</v>
      </c>
      <c r="D13" s="13">
        <v>93450.4</v>
      </c>
      <c r="E13" s="13">
        <v>0</v>
      </c>
      <c r="F13" s="13">
        <f t="shared" si="0"/>
        <v>93450.4</v>
      </c>
    </row>
    <row r="14" spans="2:6" x14ac:dyDescent="0.25">
      <c r="B14" t="s">
        <v>8</v>
      </c>
      <c r="C14" s="13">
        <f>'2018'!F14</f>
        <v>0</v>
      </c>
      <c r="D14" s="13">
        <v>0</v>
      </c>
      <c r="E14" s="13">
        <v>0</v>
      </c>
      <c r="F14" s="13">
        <f t="shared" si="0"/>
        <v>0</v>
      </c>
    </row>
    <row r="15" spans="2:6" x14ac:dyDescent="0.25">
      <c r="B15" t="s">
        <v>82</v>
      </c>
      <c r="C15" s="13">
        <f>'2018'!F15</f>
        <v>0</v>
      </c>
      <c r="D15" s="13">
        <v>4271612.99</v>
      </c>
      <c r="E15" s="13">
        <v>-4271612.99</v>
      </c>
      <c r="F15" s="13">
        <f t="shared" si="0"/>
        <v>0</v>
      </c>
    </row>
    <row r="16" spans="2:6" x14ac:dyDescent="0.25">
      <c r="B16" t="s">
        <v>9</v>
      </c>
      <c r="C16" s="13">
        <f>'2018'!F16</f>
        <v>0</v>
      </c>
      <c r="D16" s="13">
        <v>0</v>
      </c>
      <c r="E16" s="13">
        <v>0</v>
      </c>
      <c r="F16" s="13">
        <f t="shared" si="0"/>
        <v>0</v>
      </c>
    </row>
    <row r="17" spans="2:6" x14ac:dyDescent="0.25">
      <c r="B17" t="s">
        <v>10</v>
      </c>
      <c r="C17" s="13">
        <f>'2018'!F17</f>
        <v>0</v>
      </c>
      <c r="D17" s="13">
        <v>3044386.55</v>
      </c>
      <c r="E17" s="13">
        <v>0</v>
      </c>
      <c r="F17" s="13">
        <f t="shared" si="0"/>
        <v>3044386.55</v>
      </c>
    </row>
    <row r="18" spans="2:6" x14ac:dyDescent="0.25">
      <c r="B18" t="s">
        <v>11</v>
      </c>
      <c r="C18" s="13">
        <f>'2018'!F18</f>
        <v>51894.080000000002</v>
      </c>
      <c r="D18" s="13">
        <v>78866.080000000002</v>
      </c>
      <c r="E18" s="13">
        <v>0</v>
      </c>
      <c r="F18" s="13">
        <f t="shared" si="0"/>
        <v>130760.16</v>
      </c>
    </row>
    <row r="19" spans="2:6" x14ac:dyDescent="0.25">
      <c r="B19" t="s">
        <v>12</v>
      </c>
      <c r="C19" s="13">
        <f>'2018'!F19</f>
        <v>0</v>
      </c>
      <c r="D19" s="13">
        <v>96763.71</v>
      </c>
      <c r="E19" s="13">
        <v>-96763.71</v>
      </c>
      <c r="F19" s="13">
        <f t="shared" si="0"/>
        <v>0</v>
      </c>
    </row>
    <row r="20" spans="2:6" x14ac:dyDescent="0.25">
      <c r="B20" t="s">
        <v>13</v>
      </c>
      <c r="C20" s="13">
        <f>'2018'!F20</f>
        <v>0</v>
      </c>
      <c r="D20" s="13">
        <v>0</v>
      </c>
      <c r="E20" s="13">
        <v>0</v>
      </c>
      <c r="F20" s="13">
        <f t="shared" si="0"/>
        <v>0</v>
      </c>
    </row>
    <row r="21" spans="2:6" x14ac:dyDescent="0.25">
      <c r="B21" t="s">
        <v>14</v>
      </c>
      <c r="C21" s="13">
        <f>'2018'!F21</f>
        <v>0</v>
      </c>
      <c r="D21" s="13">
        <v>0</v>
      </c>
      <c r="E21" s="13">
        <v>0</v>
      </c>
      <c r="F21" s="13">
        <f t="shared" si="0"/>
        <v>0</v>
      </c>
    </row>
    <row r="22" spans="2:6" x14ac:dyDescent="0.25">
      <c r="C22" s="13"/>
      <c r="D22" s="13"/>
      <c r="E22" s="13"/>
      <c r="F22" s="13"/>
    </row>
    <row r="23" spans="2:6" s="1" customFormat="1" x14ac:dyDescent="0.25">
      <c r="B23" s="1" t="s">
        <v>45</v>
      </c>
      <c r="C23" s="12"/>
      <c r="D23" s="12"/>
      <c r="E23" s="12"/>
      <c r="F23" s="12"/>
    </row>
    <row r="24" spans="2:6" s="1" customFormat="1" x14ac:dyDescent="0.25">
      <c r="B24" t="s">
        <v>69</v>
      </c>
      <c r="C24" s="13">
        <f>'2018'!F24</f>
        <v>0</v>
      </c>
      <c r="D24" s="13">
        <v>0</v>
      </c>
      <c r="E24" s="13">
        <v>0</v>
      </c>
      <c r="F24" s="13">
        <f t="shared" ref="F24:F49" si="1">SUM(C24:E24)</f>
        <v>0</v>
      </c>
    </row>
    <row r="25" spans="2:6" x14ac:dyDescent="0.25">
      <c r="B25" t="s">
        <v>33</v>
      </c>
      <c r="C25" s="13">
        <f>'2018'!F25</f>
        <v>109719.87</v>
      </c>
      <c r="D25" s="13">
        <v>272274.92</v>
      </c>
      <c r="E25" s="13">
        <v>-308151.42</v>
      </c>
      <c r="F25" s="13">
        <f t="shared" si="1"/>
        <v>73843.37</v>
      </c>
    </row>
    <row r="26" spans="2:6" x14ac:dyDescent="0.25">
      <c r="B26" t="s">
        <v>27</v>
      </c>
      <c r="C26" s="13">
        <f>'2018'!F26</f>
        <v>0</v>
      </c>
      <c r="D26" s="13">
        <v>194306.66</v>
      </c>
      <c r="E26" s="13">
        <v>-194306.66</v>
      </c>
      <c r="F26" s="13">
        <f t="shared" si="1"/>
        <v>0</v>
      </c>
    </row>
    <row r="27" spans="2:6" x14ac:dyDescent="0.25">
      <c r="B27" t="s">
        <v>29</v>
      </c>
      <c r="C27" s="13">
        <f>'2018'!F27</f>
        <v>0</v>
      </c>
      <c r="D27" s="13">
        <v>573657.37</v>
      </c>
      <c r="E27" s="13">
        <v>-42989.18</v>
      </c>
      <c r="F27" s="13">
        <f t="shared" si="1"/>
        <v>530668.18999999994</v>
      </c>
    </row>
    <row r="28" spans="2:6" x14ac:dyDescent="0.25">
      <c r="B28" t="s">
        <v>70</v>
      </c>
      <c r="C28" s="13">
        <f>'2018'!F28</f>
        <v>0</v>
      </c>
      <c r="D28" s="13">
        <v>0</v>
      </c>
      <c r="E28" s="13">
        <v>0</v>
      </c>
      <c r="F28" s="13">
        <f t="shared" si="1"/>
        <v>0</v>
      </c>
    </row>
    <row r="29" spans="2:6" x14ac:dyDescent="0.25">
      <c r="B29" t="s">
        <v>34</v>
      </c>
      <c r="C29" s="13">
        <f>'2018'!F29</f>
        <v>39338.69</v>
      </c>
      <c r="D29" s="13">
        <v>217769.84</v>
      </c>
      <c r="E29" s="13">
        <v>0</v>
      </c>
      <c r="F29" s="13">
        <f t="shared" si="1"/>
        <v>257108.53</v>
      </c>
    </row>
    <row r="30" spans="2:6" x14ac:dyDescent="0.25">
      <c r="B30" t="s">
        <v>71</v>
      </c>
      <c r="C30" s="13">
        <f>'2018'!F30</f>
        <v>0</v>
      </c>
      <c r="D30" s="13">
        <v>136864.10999999999</v>
      </c>
      <c r="E30" s="13">
        <v>-136864.10999999999</v>
      </c>
      <c r="F30" s="13">
        <f t="shared" si="1"/>
        <v>0</v>
      </c>
    </row>
    <row r="31" spans="2:6" x14ac:dyDescent="0.25">
      <c r="B31" t="s">
        <v>57</v>
      </c>
      <c r="C31" s="13">
        <f>'2018'!F31</f>
        <v>0</v>
      </c>
      <c r="D31" s="13">
        <v>0</v>
      </c>
      <c r="E31" s="13">
        <v>0</v>
      </c>
      <c r="F31" s="13">
        <f t="shared" si="1"/>
        <v>0</v>
      </c>
    </row>
    <row r="32" spans="2:6" x14ac:dyDescent="0.25">
      <c r="B32" t="s">
        <v>53</v>
      </c>
      <c r="C32" s="13">
        <f>'2018'!F32</f>
        <v>0</v>
      </c>
      <c r="D32" s="13">
        <v>0</v>
      </c>
      <c r="E32" s="13">
        <v>0</v>
      </c>
      <c r="F32" s="13">
        <f t="shared" si="1"/>
        <v>0</v>
      </c>
    </row>
    <row r="33" spans="2:6" x14ac:dyDescent="0.25">
      <c r="B33" t="s">
        <v>72</v>
      </c>
      <c r="C33" s="13">
        <f>'2018'!F33</f>
        <v>0</v>
      </c>
      <c r="D33" s="13">
        <v>0</v>
      </c>
      <c r="E33" s="13">
        <v>0</v>
      </c>
      <c r="F33" s="13">
        <f t="shared" si="1"/>
        <v>0</v>
      </c>
    </row>
    <row r="34" spans="2:6" x14ac:dyDescent="0.25">
      <c r="B34" t="s">
        <v>20</v>
      </c>
      <c r="C34" s="13">
        <f>'2018'!F34</f>
        <v>215379.64</v>
      </c>
      <c r="D34" s="13">
        <v>323890</v>
      </c>
      <c r="E34" s="13">
        <v>0</v>
      </c>
      <c r="F34" s="13">
        <f t="shared" si="1"/>
        <v>539269.64</v>
      </c>
    </row>
    <row r="35" spans="2:6" x14ac:dyDescent="0.25">
      <c r="B35" t="s">
        <v>15</v>
      </c>
      <c r="C35" s="13">
        <f>'2018'!F35</f>
        <v>0</v>
      </c>
      <c r="D35" s="13">
        <v>792785.89</v>
      </c>
      <c r="E35" s="13">
        <v>-792785.89</v>
      </c>
      <c r="F35" s="13">
        <f t="shared" si="1"/>
        <v>0</v>
      </c>
    </row>
    <row r="36" spans="2:6" x14ac:dyDescent="0.25">
      <c r="B36" t="s">
        <v>16</v>
      </c>
      <c r="C36" s="13">
        <f>'2018'!F36</f>
        <v>300941.42000000004</v>
      </c>
      <c r="D36" s="13">
        <v>33050.359999999986</v>
      </c>
      <c r="E36" s="13">
        <v>-225665.94999999995</v>
      </c>
      <c r="F36" s="13">
        <f t="shared" si="1"/>
        <v>108325.83000000007</v>
      </c>
    </row>
    <row r="37" spans="2:6" x14ac:dyDescent="0.25">
      <c r="B37" t="s">
        <v>73</v>
      </c>
      <c r="C37" s="13">
        <f>'2018'!F37</f>
        <v>0</v>
      </c>
      <c r="D37" s="13">
        <v>143577.9</v>
      </c>
      <c r="E37" s="13">
        <v>0</v>
      </c>
      <c r="F37" s="13">
        <f t="shared" si="1"/>
        <v>143577.9</v>
      </c>
    </row>
    <row r="38" spans="2:6" x14ac:dyDescent="0.25">
      <c r="B38" t="s">
        <v>35</v>
      </c>
      <c r="C38" s="13">
        <f>'2018'!F38</f>
        <v>352330</v>
      </c>
      <c r="D38" s="13">
        <v>486611.12</v>
      </c>
      <c r="E38" s="13">
        <v>-838941.12</v>
      </c>
      <c r="F38" s="13">
        <f t="shared" si="1"/>
        <v>0</v>
      </c>
    </row>
    <row r="39" spans="2:6" x14ac:dyDescent="0.25">
      <c r="B39" t="s">
        <v>36</v>
      </c>
      <c r="C39" s="13">
        <f>'2018'!F39</f>
        <v>0</v>
      </c>
      <c r="D39" s="13">
        <v>801231.81</v>
      </c>
      <c r="E39" s="13">
        <v>-801231.81</v>
      </c>
      <c r="F39" s="13">
        <f t="shared" si="1"/>
        <v>0</v>
      </c>
    </row>
    <row r="40" spans="2:6" x14ac:dyDescent="0.25">
      <c r="B40" t="s">
        <v>37</v>
      </c>
      <c r="C40" s="13">
        <f>'2018'!F40</f>
        <v>0</v>
      </c>
      <c r="D40" s="13">
        <v>369929.95</v>
      </c>
      <c r="E40" s="13">
        <v>-369929.95</v>
      </c>
      <c r="F40" s="13">
        <f t="shared" si="1"/>
        <v>0</v>
      </c>
    </row>
    <row r="41" spans="2:6" x14ac:dyDescent="0.25">
      <c r="B41" t="s">
        <v>74</v>
      </c>
      <c r="C41" s="13">
        <f>'2018'!F41</f>
        <v>0</v>
      </c>
      <c r="D41" s="13">
        <v>0</v>
      </c>
      <c r="E41" s="13">
        <v>0</v>
      </c>
      <c r="F41" s="13">
        <f t="shared" si="1"/>
        <v>0</v>
      </c>
    </row>
    <row r="42" spans="2:6" x14ac:dyDescent="0.25">
      <c r="B42" t="s">
        <v>17</v>
      </c>
      <c r="C42" s="13">
        <f>'2018'!F42</f>
        <v>0</v>
      </c>
      <c r="D42" s="13">
        <v>257821.31</v>
      </c>
      <c r="E42" s="13">
        <v>-257821.31</v>
      </c>
      <c r="F42" s="13">
        <f t="shared" si="1"/>
        <v>0</v>
      </c>
    </row>
    <row r="43" spans="2:6" x14ac:dyDescent="0.25">
      <c r="B43" t="s">
        <v>54</v>
      </c>
      <c r="C43" s="13">
        <f>'2018'!F43</f>
        <v>0</v>
      </c>
      <c r="D43" s="13">
        <v>0</v>
      </c>
      <c r="E43" s="13">
        <v>0</v>
      </c>
      <c r="F43" s="13">
        <f t="shared" si="1"/>
        <v>0</v>
      </c>
    </row>
    <row r="44" spans="2:6" x14ac:dyDescent="0.25">
      <c r="B44" t="s">
        <v>24</v>
      </c>
      <c r="C44" s="13">
        <f>'2018'!F44</f>
        <v>0</v>
      </c>
      <c r="D44" s="13">
        <v>87474.53</v>
      </c>
      <c r="E44" s="13">
        <v>-87474.53</v>
      </c>
      <c r="F44" s="13">
        <f t="shared" si="1"/>
        <v>0</v>
      </c>
    </row>
    <row r="45" spans="2:6" x14ac:dyDescent="0.25">
      <c r="B45" t="s">
        <v>25</v>
      </c>
      <c r="C45" s="13">
        <f>'2018'!F45</f>
        <v>0</v>
      </c>
      <c r="D45" s="13">
        <v>57457.58</v>
      </c>
      <c r="E45" s="13">
        <v>-57457.58</v>
      </c>
      <c r="F45" s="13">
        <f t="shared" si="1"/>
        <v>0</v>
      </c>
    </row>
    <row r="46" spans="2:6" x14ac:dyDescent="0.25">
      <c r="B46" t="s">
        <v>75</v>
      </c>
      <c r="C46" s="13">
        <f>'2018'!F46</f>
        <v>0</v>
      </c>
      <c r="D46" s="13">
        <v>998999.99</v>
      </c>
      <c r="E46" s="13">
        <v>-998999.99</v>
      </c>
      <c r="F46" s="13">
        <f t="shared" si="1"/>
        <v>0</v>
      </c>
    </row>
    <row r="47" spans="2:6" x14ac:dyDescent="0.25">
      <c r="B47" t="s">
        <v>38</v>
      </c>
      <c r="C47" s="13">
        <f>'2018'!F47</f>
        <v>0</v>
      </c>
      <c r="D47" s="13">
        <v>0</v>
      </c>
      <c r="E47" s="13">
        <v>0</v>
      </c>
      <c r="F47" s="13">
        <f t="shared" si="1"/>
        <v>0</v>
      </c>
    </row>
    <row r="48" spans="2:6" x14ac:dyDescent="0.25">
      <c r="B48" t="s">
        <v>76</v>
      </c>
      <c r="C48" s="13">
        <f>'2018'!F48</f>
        <v>0</v>
      </c>
      <c r="D48" s="13">
        <v>173970.01</v>
      </c>
      <c r="E48" s="13">
        <v>-173970.01</v>
      </c>
      <c r="F48" s="13">
        <f t="shared" si="1"/>
        <v>0</v>
      </c>
    </row>
    <row r="49" spans="2:6" x14ac:dyDescent="0.25">
      <c r="B49" t="s">
        <v>39</v>
      </c>
      <c r="C49" s="13">
        <f>'2018'!F49</f>
        <v>0</v>
      </c>
      <c r="D49" s="13">
        <v>62166.2</v>
      </c>
      <c r="E49" s="13">
        <v>-62166.2</v>
      </c>
      <c r="F49" s="13">
        <f t="shared" si="1"/>
        <v>0</v>
      </c>
    </row>
    <row r="50" spans="2:6" x14ac:dyDescent="0.25">
      <c r="C50" s="13"/>
      <c r="D50" s="13"/>
      <c r="E50" s="13"/>
      <c r="F50" s="13"/>
    </row>
    <row r="51" spans="2:6" ht="30" x14ac:dyDescent="0.25">
      <c r="B51" s="5" t="s">
        <v>0</v>
      </c>
      <c r="C51" s="6" t="s">
        <v>3</v>
      </c>
      <c r="D51" s="6" t="s">
        <v>1</v>
      </c>
      <c r="E51" s="6" t="s">
        <v>30</v>
      </c>
      <c r="F51" s="6" t="s">
        <v>4</v>
      </c>
    </row>
    <row r="52" spans="2:6" x14ac:dyDescent="0.25">
      <c r="C52" s="13"/>
      <c r="D52" s="13"/>
      <c r="E52" s="13"/>
      <c r="F52" s="13"/>
    </row>
    <row r="53" spans="2:6" s="1" customFormat="1" x14ac:dyDescent="0.25">
      <c r="B53" s="1" t="s">
        <v>2</v>
      </c>
      <c r="C53" s="12"/>
      <c r="D53" s="12"/>
      <c r="E53" s="12"/>
      <c r="F53" s="12"/>
    </row>
    <row r="54" spans="2:6" x14ac:dyDescent="0.25">
      <c r="B54" t="s">
        <v>77</v>
      </c>
      <c r="C54" s="13">
        <f>'2018'!F54</f>
        <v>0</v>
      </c>
      <c r="D54" s="13">
        <v>804592.61</v>
      </c>
      <c r="E54" s="13">
        <v>-804592.61</v>
      </c>
      <c r="F54" s="13">
        <f t="shared" ref="F54" si="2">SUM(C54:E54)</f>
        <v>0</v>
      </c>
    </row>
    <row r="55" spans="2:6" x14ac:dyDescent="0.25">
      <c r="B55" t="s">
        <v>19</v>
      </c>
      <c r="C55" s="13">
        <f>'2018'!F55</f>
        <v>257478.16</v>
      </c>
      <c r="D55" s="13">
        <v>210112.64999999991</v>
      </c>
      <c r="E55" s="13">
        <v>-399293.89</v>
      </c>
      <c r="F55" s="13">
        <f>SUM(C55:E55)</f>
        <v>68296.919999999925</v>
      </c>
    </row>
    <row r="56" spans="2:6" x14ac:dyDescent="0.25">
      <c r="C56" s="13"/>
      <c r="D56" s="13"/>
      <c r="E56" s="13"/>
      <c r="F56" s="13"/>
    </row>
    <row r="57" spans="2:6" s="1" customFormat="1" x14ac:dyDescent="0.25">
      <c r="B57" s="1" t="s">
        <v>46</v>
      </c>
      <c r="C57" s="12"/>
      <c r="D57" s="12"/>
      <c r="E57" s="12"/>
      <c r="F57" s="12"/>
    </row>
    <row r="58" spans="2:6" x14ac:dyDescent="0.25">
      <c r="B58" t="s">
        <v>23</v>
      </c>
      <c r="C58" s="13">
        <f>'2018'!F58</f>
        <v>48127.3</v>
      </c>
      <c r="D58" s="13">
        <v>183911.66</v>
      </c>
      <c r="E58" s="13">
        <v>0</v>
      </c>
      <c r="F58" s="13">
        <f t="shared" ref="F58:F60" si="3">SUM(C58:E58)</f>
        <v>232038.96000000002</v>
      </c>
    </row>
    <row r="59" spans="2:6" s="1" customFormat="1" x14ac:dyDescent="0.25">
      <c r="B59" t="s">
        <v>85</v>
      </c>
      <c r="C59" s="13">
        <f>'2018'!F59</f>
        <v>0</v>
      </c>
      <c r="D59" s="13">
        <v>0</v>
      </c>
      <c r="E59" s="13">
        <v>0</v>
      </c>
      <c r="F59" s="13">
        <f>SUM(C59:E59)</f>
        <v>0</v>
      </c>
    </row>
    <row r="60" spans="2:6" x14ac:dyDescent="0.25">
      <c r="B60" t="s">
        <v>78</v>
      </c>
      <c r="C60" s="13">
        <f>'2018'!F60</f>
        <v>694425.96</v>
      </c>
      <c r="D60" s="13">
        <v>31154.86</v>
      </c>
      <c r="E60" s="13">
        <v>0</v>
      </c>
      <c r="F60" s="13">
        <f t="shared" si="3"/>
        <v>725580.82</v>
      </c>
    </row>
    <row r="61" spans="2:6" x14ac:dyDescent="0.25">
      <c r="B61" t="s">
        <v>21</v>
      </c>
      <c r="C61" s="13">
        <f>'2018'!F61</f>
        <v>207944.18</v>
      </c>
      <c r="D61" s="13">
        <v>44448.480000000003</v>
      </c>
      <c r="E61" s="13">
        <v>0</v>
      </c>
      <c r="F61" s="13">
        <f>SUM(C61:E61)</f>
        <v>252392.66</v>
      </c>
    </row>
    <row r="62" spans="2:6" x14ac:dyDescent="0.25">
      <c r="B62" t="s">
        <v>79</v>
      </c>
      <c r="C62" s="13">
        <f>'2018'!F62</f>
        <v>48130.38</v>
      </c>
      <c r="D62" s="13">
        <v>26880.61</v>
      </c>
      <c r="E62" s="13">
        <v>-75010.989999999991</v>
      </c>
      <c r="F62" s="13">
        <f t="shared" ref="F62:F68" si="4">SUM(C62:E62)</f>
        <v>0</v>
      </c>
    </row>
    <row r="63" spans="2:6" x14ac:dyDescent="0.25">
      <c r="B63" t="s">
        <v>40</v>
      </c>
      <c r="C63" s="13">
        <f>'2018'!F63</f>
        <v>474312.98</v>
      </c>
      <c r="D63" s="13">
        <v>124249.48</v>
      </c>
      <c r="E63" s="13">
        <v>0</v>
      </c>
      <c r="F63" s="13">
        <f t="shared" si="4"/>
        <v>598562.46</v>
      </c>
    </row>
    <row r="64" spans="2:6" x14ac:dyDescent="0.25">
      <c r="B64" t="s">
        <v>50</v>
      </c>
      <c r="C64" s="13">
        <f>'2018'!F64</f>
        <v>0</v>
      </c>
      <c r="D64" s="13">
        <v>0</v>
      </c>
      <c r="E64" s="13">
        <v>0</v>
      </c>
      <c r="F64" s="13">
        <f t="shared" si="4"/>
        <v>0</v>
      </c>
    </row>
    <row r="65" spans="2:6" x14ac:dyDescent="0.25">
      <c r="B65" t="s">
        <v>28</v>
      </c>
      <c r="C65" s="13">
        <f>'2018'!F65</f>
        <v>0</v>
      </c>
      <c r="D65" s="13">
        <v>310842.18</v>
      </c>
      <c r="E65" s="13">
        <v>0</v>
      </c>
      <c r="F65" s="13">
        <f t="shared" si="4"/>
        <v>310842.18</v>
      </c>
    </row>
    <row r="66" spans="2:6" x14ac:dyDescent="0.25">
      <c r="B66" t="s">
        <v>51</v>
      </c>
      <c r="C66" s="13">
        <f>'2018'!F66</f>
        <v>0</v>
      </c>
      <c r="D66" s="13">
        <v>0</v>
      </c>
      <c r="E66" s="13">
        <v>0</v>
      </c>
      <c r="F66" s="13">
        <f t="shared" si="4"/>
        <v>0</v>
      </c>
    </row>
    <row r="67" spans="2:6" x14ac:dyDescent="0.25">
      <c r="B67" t="s">
        <v>41</v>
      </c>
      <c r="C67" s="13">
        <f>'2018'!F67</f>
        <v>925038.39000000013</v>
      </c>
      <c r="D67" s="13">
        <v>-791329.98</v>
      </c>
      <c r="E67" s="13">
        <v>0</v>
      </c>
      <c r="F67" s="13">
        <f t="shared" si="4"/>
        <v>133708.41000000015</v>
      </c>
    </row>
    <row r="68" spans="2:6" x14ac:dyDescent="0.25">
      <c r="B68" t="s">
        <v>42</v>
      </c>
      <c r="C68" s="13">
        <f>'2018'!F68</f>
        <v>0</v>
      </c>
      <c r="D68" s="14">
        <v>0</v>
      </c>
      <c r="E68" s="13">
        <v>0</v>
      </c>
      <c r="F68" s="13">
        <f t="shared" si="4"/>
        <v>0</v>
      </c>
    </row>
    <row r="69" spans="2:6" x14ac:dyDescent="0.25">
      <c r="C69" s="13"/>
      <c r="D69" s="13"/>
      <c r="E69" s="13"/>
      <c r="F69" s="13"/>
    </row>
    <row r="70" spans="2:6" s="1" customFormat="1" x14ac:dyDescent="0.25">
      <c r="B70" s="1" t="s">
        <v>43</v>
      </c>
      <c r="C70" s="12"/>
      <c r="D70" s="12"/>
      <c r="E70" s="12"/>
      <c r="F70" s="12"/>
    </row>
    <row r="71" spans="2:6" x14ac:dyDescent="0.25">
      <c r="B71" t="s">
        <v>80</v>
      </c>
      <c r="C71" s="13">
        <f>'2018'!F71</f>
        <v>275678.32</v>
      </c>
      <c r="D71" s="13">
        <v>533513.31999999995</v>
      </c>
      <c r="E71" s="13">
        <v>0</v>
      </c>
      <c r="F71" s="13">
        <f t="shared" ref="F71" si="5">SUM(C71:E71)</f>
        <v>809191.6399999999</v>
      </c>
    </row>
    <row r="72" spans="2:6" x14ac:dyDescent="0.25">
      <c r="C72" s="13"/>
      <c r="D72" s="13"/>
      <c r="E72" s="13"/>
      <c r="F72" s="13"/>
    </row>
    <row r="73" spans="2:6" x14ac:dyDescent="0.25">
      <c r="B73" s="1" t="s">
        <v>47</v>
      </c>
      <c r="C73" s="13"/>
      <c r="D73" s="13"/>
      <c r="E73" s="13"/>
      <c r="F73" s="13"/>
    </row>
    <row r="74" spans="2:6" x14ac:dyDescent="0.25">
      <c r="B74" t="s">
        <v>86</v>
      </c>
      <c r="C74" s="13">
        <f>'2018'!F74</f>
        <v>0</v>
      </c>
      <c r="D74" s="13">
        <v>0</v>
      </c>
      <c r="E74" s="13">
        <v>0</v>
      </c>
      <c r="F74" s="13">
        <f>SUM(C74:E74)</f>
        <v>0</v>
      </c>
    </row>
    <row r="75" spans="2:6" x14ac:dyDescent="0.25">
      <c r="C75" s="13"/>
      <c r="D75" s="13"/>
      <c r="E75" s="13"/>
      <c r="F75" s="13"/>
    </row>
    <row r="76" spans="2:6" x14ac:dyDescent="0.25">
      <c r="B76" s="2" t="s">
        <v>48</v>
      </c>
      <c r="C76" s="12"/>
      <c r="D76" s="12"/>
      <c r="E76" s="12"/>
      <c r="F76" s="12"/>
    </row>
    <row r="77" spans="2:6" x14ac:dyDescent="0.25">
      <c r="B77" t="s">
        <v>26</v>
      </c>
      <c r="C77" s="13">
        <f>'2018'!F77</f>
        <v>0</v>
      </c>
      <c r="D77" s="13">
        <v>60080.480000000003</v>
      </c>
      <c r="E77" s="13">
        <v>0</v>
      </c>
      <c r="F77" s="13">
        <f>SUM(C77:E77)</f>
        <v>60080.480000000003</v>
      </c>
    </row>
    <row r="78" spans="2:6" x14ac:dyDescent="0.25">
      <c r="B78" t="s">
        <v>56</v>
      </c>
      <c r="C78" s="13">
        <f>'2018'!F78</f>
        <v>0</v>
      </c>
      <c r="D78" s="13">
        <v>0</v>
      </c>
      <c r="E78" s="13">
        <v>0</v>
      </c>
      <c r="F78" s="13">
        <f t="shared" ref="F78:F83" si="6">SUM(C78:E78)</f>
        <v>0</v>
      </c>
    </row>
    <row r="79" spans="2:6" x14ac:dyDescent="0.25">
      <c r="B79" t="s">
        <v>22</v>
      </c>
      <c r="C79" s="13">
        <f>'2018'!F79</f>
        <v>439236.69</v>
      </c>
      <c r="D79" s="13">
        <v>1348770.11</v>
      </c>
      <c r="E79" s="13">
        <v>0</v>
      </c>
      <c r="F79" s="13">
        <f t="shared" si="6"/>
        <v>1788006.8</v>
      </c>
    </row>
    <row r="80" spans="2:6" x14ac:dyDescent="0.25">
      <c r="B80" t="s">
        <v>58</v>
      </c>
      <c r="C80" s="13">
        <f>'2018'!F80</f>
        <v>23320.45</v>
      </c>
      <c r="D80" s="13">
        <v>11940.16</v>
      </c>
      <c r="E80" s="13">
        <v>0</v>
      </c>
      <c r="F80" s="13">
        <f t="shared" si="6"/>
        <v>35260.61</v>
      </c>
    </row>
    <row r="81" spans="2:6" x14ac:dyDescent="0.25">
      <c r="B81" t="s">
        <v>52</v>
      </c>
      <c r="C81" s="13">
        <f>'2018'!F81</f>
        <v>0</v>
      </c>
      <c r="D81" s="13">
        <v>0</v>
      </c>
      <c r="E81" s="13">
        <v>0</v>
      </c>
      <c r="F81" s="13">
        <f t="shared" si="6"/>
        <v>0</v>
      </c>
    </row>
    <row r="82" spans="2:6" x14ac:dyDescent="0.25">
      <c r="B82" t="s">
        <v>55</v>
      </c>
      <c r="C82" s="13">
        <f>'2018'!F82</f>
        <v>0</v>
      </c>
      <c r="D82" s="13">
        <v>0</v>
      </c>
      <c r="E82" s="13">
        <v>0</v>
      </c>
      <c r="F82" s="13">
        <f t="shared" si="6"/>
        <v>0</v>
      </c>
    </row>
    <row r="83" spans="2:6" x14ac:dyDescent="0.25">
      <c r="B83" t="s">
        <v>59</v>
      </c>
      <c r="C83" s="13">
        <f>'2018'!F83</f>
        <v>798182.72</v>
      </c>
      <c r="D83" s="13">
        <v>-317754.01</v>
      </c>
      <c r="E83" s="13">
        <v>0</v>
      </c>
      <c r="F83" s="13">
        <f t="shared" si="6"/>
        <v>480428.70999999996</v>
      </c>
    </row>
    <row r="84" spans="2:6" x14ac:dyDescent="0.25">
      <c r="C84" s="13"/>
      <c r="D84" s="13"/>
      <c r="E84" s="13"/>
      <c r="F84" s="13"/>
    </row>
    <row r="85" spans="2:6" x14ac:dyDescent="0.25">
      <c r="B85" s="2" t="s">
        <v>65</v>
      </c>
      <c r="C85" s="13"/>
      <c r="D85" s="13"/>
      <c r="E85" s="13"/>
      <c r="F85" s="13"/>
    </row>
    <row r="86" spans="2:6" x14ac:dyDescent="0.25">
      <c r="B86" t="s">
        <v>18</v>
      </c>
      <c r="C86" s="13">
        <f>'2018'!F86</f>
        <v>103306.19</v>
      </c>
      <c r="D86" s="13">
        <v>44827.83</v>
      </c>
      <c r="E86" s="13">
        <v>0</v>
      </c>
      <c r="F86" s="13">
        <f t="shared" ref="F86" si="7">SUM(C86:E86)</f>
        <v>148134.02000000002</v>
      </c>
    </row>
    <row r="87" spans="2:6" x14ac:dyDescent="0.25">
      <c r="C87" s="13"/>
      <c r="D87" s="13"/>
      <c r="E87" s="13"/>
      <c r="F87" s="13"/>
    </row>
    <row r="88" spans="2:6" x14ac:dyDescent="0.25">
      <c r="B88" s="1" t="s">
        <v>60</v>
      </c>
      <c r="C88" s="13"/>
      <c r="D88" s="13"/>
      <c r="E88" s="13"/>
      <c r="F88" s="13"/>
    </row>
    <row r="89" spans="2:6" x14ac:dyDescent="0.25">
      <c r="B89" t="s">
        <v>61</v>
      </c>
      <c r="C89" s="13">
        <f>'2018'!F89</f>
        <v>4957199.0999999996</v>
      </c>
      <c r="D89" s="13">
        <v>512754.81</v>
      </c>
      <c r="E89" s="13">
        <v>0</v>
      </c>
      <c r="F89" s="13">
        <f t="shared" ref="F89:F93" si="8">SUM(C89:E89)</f>
        <v>5469953.9099999992</v>
      </c>
    </row>
    <row r="90" spans="2:6" x14ac:dyDescent="0.25">
      <c r="B90" t="s">
        <v>62</v>
      </c>
      <c r="C90" s="13">
        <f>'2018'!F90</f>
        <v>0</v>
      </c>
      <c r="D90" s="13">
        <v>0</v>
      </c>
      <c r="E90" s="13">
        <v>0</v>
      </c>
      <c r="F90" s="13">
        <f t="shared" si="8"/>
        <v>0</v>
      </c>
    </row>
    <row r="91" spans="2:6" x14ac:dyDescent="0.25">
      <c r="B91" t="s">
        <v>63</v>
      </c>
      <c r="C91" s="13">
        <f>'2018'!F91</f>
        <v>41006.61</v>
      </c>
      <c r="D91" s="13">
        <v>554223.93000000005</v>
      </c>
      <c r="E91" s="13">
        <v>0</v>
      </c>
      <c r="F91" s="13">
        <f t="shared" si="8"/>
        <v>595230.54</v>
      </c>
    </row>
    <row r="92" spans="2:6" x14ac:dyDescent="0.25">
      <c r="B92" t="s">
        <v>49</v>
      </c>
      <c r="C92" s="13">
        <f>'2018'!F92</f>
        <v>7319079.1699999999</v>
      </c>
      <c r="D92" s="13">
        <v>374888.83</v>
      </c>
      <c r="E92" s="13">
        <v>0</v>
      </c>
      <c r="F92" s="13">
        <f t="shared" si="8"/>
        <v>7693968</v>
      </c>
    </row>
    <row r="93" spans="2:6" x14ac:dyDescent="0.25">
      <c r="B93" t="s">
        <v>64</v>
      </c>
      <c r="C93" s="13">
        <f>'2018'!F93</f>
        <v>3373374.71</v>
      </c>
      <c r="D93" s="13">
        <v>262379.14</v>
      </c>
      <c r="E93" s="13">
        <v>0</v>
      </c>
      <c r="F93" s="13">
        <f t="shared" si="8"/>
        <v>3635753.85</v>
      </c>
    </row>
    <row r="94" spans="2:6" x14ac:dyDescent="0.25">
      <c r="C94" s="13"/>
      <c r="D94" s="13"/>
      <c r="E94" s="13"/>
      <c r="F94" s="13"/>
    </row>
    <row r="95" spans="2:6" x14ac:dyDescent="0.25">
      <c r="B95" s="1" t="s">
        <v>66</v>
      </c>
      <c r="C95" s="13"/>
      <c r="D95" s="13"/>
      <c r="E95" s="13"/>
      <c r="F95" s="13"/>
    </row>
    <row r="96" spans="2:6" x14ac:dyDescent="0.25">
      <c r="B96" t="s">
        <v>84</v>
      </c>
      <c r="C96" s="13">
        <f>'2018'!F96</f>
        <v>0</v>
      </c>
      <c r="D96" s="13">
        <v>154874.89000000001</v>
      </c>
      <c r="E96" s="13">
        <v>0</v>
      </c>
      <c r="F96" s="13">
        <f t="shared" ref="F96" si="9">SUM(C96:E96)</f>
        <v>154874.89000000001</v>
      </c>
    </row>
    <row r="97" spans="2:6" x14ac:dyDescent="0.25">
      <c r="C97" s="13"/>
      <c r="D97" s="13"/>
      <c r="E97" s="13"/>
      <c r="F97" s="13"/>
    </row>
    <row r="98" spans="2:6" x14ac:dyDescent="0.25">
      <c r="B98" s="1" t="s">
        <v>68</v>
      </c>
      <c r="C98" s="13"/>
      <c r="D98" s="13"/>
      <c r="E98" s="13"/>
      <c r="F98" s="13"/>
    </row>
    <row r="99" spans="2:6" x14ac:dyDescent="0.25">
      <c r="B99" t="s">
        <v>81</v>
      </c>
      <c r="C99" s="13"/>
      <c r="D99" s="13"/>
      <c r="E99" s="13"/>
      <c r="F99" s="13"/>
    </row>
    <row r="100" spans="2:6" x14ac:dyDescent="0.25">
      <c r="C100" s="13"/>
      <c r="D100" s="13"/>
      <c r="E100" s="13"/>
      <c r="F100" s="13"/>
    </row>
    <row r="101" spans="2:6" x14ac:dyDescent="0.25">
      <c r="B101" s="1" t="s">
        <v>67</v>
      </c>
      <c r="C101" s="13"/>
      <c r="D101" s="13"/>
      <c r="E101" s="13"/>
      <c r="F101" s="13"/>
    </row>
    <row r="102" spans="2:6" x14ac:dyDescent="0.25">
      <c r="B102" t="s">
        <v>81</v>
      </c>
      <c r="C102" s="13"/>
      <c r="D102" s="13"/>
      <c r="E102" s="13"/>
      <c r="F102" s="13"/>
    </row>
    <row r="103" spans="2:6" x14ac:dyDescent="0.25">
      <c r="C103" s="13"/>
      <c r="D103" s="13"/>
      <c r="E103" s="13"/>
      <c r="F103" s="13"/>
    </row>
    <row r="104" spans="2:6" x14ac:dyDescent="0.25">
      <c r="C104" s="13"/>
      <c r="D104" s="13"/>
      <c r="E104" s="13"/>
      <c r="F104" s="13"/>
    </row>
    <row r="105" spans="2:6" x14ac:dyDescent="0.25">
      <c r="C105" s="13"/>
      <c r="D105" s="13"/>
      <c r="E105" s="13"/>
      <c r="F105" s="13"/>
    </row>
    <row r="106" spans="2:6" x14ac:dyDescent="0.25">
      <c r="C106" s="13"/>
      <c r="D106" s="13"/>
      <c r="E106" s="13"/>
      <c r="F106" s="13"/>
    </row>
    <row r="107" spans="2:6" x14ac:dyDescent="0.25">
      <c r="C107" s="13"/>
      <c r="D107" s="13"/>
      <c r="E107" s="13"/>
      <c r="F107" s="13"/>
    </row>
    <row r="108" spans="2:6" x14ac:dyDescent="0.25">
      <c r="C108" s="13"/>
      <c r="D108" s="13"/>
      <c r="E108" s="13"/>
      <c r="F108" s="13"/>
    </row>
    <row r="109" spans="2:6" x14ac:dyDescent="0.25">
      <c r="C109" s="13"/>
      <c r="D109" s="13"/>
      <c r="E109" s="13"/>
      <c r="F109" s="13"/>
    </row>
    <row r="110" spans="2:6" x14ac:dyDescent="0.25">
      <c r="C110" s="13"/>
      <c r="D110" s="13"/>
      <c r="E110" s="13"/>
      <c r="F110" s="13"/>
    </row>
    <row r="111" spans="2:6" x14ac:dyDescent="0.25">
      <c r="C111" s="13"/>
      <c r="D111" s="13"/>
      <c r="E111" s="13"/>
      <c r="F111" s="13"/>
    </row>
    <row r="112" spans="2:6" x14ac:dyDescent="0.25">
      <c r="C112" s="13"/>
      <c r="D112" s="13"/>
      <c r="E112" s="13"/>
      <c r="F112" s="13"/>
    </row>
    <row r="113" spans="3:6" x14ac:dyDescent="0.25">
      <c r="C113" s="13"/>
      <c r="D113" s="13"/>
      <c r="E113" s="13"/>
      <c r="F113" s="13"/>
    </row>
    <row r="114" spans="3:6" x14ac:dyDescent="0.25">
      <c r="C114" s="13"/>
      <c r="D114" s="13"/>
      <c r="E114" s="13"/>
      <c r="F114" s="13"/>
    </row>
    <row r="115" spans="3:6" x14ac:dyDescent="0.25">
      <c r="C115" s="13"/>
      <c r="D115" s="13"/>
      <c r="E115" s="13"/>
      <c r="F115" s="13"/>
    </row>
    <row r="116" spans="3:6" x14ac:dyDescent="0.25">
      <c r="C116" s="13"/>
      <c r="D116" s="13"/>
      <c r="E116" s="13"/>
      <c r="F116" s="13"/>
    </row>
    <row r="117" spans="3:6" x14ac:dyDescent="0.25">
      <c r="C117" s="13"/>
      <c r="D117" s="13"/>
      <c r="E117" s="13"/>
      <c r="F117" s="13"/>
    </row>
    <row r="118" spans="3:6" x14ac:dyDescent="0.25">
      <c r="C118" s="13"/>
      <c r="D118" s="13"/>
      <c r="E118" s="13"/>
      <c r="F118" s="13"/>
    </row>
    <row r="119" spans="3:6" x14ac:dyDescent="0.25">
      <c r="C119" s="13"/>
      <c r="D119" s="13"/>
      <c r="E119" s="13"/>
      <c r="F119" s="13"/>
    </row>
    <row r="120" spans="3:6" x14ac:dyDescent="0.25">
      <c r="C120" s="13"/>
      <c r="D120" s="13"/>
      <c r="E120" s="13"/>
      <c r="F120" s="13"/>
    </row>
    <row r="121" spans="3:6" x14ac:dyDescent="0.25">
      <c r="C121" s="13"/>
      <c r="D121" s="13"/>
      <c r="E121" s="13"/>
      <c r="F121" s="13"/>
    </row>
    <row r="122" spans="3:6" x14ac:dyDescent="0.25">
      <c r="C122" s="13"/>
      <c r="D122" s="13"/>
      <c r="E122" s="13"/>
      <c r="F122" s="13"/>
    </row>
    <row r="123" spans="3:6" x14ac:dyDescent="0.25">
      <c r="C123" s="13"/>
      <c r="D123" s="13"/>
      <c r="E123" s="13"/>
      <c r="F123" s="13"/>
    </row>
    <row r="124" spans="3:6" x14ac:dyDescent="0.25">
      <c r="C124" s="13"/>
      <c r="D124" s="13"/>
      <c r="E124" s="13"/>
      <c r="F124" s="13"/>
    </row>
    <row r="125" spans="3:6" x14ac:dyDescent="0.25">
      <c r="C125" s="13"/>
      <c r="D125" s="13"/>
      <c r="E125" s="13"/>
      <c r="F125" s="13"/>
    </row>
    <row r="126" spans="3:6" x14ac:dyDescent="0.25">
      <c r="C126" s="13"/>
      <c r="D126" s="13"/>
      <c r="E126" s="13"/>
      <c r="F126" s="13"/>
    </row>
    <row r="127" spans="3:6" x14ac:dyDescent="0.25">
      <c r="C127" s="13"/>
      <c r="D127" s="13"/>
      <c r="E127" s="13"/>
      <c r="F127" s="13"/>
    </row>
    <row r="128" spans="3:6" x14ac:dyDescent="0.25">
      <c r="C128" s="13"/>
      <c r="D128" s="13"/>
      <c r="E128" s="13"/>
      <c r="F128" s="13"/>
    </row>
    <row r="129" spans="3:6" x14ac:dyDescent="0.25">
      <c r="C129" s="13"/>
      <c r="D129" s="13"/>
      <c r="E129" s="13"/>
      <c r="F129" s="13"/>
    </row>
    <row r="130" spans="3:6" x14ac:dyDescent="0.25">
      <c r="C130" s="13"/>
      <c r="D130" s="13"/>
      <c r="E130" s="13"/>
      <c r="F130" s="13"/>
    </row>
    <row r="131" spans="3:6" x14ac:dyDescent="0.25">
      <c r="C131" s="13"/>
      <c r="D131" s="13"/>
      <c r="E131" s="13"/>
      <c r="F131" s="13"/>
    </row>
    <row r="132" spans="3:6" x14ac:dyDescent="0.25">
      <c r="C132" s="13"/>
      <c r="D132" s="13"/>
      <c r="E132" s="13"/>
      <c r="F132" s="13"/>
    </row>
    <row r="133" spans="3:6" x14ac:dyDescent="0.25">
      <c r="C133" s="13"/>
      <c r="D133" s="13"/>
      <c r="E133" s="13"/>
      <c r="F133" s="13"/>
    </row>
    <row r="134" spans="3:6" x14ac:dyDescent="0.25">
      <c r="C134" s="13"/>
      <c r="D134" s="13"/>
      <c r="E134" s="13"/>
      <c r="F134" s="13"/>
    </row>
    <row r="135" spans="3:6" x14ac:dyDescent="0.25">
      <c r="C135" s="13"/>
      <c r="D135" s="13"/>
      <c r="E135" s="13"/>
      <c r="F135" s="13"/>
    </row>
    <row r="136" spans="3:6" x14ac:dyDescent="0.25">
      <c r="C136" s="13"/>
      <c r="D136" s="13"/>
      <c r="E136" s="13"/>
      <c r="F136" s="13"/>
    </row>
    <row r="137" spans="3:6" x14ac:dyDescent="0.25">
      <c r="C137" s="13"/>
      <c r="D137" s="13"/>
      <c r="E137" s="13"/>
      <c r="F137" s="13"/>
    </row>
    <row r="138" spans="3:6" x14ac:dyDescent="0.25">
      <c r="C138" s="13"/>
      <c r="D138" s="13"/>
      <c r="E138" s="13"/>
      <c r="F138" s="13"/>
    </row>
    <row r="139" spans="3:6" x14ac:dyDescent="0.25">
      <c r="C139" s="13"/>
      <c r="D139" s="13"/>
      <c r="E139" s="13"/>
      <c r="F139" s="13"/>
    </row>
    <row r="140" spans="3:6" x14ac:dyDescent="0.25">
      <c r="C140" s="13"/>
      <c r="D140" s="13"/>
      <c r="E140" s="13"/>
      <c r="F140" s="13"/>
    </row>
    <row r="141" spans="3:6" x14ac:dyDescent="0.25">
      <c r="C141" s="13"/>
      <c r="D141" s="13"/>
      <c r="E141" s="13"/>
      <c r="F141" s="13"/>
    </row>
    <row r="142" spans="3:6" x14ac:dyDescent="0.25">
      <c r="C142" s="13"/>
      <c r="D142" s="13"/>
      <c r="E142" s="13"/>
      <c r="F142" s="13"/>
    </row>
    <row r="143" spans="3:6" x14ac:dyDescent="0.25">
      <c r="C143" s="13"/>
      <c r="D143" s="13"/>
      <c r="E143" s="13"/>
      <c r="F143" s="13"/>
    </row>
    <row r="144" spans="3:6" x14ac:dyDescent="0.25">
      <c r="C144" s="13"/>
      <c r="D144" s="13"/>
      <c r="E144" s="13"/>
      <c r="F144" s="13"/>
    </row>
    <row r="145" spans="3:6" x14ac:dyDescent="0.25">
      <c r="C145" s="13"/>
      <c r="D145" s="13"/>
      <c r="E145" s="13"/>
      <c r="F145" s="13"/>
    </row>
    <row r="146" spans="3:6" x14ac:dyDescent="0.25">
      <c r="C146" s="13"/>
      <c r="D146" s="13"/>
      <c r="E146" s="13"/>
      <c r="F146" s="13"/>
    </row>
    <row r="147" spans="3:6" x14ac:dyDescent="0.25">
      <c r="C147" s="13"/>
      <c r="D147" s="13"/>
      <c r="E147" s="13"/>
      <c r="F147" s="13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C168" s="4"/>
      <c r="D168" s="4"/>
      <c r="E168" s="4"/>
      <c r="F168" s="4"/>
    </row>
    <row r="169" spans="3:6" x14ac:dyDescent="0.25">
      <c r="C169" s="4"/>
      <c r="D169" s="4"/>
      <c r="E169" s="4"/>
      <c r="F169" s="4"/>
    </row>
    <row r="170" spans="3:6" x14ac:dyDescent="0.25">
      <c r="C170" s="4"/>
      <c r="D170" s="4"/>
      <c r="E170" s="4"/>
      <c r="F170" s="4"/>
    </row>
    <row r="171" spans="3:6" x14ac:dyDescent="0.25">
      <c r="C171" s="4"/>
      <c r="D171" s="4"/>
      <c r="E171" s="4"/>
      <c r="F171" s="4"/>
    </row>
  </sheetData>
  <pageMargins left="0.7" right="0.7" top="0.75" bottom="0.75" header="0.3" footer="0.3"/>
  <pageSetup scale="66" orientation="portrait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showGridLines="0" view="pageBreakPreview" zoomScale="85" zoomScaleNormal="100" zoomScaleSheetLayoutView="85" workbookViewId="0">
      <pane ySplit="5" topLeftCell="A6" activePane="bottomLeft" state="frozen"/>
      <selection activeCell="B4" sqref="B4"/>
      <selection pane="bottomLeft" activeCell="B3" sqref="B3"/>
    </sheetView>
  </sheetViews>
  <sheetFormatPr defaultRowHeight="15" x14ac:dyDescent="0.25"/>
  <cols>
    <col min="2" max="2" width="59.140625" customWidth="1"/>
    <col min="3" max="4" width="13.85546875" customWidth="1"/>
    <col min="5" max="5" width="15" bestFit="1" customWidth="1"/>
    <col min="6" max="7" width="13.85546875" customWidth="1"/>
  </cols>
  <sheetData>
    <row r="1" spans="2:6" x14ac:dyDescent="0.25">
      <c r="F1" s="17" t="s">
        <v>88</v>
      </c>
    </row>
    <row r="3" spans="2:6" x14ac:dyDescent="0.25">
      <c r="B3" s="1" t="s">
        <v>91</v>
      </c>
    </row>
    <row r="4" spans="2:6" x14ac:dyDescent="0.25">
      <c r="B4" s="1"/>
    </row>
    <row r="5" spans="2:6" s="1" customFormat="1" ht="30" x14ac:dyDescent="0.25">
      <c r="B5" s="5" t="s">
        <v>0</v>
      </c>
      <c r="C5" s="6" t="s">
        <v>3</v>
      </c>
      <c r="D5" s="6" t="s">
        <v>1</v>
      </c>
      <c r="E5" s="6" t="s">
        <v>30</v>
      </c>
      <c r="F5" s="6" t="s">
        <v>4</v>
      </c>
    </row>
    <row r="6" spans="2:6" s="1" customFormat="1" x14ac:dyDescent="0.25">
      <c r="B6" s="7" t="s">
        <v>87</v>
      </c>
      <c r="C6" s="8"/>
      <c r="D6" s="8"/>
      <c r="E6" s="8"/>
      <c r="F6" s="8"/>
    </row>
    <row r="7" spans="2:6" s="1" customFormat="1" x14ac:dyDescent="0.25">
      <c r="B7" s="7"/>
      <c r="C7" s="8"/>
      <c r="D7" s="8"/>
      <c r="E7" s="8"/>
      <c r="F7" s="8"/>
    </row>
    <row r="8" spans="2:6" s="1" customFormat="1" x14ac:dyDescent="0.25">
      <c r="B8" s="2" t="s">
        <v>44</v>
      </c>
      <c r="C8" s="3"/>
      <c r="D8" s="3"/>
      <c r="E8" s="3"/>
      <c r="F8" s="3"/>
    </row>
    <row r="9" spans="2:6" x14ac:dyDescent="0.25">
      <c r="B9" t="s">
        <v>5</v>
      </c>
      <c r="C9" s="13">
        <f>'2019'!F9</f>
        <v>0</v>
      </c>
      <c r="D9" s="13">
        <v>0</v>
      </c>
      <c r="E9" s="13">
        <v>0</v>
      </c>
      <c r="F9" s="13">
        <f>SUM(C9:E9)</f>
        <v>0</v>
      </c>
    </row>
    <row r="10" spans="2:6" x14ac:dyDescent="0.25">
      <c r="B10" t="s">
        <v>31</v>
      </c>
      <c r="C10" s="13">
        <f>'2019'!F10</f>
        <v>227023.91000000003</v>
      </c>
      <c r="D10" s="13">
        <v>4880662.709999999</v>
      </c>
      <c r="E10" s="13">
        <v>0</v>
      </c>
      <c r="F10" s="13">
        <f>SUM(C10:E10)</f>
        <v>5107686.6199999992</v>
      </c>
    </row>
    <row r="11" spans="2:6" x14ac:dyDescent="0.25">
      <c r="B11" t="s">
        <v>32</v>
      </c>
      <c r="C11" s="13">
        <f>'2019'!F11</f>
        <v>0</v>
      </c>
      <c r="D11" s="13">
        <v>0</v>
      </c>
      <c r="E11" s="13">
        <v>0</v>
      </c>
      <c r="F11" s="13">
        <f t="shared" ref="F11:F21" si="0">SUM(C11:E11)</f>
        <v>0</v>
      </c>
    </row>
    <row r="12" spans="2:6" x14ac:dyDescent="0.25">
      <c r="B12" t="s">
        <v>6</v>
      </c>
      <c r="C12" s="13">
        <f>'2019'!F12</f>
        <v>0</v>
      </c>
      <c r="D12" s="13">
        <v>0</v>
      </c>
      <c r="E12" s="13">
        <v>0</v>
      </c>
      <c r="F12" s="13">
        <f t="shared" si="0"/>
        <v>0</v>
      </c>
    </row>
    <row r="13" spans="2:6" x14ac:dyDescent="0.25">
      <c r="B13" t="s">
        <v>7</v>
      </c>
      <c r="C13" s="13">
        <f>'2019'!F13</f>
        <v>93450.4</v>
      </c>
      <c r="D13" s="13">
        <v>1958118.23</v>
      </c>
      <c r="E13" s="13">
        <v>-1922872.15</v>
      </c>
      <c r="F13" s="13">
        <f t="shared" si="0"/>
        <v>128696.47999999998</v>
      </c>
    </row>
    <row r="14" spans="2:6" x14ac:dyDescent="0.25">
      <c r="B14" t="s">
        <v>8</v>
      </c>
      <c r="C14" s="13">
        <f>'2019'!F14</f>
        <v>0</v>
      </c>
      <c r="D14" s="13">
        <v>2445586.84</v>
      </c>
      <c r="E14" s="13">
        <v>-2445586.84</v>
      </c>
      <c r="F14" s="13">
        <f t="shared" si="0"/>
        <v>0</v>
      </c>
    </row>
    <row r="15" spans="2:6" x14ac:dyDescent="0.25">
      <c r="B15" t="s">
        <v>82</v>
      </c>
      <c r="C15" s="13">
        <f>'2019'!F15</f>
        <v>0</v>
      </c>
      <c r="D15" s="13">
        <v>39330</v>
      </c>
      <c r="E15" s="13">
        <v>-39330</v>
      </c>
      <c r="F15" s="13">
        <f t="shared" si="0"/>
        <v>0</v>
      </c>
    </row>
    <row r="16" spans="2:6" x14ac:dyDescent="0.25">
      <c r="B16" t="s">
        <v>9</v>
      </c>
      <c r="C16" s="13">
        <f>'2019'!F16</f>
        <v>0</v>
      </c>
      <c r="D16" s="13">
        <v>0</v>
      </c>
      <c r="E16" s="13">
        <v>0</v>
      </c>
      <c r="F16" s="13">
        <f t="shared" si="0"/>
        <v>0</v>
      </c>
    </row>
    <row r="17" spans="2:6" x14ac:dyDescent="0.25">
      <c r="B17" t="s">
        <v>10</v>
      </c>
      <c r="C17" s="13">
        <f>'2019'!F17</f>
        <v>3044386.55</v>
      </c>
      <c r="D17" s="13">
        <v>865870.73</v>
      </c>
      <c r="E17" s="13">
        <v>0</v>
      </c>
      <c r="F17" s="13">
        <f t="shared" si="0"/>
        <v>3910257.28</v>
      </c>
    </row>
    <row r="18" spans="2:6" x14ac:dyDescent="0.25">
      <c r="B18" t="s">
        <v>11</v>
      </c>
      <c r="C18" s="13">
        <f>'2019'!F18</f>
        <v>130760.16</v>
      </c>
      <c r="D18" s="13">
        <v>253986.98</v>
      </c>
      <c r="E18" s="13">
        <v>0</v>
      </c>
      <c r="F18" s="13">
        <f t="shared" si="0"/>
        <v>384747.14</v>
      </c>
    </row>
    <row r="19" spans="2:6" x14ac:dyDescent="0.25">
      <c r="B19" t="s">
        <v>12</v>
      </c>
      <c r="C19" s="13">
        <f>'2019'!F19</f>
        <v>0</v>
      </c>
      <c r="D19" s="13">
        <v>0</v>
      </c>
      <c r="E19" s="13">
        <v>0</v>
      </c>
      <c r="F19" s="13">
        <f t="shared" si="0"/>
        <v>0</v>
      </c>
    </row>
    <row r="20" spans="2:6" x14ac:dyDescent="0.25">
      <c r="B20" t="s">
        <v>13</v>
      </c>
      <c r="C20" s="13">
        <f>'2019'!F20</f>
        <v>0</v>
      </c>
      <c r="D20" s="13">
        <v>0</v>
      </c>
      <c r="E20" s="13">
        <v>0</v>
      </c>
      <c r="F20" s="13">
        <f t="shared" si="0"/>
        <v>0</v>
      </c>
    </row>
    <row r="21" spans="2:6" x14ac:dyDescent="0.25">
      <c r="B21" t="s">
        <v>14</v>
      </c>
      <c r="C21" s="13">
        <f>'2019'!F21</f>
        <v>0</v>
      </c>
      <c r="D21" s="13">
        <v>0</v>
      </c>
      <c r="E21" s="13">
        <v>0</v>
      </c>
      <c r="F21" s="13">
        <f t="shared" si="0"/>
        <v>0</v>
      </c>
    </row>
    <row r="22" spans="2:6" x14ac:dyDescent="0.25">
      <c r="C22" s="13"/>
      <c r="D22" s="13"/>
      <c r="E22" s="13"/>
      <c r="F22" s="13"/>
    </row>
    <row r="23" spans="2:6" s="1" customFormat="1" x14ac:dyDescent="0.25">
      <c r="B23" s="1" t="s">
        <v>45</v>
      </c>
      <c r="C23" s="12"/>
      <c r="D23" s="12"/>
      <c r="E23" s="12"/>
      <c r="F23" s="12"/>
    </row>
    <row r="24" spans="2:6" s="1" customFormat="1" x14ac:dyDescent="0.25">
      <c r="B24" t="s">
        <v>69</v>
      </c>
      <c r="C24" s="13">
        <f>'2019'!F24</f>
        <v>0</v>
      </c>
      <c r="D24" s="13">
        <v>0</v>
      </c>
      <c r="E24" s="13">
        <v>0</v>
      </c>
      <c r="F24" s="13">
        <f t="shared" ref="F24:F49" si="1">SUM(C24:E24)</f>
        <v>0</v>
      </c>
    </row>
    <row r="25" spans="2:6" x14ac:dyDescent="0.25">
      <c r="B25" t="s">
        <v>33</v>
      </c>
      <c r="C25" s="13">
        <f>'2019'!F25</f>
        <v>73843.37</v>
      </c>
      <c r="D25" s="13">
        <v>124011.21</v>
      </c>
      <c r="E25" s="13">
        <v>-107918.58000000002</v>
      </c>
      <c r="F25" s="13">
        <f t="shared" si="1"/>
        <v>89936</v>
      </c>
    </row>
    <row r="26" spans="2:6" x14ac:dyDescent="0.25">
      <c r="B26" t="s">
        <v>27</v>
      </c>
      <c r="C26" s="13">
        <f>'2019'!F26</f>
        <v>0</v>
      </c>
      <c r="D26" s="13">
        <v>0</v>
      </c>
      <c r="E26" s="13">
        <v>0</v>
      </c>
      <c r="F26" s="13">
        <f t="shared" si="1"/>
        <v>0</v>
      </c>
    </row>
    <row r="27" spans="2:6" x14ac:dyDescent="0.25">
      <c r="B27" t="s">
        <v>29</v>
      </c>
      <c r="C27" s="13">
        <f>'2019'!F27</f>
        <v>530668.18999999994</v>
      </c>
      <c r="D27" s="13">
        <v>106570.03</v>
      </c>
      <c r="E27" s="13">
        <v>-637238.22</v>
      </c>
      <c r="F27" s="13">
        <f t="shared" si="1"/>
        <v>0</v>
      </c>
    </row>
    <row r="28" spans="2:6" x14ac:dyDescent="0.25">
      <c r="B28" t="s">
        <v>70</v>
      </c>
      <c r="C28" s="13">
        <f>'2019'!F28</f>
        <v>0</v>
      </c>
      <c r="D28" s="13">
        <v>146261.06</v>
      </c>
      <c r="E28" s="13">
        <v>0</v>
      </c>
      <c r="F28" s="13">
        <f t="shared" si="1"/>
        <v>146261.06</v>
      </c>
    </row>
    <row r="29" spans="2:6" x14ac:dyDescent="0.25">
      <c r="B29" t="s">
        <v>34</v>
      </c>
      <c r="C29" s="13">
        <f>'2019'!F29</f>
        <v>257108.53</v>
      </c>
      <c r="D29" s="13">
        <v>10549.31</v>
      </c>
      <c r="E29" s="13">
        <v>-267657.84000000003</v>
      </c>
      <c r="F29" s="13">
        <f t="shared" si="1"/>
        <v>0</v>
      </c>
    </row>
    <row r="30" spans="2:6" x14ac:dyDescent="0.25">
      <c r="B30" t="s">
        <v>71</v>
      </c>
      <c r="C30" s="13">
        <f>'2019'!F30</f>
        <v>0</v>
      </c>
      <c r="D30" s="13">
        <v>0</v>
      </c>
      <c r="E30" s="13">
        <v>0</v>
      </c>
      <c r="F30" s="13">
        <f t="shared" si="1"/>
        <v>0</v>
      </c>
    </row>
    <row r="31" spans="2:6" x14ac:dyDescent="0.25">
      <c r="B31" t="s">
        <v>57</v>
      </c>
      <c r="C31" s="13">
        <f>'2019'!F31</f>
        <v>0</v>
      </c>
      <c r="D31" s="13">
        <v>0</v>
      </c>
      <c r="E31" s="13">
        <v>0</v>
      </c>
      <c r="F31" s="13">
        <f t="shared" si="1"/>
        <v>0</v>
      </c>
    </row>
    <row r="32" spans="2:6" x14ac:dyDescent="0.25">
      <c r="B32" t="s">
        <v>53</v>
      </c>
      <c r="C32" s="13">
        <f>'2019'!F32</f>
        <v>0</v>
      </c>
      <c r="D32" s="13">
        <v>103635.74</v>
      </c>
      <c r="E32" s="13">
        <v>-103635.74</v>
      </c>
      <c r="F32" s="13">
        <f t="shared" si="1"/>
        <v>0</v>
      </c>
    </row>
    <row r="33" spans="2:6" x14ac:dyDescent="0.25">
      <c r="B33" t="s">
        <v>72</v>
      </c>
      <c r="C33" s="13">
        <f>'2019'!F33</f>
        <v>0</v>
      </c>
      <c r="D33" s="13">
        <v>0</v>
      </c>
      <c r="E33" s="13">
        <v>0</v>
      </c>
      <c r="F33" s="13">
        <f t="shared" si="1"/>
        <v>0</v>
      </c>
    </row>
    <row r="34" spans="2:6" x14ac:dyDescent="0.25">
      <c r="B34" t="s">
        <v>20</v>
      </c>
      <c r="C34" s="13">
        <f>'2019'!F34</f>
        <v>539269.64</v>
      </c>
      <c r="D34" s="13">
        <v>2663.81</v>
      </c>
      <c r="E34" s="13">
        <v>0</v>
      </c>
      <c r="F34" s="13">
        <f t="shared" si="1"/>
        <v>541933.45000000007</v>
      </c>
    </row>
    <row r="35" spans="2:6" x14ac:dyDescent="0.25">
      <c r="B35" t="s">
        <v>15</v>
      </c>
      <c r="C35" s="13">
        <f>'2019'!F35</f>
        <v>0</v>
      </c>
      <c r="D35" s="13">
        <v>0</v>
      </c>
      <c r="E35" s="13">
        <v>0</v>
      </c>
      <c r="F35" s="13">
        <f t="shared" si="1"/>
        <v>0</v>
      </c>
    </row>
    <row r="36" spans="2:6" x14ac:dyDescent="0.25">
      <c r="B36" t="s">
        <v>16</v>
      </c>
      <c r="C36" s="13">
        <f>'2019'!F36</f>
        <v>108325.83000000007</v>
      </c>
      <c r="D36" s="13">
        <v>72673.850000000093</v>
      </c>
      <c r="E36" s="13">
        <v>-69516.160000000149</v>
      </c>
      <c r="F36" s="13">
        <f t="shared" si="1"/>
        <v>111483.52000000002</v>
      </c>
    </row>
    <row r="37" spans="2:6" x14ac:dyDescent="0.25">
      <c r="B37" t="s">
        <v>73</v>
      </c>
      <c r="C37" s="13">
        <f>'2019'!F37</f>
        <v>143577.9</v>
      </c>
      <c r="D37" s="13">
        <v>52586.49</v>
      </c>
      <c r="E37" s="13">
        <v>-196164.38999999998</v>
      </c>
      <c r="F37" s="13">
        <f t="shared" si="1"/>
        <v>0</v>
      </c>
    </row>
    <row r="38" spans="2:6" x14ac:dyDescent="0.25">
      <c r="B38" t="s">
        <v>35</v>
      </c>
      <c r="C38" s="13">
        <f>'2019'!F38</f>
        <v>0</v>
      </c>
      <c r="D38" s="13">
        <v>0</v>
      </c>
      <c r="E38" s="13">
        <v>0</v>
      </c>
      <c r="F38" s="13">
        <f t="shared" si="1"/>
        <v>0</v>
      </c>
    </row>
    <row r="39" spans="2:6" x14ac:dyDescent="0.25">
      <c r="B39" t="s">
        <v>36</v>
      </c>
      <c r="C39" s="13">
        <f>'2019'!F39</f>
        <v>0</v>
      </c>
      <c r="D39" s="13">
        <v>0</v>
      </c>
      <c r="E39" s="13">
        <v>0</v>
      </c>
      <c r="F39" s="13">
        <f t="shared" si="1"/>
        <v>0</v>
      </c>
    </row>
    <row r="40" spans="2:6" x14ac:dyDescent="0.25">
      <c r="B40" t="s">
        <v>37</v>
      </c>
      <c r="C40" s="13">
        <f>'2019'!F40</f>
        <v>0</v>
      </c>
      <c r="D40" s="13">
        <v>236279.73</v>
      </c>
      <c r="E40" s="13">
        <v>-236279.73</v>
      </c>
      <c r="F40" s="13">
        <f t="shared" si="1"/>
        <v>0</v>
      </c>
    </row>
    <row r="41" spans="2:6" x14ac:dyDescent="0.25">
      <c r="B41" t="s">
        <v>74</v>
      </c>
      <c r="C41" s="13">
        <f>'2019'!F41</f>
        <v>0</v>
      </c>
      <c r="D41" s="13">
        <v>155295.96</v>
      </c>
      <c r="E41" s="13">
        <v>-155295.96</v>
      </c>
      <c r="F41" s="13">
        <f t="shared" si="1"/>
        <v>0</v>
      </c>
    </row>
    <row r="42" spans="2:6" x14ac:dyDescent="0.25">
      <c r="B42" t="s">
        <v>17</v>
      </c>
      <c r="C42" s="13">
        <f>'2019'!F42</f>
        <v>0</v>
      </c>
      <c r="D42" s="13">
        <v>527708.66</v>
      </c>
      <c r="E42" s="13">
        <v>-527708.66</v>
      </c>
      <c r="F42" s="13">
        <f t="shared" si="1"/>
        <v>0</v>
      </c>
    </row>
    <row r="43" spans="2:6" x14ac:dyDescent="0.25">
      <c r="B43" t="s">
        <v>54</v>
      </c>
      <c r="C43" s="13">
        <f>'2019'!F43</f>
        <v>0</v>
      </c>
      <c r="D43" s="13">
        <v>192442.72</v>
      </c>
      <c r="E43" s="13">
        <v>0</v>
      </c>
      <c r="F43" s="13">
        <f t="shared" si="1"/>
        <v>192442.72</v>
      </c>
    </row>
    <row r="44" spans="2:6" x14ac:dyDescent="0.25">
      <c r="B44" t="s">
        <v>24</v>
      </c>
      <c r="C44" s="13">
        <f>'2019'!F44</f>
        <v>0</v>
      </c>
      <c r="D44" s="13">
        <v>125101.75999999999</v>
      </c>
      <c r="E44" s="13">
        <v>-125101.75999999999</v>
      </c>
      <c r="F44" s="13">
        <f t="shared" si="1"/>
        <v>0</v>
      </c>
    </row>
    <row r="45" spans="2:6" x14ac:dyDescent="0.25">
      <c r="B45" t="s">
        <v>25</v>
      </c>
      <c r="C45" s="13">
        <f>'2019'!F45</f>
        <v>0</v>
      </c>
      <c r="D45" s="13">
        <v>122330.99</v>
      </c>
      <c r="E45" s="13">
        <v>-122330.99</v>
      </c>
      <c r="F45" s="13">
        <f t="shared" si="1"/>
        <v>0</v>
      </c>
    </row>
    <row r="46" spans="2:6" x14ac:dyDescent="0.25">
      <c r="B46" t="s">
        <v>75</v>
      </c>
      <c r="C46" s="13">
        <f>'2019'!F46</f>
        <v>0</v>
      </c>
      <c r="D46" s="13">
        <v>0</v>
      </c>
      <c r="E46" s="13">
        <v>0</v>
      </c>
      <c r="F46" s="13">
        <f t="shared" si="1"/>
        <v>0</v>
      </c>
    </row>
    <row r="47" spans="2:6" x14ac:dyDescent="0.25">
      <c r="B47" t="s">
        <v>38</v>
      </c>
      <c r="C47" s="13">
        <f>'2019'!F47</f>
        <v>0</v>
      </c>
      <c r="D47" s="13">
        <v>0</v>
      </c>
      <c r="E47" s="13">
        <v>0</v>
      </c>
      <c r="F47" s="13">
        <f t="shared" si="1"/>
        <v>0</v>
      </c>
    </row>
    <row r="48" spans="2:6" x14ac:dyDescent="0.25">
      <c r="B48" t="s">
        <v>76</v>
      </c>
      <c r="C48" s="13">
        <f>'2019'!F48</f>
        <v>0</v>
      </c>
      <c r="D48" s="13">
        <v>46600.68</v>
      </c>
      <c r="E48" s="13">
        <v>-46600.68</v>
      </c>
      <c r="F48" s="13">
        <f t="shared" si="1"/>
        <v>0</v>
      </c>
    </row>
    <row r="49" spans="2:6" x14ac:dyDescent="0.25">
      <c r="B49" t="s">
        <v>39</v>
      </c>
      <c r="C49" s="13">
        <f>'2019'!F49</f>
        <v>0</v>
      </c>
      <c r="D49" s="13">
        <v>1232911.8199999998</v>
      </c>
      <c r="E49" s="13">
        <v>-476317.6</v>
      </c>
      <c r="F49" s="13">
        <f t="shared" si="1"/>
        <v>756594.21999999986</v>
      </c>
    </row>
    <row r="50" spans="2:6" x14ac:dyDescent="0.25">
      <c r="C50" s="13"/>
      <c r="D50" s="13"/>
      <c r="E50" s="13"/>
      <c r="F50" s="13"/>
    </row>
    <row r="51" spans="2:6" ht="30" x14ac:dyDescent="0.25">
      <c r="B51" s="5" t="s">
        <v>0</v>
      </c>
      <c r="C51" s="6" t="s">
        <v>3</v>
      </c>
      <c r="D51" s="6" t="s">
        <v>1</v>
      </c>
      <c r="E51" s="6" t="s">
        <v>30</v>
      </c>
      <c r="F51" s="6" t="s">
        <v>4</v>
      </c>
    </row>
    <row r="52" spans="2:6" x14ac:dyDescent="0.25">
      <c r="C52" s="13"/>
      <c r="D52" s="13"/>
      <c r="E52" s="13"/>
      <c r="F52" s="13"/>
    </row>
    <row r="53" spans="2:6" s="1" customFormat="1" x14ac:dyDescent="0.25">
      <c r="B53" s="1" t="s">
        <v>2</v>
      </c>
      <c r="C53" s="12"/>
      <c r="D53" s="12"/>
      <c r="E53" s="12"/>
      <c r="F53" s="12"/>
    </row>
    <row r="54" spans="2:6" x14ac:dyDescent="0.25">
      <c r="B54" t="s">
        <v>77</v>
      </c>
      <c r="C54" s="13">
        <f>'2019'!F54</f>
        <v>0</v>
      </c>
      <c r="D54" s="13">
        <v>112278.27</v>
      </c>
      <c r="E54" s="13">
        <v>-112278.27</v>
      </c>
      <c r="F54" s="13">
        <f t="shared" ref="F54" si="2">SUM(C54:E54)</f>
        <v>0</v>
      </c>
    </row>
    <row r="55" spans="2:6" x14ac:dyDescent="0.25">
      <c r="B55" t="s">
        <v>19</v>
      </c>
      <c r="C55" s="13">
        <f>'2019'!F55</f>
        <v>68296.919999999925</v>
      </c>
      <c r="D55" s="13">
        <v>91545.22000000003</v>
      </c>
      <c r="E55" s="13">
        <v>0</v>
      </c>
      <c r="F55" s="13">
        <f>SUM(C55:E55)</f>
        <v>159842.13999999996</v>
      </c>
    </row>
    <row r="56" spans="2:6" x14ac:dyDescent="0.25">
      <c r="C56" s="13"/>
      <c r="D56" s="13"/>
      <c r="E56" s="13"/>
      <c r="F56" s="13"/>
    </row>
    <row r="57" spans="2:6" s="1" customFormat="1" x14ac:dyDescent="0.25">
      <c r="B57" s="1" t="s">
        <v>46</v>
      </c>
      <c r="C57" s="12"/>
      <c r="D57" s="12"/>
      <c r="E57" s="12"/>
      <c r="F57" s="12"/>
    </row>
    <row r="58" spans="2:6" x14ac:dyDescent="0.25">
      <c r="B58" t="s">
        <v>23</v>
      </c>
      <c r="C58" s="13">
        <f>'2019'!F58</f>
        <v>232038.96000000002</v>
      </c>
      <c r="D58" s="13">
        <v>48017.59</v>
      </c>
      <c r="E58" s="13">
        <v>0</v>
      </c>
      <c r="F58" s="13">
        <f t="shared" ref="F58:F60" si="3">SUM(C58:E58)</f>
        <v>280056.55000000005</v>
      </c>
    </row>
    <row r="59" spans="2:6" s="1" customFormat="1" x14ac:dyDescent="0.25">
      <c r="B59" t="s">
        <v>85</v>
      </c>
      <c r="C59" s="13">
        <f>'2019'!F59</f>
        <v>0</v>
      </c>
      <c r="D59" s="13">
        <v>173638.79</v>
      </c>
      <c r="E59" s="13">
        <v>0</v>
      </c>
      <c r="F59" s="13">
        <f>SUM(C59:E59)</f>
        <v>173638.79</v>
      </c>
    </row>
    <row r="60" spans="2:6" x14ac:dyDescent="0.25">
      <c r="B60" t="s">
        <v>78</v>
      </c>
      <c r="C60" s="13">
        <f>'2019'!F60</f>
        <v>725580.82</v>
      </c>
      <c r="D60" s="13">
        <v>25005.71</v>
      </c>
      <c r="E60" s="13">
        <f>-C60-D60</f>
        <v>-750586.52999999991</v>
      </c>
      <c r="F60" s="13">
        <f t="shared" si="3"/>
        <v>0</v>
      </c>
    </row>
    <row r="61" spans="2:6" x14ac:dyDescent="0.25">
      <c r="B61" t="s">
        <v>21</v>
      </c>
      <c r="C61" s="13">
        <f>'2019'!F61</f>
        <v>252392.66</v>
      </c>
      <c r="D61" s="13">
        <v>6678.72</v>
      </c>
      <c r="E61" s="13">
        <v>0</v>
      </c>
      <c r="F61" s="13">
        <f>SUM(C61:E61)</f>
        <v>259071.38</v>
      </c>
    </row>
    <row r="62" spans="2:6" x14ac:dyDescent="0.25">
      <c r="B62" t="s">
        <v>79</v>
      </c>
      <c r="C62" s="13">
        <f>'2019'!F62</f>
        <v>0</v>
      </c>
      <c r="D62" s="13">
        <v>0</v>
      </c>
      <c r="E62" s="13">
        <v>0</v>
      </c>
      <c r="F62" s="13">
        <f t="shared" ref="F62:F68" si="4">SUM(C62:E62)</f>
        <v>0</v>
      </c>
    </row>
    <row r="63" spans="2:6" x14ac:dyDescent="0.25">
      <c r="B63" t="s">
        <v>40</v>
      </c>
      <c r="C63" s="13">
        <f>'2019'!F63</f>
        <v>598562.46</v>
      </c>
      <c r="D63" s="13">
        <v>68490.559999999998</v>
      </c>
      <c r="E63" s="13">
        <f>-C63-D63</f>
        <v>-667053.02</v>
      </c>
      <c r="F63" s="13">
        <f t="shared" si="4"/>
        <v>0</v>
      </c>
    </row>
    <row r="64" spans="2:6" x14ac:dyDescent="0.25">
      <c r="B64" t="s">
        <v>50</v>
      </c>
      <c r="C64" s="13">
        <f>'2019'!F64</f>
        <v>0</v>
      </c>
      <c r="D64" s="13">
        <v>892.45</v>
      </c>
      <c r="E64" s="13">
        <v>0</v>
      </c>
      <c r="F64" s="13">
        <f t="shared" si="4"/>
        <v>892.45</v>
      </c>
    </row>
    <row r="65" spans="2:6" x14ac:dyDescent="0.25">
      <c r="B65" t="s">
        <v>28</v>
      </c>
      <c r="C65" s="13">
        <f>'2019'!F65</f>
        <v>310842.18</v>
      </c>
      <c r="D65" s="13">
        <v>323137.86</v>
      </c>
      <c r="E65" s="13">
        <v>-633980.04</v>
      </c>
      <c r="F65" s="13">
        <f t="shared" si="4"/>
        <v>0</v>
      </c>
    </row>
    <row r="66" spans="2:6" x14ac:dyDescent="0.25">
      <c r="B66" t="s">
        <v>51</v>
      </c>
      <c r="C66" s="13">
        <f>'2019'!F66</f>
        <v>0</v>
      </c>
      <c r="D66" s="13">
        <v>201742.82</v>
      </c>
      <c r="E66" s="13">
        <v>0</v>
      </c>
      <c r="F66" s="13">
        <f t="shared" si="4"/>
        <v>201742.82</v>
      </c>
    </row>
    <row r="67" spans="2:6" x14ac:dyDescent="0.25">
      <c r="B67" t="s">
        <v>41</v>
      </c>
      <c r="C67" s="13">
        <f>'2019'!F67</f>
        <v>133708.41000000015</v>
      </c>
      <c r="D67" s="13">
        <v>-27423.97</v>
      </c>
      <c r="E67" s="13">
        <f>-C67-D67</f>
        <v>-106284.44000000015</v>
      </c>
      <c r="F67" s="13">
        <f t="shared" si="4"/>
        <v>0</v>
      </c>
    </row>
    <row r="68" spans="2:6" x14ac:dyDescent="0.25">
      <c r="B68" t="s">
        <v>42</v>
      </c>
      <c r="C68" s="13">
        <f>'2019'!F68</f>
        <v>0</v>
      </c>
      <c r="D68" s="14">
        <v>0</v>
      </c>
      <c r="E68" s="13">
        <v>0</v>
      </c>
      <c r="F68" s="13">
        <f t="shared" si="4"/>
        <v>0</v>
      </c>
    </row>
    <row r="69" spans="2:6" x14ac:dyDescent="0.25">
      <c r="C69" s="13"/>
      <c r="D69" s="13"/>
      <c r="E69" s="13"/>
      <c r="F69" s="13"/>
    </row>
    <row r="70" spans="2:6" s="1" customFormat="1" x14ac:dyDescent="0.25">
      <c r="B70" s="1" t="s">
        <v>43</v>
      </c>
      <c r="C70" s="12"/>
      <c r="D70" s="12"/>
      <c r="E70" s="12"/>
      <c r="F70" s="12"/>
    </row>
    <row r="71" spans="2:6" x14ac:dyDescent="0.25">
      <c r="B71" t="s">
        <v>80</v>
      </c>
      <c r="C71" s="13">
        <f>'2019'!F71</f>
        <v>809191.6399999999</v>
      </c>
      <c r="D71" s="13">
        <v>2972360.75</v>
      </c>
      <c r="E71" s="13">
        <v>0</v>
      </c>
      <c r="F71" s="13">
        <f t="shared" ref="F71" si="5">SUM(C71:E71)</f>
        <v>3781552.3899999997</v>
      </c>
    </row>
    <row r="72" spans="2:6" x14ac:dyDescent="0.25">
      <c r="C72" s="13"/>
      <c r="D72" s="13"/>
      <c r="E72" s="13"/>
      <c r="F72" s="13"/>
    </row>
    <row r="73" spans="2:6" x14ac:dyDescent="0.25">
      <c r="B73" s="1" t="s">
        <v>47</v>
      </c>
      <c r="C73" s="13"/>
      <c r="D73" s="13"/>
      <c r="E73" s="13"/>
      <c r="F73" s="13"/>
    </row>
    <row r="74" spans="2:6" x14ac:dyDescent="0.25">
      <c r="B74" t="s">
        <v>86</v>
      </c>
      <c r="C74" s="13">
        <f>'2019'!F74</f>
        <v>0</v>
      </c>
      <c r="D74" s="13">
        <v>157794.39000000001</v>
      </c>
      <c r="E74" s="13">
        <v>-157794.39000000001</v>
      </c>
      <c r="F74" s="13">
        <f t="shared" ref="F74" si="6">SUM(C74:E74)</f>
        <v>0</v>
      </c>
    </row>
    <row r="75" spans="2:6" x14ac:dyDescent="0.25">
      <c r="C75" s="13"/>
      <c r="D75" s="13"/>
      <c r="E75" s="13"/>
      <c r="F75" s="13"/>
    </row>
    <row r="76" spans="2:6" x14ac:dyDescent="0.25">
      <c r="B76" s="2" t="s">
        <v>48</v>
      </c>
      <c r="C76" s="12"/>
      <c r="D76" s="12"/>
      <c r="E76" s="12"/>
      <c r="F76" s="12"/>
    </row>
    <row r="77" spans="2:6" x14ac:dyDescent="0.25">
      <c r="B77" t="s">
        <v>26</v>
      </c>
      <c r="C77" s="13">
        <f>'2019'!F77</f>
        <v>60080.480000000003</v>
      </c>
      <c r="D77" s="13">
        <v>7501.94</v>
      </c>
      <c r="E77" s="13">
        <v>0</v>
      </c>
      <c r="F77" s="13">
        <f>SUM(C77:E77)</f>
        <v>67582.42</v>
      </c>
    </row>
    <row r="78" spans="2:6" x14ac:dyDescent="0.25">
      <c r="B78" t="s">
        <v>56</v>
      </c>
      <c r="C78" s="13">
        <f>'2019'!F78</f>
        <v>0</v>
      </c>
      <c r="D78" s="13">
        <v>0</v>
      </c>
      <c r="E78" s="13">
        <v>0</v>
      </c>
      <c r="F78" s="13">
        <f t="shared" ref="F78:F83" si="7">SUM(C78:E78)</f>
        <v>0</v>
      </c>
    </row>
    <row r="79" spans="2:6" x14ac:dyDescent="0.25">
      <c r="B79" t="s">
        <v>22</v>
      </c>
      <c r="C79" s="13">
        <f>'2019'!F79</f>
        <v>1788006.8</v>
      </c>
      <c r="D79" s="13">
        <v>1529742.43</v>
      </c>
      <c r="E79" s="13">
        <v>0</v>
      </c>
      <c r="F79" s="13">
        <f t="shared" si="7"/>
        <v>3317749.23</v>
      </c>
    </row>
    <row r="80" spans="2:6" x14ac:dyDescent="0.25">
      <c r="B80" t="s">
        <v>58</v>
      </c>
      <c r="C80" s="13">
        <f>'2019'!F80</f>
        <v>35260.61</v>
      </c>
      <c r="D80" s="13">
        <v>165908.28999999998</v>
      </c>
      <c r="E80" s="13">
        <v>0</v>
      </c>
      <c r="F80" s="13">
        <f t="shared" si="7"/>
        <v>201168.89999999997</v>
      </c>
    </row>
    <row r="81" spans="2:6" x14ac:dyDescent="0.25">
      <c r="B81" t="s">
        <v>52</v>
      </c>
      <c r="C81" s="13">
        <f>'2019'!F81</f>
        <v>0</v>
      </c>
      <c r="D81" s="13">
        <v>437.69</v>
      </c>
      <c r="E81" s="13">
        <v>0</v>
      </c>
      <c r="F81" s="13">
        <f t="shared" si="7"/>
        <v>437.69</v>
      </c>
    </row>
    <row r="82" spans="2:6" x14ac:dyDescent="0.25">
      <c r="B82" t="s">
        <v>55</v>
      </c>
      <c r="C82" s="13">
        <f>'2019'!F82</f>
        <v>0</v>
      </c>
      <c r="D82" s="13">
        <v>0</v>
      </c>
      <c r="E82" s="13">
        <v>0</v>
      </c>
      <c r="F82" s="13">
        <f t="shared" si="7"/>
        <v>0</v>
      </c>
    </row>
    <row r="83" spans="2:6" x14ac:dyDescent="0.25">
      <c r="B83" t="s">
        <v>59</v>
      </c>
      <c r="C83" s="13">
        <f>'2019'!F83</f>
        <v>480428.70999999996</v>
      </c>
      <c r="D83" s="13">
        <v>6263.94</v>
      </c>
      <c r="E83" s="13">
        <v>0</v>
      </c>
      <c r="F83" s="13">
        <f t="shared" si="7"/>
        <v>486692.64999999997</v>
      </c>
    </row>
    <row r="84" spans="2:6" x14ac:dyDescent="0.25">
      <c r="C84" s="13"/>
      <c r="D84" s="13"/>
      <c r="E84" s="13"/>
      <c r="F84" s="13"/>
    </row>
    <row r="85" spans="2:6" x14ac:dyDescent="0.25">
      <c r="B85" s="2" t="s">
        <v>65</v>
      </c>
      <c r="C85" s="13"/>
      <c r="D85" s="13"/>
      <c r="E85" s="13"/>
      <c r="F85" s="13"/>
    </row>
    <row r="86" spans="2:6" x14ac:dyDescent="0.25">
      <c r="B86" t="s">
        <v>18</v>
      </c>
      <c r="C86" s="13">
        <f>'2019'!F86</f>
        <v>148134.02000000002</v>
      </c>
      <c r="D86" s="13">
        <v>3949.56</v>
      </c>
      <c r="E86" s="13">
        <v>0</v>
      </c>
      <c r="F86" s="13">
        <f t="shared" ref="F86" si="8">SUM(C86:E86)</f>
        <v>152083.58000000002</v>
      </c>
    </row>
    <row r="87" spans="2:6" x14ac:dyDescent="0.25">
      <c r="C87" s="13"/>
      <c r="D87" s="13"/>
      <c r="E87" s="13"/>
      <c r="F87" s="13"/>
    </row>
    <row r="88" spans="2:6" x14ac:dyDescent="0.25">
      <c r="B88" s="1" t="s">
        <v>60</v>
      </c>
      <c r="C88" s="13"/>
      <c r="D88" s="13"/>
      <c r="E88" s="13"/>
      <c r="F88" s="13"/>
    </row>
    <row r="89" spans="2:6" x14ac:dyDescent="0.25">
      <c r="B89" t="s">
        <v>61</v>
      </c>
      <c r="C89" s="13">
        <f>'2019'!F89</f>
        <v>5469953.9099999992</v>
      </c>
      <c r="D89" s="13">
        <v>2157317.48</v>
      </c>
      <c r="E89" s="13">
        <v>0</v>
      </c>
      <c r="F89" s="13">
        <f t="shared" ref="F89:F93" si="9">SUM(C89:E89)</f>
        <v>7627271.3899999987</v>
      </c>
    </row>
    <row r="90" spans="2:6" x14ac:dyDescent="0.25">
      <c r="B90" t="s">
        <v>62</v>
      </c>
      <c r="C90" s="13">
        <f>'2019'!F90</f>
        <v>0</v>
      </c>
      <c r="D90" s="13">
        <v>0</v>
      </c>
      <c r="E90" s="13">
        <v>0</v>
      </c>
      <c r="F90" s="13">
        <f t="shared" si="9"/>
        <v>0</v>
      </c>
    </row>
    <row r="91" spans="2:6" x14ac:dyDescent="0.25">
      <c r="B91" t="s">
        <v>63</v>
      </c>
      <c r="C91" s="13">
        <f>'2019'!F91</f>
        <v>595230.54</v>
      </c>
      <c r="D91" s="13">
        <v>475783.16</v>
      </c>
      <c r="E91" s="13">
        <v>0</v>
      </c>
      <c r="F91" s="13">
        <f t="shared" si="9"/>
        <v>1071013.7</v>
      </c>
    </row>
    <row r="92" spans="2:6" x14ac:dyDescent="0.25">
      <c r="B92" t="s">
        <v>49</v>
      </c>
      <c r="C92" s="13">
        <f>'2019'!F92</f>
        <v>7693968</v>
      </c>
      <c r="D92" s="13">
        <v>244960.36</v>
      </c>
      <c r="E92" s="13">
        <v>0</v>
      </c>
      <c r="F92" s="13">
        <f t="shared" si="9"/>
        <v>7938928.3600000003</v>
      </c>
    </row>
    <row r="93" spans="2:6" x14ac:dyDescent="0.25">
      <c r="B93" t="s">
        <v>64</v>
      </c>
      <c r="C93" s="13">
        <f>'2019'!F93</f>
        <v>3635753.85</v>
      </c>
      <c r="D93" s="13">
        <v>424789.53</v>
      </c>
      <c r="E93" s="13">
        <v>0</v>
      </c>
      <c r="F93" s="13">
        <f t="shared" si="9"/>
        <v>4060543.38</v>
      </c>
    </row>
    <row r="94" spans="2:6" x14ac:dyDescent="0.25">
      <c r="C94" s="13"/>
      <c r="D94" s="13"/>
      <c r="E94" s="13"/>
      <c r="F94" s="13"/>
    </row>
    <row r="95" spans="2:6" x14ac:dyDescent="0.25">
      <c r="B95" s="1" t="s">
        <v>66</v>
      </c>
      <c r="C95" s="13"/>
      <c r="D95" s="13"/>
      <c r="E95" s="13"/>
      <c r="F95" s="13"/>
    </row>
    <row r="96" spans="2:6" x14ac:dyDescent="0.25">
      <c r="B96" t="s">
        <v>84</v>
      </c>
      <c r="C96" s="13">
        <f>'2019'!F96</f>
        <v>154874.89000000001</v>
      </c>
      <c r="D96" s="13">
        <v>865870.73</v>
      </c>
      <c r="E96" s="13">
        <v>0</v>
      </c>
      <c r="F96" s="13">
        <f t="shared" ref="F96" si="10">SUM(C96:E96)</f>
        <v>1020745.62</v>
      </c>
    </row>
    <row r="97" spans="2:6" x14ac:dyDescent="0.25">
      <c r="C97" s="13"/>
      <c r="D97" s="13"/>
      <c r="E97" s="13"/>
      <c r="F97" s="13"/>
    </row>
    <row r="98" spans="2:6" x14ac:dyDescent="0.25">
      <c r="B98" s="1" t="s">
        <v>68</v>
      </c>
      <c r="C98" s="13"/>
      <c r="D98" s="13"/>
      <c r="E98" s="13"/>
      <c r="F98" s="13"/>
    </row>
    <row r="99" spans="2:6" x14ac:dyDescent="0.25">
      <c r="B99" t="s">
        <v>81</v>
      </c>
      <c r="C99" s="13"/>
      <c r="D99" s="13"/>
      <c r="E99" s="13"/>
      <c r="F99" s="13"/>
    </row>
    <row r="100" spans="2:6" x14ac:dyDescent="0.25">
      <c r="C100" s="13"/>
      <c r="D100" s="13"/>
      <c r="E100" s="13"/>
      <c r="F100" s="13"/>
    </row>
    <row r="101" spans="2:6" x14ac:dyDescent="0.25">
      <c r="B101" s="1" t="s">
        <v>67</v>
      </c>
      <c r="C101" s="13"/>
      <c r="D101" s="13"/>
      <c r="E101" s="13"/>
      <c r="F101" s="13"/>
    </row>
    <row r="102" spans="2:6" x14ac:dyDescent="0.25">
      <c r="B102" t="s">
        <v>81</v>
      </c>
      <c r="C102" s="4"/>
      <c r="D102" s="4"/>
      <c r="E102" s="4"/>
      <c r="F102" s="4"/>
    </row>
    <row r="103" spans="2:6" x14ac:dyDescent="0.25">
      <c r="C103" s="4"/>
      <c r="D103" s="4"/>
      <c r="E103" s="4"/>
      <c r="F103" s="4"/>
    </row>
    <row r="104" spans="2:6" x14ac:dyDescent="0.25">
      <c r="C104" s="4"/>
      <c r="D104" s="4"/>
      <c r="E104" s="4"/>
      <c r="F104" s="4"/>
    </row>
    <row r="105" spans="2:6" x14ac:dyDescent="0.25">
      <c r="C105" s="4"/>
      <c r="D105" s="4"/>
      <c r="E105" s="4"/>
      <c r="F105" s="4"/>
    </row>
    <row r="106" spans="2:6" x14ac:dyDescent="0.25">
      <c r="C106" s="4"/>
      <c r="D106" s="4"/>
      <c r="E106" s="4"/>
      <c r="F106" s="4"/>
    </row>
    <row r="107" spans="2:6" x14ac:dyDescent="0.25">
      <c r="C107" s="4"/>
      <c r="D107" s="4"/>
      <c r="E107" s="4"/>
      <c r="F107" s="4"/>
    </row>
    <row r="108" spans="2:6" x14ac:dyDescent="0.25">
      <c r="C108" s="4"/>
      <c r="D108" s="4"/>
      <c r="E108" s="4"/>
      <c r="F108" s="4"/>
    </row>
    <row r="109" spans="2:6" x14ac:dyDescent="0.25">
      <c r="C109" s="4"/>
      <c r="D109" s="4"/>
      <c r="E109" s="4"/>
      <c r="F109" s="4"/>
    </row>
    <row r="110" spans="2:6" x14ac:dyDescent="0.25">
      <c r="C110" s="4"/>
      <c r="D110" s="4"/>
      <c r="E110" s="4"/>
      <c r="F110" s="4"/>
    </row>
    <row r="111" spans="2:6" x14ac:dyDescent="0.25">
      <c r="C111" s="4"/>
      <c r="D111" s="4"/>
      <c r="E111" s="4"/>
      <c r="F111" s="4"/>
    </row>
    <row r="112" spans="2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  <row r="117" spans="3:6" x14ac:dyDescent="0.25">
      <c r="C117" s="4"/>
      <c r="D117" s="4"/>
      <c r="E117" s="4"/>
      <c r="F117" s="4"/>
    </row>
    <row r="118" spans="3:6" x14ac:dyDescent="0.25">
      <c r="C118" s="4"/>
      <c r="D118" s="4"/>
      <c r="E118" s="4"/>
      <c r="F118" s="4"/>
    </row>
    <row r="119" spans="3:6" x14ac:dyDescent="0.25">
      <c r="C119" s="4"/>
      <c r="D119" s="4"/>
      <c r="E119" s="4"/>
      <c r="F119" s="4"/>
    </row>
    <row r="120" spans="3:6" x14ac:dyDescent="0.25">
      <c r="C120" s="4"/>
      <c r="D120" s="4"/>
      <c r="E120" s="4"/>
      <c r="F120" s="4"/>
    </row>
    <row r="121" spans="3:6" x14ac:dyDescent="0.25">
      <c r="C121" s="4"/>
      <c r="D121" s="4"/>
      <c r="E121" s="4"/>
      <c r="F121" s="4"/>
    </row>
    <row r="122" spans="3:6" x14ac:dyDescent="0.25">
      <c r="C122" s="4"/>
      <c r="D122" s="4"/>
      <c r="E122" s="4"/>
      <c r="F122" s="4"/>
    </row>
    <row r="123" spans="3:6" x14ac:dyDescent="0.25">
      <c r="C123" s="4"/>
      <c r="D123" s="4"/>
      <c r="E123" s="4"/>
      <c r="F123" s="4"/>
    </row>
    <row r="124" spans="3:6" x14ac:dyDescent="0.25">
      <c r="C124" s="4"/>
      <c r="D124" s="4"/>
      <c r="E124" s="4"/>
      <c r="F124" s="4"/>
    </row>
    <row r="125" spans="3:6" x14ac:dyDescent="0.25">
      <c r="C125" s="4"/>
      <c r="D125" s="4"/>
      <c r="E125" s="4"/>
      <c r="F125" s="4"/>
    </row>
    <row r="126" spans="3:6" x14ac:dyDescent="0.25">
      <c r="C126" s="4"/>
      <c r="D126" s="4"/>
      <c r="E126" s="4"/>
      <c r="F126" s="4"/>
    </row>
    <row r="127" spans="3:6" x14ac:dyDescent="0.25">
      <c r="C127" s="4"/>
      <c r="D127" s="4"/>
      <c r="E127" s="4"/>
      <c r="F127" s="4"/>
    </row>
    <row r="128" spans="3:6" x14ac:dyDescent="0.25">
      <c r="C128" s="4"/>
      <c r="D128" s="4"/>
      <c r="E128" s="4"/>
      <c r="F128" s="4"/>
    </row>
    <row r="129" spans="3:6" x14ac:dyDescent="0.25">
      <c r="C129" s="4"/>
      <c r="D129" s="4"/>
      <c r="E129" s="4"/>
      <c r="F129" s="4"/>
    </row>
    <row r="130" spans="3:6" x14ac:dyDescent="0.25">
      <c r="C130" s="4"/>
      <c r="D130" s="4"/>
      <c r="E130" s="4"/>
      <c r="F130" s="4"/>
    </row>
    <row r="131" spans="3:6" x14ac:dyDescent="0.25">
      <c r="C131" s="4"/>
      <c r="D131" s="4"/>
      <c r="E131" s="4"/>
      <c r="F131" s="4"/>
    </row>
    <row r="132" spans="3:6" x14ac:dyDescent="0.25">
      <c r="C132" s="4"/>
      <c r="D132" s="4"/>
      <c r="E132" s="4"/>
      <c r="F132" s="4"/>
    </row>
    <row r="133" spans="3:6" x14ac:dyDescent="0.25">
      <c r="C133" s="4"/>
      <c r="D133" s="4"/>
      <c r="E133" s="4"/>
      <c r="F133" s="4"/>
    </row>
    <row r="134" spans="3:6" x14ac:dyDescent="0.25">
      <c r="C134" s="4"/>
      <c r="D134" s="4"/>
      <c r="E134" s="4"/>
      <c r="F134" s="4"/>
    </row>
    <row r="135" spans="3:6" x14ac:dyDescent="0.25">
      <c r="C135" s="4"/>
      <c r="D135" s="4"/>
      <c r="E135" s="4"/>
      <c r="F135" s="4"/>
    </row>
    <row r="136" spans="3:6" x14ac:dyDescent="0.25">
      <c r="C136" s="4"/>
      <c r="D136" s="4"/>
      <c r="E136" s="4"/>
      <c r="F136" s="4"/>
    </row>
    <row r="137" spans="3:6" x14ac:dyDescent="0.25">
      <c r="C137" s="4"/>
      <c r="D137" s="4"/>
      <c r="E137" s="4"/>
      <c r="F137" s="4"/>
    </row>
    <row r="138" spans="3:6" x14ac:dyDescent="0.25">
      <c r="C138" s="4"/>
      <c r="D138" s="4"/>
      <c r="E138" s="4"/>
      <c r="F138" s="4"/>
    </row>
    <row r="139" spans="3:6" x14ac:dyDescent="0.25">
      <c r="C139" s="4"/>
      <c r="D139" s="4"/>
      <c r="E139" s="4"/>
      <c r="F139" s="4"/>
    </row>
    <row r="140" spans="3:6" x14ac:dyDescent="0.25">
      <c r="C140" s="4"/>
      <c r="D140" s="4"/>
      <c r="E140" s="4"/>
      <c r="F140" s="4"/>
    </row>
    <row r="141" spans="3:6" x14ac:dyDescent="0.25">
      <c r="C141" s="4"/>
      <c r="D141" s="4"/>
      <c r="E141" s="4"/>
      <c r="F141" s="4"/>
    </row>
    <row r="142" spans="3:6" x14ac:dyDescent="0.25">
      <c r="C142" s="4"/>
      <c r="D142" s="4"/>
      <c r="E142" s="4"/>
      <c r="F142" s="4"/>
    </row>
    <row r="143" spans="3:6" x14ac:dyDescent="0.25">
      <c r="C143" s="4"/>
      <c r="D143" s="4"/>
      <c r="E143" s="4"/>
      <c r="F143" s="4"/>
    </row>
    <row r="144" spans="3:6" x14ac:dyDescent="0.25">
      <c r="C144" s="4"/>
      <c r="D144" s="4"/>
      <c r="E144" s="4"/>
      <c r="F144" s="4"/>
    </row>
    <row r="145" spans="3:6" x14ac:dyDescent="0.25">
      <c r="C145" s="4"/>
      <c r="D145" s="4"/>
      <c r="E145" s="4"/>
      <c r="F145" s="4"/>
    </row>
    <row r="146" spans="3:6" x14ac:dyDescent="0.25">
      <c r="C146" s="4"/>
      <c r="D146" s="4"/>
      <c r="E146" s="4"/>
      <c r="F146" s="4"/>
    </row>
    <row r="147" spans="3:6" x14ac:dyDescent="0.25">
      <c r="C147" s="4"/>
      <c r="D147" s="4"/>
      <c r="E147" s="4"/>
      <c r="F147" s="4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C168" s="4"/>
      <c r="D168" s="4"/>
      <c r="E168" s="4"/>
      <c r="F168" s="4"/>
    </row>
    <row r="169" spans="3:6" x14ac:dyDescent="0.25">
      <c r="C169" s="4"/>
      <c r="D169" s="4"/>
      <c r="E169" s="4"/>
      <c r="F169" s="4"/>
    </row>
    <row r="170" spans="3:6" x14ac:dyDescent="0.25">
      <c r="C170" s="4"/>
      <c r="D170" s="4"/>
      <c r="E170" s="4"/>
      <c r="F170" s="4"/>
    </row>
    <row r="171" spans="3:6" x14ac:dyDescent="0.25">
      <c r="C171" s="4"/>
      <c r="D171" s="4"/>
      <c r="E171" s="4"/>
      <c r="F171" s="4"/>
    </row>
  </sheetData>
  <pageMargins left="0.7" right="0.7" top="0.75" bottom="0.75" header="0.3" footer="0.3"/>
  <pageSetup scale="66" orientation="portrait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showGridLines="0" view="pageBreakPreview" zoomScaleNormal="100" zoomScaleSheetLayoutView="100" workbookViewId="0">
      <pane ySplit="5" topLeftCell="A6" activePane="bottomLeft" state="frozen"/>
      <selection activeCell="B4" sqref="B4"/>
      <selection pane="bottomLeft" activeCell="E10" sqref="E10"/>
    </sheetView>
  </sheetViews>
  <sheetFormatPr defaultRowHeight="15" x14ac:dyDescent="0.25"/>
  <cols>
    <col min="2" max="2" width="59.140625" customWidth="1"/>
    <col min="3" max="4" width="13.85546875" customWidth="1"/>
    <col min="5" max="5" width="15" bestFit="1" customWidth="1"/>
    <col min="6" max="6" width="13.85546875" customWidth="1"/>
  </cols>
  <sheetData>
    <row r="1" spans="2:6" x14ac:dyDescent="0.25">
      <c r="F1" s="17" t="s">
        <v>88</v>
      </c>
    </row>
    <row r="3" spans="2:6" x14ac:dyDescent="0.25">
      <c r="B3" s="1" t="s">
        <v>92</v>
      </c>
    </row>
    <row r="4" spans="2:6" x14ac:dyDescent="0.25">
      <c r="B4" s="1"/>
    </row>
    <row r="5" spans="2:6" s="1" customFormat="1" ht="30" x14ac:dyDescent="0.25">
      <c r="B5" s="5" t="s">
        <v>0</v>
      </c>
      <c r="C5" s="6" t="s">
        <v>3</v>
      </c>
      <c r="D5" s="6" t="s">
        <v>1</v>
      </c>
      <c r="E5" s="6" t="s">
        <v>30</v>
      </c>
      <c r="F5" s="6" t="s">
        <v>4</v>
      </c>
    </row>
    <row r="6" spans="2:6" s="1" customFormat="1" x14ac:dyDescent="0.25">
      <c r="B6" s="7" t="s">
        <v>87</v>
      </c>
      <c r="C6" s="8"/>
      <c r="D6" s="8"/>
      <c r="E6" s="8"/>
      <c r="F6" s="8"/>
    </row>
    <row r="7" spans="2:6" s="1" customFormat="1" x14ac:dyDescent="0.25">
      <c r="B7" s="7"/>
      <c r="C7" s="8"/>
      <c r="D7" s="8"/>
      <c r="E7" s="8"/>
      <c r="F7" s="8"/>
    </row>
    <row r="8" spans="2:6" s="1" customFormat="1" x14ac:dyDescent="0.25">
      <c r="B8" s="2" t="s">
        <v>44</v>
      </c>
      <c r="C8" s="3"/>
      <c r="D8" s="3"/>
      <c r="E8" s="3"/>
      <c r="F8" s="3"/>
    </row>
    <row r="9" spans="2:6" x14ac:dyDescent="0.25">
      <c r="B9" t="s">
        <v>5</v>
      </c>
      <c r="C9" s="13">
        <f>'2020'!F9</f>
        <v>0</v>
      </c>
      <c r="D9" s="13">
        <v>0</v>
      </c>
      <c r="E9" s="13">
        <v>0</v>
      </c>
      <c r="F9" s="13">
        <f t="shared" ref="F9:F21" si="0">SUM(C9:E9)</f>
        <v>0</v>
      </c>
    </row>
    <row r="10" spans="2:6" x14ac:dyDescent="0.25">
      <c r="B10" t="s">
        <v>31</v>
      </c>
      <c r="C10" s="13">
        <f>'2020'!F10</f>
        <v>5107686.6199999992</v>
      </c>
      <c r="D10" s="13">
        <v>3520574.5982962251</v>
      </c>
      <c r="E10" s="13">
        <f>-(C10+D10)</f>
        <v>-8628261.2182962243</v>
      </c>
      <c r="F10" s="13">
        <f t="shared" si="0"/>
        <v>0</v>
      </c>
    </row>
    <row r="11" spans="2:6" x14ac:dyDescent="0.25">
      <c r="B11" t="s">
        <v>32</v>
      </c>
      <c r="C11" s="13">
        <f>'2020'!F11</f>
        <v>0</v>
      </c>
      <c r="D11" s="13">
        <v>0</v>
      </c>
      <c r="E11" s="13">
        <v>0</v>
      </c>
      <c r="F11" s="13">
        <f t="shared" si="0"/>
        <v>0</v>
      </c>
    </row>
    <row r="12" spans="2:6" x14ac:dyDescent="0.25">
      <c r="B12" t="s">
        <v>6</v>
      </c>
      <c r="C12" s="13">
        <f>'2020'!F12</f>
        <v>0</v>
      </c>
      <c r="D12" s="13">
        <v>0</v>
      </c>
      <c r="E12" s="13">
        <v>0</v>
      </c>
      <c r="F12" s="13">
        <f t="shared" si="0"/>
        <v>0</v>
      </c>
    </row>
    <row r="13" spans="2:6" x14ac:dyDescent="0.25">
      <c r="B13" t="s">
        <v>7</v>
      </c>
      <c r="C13" s="13">
        <f>'2020'!F13</f>
        <v>128696.47999999998</v>
      </c>
      <c r="D13" s="13">
        <v>20500</v>
      </c>
      <c r="E13" s="13">
        <v>-149196.47999999998</v>
      </c>
      <c r="F13" s="13">
        <f t="shared" si="0"/>
        <v>0</v>
      </c>
    </row>
    <row r="14" spans="2:6" x14ac:dyDescent="0.25">
      <c r="B14" t="s">
        <v>8</v>
      </c>
      <c r="C14" s="13">
        <f>'2020'!F14</f>
        <v>0</v>
      </c>
      <c r="D14" s="13">
        <v>0</v>
      </c>
      <c r="E14" s="13">
        <v>0</v>
      </c>
      <c r="F14" s="13">
        <f t="shared" si="0"/>
        <v>0</v>
      </c>
    </row>
    <row r="15" spans="2:6" x14ac:dyDescent="0.25">
      <c r="B15" t="s">
        <v>82</v>
      </c>
      <c r="C15" s="13">
        <f>'2020'!F15</f>
        <v>0</v>
      </c>
      <c r="D15" s="13">
        <v>0</v>
      </c>
      <c r="E15" s="13">
        <v>0</v>
      </c>
      <c r="F15" s="13">
        <f t="shared" si="0"/>
        <v>0</v>
      </c>
    </row>
    <row r="16" spans="2:6" x14ac:dyDescent="0.25">
      <c r="B16" t="s">
        <v>9</v>
      </c>
      <c r="C16" s="13">
        <f>'2020'!F16</f>
        <v>0</v>
      </c>
      <c r="D16" s="16">
        <v>0</v>
      </c>
      <c r="E16" s="13">
        <f>-D16</f>
        <v>0</v>
      </c>
      <c r="F16" s="13">
        <f t="shared" si="0"/>
        <v>0</v>
      </c>
    </row>
    <row r="17" spans="2:6" x14ac:dyDescent="0.25">
      <c r="B17" t="s">
        <v>10</v>
      </c>
      <c r="C17" s="13">
        <f>'2020'!F17</f>
        <v>3910257.28</v>
      </c>
      <c r="D17" s="13">
        <v>8357000</v>
      </c>
      <c r="E17" s="13">
        <v>-12267257.279999999</v>
      </c>
      <c r="F17" s="13">
        <f t="shared" si="0"/>
        <v>0</v>
      </c>
    </row>
    <row r="18" spans="2:6" x14ac:dyDescent="0.25">
      <c r="B18" t="s">
        <v>11</v>
      </c>
      <c r="C18" s="13">
        <f>'2020'!F18</f>
        <v>384747.14</v>
      </c>
      <c r="D18" s="13">
        <v>1015000</v>
      </c>
      <c r="E18" s="13">
        <v>-1399747.1400000001</v>
      </c>
      <c r="F18" s="13">
        <f t="shared" si="0"/>
        <v>0</v>
      </c>
    </row>
    <row r="19" spans="2:6" x14ac:dyDescent="0.25">
      <c r="B19" t="s">
        <v>12</v>
      </c>
      <c r="C19" s="13">
        <f>'2020'!F19</f>
        <v>0</v>
      </c>
      <c r="D19" s="13">
        <v>0</v>
      </c>
      <c r="E19" s="13">
        <v>0</v>
      </c>
      <c r="F19" s="13">
        <f t="shared" si="0"/>
        <v>0</v>
      </c>
    </row>
    <row r="20" spans="2:6" x14ac:dyDescent="0.25">
      <c r="B20" t="s">
        <v>13</v>
      </c>
      <c r="C20" s="13">
        <f>'2020'!F20</f>
        <v>0</v>
      </c>
      <c r="D20" s="13">
        <v>0</v>
      </c>
      <c r="E20" s="13">
        <v>0</v>
      </c>
      <c r="F20" s="13">
        <f t="shared" si="0"/>
        <v>0</v>
      </c>
    </row>
    <row r="21" spans="2:6" x14ac:dyDescent="0.25">
      <c r="B21" t="s">
        <v>14</v>
      </c>
      <c r="C21" s="13">
        <f>'2020'!F21</f>
        <v>0</v>
      </c>
      <c r="D21" s="13">
        <v>0</v>
      </c>
      <c r="E21" s="13">
        <v>0</v>
      </c>
      <c r="F21" s="13">
        <f t="shared" si="0"/>
        <v>0</v>
      </c>
    </row>
    <row r="22" spans="2:6" x14ac:dyDescent="0.25">
      <c r="C22" s="13"/>
      <c r="D22" s="13"/>
      <c r="E22" s="13"/>
      <c r="F22" s="13"/>
    </row>
    <row r="23" spans="2:6" s="1" customFormat="1" x14ac:dyDescent="0.25">
      <c r="B23" s="1" t="s">
        <v>45</v>
      </c>
      <c r="C23" s="12"/>
      <c r="D23" s="12"/>
      <c r="E23" s="12"/>
      <c r="F23" s="12"/>
    </row>
    <row r="24" spans="2:6" s="1" customFormat="1" x14ac:dyDescent="0.25">
      <c r="B24" t="s">
        <v>69</v>
      </c>
      <c r="C24" s="13">
        <f>'2020'!F24</f>
        <v>0</v>
      </c>
      <c r="D24" s="13">
        <v>300000</v>
      </c>
      <c r="E24" s="13">
        <v>-300000</v>
      </c>
      <c r="F24" s="13">
        <f t="shared" ref="F24:F49" si="1">SUM(C24:E24)</f>
        <v>0</v>
      </c>
    </row>
    <row r="25" spans="2:6" x14ac:dyDescent="0.25">
      <c r="B25" t="s">
        <v>33</v>
      </c>
      <c r="C25" s="13">
        <f>'2020'!F25</f>
        <v>89936</v>
      </c>
      <c r="D25" s="13">
        <v>0</v>
      </c>
      <c r="E25" s="13">
        <v>-89936</v>
      </c>
      <c r="F25" s="13">
        <f t="shared" si="1"/>
        <v>0</v>
      </c>
    </row>
    <row r="26" spans="2:6" x14ac:dyDescent="0.25">
      <c r="B26" t="s">
        <v>27</v>
      </c>
      <c r="C26" s="13">
        <f>'2020'!F26</f>
        <v>0</v>
      </c>
      <c r="D26" s="13">
        <v>0</v>
      </c>
      <c r="E26" s="13">
        <v>0</v>
      </c>
      <c r="F26" s="13">
        <f t="shared" si="1"/>
        <v>0</v>
      </c>
    </row>
    <row r="27" spans="2:6" x14ac:dyDescent="0.25">
      <c r="B27" t="s">
        <v>29</v>
      </c>
      <c r="C27" s="13">
        <f>'2020'!F27</f>
        <v>0</v>
      </c>
      <c r="D27" s="13">
        <v>0</v>
      </c>
      <c r="E27" s="13">
        <v>0</v>
      </c>
      <c r="F27" s="13">
        <f t="shared" si="1"/>
        <v>0</v>
      </c>
    </row>
    <row r="28" spans="2:6" x14ac:dyDescent="0.25">
      <c r="B28" t="s">
        <v>70</v>
      </c>
      <c r="C28" s="13">
        <f>'2020'!F28</f>
        <v>146261.06</v>
      </c>
      <c r="D28" s="13">
        <v>0</v>
      </c>
      <c r="E28" s="13">
        <v>-146261.06</v>
      </c>
      <c r="F28" s="13">
        <f t="shared" si="1"/>
        <v>0</v>
      </c>
    </row>
    <row r="29" spans="2:6" x14ac:dyDescent="0.25">
      <c r="B29" t="s">
        <v>34</v>
      </c>
      <c r="C29" s="13">
        <f>'2020'!F29</f>
        <v>0</v>
      </c>
      <c r="D29" s="13">
        <v>0</v>
      </c>
      <c r="E29" s="13">
        <v>0</v>
      </c>
      <c r="F29" s="13">
        <f t="shared" si="1"/>
        <v>0</v>
      </c>
    </row>
    <row r="30" spans="2:6" x14ac:dyDescent="0.25">
      <c r="B30" t="s">
        <v>71</v>
      </c>
      <c r="C30" s="13">
        <f>'2020'!F30</f>
        <v>0</v>
      </c>
      <c r="D30" s="13">
        <v>0</v>
      </c>
      <c r="E30" s="13">
        <v>0</v>
      </c>
      <c r="F30" s="13">
        <f t="shared" si="1"/>
        <v>0</v>
      </c>
    </row>
    <row r="31" spans="2:6" x14ac:dyDescent="0.25">
      <c r="B31" t="s">
        <v>57</v>
      </c>
      <c r="C31" s="13">
        <f>'2020'!F31</f>
        <v>0</v>
      </c>
      <c r="D31" s="13">
        <v>150000</v>
      </c>
      <c r="E31" s="13">
        <v>-150000</v>
      </c>
      <c r="F31" s="13">
        <f t="shared" si="1"/>
        <v>0</v>
      </c>
    </row>
    <row r="32" spans="2:6" x14ac:dyDescent="0.25">
      <c r="B32" t="s">
        <v>53</v>
      </c>
      <c r="C32" s="13">
        <f>'2020'!F32</f>
        <v>0</v>
      </c>
      <c r="D32" s="13">
        <v>75000</v>
      </c>
      <c r="E32" s="13">
        <v>0</v>
      </c>
      <c r="F32" s="13">
        <f t="shared" si="1"/>
        <v>75000</v>
      </c>
    </row>
    <row r="33" spans="2:6" x14ac:dyDescent="0.25">
      <c r="B33" t="s">
        <v>72</v>
      </c>
      <c r="C33" s="13">
        <f>'2020'!F33</f>
        <v>0</v>
      </c>
      <c r="D33" s="13">
        <v>125000</v>
      </c>
      <c r="E33" s="13">
        <v>-125000</v>
      </c>
      <c r="F33" s="13">
        <f t="shared" si="1"/>
        <v>0</v>
      </c>
    </row>
    <row r="34" spans="2:6" x14ac:dyDescent="0.25">
      <c r="B34" t="s">
        <v>20</v>
      </c>
      <c r="C34" s="13">
        <f>'2020'!F34</f>
        <v>541933.45000000007</v>
      </c>
      <c r="D34" s="13">
        <v>0</v>
      </c>
      <c r="E34" s="13">
        <v>-541933.45000000007</v>
      </c>
      <c r="F34" s="13">
        <f t="shared" si="1"/>
        <v>0</v>
      </c>
    </row>
    <row r="35" spans="2:6" x14ac:dyDescent="0.25">
      <c r="B35" t="s">
        <v>15</v>
      </c>
      <c r="C35" s="13">
        <f>'2020'!F35</f>
        <v>0</v>
      </c>
      <c r="D35" s="13">
        <v>0</v>
      </c>
      <c r="E35" s="13">
        <v>0</v>
      </c>
      <c r="F35" s="13">
        <f t="shared" si="1"/>
        <v>0</v>
      </c>
    </row>
    <row r="36" spans="2:6" x14ac:dyDescent="0.25">
      <c r="B36" t="s">
        <v>16</v>
      </c>
      <c r="C36" s="13">
        <f>'2020'!F36</f>
        <v>111483.52000000002</v>
      </c>
      <c r="D36" s="13">
        <v>200000</v>
      </c>
      <c r="E36" s="13">
        <v>-311483.52000000002</v>
      </c>
      <c r="F36" s="13">
        <f t="shared" si="1"/>
        <v>0</v>
      </c>
    </row>
    <row r="37" spans="2:6" x14ac:dyDescent="0.25">
      <c r="B37" t="s">
        <v>73</v>
      </c>
      <c r="C37" s="13">
        <f>'2020'!F37</f>
        <v>0</v>
      </c>
      <c r="D37" s="13">
        <v>0</v>
      </c>
      <c r="E37" s="13">
        <v>0</v>
      </c>
      <c r="F37" s="13">
        <f t="shared" si="1"/>
        <v>0</v>
      </c>
    </row>
    <row r="38" spans="2:6" x14ac:dyDescent="0.25">
      <c r="B38" t="s">
        <v>35</v>
      </c>
      <c r="C38" s="13">
        <f>'2020'!F38</f>
        <v>0</v>
      </c>
      <c r="D38" s="13">
        <v>0</v>
      </c>
      <c r="E38" s="13">
        <v>0</v>
      </c>
      <c r="F38" s="13">
        <f t="shared" si="1"/>
        <v>0</v>
      </c>
    </row>
    <row r="39" spans="2:6" x14ac:dyDescent="0.25">
      <c r="B39" t="s">
        <v>36</v>
      </c>
      <c r="C39" s="13">
        <f>'2020'!F39</f>
        <v>0</v>
      </c>
      <c r="D39" s="13">
        <v>0</v>
      </c>
      <c r="E39" s="13">
        <v>0</v>
      </c>
      <c r="F39" s="13">
        <f t="shared" si="1"/>
        <v>0</v>
      </c>
    </row>
    <row r="40" spans="2:6" x14ac:dyDescent="0.25">
      <c r="B40" t="s">
        <v>37</v>
      </c>
      <c r="C40" s="13">
        <f>'2020'!F40</f>
        <v>0</v>
      </c>
      <c r="D40" s="13">
        <v>0</v>
      </c>
      <c r="E40" s="13">
        <v>0</v>
      </c>
      <c r="F40" s="13">
        <f t="shared" si="1"/>
        <v>0</v>
      </c>
    </row>
    <row r="41" spans="2:6" x14ac:dyDescent="0.25">
      <c r="B41" t="s">
        <v>74</v>
      </c>
      <c r="C41" s="13">
        <f>'2020'!F41</f>
        <v>0</v>
      </c>
      <c r="D41" s="13">
        <v>400000</v>
      </c>
      <c r="E41" s="13">
        <v>-400000</v>
      </c>
      <c r="F41" s="13">
        <f t="shared" si="1"/>
        <v>0</v>
      </c>
    </row>
    <row r="42" spans="2:6" x14ac:dyDescent="0.25">
      <c r="B42" t="s">
        <v>17</v>
      </c>
      <c r="C42" s="13">
        <f>'2020'!F42</f>
        <v>0</v>
      </c>
      <c r="D42" s="13">
        <v>481770</v>
      </c>
      <c r="E42" s="13">
        <v>-481770</v>
      </c>
      <c r="F42" s="13">
        <f t="shared" si="1"/>
        <v>0</v>
      </c>
    </row>
    <row r="43" spans="2:6" x14ac:dyDescent="0.25">
      <c r="B43" s="15" t="s">
        <v>54</v>
      </c>
      <c r="C43" s="16">
        <f>'2020'!F43</f>
        <v>192442.72</v>
      </c>
      <c r="D43" s="16">
        <v>750000</v>
      </c>
      <c r="E43" s="16">
        <v>-942442.72</v>
      </c>
      <c r="F43" s="13">
        <f t="shared" si="1"/>
        <v>0</v>
      </c>
    </row>
    <row r="44" spans="2:6" x14ac:dyDescent="0.25">
      <c r="B44" s="15" t="s">
        <v>24</v>
      </c>
      <c r="C44" s="16">
        <f>'2020'!F44</f>
        <v>0</v>
      </c>
      <c r="D44" s="16">
        <v>0</v>
      </c>
      <c r="E44" s="16">
        <v>0</v>
      </c>
      <c r="F44" s="13">
        <f t="shared" si="1"/>
        <v>0</v>
      </c>
    </row>
    <row r="45" spans="2:6" x14ac:dyDescent="0.25">
      <c r="B45" s="15" t="s">
        <v>25</v>
      </c>
      <c r="C45" s="16">
        <f>'2020'!F45</f>
        <v>0</v>
      </c>
      <c r="D45" s="16">
        <v>0</v>
      </c>
      <c r="E45" s="16">
        <v>0</v>
      </c>
      <c r="F45" s="13">
        <f t="shared" si="1"/>
        <v>0</v>
      </c>
    </row>
    <row r="46" spans="2:6" x14ac:dyDescent="0.25">
      <c r="B46" t="s">
        <v>75</v>
      </c>
      <c r="C46" s="13">
        <f>'2020'!F46</f>
        <v>0</v>
      </c>
      <c r="D46" s="13">
        <v>0</v>
      </c>
      <c r="E46" s="13">
        <v>0</v>
      </c>
      <c r="F46" s="13">
        <f t="shared" si="1"/>
        <v>0</v>
      </c>
    </row>
    <row r="47" spans="2:6" x14ac:dyDescent="0.25">
      <c r="B47" t="s">
        <v>38</v>
      </c>
      <c r="C47" s="13">
        <f>'2020'!F47</f>
        <v>0</v>
      </c>
      <c r="D47" s="13"/>
      <c r="E47" s="13"/>
      <c r="F47" s="13">
        <f t="shared" si="1"/>
        <v>0</v>
      </c>
    </row>
    <row r="48" spans="2:6" x14ac:dyDescent="0.25">
      <c r="B48" t="s">
        <v>76</v>
      </c>
      <c r="C48" s="13">
        <f>'2020'!F48</f>
        <v>0</v>
      </c>
      <c r="D48" s="13">
        <v>0</v>
      </c>
      <c r="E48" s="13">
        <v>0</v>
      </c>
      <c r="F48" s="13">
        <f t="shared" si="1"/>
        <v>0</v>
      </c>
    </row>
    <row r="49" spans="2:6" x14ac:dyDescent="0.25">
      <c r="B49" t="s">
        <v>39</v>
      </c>
      <c r="C49" s="13">
        <f>'2020'!F49</f>
        <v>756594.21999999986</v>
      </c>
      <c r="D49" s="13">
        <v>680000</v>
      </c>
      <c r="E49" s="13">
        <f>-D49-C49</f>
        <v>-1436594.2199999997</v>
      </c>
      <c r="F49" s="13">
        <f t="shared" si="1"/>
        <v>0</v>
      </c>
    </row>
    <row r="50" spans="2:6" x14ac:dyDescent="0.25">
      <c r="C50" s="13"/>
      <c r="D50" s="13"/>
      <c r="E50" s="13"/>
      <c r="F50" s="13"/>
    </row>
    <row r="51" spans="2:6" ht="30" x14ac:dyDescent="0.25">
      <c r="B51" s="5" t="s">
        <v>0</v>
      </c>
      <c r="C51" s="6" t="s">
        <v>3</v>
      </c>
      <c r="D51" s="6" t="s">
        <v>1</v>
      </c>
      <c r="E51" s="6" t="s">
        <v>30</v>
      </c>
      <c r="F51" s="6" t="s">
        <v>4</v>
      </c>
    </row>
    <row r="52" spans="2:6" x14ac:dyDescent="0.25">
      <c r="C52" s="13"/>
      <c r="D52" s="13"/>
      <c r="E52" s="13"/>
      <c r="F52" s="13"/>
    </row>
    <row r="53" spans="2:6" s="1" customFormat="1" x14ac:dyDescent="0.25">
      <c r="B53" s="1" t="s">
        <v>2</v>
      </c>
      <c r="C53" s="12"/>
      <c r="D53" s="12"/>
      <c r="E53" s="12"/>
      <c r="F53" s="12"/>
    </row>
    <row r="54" spans="2:6" x14ac:dyDescent="0.25">
      <c r="B54" t="s">
        <v>77</v>
      </c>
      <c r="C54" s="13">
        <f>'2019'!F54</f>
        <v>0</v>
      </c>
      <c r="D54" s="13">
        <v>0</v>
      </c>
      <c r="E54" s="13">
        <v>0</v>
      </c>
      <c r="F54" s="13">
        <f>SUM(C54:E54)</f>
        <v>0</v>
      </c>
    </row>
    <row r="55" spans="2:6" x14ac:dyDescent="0.25">
      <c r="B55" t="s">
        <v>19</v>
      </c>
      <c r="C55" s="13">
        <f>'2020'!F55</f>
        <v>159842.13999999996</v>
      </c>
      <c r="D55" s="13">
        <v>120000</v>
      </c>
      <c r="E55" s="13">
        <v>-279842.1399999999</v>
      </c>
      <c r="F55" s="13">
        <f>SUM(C55:E55)</f>
        <v>0</v>
      </c>
    </row>
    <row r="56" spans="2:6" x14ac:dyDescent="0.25">
      <c r="C56" s="13"/>
      <c r="D56" s="13"/>
      <c r="E56" s="13"/>
      <c r="F56" s="13"/>
    </row>
    <row r="57" spans="2:6" s="1" customFormat="1" x14ac:dyDescent="0.25">
      <c r="B57" s="1" t="s">
        <v>46</v>
      </c>
      <c r="C57" s="12"/>
      <c r="D57" s="12"/>
      <c r="E57" s="12"/>
      <c r="F57" s="12"/>
    </row>
    <row r="58" spans="2:6" x14ac:dyDescent="0.25">
      <c r="B58" t="s">
        <v>23</v>
      </c>
      <c r="C58" s="13">
        <f>'2020'!F58</f>
        <v>280056.55000000005</v>
      </c>
      <c r="D58" s="13">
        <v>50000</v>
      </c>
      <c r="E58" s="13">
        <v>-330056.55000000005</v>
      </c>
      <c r="F58" s="13">
        <f t="shared" ref="F58:F68" si="2">SUM(C58:E58)</f>
        <v>0</v>
      </c>
    </row>
    <row r="59" spans="2:6" s="1" customFormat="1" x14ac:dyDescent="0.25">
      <c r="B59" t="s">
        <v>85</v>
      </c>
      <c r="C59" s="13">
        <f>'2020'!F59</f>
        <v>173638.79</v>
      </c>
      <c r="D59" s="13">
        <v>80000</v>
      </c>
      <c r="E59" s="13">
        <v>-253638.79</v>
      </c>
      <c r="F59" s="13">
        <f t="shared" si="2"/>
        <v>0</v>
      </c>
    </row>
    <row r="60" spans="2:6" x14ac:dyDescent="0.25">
      <c r="B60" t="s">
        <v>78</v>
      </c>
      <c r="C60" s="13">
        <f>'2020'!F60</f>
        <v>0</v>
      </c>
      <c r="D60" s="13">
        <v>0</v>
      </c>
      <c r="E60" s="13">
        <v>0</v>
      </c>
      <c r="F60" s="13">
        <f t="shared" si="2"/>
        <v>0</v>
      </c>
    </row>
    <row r="61" spans="2:6" x14ac:dyDescent="0.25">
      <c r="B61" t="s">
        <v>21</v>
      </c>
      <c r="C61" s="13">
        <f>'2020'!F61</f>
        <v>259071.38</v>
      </c>
      <c r="D61" s="13">
        <v>0</v>
      </c>
      <c r="E61" s="13">
        <v>-259071.38</v>
      </c>
      <c r="F61" s="13">
        <f t="shared" si="2"/>
        <v>0</v>
      </c>
    </row>
    <row r="62" spans="2:6" x14ac:dyDescent="0.25">
      <c r="B62" s="15" t="s">
        <v>79</v>
      </c>
      <c r="C62" s="13">
        <f>'2020'!F62</f>
        <v>0</v>
      </c>
      <c r="D62" s="13">
        <v>75000</v>
      </c>
      <c r="E62" s="13">
        <v>-75000</v>
      </c>
      <c r="F62" s="13">
        <f t="shared" si="2"/>
        <v>0</v>
      </c>
    </row>
    <row r="63" spans="2:6" x14ac:dyDescent="0.25">
      <c r="B63" t="s">
        <v>40</v>
      </c>
      <c r="C63" s="13">
        <f>'2020'!F63</f>
        <v>0</v>
      </c>
      <c r="D63" s="13">
        <v>0</v>
      </c>
      <c r="E63" s="13">
        <v>0</v>
      </c>
      <c r="F63" s="13">
        <f t="shared" si="2"/>
        <v>0</v>
      </c>
    </row>
    <row r="64" spans="2:6" x14ac:dyDescent="0.25">
      <c r="B64" t="s">
        <v>50</v>
      </c>
      <c r="C64" s="13">
        <f>'2020'!F64</f>
        <v>892.45</v>
      </c>
      <c r="D64" s="13">
        <v>150000</v>
      </c>
      <c r="E64" s="13">
        <v>-150892.45000000001</v>
      </c>
      <c r="F64" s="13">
        <f t="shared" si="2"/>
        <v>0</v>
      </c>
    </row>
    <row r="65" spans="2:6" x14ac:dyDescent="0.25">
      <c r="B65" t="s">
        <v>28</v>
      </c>
      <c r="C65" s="13">
        <f>'2020'!F65</f>
        <v>0</v>
      </c>
      <c r="D65" s="13">
        <v>0</v>
      </c>
      <c r="E65" s="13">
        <v>0</v>
      </c>
      <c r="F65" s="13">
        <f t="shared" si="2"/>
        <v>0</v>
      </c>
    </row>
    <row r="66" spans="2:6" x14ac:dyDescent="0.25">
      <c r="B66" t="s">
        <v>51</v>
      </c>
      <c r="C66" s="13">
        <f>'2020'!F66</f>
        <v>201742.82</v>
      </c>
      <c r="D66" s="13">
        <v>315000</v>
      </c>
      <c r="E66" s="13">
        <v>-516742.82</v>
      </c>
      <c r="F66" s="13">
        <f t="shared" si="2"/>
        <v>0</v>
      </c>
    </row>
    <row r="67" spans="2:6" x14ac:dyDescent="0.25">
      <c r="B67" t="s">
        <v>41</v>
      </c>
      <c r="C67" s="13">
        <f>'2020'!F67</f>
        <v>0</v>
      </c>
      <c r="D67" s="13">
        <v>0</v>
      </c>
      <c r="E67" s="13">
        <v>0</v>
      </c>
      <c r="F67" s="13">
        <f t="shared" si="2"/>
        <v>0</v>
      </c>
    </row>
    <row r="68" spans="2:6" x14ac:dyDescent="0.25">
      <c r="B68" t="s">
        <v>42</v>
      </c>
      <c r="C68" s="13">
        <f>'2020'!F68</f>
        <v>0</v>
      </c>
      <c r="D68" s="14">
        <v>0</v>
      </c>
      <c r="E68" s="13">
        <v>0</v>
      </c>
      <c r="F68" s="13">
        <f t="shared" si="2"/>
        <v>0</v>
      </c>
    </row>
    <row r="69" spans="2:6" x14ac:dyDescent="0.25">
      <c r="C69" s="13"/>
      <c r="D69" s="13"/>
      <c r="E69" s="13"/>
      <c r="F69" s="13"/>
    </row>
    <row r="70" spans="2:6" s="1" customFormat="1" x14ac:dyDescent="0.25">
      <c r="B70" s="1" t="s">
        <v>43</v>
      </c>
      <c r="C70" s="12"/>
      <c r="D70" s="12"/>
      <c r="E70" s="12"/>
      <c r="F70" s="12"/>
    </row>
    <row r="71" spans="2:6" x14ac:dyDescent="0.25">
      <c r="B71" t="s">
        <v>80</v>
      </c>
      <c r="C71" s="13">
        <f>'2020'!F71</f>
        <v>3781552.3899999997</v>
      </c>
      <c r="D71" s="13">
        <v>875000</v>
      </c>
      <c r="E71" s="13">
        <v>-4656552.3899999997</v>
      </c>
      <c r="F71" s="13">
        <f>SUM(C71:E71)</f>
        <v>0</v>
      </c>
    </row>
    <row r="72" spans="2:6" x14ac:dyDescent="0.25">
      <c r="C72" s="13"/>
      <c r="D72" s="13"/>
      <c r="E72" s="13"/>
      <c r="F72" s="13"/>
    </row>
    <row r="73" spans="2:6" x14ac:dyDescent="0.25">
      <c r="B73" s="1" t="s">
        <v>47</v>
      </c>
      <c r="C73" s="13"/>
      <c r="D73" s="13"/>
      <c r="E73" s="13"/>
      <c r="F73" s="13"/>
    </row>
    <row r="74" spans="2:6" x14ac:dyDescent="0.25">
      <c r="B74" t="s">
        <v>86</v>
      </c>
      <c r="C74" s="13">
        <f>'2020'!F74</f>
        <v>0</v>
      </c>
      <c r="D74" s="13">
        <v>0</v>
      </c>
      <c r="E74" s="13">
        <v>0</v>
      </c>
      <c r="F74" s="13">
        <f>SUM(C74:E74)</f>
        <v>0</v>
      </c>
    </row>
    <row r="75" spans="2:6" x14ac:dyDescent="0.25">
      <c r="C75" s="13"/>
      <c r="D75" s="13"/>
      <c r="E75" s="13"/>
      <c r="F75" s="13"/>
    </row>
    <row r="76" spans="2:6" x14ac:dyDescent="0.25">
      <c r="B76" s="2" t="s">
        <v>48</v>
      </c>
      <c r="C76" s="12"/>
      <c r="D76" s="12"/>
      <c r="E76" s="12"/>
      <c r="F76" s="12"/>
    </row>
    <row r="77" spans="2:6" x14ac:dyDescent="0.25">
      <c r="B77" t="s">
        <v>26</v>
      </c>
      <c r="C77" s="13">
        <f>'2020'!F77</f>
        <v>67582.42</v>
      </c>
      <c r="D77" s="13">
        <v>0</v>
      </c>
      <c r="E77" s="13">
        <v>0</v>
      </c>
      <c r="F77" s="13">
        <f t="shared" ref="F77:F83" si="3">SUM(C77:E77)</f>
        <v>67582.42</v>
      </c>
    </row>
    <row r="78" spans="2:6" x14ac:dyDescent="0.25">
      <c r="B78" t="s">
        <v>56</v>
      </c>
      <c r="C78" s="13">
        <f>'2020'!F78</f>
        <v>0</v>
      </c>
      <c r="D78" s="13">
        <v>200000</v>
      </c>
      <c r="E78" s="13">
        <v>0</v>
      </c>
      <c r="F78" s="13">
        <f t="shared" si="3"/>
        <v>200000</v>
      </c>
    </row>
    <row r="79" spans="2:6" x14ac:dyDescent="0.25">
      <c r="B79" t="s">
        <v>22</v>
      </c>
      <c r="C79" s="13">
        <f>'2020'!F79</f>
        <v>3317749.23</v>
      </c>
      <c r="D79" s="13">
        <v>946000</v>
      </c>
      <c r="E79" s="13">
        <v>0</v>
      </c>
      <c r="F79" s="13">
        <f t="shared" si="3"/>
        <v>4263749.2300000004</v>
      </c>
    </row>
    <row r="80" spans="2:6" x14ac:dyDescent="0.25">
      <c r="B80" t="s">
        <v>58</v>
      </c>
      <c r="C80" s="13">
        <f>'2020'!F80</f>
        <v>201168.89999999997</v>
      </c>
      <c r="D80" s="13">
        <v>4895000.000000041</v>
      </c>
      <c r="E80" s="13">
        <v>0</v>
      </c>
      <c r="F80" s="13">
        <f t="shared" si="3"/>
        <v>5096168.9000000414</v>
      </c>
    </row>
    <row r="81" spans="2:6" x14ac:dyDescent="0.25">
      <c r="B81" t="s">
        <v>52</v>
      </c>
      <c r="C81" s="13">
        <f>'2020'!F81</f>
        <v>437.69</v>
      </c>
      <c r="D81" s="13">
        <v>80000</v>
      </c>
      <c r="E81" s="13">
        <v>0</v>
      </c>
      <c r="F81" s="13">
        <f t="shared" si="3"/>
        <v>80437.69</v>
      </c>
    </row>
    <row r="82" spans="2:6" x14ac:dyDescent="0.25">
      <c r="B82" t="s">
        <v>55</v>
      </c>
      <c r="C82" s="13">
        <f>'2020'!F82</f>
        <v>0</v>
      </c>
      <c r="D82" s="13">
        <v>2000000</v>
      </c>
      <c r="E82" s="13">
        <v>0</v>
      </c>
      <c r="F82" s="13">
        <f t="shared" si="3"/>
        <v>2000000</v>
      </c>
    </row>
    <row r="83" spans="2:6" x14ac:dyDescent="0.25">
      <c r="B83" t="s">
        <v>59</v>
      </c>
      <c r="C83" s="13">
        <f>'2020'!F83</f>
        <v>486692.64999999997</v>
      </c>
      <c r="D83" s="13">
        <v>0</v>
      </c>
      <c r="E83" s="13">
        <v>0</v>
      </c>
      <c r="F83" s="13">
        <f t="shared" si="3"/>
        <v>486692.64999999997</v>
      </c>
    </row>
    <row r="84" spans="2:6" x14ac:dyDescent="0.25">
      <c r="C84" s="13"/>
      <c r="D84" s="13"/>
      <c r="E84" s="13"/>
      <c r="F84" s="13"/>
    </row>
    <row r="85" spans="2:6" x14ac:dyDescent="0.25">
      <c r="B85" s="2" t="s">
        <v>65</v>
      </c>
      <c r="C85" s="13"/>
      <c r="D85" s="13"/>
      <c r="E85" s="13"/>
      <c r="F85" s="13"/>
    </row>
    <row r="86" spans="2:6" x14ac:dyDescent="0.25">
      <c r="B86" t="s">
        <v>18</v>
      </c>
      <c r="C86" s="13">
        <f>'2020'!F86</f>
        <v>152083.58000000002</v>
      </c>
      <c r="D86" s="13">
        <v>0</v>
      </c>
      <c r="E86" s="13">
        <v>0</v>
      </c>
      <c r="F86" s="13">
        <f>SUM(C86:E86)</f>
        <v>152083.58000000002</v>
      </c>
    </row>
    <row r="87" spans="2:6" x14ac:dyDescent="0.25">
      <c r="C87" s="13"/>
      <c r="D87" s="13"/>
      <c r="E87" s="13"/>
      <c r="F87" s="13"/>
    </row>
    <row r="88" spans="2:6" x14ac:dyDescent="0.25">
      <c r="B88" s="1" t="s">
        <v>60</v>
      </c>
      <c r="C88" s="13"/>
      <c r="D88" s="13"/>
      <c r="E88" s="13"/>
      <c r="F88" s="13"/>
    </row>
    <row r="89" spans="2:6" x14ac:dyDescent="0.25">
      <c r="B89" t="s">
        <v>61</v>
      </c>
      <c r="C89" s="13">
        <f>'2020'!F89</f>
        <v>7627271.3899999987</v>
      </c>
      <c r="D89" s="13">
        <v>1855000</v>
      </c>
      <c r="E89" s="13">
        <v>0</v>
      </c>
      <c r="F89" s="13">
        <f>SUM(C89:E89)</f>
        <v>9482271.3899999987</v>
      </c>
    </row>
    <row r="90" spans="2:6" x14ac:dyDescent="0.25">
      <c r="B90" t="s">
        <v>62</v>
      </c>
      <c r="C90" s="13">
        <f>'2020'!F90</f>
        <v>0</v>
      </c>
      <c r="D90" s="13">
        <v>135000</v>
      </c>
      <c r="E90" s="13">
        <v>0</v>
      </c>
      <c r="F90" s="13">
        <f>SUM(C90:E90)</f>
        <v>135000</v>
      </c>
    </row>
    <row r="91" spans="2:6" x14ac:dyDescent="0.25">
      <c r="B91" t="s">
        <v>63</v>
      </c>
      <c r="C91" s="13">
        <f>'2020'!F91</f>
        <v>1071013.7</v>
      </c>
      <c r="D91" s="13">
        <v>1420000</v>
      </c>
      <c r="E91" s="13">
        <v>0</v>
      </c>
      <c r="F91" s="13">
        <f>SUM(C91:E91)</f>
        <v>2491013.7000000002</v>
      </c>
    </row>
    <row r="92" spans="2:6" x14ac:dyDescent="0.25">
      <c r="B92" t="s">
        <v>49</v>
      </c>
      <c r="C92" s="13">
        <f>'2020'!F92</f>
        <v>7938928.3600000003</v>
      </c>
      <c r="D92" s="13">
        <v>1645000</v>
      </c>
      <c r="E92" s="13">
        <v>0</v>
      </c>
      <c r="F92" s="13">
        <f>SUM(C92:E92)</f>
        <v>9583928.3599999994</v>
      </c>
    </row>
    <row r="93" spans="2:6" x14ac:dyDescent="0.25">
      <c r="B93" t="s">
        <v>64</v>
      </c>
      <c r="C93" s="13">
        <f>'2020'!F93</f>
        <v>4060543.38</v>
      </c>
      <c r="D93" s="13">
        <v>640000</v>
      </c>
      <c r="E93" s="13">
        <v>0</v>
      </c>
      <c r="F93" s="13">
        <f>SUM(C93:E93)</f>
        <v>4700543.38</v>
      </c>
    </row>
    <row r="94" spans="2:6" x14ac:dyDescent="0.25">
      <c r="C94" s="13"/>
      <c r="D94" s="13"/>
      <c r="E94" s="13"/>
      <c r="F94" s="13"/>
    </row>
    <row r="95" spans="2:6" x14ac:dyDescent="0.25">
      <c r="B95" s="1" t="s">
        <v>66</v>
      </c>
      <c r="C95" s="13"/>
      <c r="D95" s="13"/>
      <c r="E95" s="13"/>
      <c r="F95" s="13"/>
    </row>
    <row r="96" spans="2:6" x14ac:dyDescent="0.25">
      <c r="B96" t="s">
        <v>84</v>
      </c>
      <c r="C96" s="13">
        <f>'2020'!F96</f>
        <v>1020745.62</v>
      </c>
      <c r="D96" s="13">
        <v>500000</v>
      </c>
      <c r="E96" s="13">
        <v>0</v>
      </c>
      <c r="F96" s="13">
        <f>SUM(C96:E96)</f>
        <v>1520745.62</v>
      </c>
    </row>
    <row r="97" spans="2:6" x14ac:dyDescent="0.25">
      <c r="C97" s="13"/>
      <c r="D97" s="13"/>
      <c r="E97" s="13"/>
      <c r="F97" s="13"/>
    </row>
    <row r="98" spans="2:6" x14ac:dyDescent="0.25">
      <c r="B98" s="1" t="s">
        <v>68</v>
      </c>
      <c r="C98" s="13"/>
      <c r="D98" s="13"/>
      <c r="E98" s="13"/>
      <c r="F98" s="13"/>
    </row>
    <row r="99" spans="2:6" x14ac:dyDescent="0.25">
      <c r="B99" t="s">
        <v>81</v>
      </c>
      <c r="C99" s="13"/>
      <c r="D99" s="13"/>
      <c r="E99" s="13"/>
      <c r="F99" s="13"/>
    </row>
    <row r="100" spans="2:6" x14ac:dyDescent="0.25">
      <c r="C100" s="13"/>
      <c r="D100" s="13"/>
      <c r="E100" s="13"/>
      <c r="F100" s="13"/>
    </row>
    <row r="101" spans="2:6" x14ac:dyDescent="0.25">
      <c r="B101" s="1" t="s">
        <v>67</v>
      </c>
      <c r="C101" s="13"/>
      <c r="D101" s="13"/>
      <c r="E101" s="13"/>
      <c r="F101" s="13"/>
    </row>
    <row r="102" spans="2:6" x14ac:dyDescent="0.25">
      <c r="B102" t="s">
        <v>81</v>
      </c>
      <c r="C102" s="13"/>
      <c r="D102" s="13"/>
      <c r="E102" s="13"/>
      <c r="F102" s="13"/>
    </row>
    <row r="103" spans="2:6" x14ac:dyDescent="0.25">
      <c r="C103" s="4"/>
      <c r="D103" s="4"/>
      <c r="E103" s="4"/>
      <c r="F103" s="4"/>
    </row>
    <row r="104" spans="2:6" x14ac:dyDescent="0.25">
      <c r="C104" s="4"/>
      <c r="D104" s="4"/>
      <c r="E104" s="4"/>
      <c r="F104" s="4"/>
    </row>
    <row r="105" spans="2:6" x14ac:dyDescent="0.25">
      <c r="C105" s="4"/>
      <c r="D105" s="4"/>
      <c r="E105" s="4"/>
      <c r="F105" s="4"/>
    </row>
    <row r="106" spans="2:6" x14ac:dyDescent="0.25">
      <c r="C106" s="4"/>
      <c r="D106" s="4"/>
      <c r="E106" s="4"/>
      <c r="F106" s="4"/>
    </row>
    <row r="107" spans="2:6" x14ac:dyDescent="0.25">
      <c r="C107" s="4"/>
      <c r="D107" s="4"/>
      <c r="E107" s="4"/>
      <c r="F107" s="4"/>
    </row>
    <row r="108" spans="2:6" x14ac:dyDescent="0.25">
      <c r="C108" s="4"/>
      <c r="D108" s="4"/>
      <c r="E108" s="4"/>
      <c r="F108" s="4"/>
    </row>
    <row r="109" spans="2:6" x14ac:dyDescent="0.25">
      <c r="C109" s="4"/>
      <c r="D109" s="4"/>
      <c r="E109" s="4"/>
      <c r="F109" s="4"/>
    </row>
    <row r="110" spans="2:6" x14ac:dyDescent="0.25">
      <c r="C110" s="4"/>
      <c r="D110" s="4"/>
      <c r="E110" s="4"/>
      <c r="F110" s="4"/>
    </row>
    <row r="111" spans="2:6" x14ac:dyDescent="0.25">
      <c r="C111" s="4"/>
      <c r="D111" s="4"/>
      <c r="E111" s="4"/>
      <c r="F111" s="4"/>
    </row>
    <row r="112" spans="2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  <row r="117" spans="3:6" x14ac:dyDescent="0.25">
      <c r="C117" s="4"/>
      <c r="D117" s="4"/>
      <c r="E117" s="4"/>
      <c r="F117" s="4"/>
    </row>
    <row r="118" spans="3:6" x14ac:dyDescent="0.25">
      <c r="C118" s="4"/>
      <c r="D118" s="4"/>
      <c r="E118" s="4"/>
      <c r="F118" s="4"/>
    </row>
    <row r="119" spans="3:6" x14ac:dyDescent="0.25">
      <c r="C119" s="4"/>
      <c r="D119" s="4"/>
      <c r="E119" s="4"/>
      <c r="F119" s="4"/>
    </row>
    <row r="120" spans="3:6" x14ac:dyDescent="0.25">
      <c r="C120" s="4"/>
      <c r="D120" s="4"/>
      <c r="E120" s="4"/>
      <c r="F120" s="4"/>
    </row>
    <row r="121" spans="3:6" x14ac:dyDescent="0.25">
      <c r="C121" s="4"/>
      <c r="D121" s="4"/>
      <c r="E121" s="4"/>
      <c r="F121" s="4"/>
    </row>
    <row r="122" spans="3:6" x14ac:dyDescent="0.25">
      <c r="C122" s="4"/>
      <c r="D122" s="4"/>
      <c r="E122" s="4"/>
      <c r="F122" s="4"/>
    </row>
    <row r="123" spans="3:6" x14ac:dyDescent="0.25">
      <c r="C123" s="4"/>
      <c r="D123" s="4"/>
      <c r="E123" s="4"/>
      <c r="F123" s="4"/>
    </row>
    <row r="124" spans="3:6" x14ac:dyDescent="0.25">
      <c r="C124" s="4"/>
      <c r="D124" s="4"/>
      <c r="E124" s="4"/>
      <c r="F124" s="4"/>
    </row>
    <row r="125" spans="3:6" x14ac:dyDescent="0.25">
      <c r="C125" s="4"/>
      <c r="D125" s="4"/>
      <c r="E125" s="4"/>
      <c r="F125" s="4"/>
    </row>
    <row r="126" spans="3:6" x14ac:dyDescent="0.25">
      <c r="C126" s="4"/>
      <c r="D126" s="4"/>
      <c r="E126" s="4"/>
      <c r="F126" s="4"/>
    </row>
    <row r="127" spans="3:6" x14ac:dyDescent="0.25">
      <c r="C127" s="4"/>
      <c r="D127" s="4"/>
      <c r="E127" s="4"/>
      <c r="F127" s="4"/>
    </row>
    <row r="128" spans="3:6" x14ac:dyDescent="0.25">
      <c r="C128" s="4"/>
      <c r="D128" s="4"/>
      <c r="E128" s="4"/>
      <c r="F128" s="4"/>
    </row>
    <row r="129" spans="3:6" x14ac:dyDescent="0.25">
      <c r="C129" s="4"/>
      <c r="D129" s="4"/>
      <c r="E129" s="4"/>
      <c r="F129" s="4"/>
    </row>
    <row r="130" spans="3:6" x14ac:dyDescent="0.25">
      <c r="C130" s="4"/>
      <c r="D130" s="4"/>
      <c r="E130" s="4"/>
      <c r="F130" s="4"/>
    </row>
    <row r="131" spans="3:6" x14ac:dyDescent="0.25">
      <c r="C131" s="4"/>
      <c r="D131" s="4"/>
      <c r="E131" s="4"/>
      <c r="F131" s="4"/>
    </row>
    <row r="132" spans="3:6" x14ac:dyDescent="0.25">
      <c r="C132" s="4"/>
      <c r="D132" s="4"/>
      <c r="E132" s="4"/>
      <c r="F132" s="4"/>
    </row>
    <row r="133" spans="3:6" x14ac:dyDescent="0.25">
      <c r="C133" s="4"/>
      <c r="D133" s="4"/>
      <c r="E133" s="4"/>
      <c r="F133" s="4"/>
    </row>
    <row r="134" spans="3:6" x14ac:dyDescent="0.25">
      <c r="C134" s="4"/>
      <c r="D134" s="4"/>
      <c r="E134" s="4"/>
      <c r="F134" s="4"/>
    </row>
    <row r="135" spans="3:6" x14ac:dyDescent="0.25">
      <c r="C135" s="4"/>
      <c r="D135" s="4"/>
      <c r="E135" s="4"/>
      <c r="F135" s="4"/>
    </row>
    <row r="136" spans="3:6" x14ac:dyDescent="0.25">
      <c r="C136" s="4"/>
      <c r="D136" s="4"/>
      <c r="E136" s="4"/>
      <c r="F136" s="4"/>
    </row>
    <row r="137" spans="3:6" x14ac:dyDescent="0.25">
      <c r="C137" s="4"/>
      <c r="D137" s="4"/>
      <c r="E137" s="4"/>
      <c r="F137" s="4"/>
    </row>
    <row r="138" spans="3:6" x14ac:dyDescent="0.25">
      <c r="C138" s="4"/>
      <c r="D138" s="4"/>
      <c r="E138" s="4"/>
      <c r="F138" s="4"/>
    </row>
    <row r="139" spans="3:6" x14ac:dyDescent="0.25">
      <c r="C139" s="4"/>
      <c r="D139" s="4"/>
      <c r="E139" s="4"/>
      <c r="F139" s="4"/>
    </row>
    <row r="140" spans="3:6" x14ac:dyDescent="0.25">
      <c r="C140" s="4"/>
      <c r="D140" s="4"/>
      <c r="E140" s="4"/>
      <c r="F140" s="4"/>
    </row>
    <row r="141" spans="3:6" x14ac:dyDescent="0.25">
      <c r="C141" s="4"/>
      <c r="D141" s="4"/>
      <c r="E141" s="4"/>
      <c r="F141" s="4"/>
    </row>
    <row r="142" spans="3:6" x14ac:dyDescent="0.25">
      <c r="C142" s="4"/>
      <c r="D142" s="4"/>
      <c r="E142" s="4"/>
      <c r="F142" s="4"/>
    </row>
    <row r="143" spans="3:6" x14ac:dyDescent="0.25">
      <c r="C143" s="4"/>
      <c r="D143" s="4"/>
      <c r="E143" s="4"/>
      <c r="F143" s="4"/>
    </row>
    <row r="144" spans="3:6" x14ac:dyDescent="0.25">
      <c r="C144" s="4"/>
      <c r="D144" s="4"/>
      <c r="E144" s="4"/>
      <c r="F144" s="4"/>
    </row>
    <row r="145" spans="3:6" x14ac:dyDescent="0.25">
      <c r="C145" s="4"/>
      <c r="D145" s="4"/>
      <c r="E145" s="4"/>
      <c r="F145" s="4"/>
    </row>
    <row r="146" spans="3:6" x14ac:dyDescent="0.25">
      <c r="C146" s="4"/>
      <c r="D146" s="4"/>
      <c r="E146" s="4"/>
      <c r="F146" s="4"/>
    </row>
    <row r="147" spans="3:6" x14ac:dyDescent="0.25">
      <c r="C147" s="4"/>
      <c r="D147" s="4"/>
      <c r="E147" s="4"/>
      <c r="F147" s="4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C168" s="4"/>
      <c r="D168" s="4"/>
      <c r="E168" s="4"/>
      <c r="F168" s="4"/>
    </row>
    <row r="169" spans="3:6" x14ac:dyDescent="0.25">
      <c r="C169" s="4"/>
      <c r="D169" s="4"/>
      <c r="E169" s="4"/>
      <c r="F169" s="4"/>
    </row>
    <row r="170" spans="3:6" x14ac:dyDescent="0.25">
      <c r="C170" s="4"/>
      <c r="D170" s="4"/>
      <c r="E170" s="4"/>
      <c r="F170" s="4"/>
    </row>
    <row r="171" spans="3:6" x14ac:dyDescent="0.25">
      <c r="C171" s="4"/>
      <c r="D171" s="4"/>
      <c r="E171" s="4"/>
      <c r="F171" s="4"/>
    </row>
  </sheetData>
  <pageMargins left="0.7" right="0.7" top="0.75" bottom="0.75" header="0.3" footer="0.3"/>
  <pageSetup scale="66" orientation="portrait" r:id="rId1"/>
  <rowBreaks count="1" manualBreakCount="1">
    <brk id="50" max="5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DE62RQK3PRT2-1338725601-2098</_dlc_DocId>
    <_dlc_DocIdUrl xmlns="ebfaebbf-4320-422c-ac1d-4cb4d6876cbf">
      <Url>https://sharepoint.yec.yk.ca/Projects/LargeProjects/2719/_layouts/15/DocIdRedir.aspx?ID=DE62RQK3PRT2-1338725601-2098</Url>
      <Description>DE62RQK3PRT2-1338725601-2098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76DB8-DE89-4411-B221-2F000886D9B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70C6C49-8FED-430F-B376-E9FD625FF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0EA14854-9DA5-476D-A48E-C8702B20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41C85-DB39-49C5-A33B-3A1715018E8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EA14854-9DA5-476D-A48E-C8702B20AF6F"/>
    <ds:schemaRef ds:uri="ebfaebbf-4320-422c-ac1d-4cb4d6876cb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38C922D-6A67-46E0-BACA-8A15999A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2018</vt:lpstr>
      <vt:lpstr>2019</vt:lpstr>
      <vt:lpstr>2020</vt:lpstr>
      <vt:lpstr>2021</vt:lpstr>
      <vt:lpstr>'2021'!Print_Area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2021-08-24T15:24:45Z</dcterms:created>
  <dcterms:modified xsi:type="dcterms:W3CDTF">2021-08-27T16:07:53Z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81e69864-8e38-4352-bf63-214618baf5f8</vt:lpwstr>
  </property>
</Properties>
</file>