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Tables 1 and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G48" i="1" s="1"/>
  <c r="E48" i="1"/>
  <c r="D48" i="1"/>
  <c r="F46" i="1"/>
  <c r="G46" i="1" s="1"/>
  <c r="D46" i="1"/>
  <c r="D45" i="1"/>
  <c r="F45" i="1" s="1"/>
  <c r="G45" i="1" s="1"/>
  <c r="D44" i="1"/>
  <c r="F44" i="1" s="1"/>
  <c r="G44" i="1" s="1"/>
  <c r="G43" i="1"/>
  <c r="F43" i="1"/>
  <c r="D42" i="1"/>
  <c r="F42" i="1" s="1"/>
  <c r="G42" i="1" s="1"/>
  <c r="D41" i="1"/>
  <c r="F41" i="1" s="1"/>
  <c r="G41" i="1" s="1"/>
  <c r="G40" i="1"/>
  <c r="F40" i="1"/>
  <c r="F39" i="1"/>
  <c r="G39" i="1" s="1"/>
  <c r="G38" i="1"/>
  <c r="F38" i="1"/>
  <c r="F36" i="1"/>
  <c r="G36" i="1" s="1"/>
  <c r="F35" i="1"/>
  <c r="G35" i="1" s="1"/>
  <c r="D35" i="1"/>
  <c r="F34" i="1"/>
  <c r="G34" i="1" s="1"/>
  <c r="E23" i="1"/>
  <c r="D23" i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E14" i="1"/>
  <c r="F14" i="1" s="1"/>
  <c r="G14" i="1" s="1"/>
  <c r="D14" i="1"/>
  <c r="F13" i="1"/>
  <c r="G13" i="1" s="1"/>
  <c r="F12" i="1"/>
  <c r="G12" i="1" s="1"/>
  <c r="F11" i="1"/>
  <c r="G11" i="1" s="1"/>
  <c r="G10" i="1"/>
  <c r="F10" i="1"/>
  <c r="F9" i="1"/>
  <c r="F23" i="1" l="1"/>
  <c r="G23" i="1" s="1"/>
  <c r="D37" i="1"/>
  <c r="F37" i="1" s="1"/>
  <c r="G37" i="1" s="1"/>
  <c r="G9" i="1"/>
</calcChain>
</file>

<file path=xl/sharedStrings.xml><?xml version="1.0" encoding="utf-8"?>
<sst xmlns="http://schemas.openxmlformats.org/spreadsheetml/2006/main" count="57" uniqueCount="39">
  <si>
    <t>Revenue Requirement ($000)</t>
  </si>
  <si>
    <t>Change</t>
  </si>
  <si>
    <t>Major Factor for Change</t>
  </si>
  <si>
    <t>Fuel and Purchased Power (Table 3.2)</t>
  </si>
  <si>
    <t>Expected thermal generation (GW.h) (Table 2.2)</t>
  </si>
  <si>
    <t>Increased firm grid load</t>
  </si>
  <si>
    <t>Average fuel cost ($/kW.h)</t>
  </si>
  <si>
    <t>Lower LNG cost, and higher LNG share of expected generation</t>
  </si>
  <si>
    <t>Non-Fuel Operating and Maintenance (Table 3.1)</t>
  </si>
  <si>
    <t>Brushing Costs (Table 3.6.1)</t>
  </si>
  <si>
    <t>Expensing all brushing related costs, deferral account impacts</t>
  </si>
  <si>
    <t>Non Labour Administration (Table 3.9)</t>
  </si>
  <si>
    <t>Env. Management, General, Union, Information Systems</t>
  </si>
  <si>
    <t>Depreciation and Amortization (Table 3.14)</t>
  </si>
  <si>
    <t>Fixed asset depreciation net of customer contrib.</t>
  </si>
  <si>
    <t xml:space="preserve">$941k increase re: deferred costs brought into rate base with GRA </t>
  </si>
  <si>
    <t>Amortization of deferred charges</t>
  </si>
  <si>
    <t xml:space="preserve">$1,731k increase re: deferred costs brought into rate base with GRA </t>
  </si>
  <si>
    <t>Return on Rate Base (Table 3.1)</t>
  </si>
  <si>
    <t>Mid-year Rate Base (Table 3.13)</t>
  </si>
  <si>
    <t>$8,955k increase re: deferred costs brought into rate base with GRA</t>
  </si>
  <si>
    <t>Return on Equity (Schedule 4B)</t>
  </si>
  <si>
    <t>Rate base growth and ROE increase from 8.69% to 8.82%</t>
  </si>
  <si>
    <t>Cost of Debt (Schedule 4B)</t>
  </si>
  <si>
    <t xml:space="preserve">Rate base growth and Av. Debt cost increase from 2.10% to 2.18% </t>
  </si>
  <si>
    <t>Revenue Requirement</t>
  </si>
  <si>
    <t>Expected decrease in union, general, and env. Management costs</t>
  </si>
  <si>
    <t>Labour (Table 3.3)</t>
  </si>
  <si>
    <t>Non Labour Production Costs (Table 3.5)</t>
  </si>
  <si>
    <t>Hydro and LNG plant increases</t>
  </si>
  <si>
    <t>Rate base growth</t>
  </si>
  <si>
    <t>Return on Equity (Schedule 4B, 4C)</t>
  </si>
  <si>
    <t>Cost of Debt (Schedule 4B, 4C)</t>
  </si>
  <si>
    <t xml:space="preserve">Rate base growth and Av. Debt cost increase from 2.18% to 2.32% </t>
  </si>
  <si>
    <t>Table 1: Summary of Key Revenue Requirement Increases – 2016 to 2017</t>
  </si>
  <si>
    <t>Table 2: Summary of Key Revenue Requirement Increases – 2017 to 2018</t>
  </si>
  <si>
    <t>Yukon Energy Corporation</t>
  </si>
  <si>
    <t>2017 – 2018 General Rate Application</t>
  </si>
  <si>
    <t>YUB -YEC-1-5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</si>
</sst>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  <numFmt numFmtId="166" formatCode="_(* #,##0.00_);_(* \(#,##0.0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2" applyNumberFormat="1" applyFont="1" applyAlignment="1">
      <alignment horizontal="left" vertical="top"/>
    </xf>
    <xf numFmtId="165" fontId="2" fillId="0" borderId="0" xfId="3" applyNumberFormat="1" applyFont="1" applyAlignment="1">
      <alignment horizontal="left" vertical="top"/>
    </xf>
    <xf numFmtId="165" fontId="1" fillId="0" borderId="0" xfId="3" applyNumberFormat="1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167" fontId="3" fillId="0" borderId="0" xfId="1" applyNumberFormat="1" applyFont="1" applyAlignment="1">
      <alignment horizontal="left" vertical="top"/>
    </xf>
    <xf numFmtId="165" fontId="3" fillId="0" borderId="0" xfId="3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8" fontId="3" fillId="0" borderId="0" xfId="1" applyNumberFormat="1" applyFont="1" applyFill="1" applyAlignment="1">
      <alignment horizontal="left" vertical="top"/>
    </xf>
    <xf numFmtId="168" fontId="3" fillId="0" borderId="0" xfId="1" applyNumberFormat="1" applyFont="1" applyAlignment="1">
      <alignment horizontal="left" vertical="top"/>
    </xf>
    <xf numFmtId="164" fontId="3" fillId="0" borderId="0" xfId="2" applyNumberFormat="1" applyFont="1" applyAlignment="1">
      <alignment horizontal="left" vertical="top"/>
    </xf>
    <xf numFmtId="164" fontId="2" fillId="0" borderId="0" xfId="2" applyNumberFormat="1" applyFont="1" applyBorder="1" applyAlignment="1">
      <alignment horizontal="left" vertical="top"/>
    </xf>
    <xf numFmtId="165" fontId="2" fillId="0" borderId="0" xfId="3" applyNumberFormat="1" applyFont="1" applyBorder="1" applyAlignment="1">
      <alignment horizontal="left" vertical="top"/>
    </xf>
    <xf numFmtId="165" fontId="1" fillId="0" borderId="0" xfId="3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164" fontId="0" fillId="0" borderId="1" xfId="2" applyNumberFormat="1" applyFont="1" applyBorder="1" applyAlignment="1">
      <alignment vertical="top"/>
    </xf>
    <xf numFmtId="165" fontId="1" fillId="0" borderId="1" xfId="3" applyNumberFormat="1" applyFont="1" applyBorder="1" applyAlignment="1">
      <alignment vertical="top"/>
    </xf>
    <xf numFmtId="165" fontId="1" fillId="0" borderId="0" xfId="3" applyNumberFormat="1" applyFont="1" applyBorder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164" fontId="2" fillId="0" borderId="0" xfId="2" applyNumberFormat="1" applyFont="1" applyAlignment="1">
      <alignment vertical="top"/>
    </xf>
    <xf numFmtId="165" fontId="2" fillId="0" borderId="0" xfId="3" applyNumberFormat="1" applyFont="1" applyAlignment="1">
      <alignment vertical="top"/>
    </xf>
    <xf numFmtId="165" fontId="1" fillId="0" borderId="0" xfId="3" applyNumberFormat="1" applyFont="1" applyAlignment="1">
      <alignment vertical="top"/>
    </xf>
    <xf numFmtId="164" fontId="0" fillId="0" borderId="0" xfId="2" applyNumberFormat="1" applyFont="1" applyAlignment="1">
      <alignment vertical="top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169" fontId="3" fillId="0" borderId="0" xfId="2" applyNumberFormat="1" applyFont="1" applyAlignment="1">
      <alignment vertical="top"/>
    </xf>
    <xf numFmtId="167" fontId="3" fillId="0" borderId="0" xfId="1" applyNumberFormat="1" applyFont="1" applyAlignment="1">
      <alignment vertical="top"/>
    </xf>
    <xf numFmtId="165" fontId="3" fillId="0" borderId="0" xfId="3" applyNumberFormat="1" applyFont="1" applyAlignment="1">
      <alignment vertical="top"/>
    </xf>
    <xf numFmtId="0" fontId="3" fillId="0" borderId="0" xfId="0" applyFont="1" applyAlignment="1">
      <alignment vertical="top" wrapText="1"/>
    </xf>
    <xf numFmtId="164" fontId="3" fillId="0" borderId="0" xfId="2" applyNumberFormat="1" applyFont="1" applyAlignment="1">
      <alignment vertical="top"/>
    </xf>
    <xf numFmtId="0" fontId="3" fillId="0" borderId="0" xfId="0" applyFont="1" applyAlignment="1">
      <alignment vertical="top"/>
    </xf>
    <xf numFmtId="164" fontId="2" fillId="0" borderId="0" xfId="2" applyNumberFormat="1" applyFont="1" applyBorder="1" applyAlignment="1">
      <alignment vertical="top"/>
    </xf>
    <xf numFmtId="165" fontId="2" fillId="0" borderId="0" xfId="3" applyNumberFormat="1" applyFont="1" applyBorder="1" applyAlignment="1">
      <alignment vertical="top"/>
    </xf>
    <xf numFmtId="0" fontId="4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showGridLines="0" tabSelected="1" view="pageBreakPreview" topLeftCell="A34" zoomScaleNormal="100" zoomScaleSheetLayoutView="100" workbookViewId="0">
      <selection activeCell="G26" sqref="G26"/>
    </sheetView>
  </sheetViews>
  <sheetFormatPr defaultRowHeight="15" x14ac:dyDescent="0.25"/>
  <cols>
    <col min="2" max="2" width="4.85546875" customWidth="1"/>
    <col min="3" max="3" width="39.140625" customWidth="1"/>
    <col min="4" max="4" width="10.28515625" customWidth="1"/>
    <col min="5" max="5" width="10" customWidth="1"/>
    <col min="6" max="6" width="9.5703125" customWidth="1"/>
    <col min="7" max="7" width="7.5703125" customWidth="1"/>
    <col min="8" max="8" width="1.5703125" customWidth="1"/>
    <col min="9" max="9" width="33.5703125" customWidth="1"/>
  </cols>
  <sheetData>
    <row r="1" spans="2:9" x14ac:dyDescent="0.25">
      <c r="I1" s="48" t="s">
        <v>36</v>
      </c>
    </row>
    <row r="2" spans="2:9" x14ac:dyDescent="0.25">
      <c r="I2" s="48" t="s">
        <v>37</v>
      </c>
    </row>
    <row r="3" spans="2:9" x14ac:dyDescent="0.25">
      <c r="I3" s="48" t="s">
        <v>38</v>
      </c>
    </row>
    <row r="4" spans="2:9" x14ac:dyDescent="0.25">
      <c r="B4" s="49" t="s">
        <v>34</v>
      </c>
      <c r="C4" s="49"/>
      <c r="D4" s="49"/>
      <c r="E4" s="49"/>
      <c r="F4" s="49"/>
      <c r="G4" s="49"/>
      <c r="H4" s="49"/>
      <c r="I4" s="49"/>
    </row>
    <row r="6" spans="2:9" x14ac:dyDescent="0.25">
      <c r="D6" s="1" t="s">
        <v>0</v>
      </c>
      <c r="E6" s="1"/>
    </row>
    <row r="7" spans="2:9" ht="15.75" thickBot="1" x14ac:dyDescent="0.3">
      <c r="D7" s="2">
        <v>2016</v>
      </c>
      <c r="E7" s="2">
        <v>2017</v>
      </c>
      <c r="F7" s="50" t="s">
        <v>1</v>
      </c>
      <c r="G7" s="50"/>
      <c r="H7" s="3"/>
      <c r="I7" s="4" t="s">
        <v>2</v>
      </c>
    </row>
    <row r="8" spans="2:9" x14ac:dyDescent="0.25">
      <c r="B8" s="1"/>
      <c r="C8" s="1"/>
      <c r="D8" s="5"/>
      <c r="E8" s="5"/>
      <c r="F8" s="5"/>
      <c r="G8" s="5"/>
      <c r="H8" s="6"/>
      <c r="I8" s="7"/>
    </row>
    <row r="9" spans="2:9" x14ac:dyDescent="0.25">
      <c r="B9" s="8" t="s">
        <v>3</v>
      </c>
      <c r="C9" s="8"/>
      <c r="D9" s="9">
        <v>2159</v>
      </c>
      <c r="E9" s="9">
        <v>2381</v>
      </c>
      <c r="F9" s="9">
        <f>E9-D9</f>
        <v>222</v>
      </c>
      <c r="G9" s="10">
        <f t="shared" ref="G9:G21" si="0">F9/D9</f>
        <v>0.10282538212135248</v>
      </c>
      <c r="H9" s="11"/>
      <c r="I9" s="12"/>
    </row>
    <row r="10" spans="2:9" ht="30" x14ac:dyDescent="0.25">
      <c r="B10" s="13"/>
      <c r="C10" s="14" t="s">
        <v>4</v>
      </c>
      <c r="D10" s="15">
        <v>10.536</v>
      </c>
      <c r="E10" s="15">
        <v>14.146000000000001</v>
      </c>
      <c r="F10" s="15">
        <f>E10-D10</f>
        <v>3.6100000000000012</v>
      </c>
      <c r="G10" s="16">
        <f t="shared" si="0"/>
        <v>0.34263477600607456</v>
      </c>
      <c r="H10" s="11"/>
      <c r="I10" s="14" t="s">
        <v>5</v>
      </c>
    </row>
    <row r="11" spans="2:9" ht="28.15" customHeight="1" x14ac:dyDescent="0.25">
      <c r="B11" s="13"/>
      <c r="C11" s="17" t="s">
        <v>6</v>
      </c>
      <c r="D11" s="18">
        <v>0.20599999999999999</v>
      </c>
      <c r="E11" s="19">
        <v>0.158</v>
      </c>
      <c r="F11" s="19">
        <f>E11-D11</f>
        <v>-4.7999999999999987E-2</v>
      </c>
      <c r="G11" s="16">
        <f t="shared" si="0"/>
        <v>-0.23300970873786403</v>
      </c>
      <c r="H11" s="11"/>
      <c r="I11" s="14" t="s">
        <v>7</v>
      </c>
    </row>
    <row r="12" spans="2:9" ht="30.75" customHeight="1" x14ac:dyDescent="0.25">
      <c r="B12" s="51" t="s">
        <v>8</v>
      </c>
      <c r="C12" s="51"/>
      <c r="D12" s="9">
        <v>20470</v>
      </c>
      <c r="E12" s="9">
        <v>22060</v>
      </c>
      <c r="F12" s="9">
        <f t="shared" ref="F12:F21" si="1">E12-D12</f>
        <v>1590</v>
      </c>
      <c r="G12" s="10">
        <f t="shared" si="0"/>
        <v>7.7674645823155836E-2</v>
      </c>
      <c r="H12" s="11"/>
      <c r="I12" s="12"/>
    </row>
    <row r="13" spans="2:9" ht="29.25" customHeight="1" x14ac:dyDescent="0.25">
      <c r="B13" s="13"/>
      <c r="C13" s="17" t="s">
        <v>9</v>
      </c>
      <c r="D13" s="20">
        <v>502</v>
      </c>
      <c r="E13" s="20">
        <v>1487</v>
      </c>
      <c r="F13" s="20">
        <f t="shared" si="1"/>
        <v>985</v>
      </c>
      <c r="G13" s="16">
        <f t="shared" si="0"/>
        <v>1.9621513944223108</v>
      </c>
      <c r="H13" s="11"/>
      <c r="I13" s="14" t="s">
        <v>10</v>
      </c>
    </row>
    <row r="14" spans="2:9" ht="28.9" customHeight="1" x14ac:dyDescent="0.25">
      <c r="B14" s="13"/>
      <c r="C14" s="14" t="s">
        <v>11</v>
      </c>
      <c r="D14" s="20">
        <f>8509-5783</f>
        <v>2726</v>
      </c>
      <c r="E14" s="20">
        <f>9110-5961</f>
        <v>3149</v>
      </c>
      <c r="F14" s="20">
        <f t="shared" si="1"/>
        <v>423</v>
      </c>
      <c r="G14" s="16">
        <f t="shared" si="0"/>
        <v>0.15517241379310345</v>
      </c>
      <c r="H14" s="11"/>
      <c r="I14" s="14" t="s">
        <v>12</v>
      </c>
    </row>
    <row r="15" spans="2:9" x14ac:dyDescent="0.25">
      <c r="B15" s="8" t="s">
        <v>13</v>
      </c>
      <c r="C15" s="8"/>
      <c r="D15" s="9">
        <v>7816</v>
      </c>
      <c r="E15" s="9">
        <v>10814</v>
      </c>
      <c r="F15" s="9">
        <f t="shared" si="1"/>
        <v>2998</v>
      </c>
      <c r="G15" s="10">
        <f t="shared" si="0"/>
        <v>0.38357215967246672</v>
      </c>
      <c r="H15" s="11"/>
      <c r="I15" s="12"/>
    </row>
    <row r="16" spans="2:9" ht="28.9" customHeight="1" x14ac:dyDescent="0.25">
      <c r="B16" s="13"/>
      <c r="C16" s="14" t="s">
        <v>14</v>
      </c>
      <c r="D16" s="20">
        <v>6497</v>
      </c>
      <c r="E16" s="20">
        <v>7194</v>
      </c>
      <c r="F16" s="20">
        <f t="shared" si="1"/>
        <v>697</v>
      </c>
      <c r="G16" s="16">
        <f t="shared" si="0"/>
        <v>0.10728028320763429</v>
      </c>
      <c r="H16" s="11"/>
      <c r="I16" s="14" t="s">
        <v>15</v>
      </c>
    </row>
    <row r="17" spans="2:9" ht="30.4" customHeight="1" x14ac:dyDescent="0.25">
      <c r="B17" s="13"/>
      <c r="C17" s="14" t="s">
        <v>16</v>
      </c>
      <c r="D17" s="20">
        <v>1581</v>
      </c>
      <c r="E17" s="20">
        <v>3883</v>
      </c>
      <c r="F17" s="20">
        <f t="shared" si="1"/>
        <v>2302</v>
      </c>
      <c r="G17" s="16">
        <f t="shared" si="0"/>
        <v>1.4560404807084124</v>
      </c>
      <c r="H17" s="11"/>
      <c r="I17" s="14" t="s">
        <v>17</v>
      </c>
    </row>
    <row r="18" spans="2:9" x14ac:dyDescent="0.25">
      <c r="B18" s="8" t="s">
        <v>18</v>
      </c>
      <c r="C18" s="8"/>
      <c r="D18" s="21">
        <v>12242</v>
      </c>
      <c r="E18" s="21">
        <v>13289</v>
      </c>
      <c r="F18" s="21">
        <f t="shared" si="1"/>
        <v>1047</v>
      </c>
      <c r="G18" s="22">
        <f t="shared" si="0"/>
        <v>8.5525240973697111E-2</v>
      </c>
      <c r="H18" s="23"/>
      <c r="I18" s="12"/>
    </row>
    <row r="19" spans="2:9" ht="30" x14ac:dyDescent="0.25">
      <c r="B19" s="13"/>
      <c r="C19" s="17" t="s">
        <v>19</v>
      </c>
      <c r="D19" s="20">
        <v>258060</v>
      </c>
      <c r="E19" s="20">
        <v>274459</v>
      </c>
      <c r="F19" s="20">
        <f t="shared" si="1"/>
        <v>16399</v>
      </c>
      <c r="G19" s="16">
        <f t="shared" si="0"/>
        <v>6.3547237076648846E-2</v>
      </c>
      <c r="H19" s="23"/>
      <c r="I19" s="14" t="s">
        <v>20</v>
      </c>
    </row>
    <row r="20" spans="2:9" ht="30" x14ac:dyDescent="0.25">
      <c r="B20" s="13"/>
      <c r="C20" s="17" t="s">
        <v>21</v>
      </c>
      <c r="D20" s="20">
        <v>9002</v>
      </c>
      <c r="E20" s="20">
        <v>9711</v>
      </c>
      <c r="F20" s="20">
        <f t="shared" si="1"/>
        <v>709</v>
      </c>
      <c r="G20" s="16">
        <f t="shared" si="0"/>
        <v>7.8760275494334592E-2</v>
      </c>
      <c r="H20" s="23"/>
      <c r="I20" s="14" t="s">
        <v>22</v>
      </c>
    </row>
    <row r="21" spans="2:9" ht="30" x14ac:dyDescent="0.25">
      <c r="B21" s="13"/>
      <c r="C21" s="17" t="s">
        <v>23</v>
      </c>
      <c r="D21" s="20">
        <v>3239</v>
      </c>
      <c r="E21" s="20">
        <v>3578</v>
      </c>
      <c r="F21" s="20">
        <f t="shared" si="1"/>
        <v>339</v>
      </c>
      <c r="G21" s="16">
        <f t="shared" si="0"/>
        <v>0.10466193269527632</v>
      </c>
      <c r="H21" s="23"/>
      <c r="I21" s="14" t="s">
        <v>24</v>
      </c>
    </row>
    <row r="22" spans="2:9" ht="9.4" customHeight="1" thickBot="1" x14ac:dyDescent="0.3">
      <c r="B22" s="24"/>
      <c r="D22" s="25"/>
      <c r="E22" s="25"/>
      <c r="F22" s="25"/>
      <c r="G22" s="26"/>
      <c r="H22" s="27"/>
      <c r="I22" s="28"/>
    </row>
    <row r="23" spans="2:9" x14ac:dyDescent="0.25">
      <c r="B23" s="29" t="s">
        <v>25</v>
      </c>
      <c r="C23" s="29"/>
      <c r="D23" s="30">
        <f>D9+D12+D15+D18</f>
        <v>42687</v>
      </c>
      <c r="E23" s="30">
        <f>E9+E12+E15+E18</f>
        <v>48544</v>
      </c>
      <c r="F23" s="30">
        <f>F9+F12+F15+F18</f>
        <v>5857</v>
      </c>
      <c r="G23" s="31">
        <f>F23/D23</f>
        <v>0.1372080492890107</v>
      </c>
      <c r="H23" s="32"/>
      <c r="I23" s="28"/>
    </row>
    <row r="24" spans="2:9" x14ac:dyDescent="0.25">
      <c r="B24" s="24"/>
      <c r="C24" s="24"/>
      <c r="D24" s="33"/>
      <c r="E24" s="33"/>
      <c r="F24" s="33"/>
      <c r="G24" s="32"/>
      <c r="H24" s="32"/>
      <c r="I24" s="28"/>
    </row>
    <row r="25" spans="2:9" x14ac:dyDescent="0.25">
      <c r="B25" s="24"/>
      <c r="C25" s="24"/>
      <c r="D25" s="33"/>
      <c r="E25" s="33"/>
      <c r="F25" s="33"/>
      <c r="G25" s="32"/>
      <c r="H25" s="32"/>
      <c r="I25" s="28"/>
    </row>
    <row r="26" spans="2:9" x14ac:dyDescent="0.25">
      <c r="B26" s="24"/>
      <c r="C26" s="24"/>
      <c r="D26" s="33"/>
      <c r="E26" s="33"/>
      <c r="F26" s="33"/>
      <c r="G26" s="32"/>
      <c r="H26" s="32"/>
      <c r="I26" s="48" t="s">
        <v>36</v>
      </c>
    </row>
    <row r="27" spans="2:9" x14ac:dyDescent="0.25">
      <c r="B27" s="24"/>
      <c r="C27" s="24"/>
      <c r="D27" s="33"/>
      <c r="E27" s="33"/>
      <c r="F27" s="33"/>
      <c r="G27" s="32"/>
      <c r="H27" s="32"/>
      <c r="I27" s="48" t="s">
        <v>37</v>
      </c>
    </row>
    <row r="28" spans="2:9" x14ac:dyDescent="0.25">
      <c r="B28" s="24"/>
      <c r="C28" s="24"/>
      <c r="D28" s="33"/>
      <c r="E28" s="33"/>
      <c r="F28" s="33"/>
      <c r="G28" s="32"/>
      <c r="H28" s="32"/>
      <c r="I28" s="48" t="s">
        <v>38</v>
      </c>
    </row>
    <row r="29" spans="2:9" x14ac:dyDescent="0.25">
      <c r="B29" s="49" t="s">
        <v>35</v>
      </c>
      <c r="C29" s="49"/>
      <c r="D29" s="49"/>
      <c r="E29" s="49"/>
      <c r="F29" s="49"/>
      <c r="G29" s="49"/>
      <c r="H29" s="49"/>
      <c r="I29" s="49"/>
    </row>
    <row r="30" spans="2:9" x14ac:dyDescent="0.25">
      <c r="B30" s="24"/>
      <c r="C30" s="24"/>
      <c r="D30" s="33"/>
      <c r="E30" s="33"/>
      <c r="F30" s="33"/>
      <c r="G30" s="32"/>
      <c r="H30" s="32"/>
      <c r="I30" s="28"/>
    </row>
    <row r="31" spans="2:9" x14ac:dyDescent="0.25">
      <c r="B31" s="24"/>
      <c r="C31" s="24"/>
      <c r="D31" s="1" t="s">
        <v>0</v>
      </c>
      <c r="E31" s="24"/>
      <c r="F31" s="24"/>
      <c r="G31" s="24"/>
      <c r="H31" s="24"/>
      <c r="I31" s="28"/>
    </row>
    <row r="32" spans="2:9" ht="15.75" thickBot="1" x14ac:dyDescent="0.3">
      <c r="B32" s="24"/>
      <c r="C32" s="29"/>
      <c r="D32" s="34">
        <v>2017</v>
      </c>
      <c r="E32" s="34">
        <v>2018</v>
      </c>
      <c r="F32" s="52" t="s">
        <v>1</v>
      </c>
      <c r="G32" s="52"/>
      <c r="H32" s="34"/>
      <c r="I32" s="35" t="s">
        <v>2</v>
      </c>
    </row>
    <row r="33" spans="2:9" x14ac:dyDescent="0.25">
      <c r="B33" s="24"/>
      <c r="C33" s="29"/>
      <c r="D33" s="36"/>
      <c r="E33" s="36"/>
      <c r="F33" s="37"/>
      <c r="G33" s="37"/>
      <c r="H33" s="36"/>
      <c r="I33" s="38"/>
    </row>
    <row r="34" spans="2:9" x14ac:dyDescent="0.25">
      <c r="B34" s="29" t="s">
        <v>3</v>
      </c>
      <c r="C34" s="29"/>
      <c r="D34" s="30">
        <v>2381</v>
      </c>
      <c r="E34" s="30">
        <v>2407</v>
      </c>
      <c r="F34" s="30">
        <f>E34-D34</f>
        <v>26</v>
      </c>
      <c r="G34" s="31">
        <f>F34/D34</f>
        <v>1.0919781604367913E-2</v>
      </c>
      <c r="H34" s="32"/>
      <c r="I34" s="39"/>
    </row>
    <row r="35" spans="2:9" ht="30" x14ac:dyDescent="0.25">
      <c r="B35" s="24"/>
      <c r="C35" s="14" t="s">
        <v>4</v>
      </c>
      <c r="D35" s="40">
        <f>E10</f>
        <v>14.146000000000001</v>
      </c>
      <c r="E35" s="40">
        <v>14.48</v>
      </c>
      <c r="F35" s="41">
        <f>E35-D35</f>
        <v>0.33399999999999963</v>
      </c>
      <c r="G35" s="42">
        <f>F35/D35</f>
        <v>2.3610914746217983E-2</v>
      </c>
      <c r="H35" s="32"/>
      <c r="I35" s="43" t="s">
        <v>5</v>
      </c>
    </row>
    <row r="36" spans="2:9" ht="27" customHeight="1" x14ac:dyDescent="0.25">
      <c r="B36" s="51" t="s">
        <v>8</v>
      </c>
      <c r="C36" s="51"/>
      <c r="D36" s="30">
        <v>22060</v>
      </c>
      <c r="E36" s="30">
        <v>22016</v>
      </c>
      <c r="F36" s="30">
        <f t="shared" ref="F36:F46" si="2">E36-D36</f>
        <v>-44</v>
      </c>
      <c r="G36" s="31">
        <f t="shared" ref="G36:G48" si="3">F36/D36</f>
        <v>-1.9945602901178605E-3</v>
      </c>
      <c r="H36" s="32"/>
      <c r="I36" s="39"/>
    </row>
    <row r="37" spans="2:9" ht="28.15" customHeight="1" x14ac:dyDescent="0.25">
      <c r="B37" s="24"/>
      <c r="C37" s="14" t="s">
        <v>11</v>
      </c>
      <c r="D37" s="44">
        <f>E14</f>
        <v>3149</v>
      </c>
      <c r="E37" s="44">
        <v>3001</v>
      </c>
      <c r="F37" s="44">
        <f t="shared" si="2"/>
        <v>-148</v>
      </c>
      <c r="G37" s="42">
        <f>F37/D37</f>
        <v>-4.699904731660845E-2</v>
      </c>
      <c r="H37" s="32"/>
      <c r="I37" s="43" t="s">
        <v>26</v>
      </c>
    </row>
    <row r="38" spans="2:9" x14ac:dyDescent="0.25">
      <c r="B38" s="24"/>
      <c r="C38" s="45" t="s">
        <v>27</v>
      </c>
      <c r="D38" s="44">
        <v>11770</v>
      </c>
      <c r="E38" s="44">
        <v>11823</v>
      </c>
      <c r="F38" s="44">
        <f t="shared" si="2"/>
        <v>53</v>
      </c>
      <c r="G38" s="42">
        <f>F38/D38</f>
        <v>4.5029736618521663E-3</v>
      </c>
      <c r="H38" s="32"/>
      <c r="I38" s="43"/>
    </row>
    <row r="39" spans="2:9" x14ac:dyDescent="0.25">
      <c r="B39" s="24"/>
      <c r="C39" s="14" t="s">
        <v>28</v>
      </c>
      <c r="D39" s="44">
        <v>1750</v>
      </c>
      <c r="E39" s="44">
        <v>1799</v>
      </c>
      <c r="F39" s="44">
        <f t="shared" si="2"/>
        <v>49</v>
      </c>
      <c r="G39" s="42">
        <f>F39/D39</f>
        <v>2.8000000000000001E-2</v>
      </c>
      <c r="H39" s="32"/>
      <c r="I39" s="43" t="s">
        <v>29</v>
      </c>
    </row>
    <row r="40" spans="2:9" ht="29.65" customHeight="1" x14ac:dyDescent="0.25">
      <c r="B40" s="51" t="s">
        <v>13</v>
      </c>
      <c r="C40" s="51"/>
      <c r="D40" s="30">
        <v>10814</v>
      </c>
      <c r="E40" s="30">
        <v>11094</v>
      </c>
      <c r="F40" s="30">
        <f t="shared" si="2"/>
        <v>280</v>
      </c>
      <c r="G40" s="31">
        <f t="shared" si="3"/>
        <v>2.5892361753282783E-2</v>
      </c>
      <c r="H40" s="32"/>
      <c r="I40" s="39"/>
    </row>
    <row r="41" spans="2:9" ht="30" x14ac:dyDescent="0.25">
      <c r="B41" s="29"/>
      <c r="C41" s="14" t="s">
        <v>14</v>
      </c>
      <c r="D41" s="44">
        <f>E16</f>
        <v>7194</v>
      </c>
      <c r="E41" s="44">
        <v>7465</v>
      </c>
      <c r="F41" s="44">
        <f t="shared" si="2"/>
        <v>271</v>
      </c>
      <c r="G41" s="42">
        <f>F41/D41</f>
        <v>3.7670280789546845E-2</v>
      </c>
      <c r="H41" s="32"/>
      <c r="I41" s="39" t="s">
        <v>30</v>
      </c>
    </row>
    <row r="42" spans="2:9" x14ac:dyDescent="0.25">
      <c r="B42" s="24"/>
      <c r="C42" s="45" t="s">
        <v>16</v>
      </c>
      <c r="D42" s="44">
        <f>E17</f>
        <v>3883</v>
      </c>
      <c r="E42" s="44">
        <v>3891</v>
      </c>
      <c r="F42" s="44">
        <f t="shared" si="2"/>
        <v>8</v>
      </c>
      <c r="G42" s="42">
        <f>F42/D42</f>
        <v>2.0602626834921455E-3</v>
      </c>
      <c r="H42" s="32"/>
      <c r="I42" s="39"/>
    </row>
    <row r="43" spans="2:9" x14ac:dyDescent="0.25">
      <c r="B43" s="29" t="s">
        <v>18</v>
      </c>
      <c r="C43" s="29"/>
      <c r="D43" s="46">
        <v>13289</v>
      </c>
      <c r="E43" s="46">
        <v>14348</v>
      </c>
      <c r="F43" s="46">
        <f t="shared" si="2"/>
        <v>1059</v>
      </c>
      <c r="G43" s="47">
        <f t="shared" si="3"/>
        <v>7.9689969147415149E-2</v>
      </c>
      <c r="H43" s="27"/>
      <c r="I43" s="39"/>
    </row>
    <row r="44" spans="2:9" x14ac:dyDescent="0.25">
      <c r="B44" s="29"/>
      <c r="C44" s="45" t="s">
        <v>19</v>
      </c>
      <c r="D44" s="44">
        <f>E19</f>
        <v>274459</v>
      </c>
      <c r="E44" s="44">
        <v>291627</v>
      </c>
      <c r="F44" s="44">
        <f t="shared" si="2"/>
        <v>17168</v>
      </c>
      <c r="G44" s="42">
        <f>F44/D44</f>
        <v>6.2552148043970135E-2</v>
      </c>
      <c r="H44" s="27"/>
      <c r="I44" s="39"/>
    </row>
    <row r="45" spans="2:9" x14ac:dyDescent="0.25">
      <c r="B45" s="29"/>
      <c r="C45" s="45" t="s">
        <v>31</v>
      </c>
      <c r="D45" s="44">
        <f>E20</f>
        <v>9711</v>
      </c>
      <c r="E45" s="44">
        <v>10290</v>
      </c>
      <c r="F45" s="44">
        <f t="shared" si="2"/>
        <v>579</v>
      </c>
      <c r="G45" s="42">
        <f t="shared" ref="G45:G46" si="4">F45/D45</f>
        <v>5.9623107815878901E-2</v>
      </c>
      <c r="H45" s="27"/>
      <c r="I45" s="39" t="s">
        <v>30</v>
      </c>
    </row>
    <row r="46" spans="2:9" ht="30" x14ac:dyDescent="0.25">
      <c r="B46" s="24"/>
      <c r="C46" s="45" t="s">
        <v>32</v>
      </c>
      <c r="D46" s="44">
        <f>E21</f>
        <v>3578</v>
      </c>
      <c r="E46" s="44">
        <v>4058</v>
      </c>
      <c r="F46" s="44">
        <f t="shared" si="2"/>
        <v>480</v>
      </c>
      <c r="G46" s="42">
        <f t="shared" si="4"/>
        <v>0.13415315818893236</v>
      </c>
      <c r="H46" s="27"/>
      <c r="I46" s="43" t="s">
        <v>33</v>
      </c>
    </row>
    <row r="47" spans="2:9" ht="6" customHeight="1" thickBot="1" x14ac:dyDescent="0.3">
      <c r="B47" s="24"/>
      <c r="C47" s="45"/>
      <c r="D47" s="25"/>
      <c r="E47" s="25"/>
      <c r="F47" s="25"/>
      <c r="G47" s="26"/>
      <c r="H47" s="27"/>
      <c r="I47" s="39"/>
    </row>
    <row r="48" spans="2:9" x14ac:dyDescent="0.25">
      <c r="B48" s="29" t="s">
        <v>25</v>
      </c>
      <c r="C48" s="29"/>
      <c r="D48" s="30">
        <f>D34+D36+D40+D43</f>
        <v>48544</v>
      </c>
      <c r="E48" s="30">
        <f t="shared" ref="E48:F48" si="5">E34+E36+E40+E43</f>
        <v>49865</v>
      </c>
      <c r="F48" s="30">
        <f t="shared" si="5"/>
        <v>1321</v>
      </c>
      <c r="G48" s="31">
        <f t="shared" si="3"/>
        <v>2.7212425840474622E-2</v>
      </c>
      <c r="H48" s="32"/>
      <c r="I48" s="39"/>
    </row>
  </sheetData>
  <mergeCells count="7">
    <mergeCell ref="B36:C36"/>
    <mergeCell ref="B40:C40"/>
    <mergeCell ref="B4:I4"/>
    <mergeCell ref="B29:I29"/>
    <mergeCell ref="F7:G7"/>
    <mergeCell ref="B12:C12"/>
    <mergeCell ref="F32:G32"/>
  </mergeCells>
  <pageMargins left="0.70866141732283472" right="0.70866141732283472" top="0.74803149606299213" bottom="0.74803149606299213" header="0.31496062992125984" footer="0.31496062992125984"/>
  <pageSetup scale="97" fitToHeight="2" orientation="landscape" r:id="rId1"/>
  <rowBreaks count="1" manualBreakCount="1"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C50305BE10458CD404A5428DFAFC" ma:contentTypeVersion="18" ma:contentTypeDescription="Create a new document." ma:contentTypeScope="" ma:versionID="9f75fc61c6759d535cad9c591186f491">
  <xsd:schema xmlns:xsd="http://www.w3.org/2001/XMLSchema" xmlns:xs="http://www.w3.org/2001/XMLSchema" xmlns:p="http://schemas.microsoft.com/office/2006/metadata/properties" xmlns:ns1="http://schemas.microsoft.com/sharepoint/v3" xmlns:ns2="5bfdca30-96b2-4830-9e6a-55665cf1f43a" xmlns:ns3="a982a263-ee9f-41c6-b5fa-2fdd33119a79" targetNamespace="http://schemas.microsoft.com/office/2006/metadata/properties" ma:root="true" ma:fieldsID="648507ec280a474bc5de0dc8da8f7bfe" ns1:_="" ns2:_="" ns3:_="">
    <xsd:import namespace="http://schemas.microsoft.com/sharepoint/v3"/>
    <xsd:import namespace="5bfdca30-96b2-4830-9e6a-55665cf1f43a"/>
    <xsd:import namespace="a982a263-ee9f-41c6-b5fa-2fdd33119a79"/>
    <xsd:element name="properties">
      <xsd:complexType>
        <xsd:sequence>
          <xsd:element name="documentManagement">
            <xsd:complexType>
              <xsd:all>
                <xsd:element ref="ns2:Primary0" minOccurs="0"/>
                <xsd:element ref="ns3:File" minOccurs="0"/>
                <xsd:element ref="ns3:Record_x0020_Type" minOccurs="0"/>
                <xsd:element ref="ns3:Record_x0020_Date" minOccurs="0"/>
                <xsd:element ref="ns1:PublishingStartDate" minOccurs="0"/>
                <xsd:element ref="ns1:PublishingExpirationDate" minOccurs="0"/>
                <xsd:element ref="ns2:C_Primary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ca30-96b2-4830-9e6a-55665cf1f43a" elementFormDefault="qualified">
    <xsd:import namespace="http://schemas.microsoft.com/office/2006/documentManagement/types"/>
    <xsd:import namespace="http://schemas.microsoft.com/office/infopath/2007/PartnerControls"/>
    <xsd:element name="Primary0" ma:index="1" nillable="true" ma:displayName="Primary" ma:list="{232132A6-3F26-4228-B0B1-3737A219D610}" ma:internalName="Primary0" ma:readOnly="false" ma:showField="Title" ma:web="e5db508d-f132-4833-80a7-d32b4d3b12db">
      <xsd:simpleType>
        <xsd:restriction base="dms:Lookup"/>
      </xsd:simpleType>
    </xsd:element>
    <xsd:element name="C_Primary0" ma:index="11" nillable="true" ma:displayName="C_Primary" ma:internalName="C_Primary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a263-ee9f-41c6-b5fa-2fdd33119a79" elementFormDefault="qualified">
    <xsd:import namespace="http://schemas.microsoft.com/office/2006/documentManagement/types"/>
    <xsd:import namespace="http://schemas.microsoft.com/office/infopath/2007/PartnerControls"/>
    <xsd:element name="File" ma:index="2" nillable="true" ma:displayName="File" ma:list="{93605203-C9C8-4A6A-8351-CAAB20E3C00B}" ma:internalName="File" ma:readOnly="false" ma:showField="File" ma:web="2de80cbe-736b-47a8-a178-f9284634e602">
      <xsd:simpleType>
        <xsd:restriction base="dms:Lookup"/>
      </xsd:simpleType>
    </xsd:element>
    <xsd:element name="Record_x0020_Type" ma:index="3" nillable="true" ma:displayName="Record Type" ma:list="{0182e605-c9a4-41b2-8cac-ad1103909fa5}" ma:internalName="Record_x0020_Type" ma:readOnly="false" ma:showField="Title" ma:web="e5db508d-f132-4833-80a7-d32b4d3b12db">
      <xsd:simpleType>
        <xsd:restriction base="dms:Lookup"/>
      </xsd:simpleType>
    </xsd:element>
    <xsd:element name="Record_x0020_Date" ma:index="4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_Primary0 xmlns="5bfdca30-96b2-4830-9e6a-55665cf1f43a" xsi:nil="true"/>
    <Record_x0020_Date xmlns="a982a263-ee9f-41c6-b5fa-2fdd33119a79" xsi:nil="true"/>
    <File xmlns="a982a263-ee9f-41c6-b5fa-2fdd33119a79" xsi:nil="true"/>
    <Record_x0020_Type xmlns="a982a263-ee9f-41c6-b5fa-2fdd33119a79" xsi:nil="true"/>
    <PublishingExpirationDate xmlns="http://schemas.microsoft.com/sharepoint/v3" xsi:nil="true"/>
    <PublishingStartDate xmlns="http://schemas.microsoft.com/sharepoint/v3" xsi:nil="true"/>
    <Primary0 xmlns="5bfdca30-96b2-4830-9e6a-55665cf1f43a" xsi:nil="true"/>
  </documentManagement>
</p:properties>
</file>

<file path=customXml/itemProps1.xml><?xml version="1.0" encoding="utf-8"?>
<ds:datastoreItem xmlns:ds="http://schemas.openxmlformats.org/officeDocument/2006/customXml" ds:itemID="{015D5D1F-ABE4-46EC-ADF7-B55F6238D0BC}"/>
</file>

<file path=customXml/itemProps2.xml><?xml version="1.0" encoding="utf-8"?>
<ds:datastoreItem xmlns:ds="http://schemas.openxmlformats.org/officeDocument/2006/customXml" ds:itemID="{511150E5-09E3-4D0D-91D5-76D3417FEC52}"/>
</file>

<file path=customXml/itemProps3.xml><?xml version="1.0" encoding="utf-8"?>
<ds:datastoreItem xmlns:ds="http://schemas.openxmlformats.org/officeDocument/2006/customXml" ds:itemID="{42177D22-559F-400F-BBC4-B8D9B39F49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 1 and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2017-11-20T21:06:23Z</dcterms:created>
  <dcterms:modified xsi:type="dcterms:W3CDTF">2017-11-22T20:34:55Z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fa1ff9f5-6d1e-4d37-a607-5f7833ce7c61</vt:lpwstr>
  </property>
  <property fmtid="{D5CDD505-2E9C-101B-9397-08002B2CF9AE}" pid="3" name="ContentTypeId">
    <vt:lpwstr>0x01010070D4C50305BE10458CD404A5428DFAFC</vt:lpwstr>
  </property>
  <property fmtid="{D5CDD505-2E9C-101B-9397-08002B2CF9AE}" pid="4" name="_dlc_DocId">
    <vt:lpwstr>7UVQ43MC76ES-870-2217</vt:lpwstr>
  </property>
  <property fmtid="{D5CDD505-2E9C-101B-9397-08002B2CF9AE}" pid="5" name="_dlc_DocIdUrl">
    <vt:lpwstr>https://sp2010.yec.yk.ca/Projects/2716/_layouts/DocIdRedir.aspx?ID=7UVQ43MC76ES-870-2217, 7UVQ43MC76ES-870-2217</vt:lpwstr>
  </property>
</Properties>
</file>