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defaultThemeVersion="166925"/>
  <xr:revisionPtr revIDLastSave="47" documentId="8_{DB5AA18D-89C6-42EF-9B10-0A82CB3DC806}" xr6:coauthVersionLast="47" xr6:coauthVersionMax="47" xr10:uidLastSave="{24401672-3B8E-4E14-900F-3965F76414C8}"/>
  <bookViews>
    <workbookView xWindow="19090" yWindow="-230" windowWidth="19420" windowHeight="10420" xr2:uid="{65D3188B-4584-4BF5-AF41-9C52AE671E02}"/>
  </bookViews>
  <sheets>
    <sheet name="Table 1.1" sheetId="1" r:id="rId1"/>
    <sheet name="Table 1.2" sheetId="52" r:id="rId2"/>
    <sheet name="Table 1.3" sheetId="53" r:id="rId3"/>
    <sheet name="Table 1.1-1" sheetId="20" r:id="rId4"/>
    <sheet name="Table 1.1-2a - 2023" sheetId="5" r:id="rId5"/>
    <sheet name="Table 1.1-2b - 2024" sheetId="62" r:id="rId6"/>
    <sheet name="Table 1.1-3a - 2023" sheetId="6" r:id="rId7"/>
    <sheet name="Table 1.1-3b - 2024" sheetId="66" r:id="rId8"/>
    <sheet name="Table 1.1-3c" sheetId="69" r:id="rId9"/>
    <sheet name="Table 1.1-4" sheetId="7" r:id="rId10"/>
    <sheet name="Table 1.1-4a" sheetId="39" r:id="rId11"/>
    <sheet name="Table 1.1-4a) i) " sheetId="63" r:id="rId12"/>
    <sheet name="Table 1.1-4a) ii) " sheetId="64" r:id="rId13"/>
    <sheet name="Table 1.1-5" sheetId="11" r:id="rId14"/>
    <sheet name="Table 1.1-6" sheetId="10" r:id="rId15"/>
    <sheet name="Table 1.1-7" sheetId="68" r:id="rId16"/>
  </sheets>
  <definedNames>
    <definedName name="_BQ4.1" hidden="1">#REF!</definedName>
    <definedName name="_BQ4.19" hidden="1">#REF!</definedName>
    <definedName name="_BQ4.2" hidden="1">#REF!</definedName>
    <definedName name="_BQ4.20" hidden="1">#REF!</definedName>
    <definedName name="_BQ4.21" hidden="1">#REF!</definedName>
    <definedName name="_BQ4.23" hidden="1">#REF!</definedName>
    <definedName name="_BQ4.24" hidden="1">#REF!</definedName>
    <definedName name="_BQ4.25" hidden="1">#REF!</definedName>
    <definedName name="_BQ4.26" hidden="1">#REF!</definedName>
    <definedName name="_BQ4.27" hidden="1">#REF!</definedName>
    <definedName name="_BQ4.28" hidden="1">#REF!</definedName>
    <definedName name="_BQ4.3" hidden="1">#REF!</definedName>
    <definedName name="_BQ4.30" hidden="1">#REF!</definedName>
    <definedName name="_BQ4.31" hidden="1">#REF!</definedName>
    <definedName name="_BQ4.32" hidden="1">#REF!</definedName>
    <definedName name="_BQ4.33" hidden="1">#REF!</definedName>
    <definedName name="_BQ4.34" hidden="1">#REF!</definedName>
    <definedName name="_BQ4.35" hidden="1">#REF!</definedName>
    <definedName name="_BQ4.38" hidden="1">#REF!</definedName>
    <definedName name="_BQ4.4" hidden="1">#REF!</definedName>
    <definedName name="_BQ4.40" hidden="1">#REF!</definedName>
    <definedName name="_BQ4.68" hidden="1">#REF!</definedName>
    <definedName name="_BQ4.69" hidden="1">#REF!</definedName>
    <definedName name="_Key1" localSheetId="1" hidden="1">#REF!</definedName>
    <definedName name="_Key1" hidden="1">#REF!</definedName>
    <definedName name="_Order1" hidden="1">255</definedName>
    <definedName name="_Sort" localSheetId="1" hidden="1">#REF!</definedName>
    <definedName name="_Sort" hidden="1">#REF!</definedName>
    <definedName name="ACwvu.capdev1." hidden="1">#REF!</definedName>
    <definedName name="ACwvu.capdev2." hidden="1">#REF!</definedName>
    <definedName name="ACwvu.cear." hidden="1">#REF!</definedName>
    <definedName name="ads" localSheetId="8" hidden="1">{TRUE,TRUE,-1.25,-15.5,484.5,276.75,FALSE,TRUE,TRUE,TRUE,0,1,#N/A,1,#N/A,3.47422680412371,16.4117647058824,1,FALSE,FALSE,3,TRUE,1,FALSE,100,"Swvu.capdev1.","ACwvu.capdev1.",#N/A,FALSE,FALSE,0.81,0.48,0.73,1,2,"","&amp;l Revised &amp;d &amp;r &amp;f",FALSE,FALSE,FALSE,FALSE,1,100,#N/A,#N/A,FALSE,FALSE,#N/A,#N/A,FALSE,FALSE,FALSE,1,65532,65532,FALSE,FALSE,TRUE,TRUE,TRUE}</definedName>
    <definedName name="ads" hidden="1">{TRUE,TRUE,-1.25,-15.5,484.5,276.75,FALSE,TRUE,TRUE,TRUE,0,1,#N/A,1,#N/A,3.47422680412371,16.4117647058824,1,FALSE,FALSE,3,TRUE,1,FALSE,100,"Swvu.capdev1.","ACwvu.capdev1.",#N/A,FALSE,FALSE,0.81,0.48,0.73,1,2,"","&amp;l Revised &amp;d &amp;r &amp;f",FALSE,FALSE,FALSE,FALSE,1,100,#N/A,#N/A,FALSE,FALSE,#N/A,#N/A,FALSE,FALSE,FALSE,1,65532,65532,FALSE,FALSE,TRUE,TRUE,TRUE}</definedName>
    <definedName name="ccc" localSheetId="8" hidden="1">{#N/A,#N/A,FALSE,"TEC Consolidated"}</definedName>
    <definedName name="ccc" hidden="1">{#N/A,#N/A,FALSE,"TEC Consolidated"}</definedName>
    <definedName name="db" localSheetId="8" hidden="1">{#N/A,#N/A,TRUE,"Cover";#N/A,#N/A,TRUE,"Summary";#N/A,#N/A,TRUE,"Income Statement";#N/A,#N/A,TRUE,"Variance Analysis";#N/A,#N/A,TRUE,"BS";#N/A,#N/A,TRUE,"SCFP";#N/A,#N/A,TRUE,"Availability Incentives";#N/A,#N/A,TRUE,"Availability";#N/A,#N/A,TRUE,"YTD Revenue";#N/A,#N/A,TRUE,"Fuel Analysis";#N/A,#N/A,TRUE,"Plant O&amp;M";#N/A,#N/A,TRUE,"CESR";#N/A,#N/A,TRUE,"Hourly Pool Prices";#N/A,#N/A,TRUE,"Min-Aver-Max"}</definedName>
    <definedName name="db" hidden="1">{#N/A,#N/A,TRUE,"Cover";#N/A,#N/A,TRUE,"Summary";#N/A,#N/A,TRUE,"Income Statement";#N/A,#N/A,TRUE,"Variance Analysis";#N/A,#N/A,TRUE,"BS";#N/A,#N/A,TRUE,"SCFP";#N/A,#N/A,TRUE,"Availability Incentives";#N/A,#N/A,TRUE,"Availability";#N/A,#N/A,TRUE,"YTD Revenue";#N/A,#N/A,TRUE,"Fuel Analysis";#N/A,#N/A,TRUE,"Plant O&amp;M";#N/A,#N/A,TRUE,"CESR";#N/A,#N/A,TRUE,"Hourly Pool Prices";#N/A,#N/A,TRUE,"Min-Aver-Max"}</definedName>
    <definedName name="dd" localSheetId="8" hidden="1">{"Generation Schedule",#N/A,FALSE,"Generation"}</definedName>
    <definedName name="dd" hidden="1">{"Generation Schedule",#N/A,FALSE,"Generation"}</definedName>
    <definedName name="dgfsafdssda" hidden="1">#REF!</definedName>
    <definedName name="drh" hidden="1">#REF!</definedName>
    <definedName name="dsa" localSheetId="8" hidden="1">{TRUE,TRUE,-1.25,-15.5,484.5,276.75,FALSE,TRUE,TRUE,TRUE,0,3,#N/A,422,#N/A,11.1351351351351,23.4705882352941,1,FALSE,FALSE,3,TRUE,1,FALSE,100,"Swvu.removal.","ACwvu.removal.",#N/A,FALSE,FALSE,0.5,0.5,0.5,0.5,2,"","&amp;CPage &amp;P",FALSE,FALSE,FALSE,FALSE,1,95,#N/A,#N/A,"=R13C1:R430C13","=R1:R12",#N/A,#N/A,FALSE,FALSE,FALSE,1,65532,65532,FALSE,FALSE,TRUE,TRUE,TRUE}</definedName>
    <definedName name="dsa" hidden="1">{TRUE,TRUE,-1.25,-15.5,484.5,276.75,FALSE,TRUE,TRUE,TRUE,0,3,#N/A,422,#N/A,11.1351351351351,23.4705882352941,1,FALSE,FALSE,3,TRUE,1,FALSE,100,"Swvu.removal.","ACwvu.removal.",#N/A,FALSE,FALSE,0.5,0.5,0.5,0.5,2,"","&amp;CPage &amp;P",FALSE,FALSE,FALSE,FALSE,1,95,#N/A,#N/A,"=R13C1:R430C13","=R1:R12",#N/A,#N/A,FALSE,FALSE,FALSE,1,65532,65532,FALSE,FALSE,TRUE,TRUE,TRUE}</definedName>
    <definedName name="exit" localSheetId="8" hidden="1">{"Generation Schedule",#N/A,FALSE,"Generation"}</definedName>
    <definedName name="exit" hidden="1">{"Generation Schedule",#N/A,FALSE,"Generation"}</definedName>
    <definedName name="faa" localSheetId="8" hidden="1">{"diff250k",#N/A,FALSE,"CAPSTATS"}</definedName>
    <definedName name="faa" hidden="1">{"diff250k",#N/A,FALSE,"CAPSTATS"}</definedName>
    <definedName name="FERAR" localSheetId="8" hidden="1">{"Generation Schedule",#N/A,FALSE,"Generation"}</definedName>
    <definedName name="FERAR" hidden="1">{"Generation Schedule",#N/A,FALSE,"Generation"}</definedName>
    <definedName name="gdas" localSheetId="8" hidden="1">{TRUE,TRUE,-1.25,-15.5,484.5,276.75,FALSE,TRUE,TRUE,TRUE,0,5,#N/A,35,#N/A,7.609375,18.2352941176471,1,FALSE,FALSE,3,TRUE,1,FALSE,100,"Swvu.capdev2.","ACwvu.capdev2.",#N/A,FALSE,FALSE,0.75,0.25,1,1,2,"","&amp;l Revised &amp;d &amp;r &amp;f",FALSE,FALSE,FALSE,FALSE,1,100,#N/A,#N/A,"=R1C1:R41C7",FALSE,"Rwvu.capdev2.",#N/A,FALSE,FALSE,FALSE,1,65532,65532,FALSE,FALSE,TRUE,TRUE,TRUE}</definedName>
    <definedName name="gdas" hidden="1">{TRUE,TRUE,-1.25,-15.5,484.5,276.75,FALSE,TRUE,TRUE,TRUE,0,5,#N/A,35,#N/A,7.609375,18.2352941176471,1,FALSE,FALSE,3,TRUE,1,FALSE,100,"Swvu.capdev2.","ACwvu.capdev2.",#N/A,FALSE,FALSE,0.75,0.25,1,1,2,"","&amp;l Revised &amp;d &amp;r &amp;f",FALSE,FALSE,FALSE,FALSE,1,100,#N/A,#N/A,"=R1C1:R41C7",FALSE,"Rwvu.capdev2.",#N/A,FALSE,FALSE,FALSE,1,65532,65532,FALSE,FALSE,TRUE,TRUE,TRUE}</definedName>
    <definedName name="gg" hidden="1">#REF!</definedName>
    <definedName name="ghg" localSheetId="8" hidden="1">{TRUE,TRUE,-1.25,-15.5,484.5,276.75,FALSE,TRUE,TRUE,TRUE,0,6,#N/A,332,#N/A,10.609375,19,1,FALSE,FALSE,3,TRUE,1,FALSE,100,"Swvu.diff250k.","ACwvu.diff250k.",#N/A,FALSE,FALSE,0.5,0.5,0.5,0.5,2,"","&amp;CPage &amp;P",FALSE,FALSE,FALSE,FALSE,1,95,#N/A,#N/A,"=R13C1:R430C13","=R1:R12",#N/A,#N/A,FALSE,FALSE,FALSE,1,65532,65532,FALSE,FALSE,TRUE,TRUE,TRUE}</definedName>
    <definedName name="ghg" hidden="1">{TRUE,TRUE,-1.25,-15.5,484.5,276.75,FALSE,TRUE,TRUE,TRUE,0,6,#N/A,332,#N/A,10.609375,19,1,FALSE,FALSE,3,TRUE,1,FALSE,100,"Swvu.diff250k.","ACwvu.diff250k.",#N/A,FALSE,FALSE,0.5,0.5,0.5,0.5,2,"","&amp;CPage &amp;P",FALSE,FALSE,FALSE,FALSE,1,95,#N/A,#N/A,"=R13C1:R430C13","=R1:R12",#N/A,#N/A,FALSE,FALSE,FALSE,1,65532,65532,FALSE,FALSE,TRUE,TRUE,TRUE}</definedName>
    <definedName name="ghjkghk" localSheetId="8" hidden="1">{TRUE,TRUE,-1.25,-15.5,484.5,276.75,FALSE,TRUE,TRUE,TRUE,0,3,#N/A,422,#N/A,11.1351351351351,23.4705882352941,1,FALSE,FALSE,3,TRUE,1,FALSE,100,"Swvu.removal.","ACwvu.removal.",#N/A,FALSE,FALSE,0.5,0.5,0.5,0.5,2,"","&amp;CPage &amp;P",FALSE,FALSE,FALSE,FALSE,1,95,#N/A,#N/A,"=R13C1:R430C13","=R1:R12",#N/A,#N/A,FALSE,FALSE,FALSE,1,65532,65532,FALSE,FALSE,TRUE,TRUE,TRUE}</definedName>
    <definedName name="ghjkghk" hidden="1">{TRUE,TRUE,-1.25,-15.5,484.5,276.75,FALSE,TRUE,TRUE,TRUE,0,3,#N/A,422,#N/A,11.1351351351351,23.4705882352941,1,FALSE,FALSE,3,TRUE,1,FALSE,100,"Swvu.removal.","ACwvu.removal.",#N/A,FALSE,FALSE,0.5,0.5,0.5,0.5,2,"","&amp;CPage &amp;P",FALSE,FALSE,FALSE,FALSE,1,95,#N/A,#N/A,"=R13C1:R430C13","=R1:R12",#N/A,#N/A,FALSE,FALSE,FALSE,1,65532,65532,FALSE,FALSE,TRUE,TRUE,TRUE}</definedName>
    <definedName name="ghk" localSheetId="8" hidden="1">{TRUE,TRUE,-1.25,-15.5,484.5,276.75,FALSE,TRUE,TRUE,TRUE,0,5,#N/A,1,#N/A,13.03125,22.9230769230769,1,FALSE,FALSE,3,TRUE,1,FALSE,100,"Swvu.cear.","ACwvu.cear.",#N/A,FALSE,FALSE,0,0,0.5,0.5,1,"","&amp;l&amp;""HELV""&amp;8FILE:&amp;F&amp;cPAGE &amp;p",FALSE,FALSE,FALSE,FALSE,1,100,#N/A,#N/A,"=R1C1:R100C15",FALSE,#N/A,#N/A,FALSE,FALSE,FALSE,1,65532,65532,FALSE,FALSE,TRUE,TRUE,TRUE}</definedName>
    <definedName name="ghk" hidden="1">{TRUE,TRUE,-1.25,-15.5,484.5,276.75,FALSE,TRUE,TRUE,TRUE,0,5,#N/A,1,#N/A,13.03125,22.9230769230769,1,FALSE,FALSE,3,TRUE,1,FALSE,100,"Swvu.cear.","ACwvu.cear.",#N/A,FALSE,FALSE,0,0,0.5,0.5,1,"","&amp;l&amp;""HELV""&amp;8FILE:&amp;F&amp;cPAGE &amp;p",FALSE,FALSE,FALSE,FALSE,1,100,#N/A,#N/A,"=R1C1:R100C15",FALSE,#N/A,#N/A,FALSE,FALSE,FALSE,1,65532,65532,FALSE,FALSE,TRUE,TRUE,TRUE}</definedName>
    <definedName name="gjkg" localSheetId="8" hidden="1">{TRUE,TRUE,-1.25,-15.5,484.5,276.75,FALSE,TRUE,TRUE,TRUE,0,4,#N/A,1,#N/A,11,22.0769230769231,1,FALSE,FALSE,3,TRUE,1,FALSE,100,"Swvu.details.","ACwvu.details.",#N/A,FALSE,FALSE,0.5,0.5,0.5,0.5,2,"","&amp;CPage &amp;P",FALSE,FALSE,FALSE,FALSE,1,95,#N/A,#N/A,"=R13C1:R430C13","=R1:R12",#N/A,#N/A,FALSE,FALSE,FALSE,1,65532,65532,FALSE,FALSE,TRUE,TRUE,TRUE}</definedName>
    <definedName name="gjkg" hidden="1">{TRUE,TRUE,-1.25,-15.5,484.5,276.75,FALSE,TRUE,TRUE,TRUE,0,4,#N/A,1,#N/A,11,22.0769230769231,1,FALSE,FALSE,3,TRUE,1,FALSE,100,"Swvu.details.","ACwvu.details.",#N/A,FALSE,FALSE,0.5,0.5,0.5,0.5,2,"","&amp;CPage &amp;P",FALSE,FALSE,FALSE,FALSE,1,95,#N/A,#N/A,"=R13C1:R430C13","=R1:R12",#N/A,#N/A,FALSE,FALSE,FALSE,1,65532,65532,FALSE,FALSE,TRUE,TRUE,TRUE}</definedName>
    <definedName name="gjkh" localSheetId="8" hidden="1">{TRUE,TRUE,-1.25,-15.5,484.5,276.75,FALSE,TRUE,TRUE,TRUE,0,3,#N/A,343,#N/A,11.1351351351351,22.3846153846154,1,FALSE,FALSE,3,TRUE,1,FALSE,100,"Swvu.contributions.","ACwvu.contributions.",#N/A,FALSE,FALSE,0.5,0.5,0.5,0.5,2,"","&amp;CPage &amp;P",FALSE,FALSE,FALSE,FALSE,1,95,#N/A,#N/A,"=R13C1:R430C13","=R1:R12",#N/A,#N/A,FALSE,FALSE,FALSE,1,65532,65532,FALSE,FALSE,TRUE,TRUE,TRUE}</definedName>
    <definedName name="gjkh" hidden="1">{TRUE,TRUE,-1.25,-15.5,484.5,276.75,FALSE,TRUE,TRUE,TRUE,0,3,#N/A,343,#N/A,11.1351351351351,22.3846153846154,1,FALSE,FALSE,3,TRUE,1,FALSE,100,"Swvu.contributions.","ACwvu.contributions.",#N/A,FALSE,FALSE,0.5,0.5,0.5,0.5,2,"","&amp;CPage &amp;P",FALSE,FALSE,FALSE,FALSE,1,95,#N/A,#N/A,"=R13C1:R430C13","=R1:R12",#N/A,#N/A,FALSE,FALSE,FALSE,1,65532,65532,FALSE,FALSE,TRUE,TRUE,TRUE}</definedName>
    <definedName name="k" hidden="1">#REF!</definedName>
    <definedName name="kjl" localSheetId="8" hidden="1">{"capstats",#N/A,FALSE,"CAPSTATS";"cear",#N/A,FALSE,"CEARRPT";"capdev1",#N/A,FALSE,"CAPDEV1";"capdev2",#N/A,FALSE,"CAPDEV2"}</definedName>
    <definedName name="kjl" hidden="1">{"capstats",#N/A,FALSE,"CAPSTATS";"cear",#N/A,FALSE,"CEARRPT";"capdev1",#N/A,FALSE,"CAPDEV1";"capdev2",#N/A,FALSE,"CAPDEV2"}</definedName>
    <definedName name="l" hidden="1">#REF!</definedName>
    <definedName name="lkdjfls" hidden="1">#REF!</definedName>
    <definedName name="LOV_FinGlDesktopEntryPageDef_CurrencyCode" hidden="1">#REF!</definedName>
    <definedName name="LOV_FinGlDesktopEntryPageDef_UserCurrencyConversionType" hidden="1">#REF!</definedName>
    <definedName name="old" localSheetId="8" hidden="1">{TRUE,TRUE,-1.25,-15.5,484.5,276.75,FALSE,TRUE,TRUE,TRUE,0,4,#N/A,1,#N/A,11,22.0769230769231,1,FALSE,FALSE,3,TRUE,1,FALSE,100,"Swvu.details.","ACwvu.details.",#N/A,FALSE,FALSE,0.5,0.5,0.5,0.5,2,"","&amp;CPage &amp;P",FALSE,FALSE,FALSE,FALSE,1,95,#N/A,#N/A,"=R13C1:R430C13","=R1:R12",#N/A,#N/A,FALSE,FALSE,FALSE,1,65532,65532,FALSE,FALSE,TRUE,TRUE,TRUE}</definedName>
    <definedName name="old" hidden="1">{TRUE,TRUE,-1.25,-15.5,484.5,276.75,FALSE,TRUE,TRUE,TRUE,0,4,#N/A,1,#N/A,11,22.0769230769231,1,FALSE,FALSE,3,TRUE,1,FALSE,100,"Swvu.details.","ACwvu.details.",#N/A,FALSE,FALSE,0.5,0.5,0.5,0.5,2,"","&amp;CPage &amp;P",FALSE,FALSE,FALSE,FALSE,1,95,#N/A,#N/A,"=R13C1:R430C13","=R1:R12",#N/A,#N/A,FALSE,FALSE,FALSE,1,65532,65532,FALSE,FALSE,TRUE,TRUE,TRUE}</definedName>
    <definedName name="olf" localSheetId="8" hidden="1">{TRUE,TRUE,-1.25,-15.5,484.5,276.75,FALSE,TRUE,TRUE,TRUE,0,3,#N/A,422,#N/A,11.1351351351351,23.4705882352941,1,FALSE,FALSE,3,TRUE,1,FALSE,100,"Swvu.removal.","ACwvu.removal.",#N/A,FALSE,FALSE,0.5,0.5,0.5,0.5,2,"","&amp;CPage &amp;P",FALSE,FALSE,FALSE,FALSE,1,95,#N/A,#N/A,"=R13C1:R430C13","=R1:R12",#N/A,#N/A,FALSE,FALSE,FALSE,1,65532,65532,FALSE,FALSE,TRUE,TRUE,TRUE}</definedName>
    <definedName name="olf" hidden="1">{TRUE,TRUE,-1.25,-15.5,484.5,276.75,FALSE,TRUE,TRUE,TRUE,0,3,#N/A,422,#N/A,11.1351351351351,23.4705882352941,1,FALSE,FALSE,3,TRUE,1,FALSE,100,"Swvu.removal.","ACwvu.removal.",#N/A,FALSE,FALSE,0.5,0.5,0.5,0.5,2,"","&amp;CPage &amp;P",FALSE,FALSE,FALSE,FALSE,1,95,#N/A,#N/A,"=R13C1:R430C13","=R1:R12",#N/A,#N/A,FALSE,FALSE,FALSE,1,65532,65532,FALSE,FALSE,TRUE,TRUE,TRUE}</definedName>
    <definedName name="op" localSheetId="8" hidden="1">{#N/A,#N/A,TRUE,"Cover";#N/A,#N/A,TRUE,"Summary";#N/A,#N/A,TRUE,"Income Statement";#N/A,#N/A,TRUE,"Variance Analysis";#N/A,#N/A,TRUE,"BS";#N/A,#N/A,TRUE,"SCFP";#N/A,#N/A,TRUE,"Availability Incentives";#N/A,#N/A,TRUE,"Availability";#N/A,#N/A,TRUE,"YTD Revenue";#N/A,#N/A,TRUE,"Fuel Analysis";#N/A,#N/A,TRUE,"Plant O&amp;M";#N/A,#N/A,TRUE,"CESR";#N/A,#N/A,TRUE,"Hourly Pool Prices";#N/A,#N/A,TRUE,"Min-Aver-Max"}</definedName>
    <definedName name="op" hidden="1">{#N/A,#N/A,TRUE,"Cover";#N/A,#N/A,TRUE,"Summary";#N/A,#N/A,TRUE,"Income Statement";#N/A,#N/A,TRUE,"Variance Analysis";#N/A,#N/A,TRUE,"BS";#N/A,#N/A,TRUE,"SCFP";#N/A,#N/A,TRUE,"Availability Incentives";#N/A,#N/A,TRUE,"Availability";#N/A,#N/A,TRUE,"YTD Revenue";#N/A,#N/A,TRUE,"Fuel Analysis";#N/A,#N/A,TRUE,"Plant O&amp;M";#N/A,#N/A,TRUE,"CESR";#N/A,#N/A,TRUE,"Hourly Pool Prices";#N/A,#N/A,TRUE,"Min-Aver-Max"}</definedName>
    <definedName name="PopCache_GL_INTERFACE_REFERENCE7" hidden="1">#REF!</definedName>
    <definedName name="Rwvu.capdev2." hidden="1">#REF!,#REF!</definedName>
    <definedName name="saf" localSheetId="8" hidden="1">{TRUE,TRUE,-1.25,-15.5,484.5,276.75,FALSE,TRUE,TRUE,TRUE,0,6,#N/A,412,#N/A,10.609375,23.9230769230769,1,FALSE,FALSE,3,TRUE,1,FALSE,100,"Swvu.capstats.","ACwvu.capstats.",#N/A,FALSE,FALSE,0.5,0.5,0.5,0.5,2,"","&amp;CPage &amp;P",FALSE,FALSE,FALSE,FALSE,1,95,#N/A,#N/A,"=R13C1:R430C13","=R1:R12",#N/A,#N/A,FALSE,FALSE,FALSE,1,65532,65532,FALSE,FALSE,TRUE,TRUE,TRUE}</definedName>
    <definedName name="saf" hidden="1">{TRUE,TRUE,-1.25,-15.5,484.5,276.75,FALSE,TRUE,TRUE,TRUE,0,6,#N/A,412,#N/A,10.609375,23.9230769230769,1,FALSE,FALSE,3,TRUE,1,FALSE,100,"Swvu.capstats.","ACwvu.capstats.",#N/A,FALSE,FALSE,0.5,0.5,0.5,0.5,2,"","&amp;CPage &amp;P",FALSE,FALSE,FALSE,FALSE,1,95,#N/A,#N/A,"=R13C1:R430C13","=R1:R12",#N/A,#N/A,FALSE,FALSE,FALSE,1,65532,65532,FALSE,FALSE,TRUE,TRUE,TRUE}</definedName>
    <definedName name="sencount" hidden="1">2</definedName>
    <definedName name="sfgheruyetyujuetyue5tyebertyeuyuyjetyuetuy" hidden="1">#REF!</definedName>
    <definedName name="solver_rel1" hidden="1">2</definedName>
    <definedName name="Swvu.capdev1." hidden="1">#REF!</definedName>
    <definedName name="Swvu.capdev2." hidden="1">#REF!</definedName>
    <definedName name="Swvu.cear." hidden="1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w" hidden="1">#REF!</definedName>
    <definedName name="wrn.Account._.Codes." localSheetId="8" hidden="1">{#N/A,#N/A,FALSE,"Account Codes"}</definedName>
    <definedName name="wrn.Account._.Codes." hidden="1">{#N/A,#N/A,FALSE,"Account Codes"}</definedName>
    <definedName name="wrn.acct_codes" localSheetId="8" hidden="1">{#N/A,#N/A,FALSE,"Account Codes"}</definedName>
    <definedName name="wrn.acct_codes" hidden="1">{#N/A,#N/A,FALSE,"Account Codes"}</definedName>
    <definedName name="wrn.APL._.Report." localSheetId="8" hidden="1">{#N/A,#N/A,FALSE,"title";#N/A,#N/A,FALSE,"earn by plant";#N/A,#N/A,FALSE,"earn";#N/A,#N/A,FALSE,"balsh";#N/A,#N/A,FALSE,"stchg";#N/A,#N/A,FALSE,"var-explan";#N/A,#N/A,FALSE,"othassets";#N/A,#N/A,FALSE,"capex"}</definedName>
    <definedName name="wrn.APL._.Report." hidden="1">{#N/A,#N/A,FALSE,"title";#N/A,#N/A,FALSE,"earn by plant";#N/A,#N/A,FALSE,"earn";#N/A,#N/A,FALSE,"balsh";#N/A,#N/A,FALSE,"stchg";#N/A,#N/A,FALSE,"var-explan";#N/A,#N/A,FALSE,"othassets";#N/A,#N/A,FALSE,"capex"}</definedName>
    <definedName name="wrn.Bank._.LOC." localSheetId="8" hidden="1">{#N/A,#N/A,FALSE,"Bank LOC(U.S.Canada)"}</definedName>
    <definedName name="wrn.Bank._.LOC." hidden="1">{#N/A,#N/A,FALSE,"Bank LOC(U.S.Canada)"}</definedName>
    <definedName name="wrn.Capital._.Expenditure._.Reports." localSheetId="8" hidden="1">{"capstats",#N/A,FALSE,"CAPSTATS";"cear",#N/A,FALSE,"CEARRPT";"capdev1",#N/A,FALSE,"CAPDEV1";"capdev2",#N/A,FALSE,"CAPDEV2"}</definedName>
    <definedName name="wrn.Capital._.Expenditure._.Reports." hidden="1">{"capstats",#N/A,FALSE,"CAPSTATS";"cear",#N/A,FALSE,"CEARRPT";"capdev1",#N/A,FALSE,"CAPDEV1";"capdev2",#N/A,FALSE,"CAPDEV2"}</definedName>
    <definedName name="wrn.Directors._.Report." localSheetId="8" hidden="1">{#N/A,#N/A,FALSE,"Dir";#N/A,#N/A,FALSE,"Dir1";#N/A,#N/A,FALSE,"Dir2";#N/A,#N/A,FALSE,"Dir3";#N/A,#N/A,FALSE,"Dir4";#N/A,#N/A,FALSE,"Dir5";#N/A,#N/A,FALSE,"Dir6";#N/A,#N/A,FALSE,"Dir7";#N/A,#N/A,FALSE,"Dir8";#N/A,#N/A,FALSE,"Dir9"}</definedName>
    <definedName name="wrn.Directors._.Report." hidden="1">{#N/A,#N/A,FALSE,"Dir";#N/A,#N/A,FALSE,"Dir1";#N/A,#N/A,FALSE,"Dir2";#N/A,#N/A,FALSE,"Dir3";#N/A,#N/A,FALSE,"Dir4";#N/A,#N/A,FALSE,"Dir5";#N/A,#N/A,FALSE,"Dir6";#N/A,#N/A,FALSE,"Dir7";#N/A,#N/A,FALSE,"Dir8";#N/A,#N/A,FALSE,"Dir9"}</definedName>
    <definedName name="wrn.Generation._.Scheduling." localSheetId="8" hidden="1">{"Generation Schedule",#N/A,FALSE,"Generation"}</definedName>
    <definedName name="wrn.Generation._.Scheduling." hidden="1">{"Generation Schedule",#N/A,FALSE,"Generation"}</definedName>
    <definedName name="wrn.Key._.Assumpt" localSheetId="8" hidden="1">{#N/A,#N/A,FALSE,"Key Assumptions"}</definedName>
    <definedName name="wrn.Key._.Assumpt" hidden="1">{#N/A,#N/A,FALSE,"Key Assumptions"}</definedName>
    <definedName name="wrn.Key._.Assumptions." localSheetId="8" hidden="1">{#N/A,#N/A,FALSE,"Key Assumptions"}</definedName>
    <definedName name="wrn.Key._.Assumptions." hidden="1">{#N/A,#N/A,FALSE,"Key Assumptions"}</definedName>
    <definedName name="wrn.Mthly._.Financial._.Report." localSheetId="8" hidden="1">{#N/A,#N/A,FALSE,"MR";#N/A,#N/A,FALSE,"Summ 1";#N/A,#N/A,FALSE,"Inc Stmt";#N/A,#N/A,FALSE,"Frcst IS";#N/A,#N/A,FALSE,"IS Var";#N/A,#N/A,FALSE,"BS";#N/A,#N/A,FALSE,"SC";#N/A,#N/A,FALSE,"AIP";#N/A,#N/A,FALSE,"Av";#N/A,#N/A,FALSE,"Rev";#N/A,#N/A,FALSE,"NRG";#N/A,#N/A,FALSE,"XS";#N/A,#N/A,FALSE,"Fuel";#N/A,#N/A,FALSE,"O&amp;M";#N/A,#N/A,FALSE,"CESR";#N/A,#N/A,FALSE,"HrlyPP";#N/A,#N/A,FALSE,"MinMaxAv"}</definedName>
    <definedName name="wrn.Mthly._.Financial._.Report." hidden="1">{#N/A,#N/A,FALSE,"MR";#N/A,#N/A,FALSE,"Summ 1";#N/A,#N/A,FALSE,"Inc Stmt";#N/A,#N/A,FALSE,"Frcst IS";#N/A,#N/A,FALSE,"IS Var";#N/A,#N/A,FALSE,"BS";#N/A,#N/A,FALSE,"SC";#N/A,#N/A,FALSE,"AIP";#N/A,#N/A,FALSE,"Av";#N/A,#N/A,FALSE,"Rev";#N/A,#N/A,FALSE,"NRG";#N/A,#N/A,FALSE,"XS";#N/A,#N/A,FALSE,"Fuel";#N/A,#N/A,FALSE,"O&amp;M";#N/A,#N/A,FALSE,"CESR";#N/A,#N/A,FALSE,"HrlyPP";#N/A,#N/A,FALSE,"MinMaxAv"}</definedName>
    <definedName name="wrn.NID._.Estimate._.Report." localSheetId="8" hidden="1">{#N/A,#N/A,TRUE,"Estimate Summary";#N/A,#N/A,TRUE,"Transmission Line";#N/A,#N/A,TRUE,"Substation";#N/A,#N/A,TRUE,"Telecommunications"}</definedName>
    <definedName name="wrn.NID._.Estimate._.Report." hidden="1">{#N/A,#N/A,TRUE,"Estimate Summary";#N/A,#N/A,TRUE,"Transmission Line";#N/A,#N/A,TRUE,"Substation";#N/A,#N/A,TRUE,"Telecommunications"}</definedName>
    <definedName name="wrn.Over._.Under._.250k." localSheetId="8" hidden="1">{"diff250k",#N/A,FALSE,"CAPSTATS"}</definedName>
    <definedName name="wrn.Over._.Under._.250k." hidden="1">{"diff250k",#N/A,FALSE,"CAPSTATS"}</definedName>
    <definedName name="wrn.PGBG._.Report." localSheetId="8" hidden="1">{#N/A,#N/A,FALSE,"title-gr";#N/A,#N/A,FALSE,"earn sum-gr";#N/A,#N/A,FALSE,"EBP-Grp";#N/A,#N/A,FALSE,"Var expl";#N/A,#N/A,FALSE,"chart apl";#N/A,#N/A,FALSE,"chart ap2k"}</definedName>
    <definedName name="wrn.PGBG._.Report." hidden="1">{#N/A,#N/A,FALSE,"title-gr";#N/A,#N/A,FALSE,"earn sum-gr";#N/A,#N/A,FALSE,"EBP-Grp";#N/A,#N/A,FALSE,"Var expl";#N/A,#N/A,FALSE,"chart apl";#N/A,#N/A,FALSE,"chart ap2k"}</definedName>
    <definedName name="wrn.Power._.Gen._.Business._.Group." localSheetId="8" hidden="1">{#N/A,#N/A,FALSE,"Cover";#N/A,#N/A,FALSE,"APL synopsis";#N/A,#N/A,FALSE,"Canada";#N/A,#N/A,FALSE,"Auscad$";#N/A,#N/A,FALSE,"uk$";#N/A,#N/A,FALSE,"AP2000 synopsis";#N/A,#N/A,FALSE,"AP2000"}</definedName>
    <definedName name="wrn.Power._.Gen._.Business._.Group." hidden="1">{#N/A,#N/A,FALSE,"Cover";#N/A,#N/A,FALSE,"APL synopsis";#N/A,#N/A,FALSE,"Canada";#N/A,#N/A,FALSE,"Auscad$";#N/A,#N/A,FALSE,"uk$";#N/A,#N/A,FALSE,"AP2000 synopsis";#N/A,#N/A,FALSE,"AP2000"}</definedName>
    <definedName name="wrn.PPS._.Estimate." localSheetId="8" hidden="1">{#N/A,#N/A,TRUE,"PPS Estimate Summary";#N/A,#N/A,TRUE,"Transmission Line Estimate";#N/A,#N/A,TRUE,"Substation Estimate";#N/A,#N/A,TRUE,"Telecom Estimate"}</definedName>
    <definedName name="wrn.PPS._.Estimate." hidden="1">{#N/A,#N/A,TRUE,"PPS Estimate Summary";#N/A,#N/A,TRUE,"Transmission Line Estimate";#N/A,#N/A,TRUE,"Substation Estimate";#N/A,#N/A,TRUE,"Telecom Estimate"}</definedName>
    <definedName name="wrn.Print._.ATCO._.Power." localSheetId="8" hidden="1">{#N/A,#N/A,FALSE,"Earnings";#N/A,#N/A,FALSE,"EBP-Int";#N/A,#N/A,FALSE,"Balance Sheet";#N/A,#N/A,FALSE,"Cash Flow CU";#N/A,#N/A,FALSE,"Corporate Costs";#N/A,#N/A,FALSE,"G&amp;A (detailed as per OOC)";#N/A,#N/A,FALSE,"Capex";#N/A,#N/A,FALSE,"Graphs";#N/A,#N/A,FALSE,"Performance"}</definedName>
    <definedName name="wrn.Print._.ATCO._.Power." hidden="1">{#N/A,#N/A,FALSE,"Earnings";#N/A,#N/A,FALSE,"EBP-Int";#N/A,#N/A,FALSE,"Balance Sheet";#N/A,#N/A,FALSE,"Cash Flow CU";#N/A,#N/A,FALSE,"Corporate Costs";#N/A,#N/A,FALSE,"G&amp;A (detailed as per OOC)";#N/A,#N/A,FALSE,"Capex";#N/A,#N/A,FALSE,"Graphs";#N/A,#N/A,FALSE,"Performance"}</definedName>
    <definedName name="wrn.Report." localSheetId="8" hidden="1">{#N/A,#N/A,FALSE,"Cover";#N/A,#N/A,FALSE,"Summary";#N/A,#N/A,FALSE,"Income Statement";#N/A,#N/A,FALSE,"Forecast Income";#N/A,#N/A,FALSE,"Variance Analysis";#N/A,#N/A,FALSE,"BS";#N/A,#N/A,FALSE,"SCFP";#N/A,#N/A,FALSE,"Availability Incentives";#N/A,#N/A,FALSE,"Availability";#N/A,#N/A,FALSE,"YTD Revenue";#N/A,#N/A,FALSE,"Forecast Revenue";#N/A,#N/A,FALSE,"Energy Charge";#N/A,#N/A,FALSE,"Excess Energy";#N/A,#N/A,FALSE,"Fuel Analysis";#N/A,#N/A,FALSE,"Plant O&amp;M";#N/A,#N/A,FALSE,"CESR";#N/A,#N/A,FALSE,"Hourly Pool Price";#N/A,#N/A,FALSE,"Min-Aver-Max"}</definedName>
    <definedName name="wrn.Report." hidden="1">{#N/A,#N/A,FALSE,"Cover";#N/A,#N/A,FALSE,"Summary";#N/A,#N/A,FALSE,"Income Statement";#N/A,#N/A,FALSE,"Forecast Income";#N/A,#N/A,FALSE,"Variance Analysis";#N/A,#N/A,FALSE,"BS";#N/A,#N/A,FALSE,"SCFP";#N/A,#N/A,FALSE,"Availability Incentives";#N/A,#N/A,FALSE,"Availability";#N/A,#N/A,FALSE,"YTD Revenue";#N/A,#N/A,FALSE,"Forecast Revenue";#N/A,#N/A,FALSE,"Energy Charge";#N/A,#N/A,FALSE,"Excess Energy";#N/A,#N/A,FALSE,"Fuel Analysis";#N/A,#N/A,FALSE,"Plant O&amp;M";#N/A,#N/A,FALSE,"CESR";#N/A,#N/A,FALSE,"Hourly Pool Price";#N/A,#N/A,FALSE,"Min-Aver-Max"}</definedName>
    <definedName name="wrn.Report._.Group." localSheetId="8" hidden="1">{#N/A,#N/A,TRUE,"title-gr";#N/A,#N/A,TRUE,"earn by plant-gr";#N/A,#N/A,TRUE,"earn sum-gr";#N/A,#N/A,TRUE,"chart apl"}</definedName>
    <definedName name="wrn.Report._.Group." hidden="1">{#N/A,#N/A,TRUE,"title-gr";#N/A,#N/A,TRUE,"earn by plant-gr";#N/A,#N/A,TRUE,"earn sum-gr";#N/A,#N/A,TRUE,"chart apl"}</definedName>
    <definedName name="wrn.Stmts_Only." localSheetId="8" hidden="1">{#N/A,#N/A,FALSE,"Index";#N/A,#N/A,FALSE,"Earnings";#N/A,#N/A,FALSE,"Earnings by project";#N/A,#N/A,FALSE,"Balance Sheet";#N/A,#N/A,FALSE,"Cash Flow";#N/A,#N/A,FALSE,"G&amp;A";#N/A,#N/A,FALSE,"Capex";#N/A,#N/A,FALSE,"Graphs";#N/A,#N/A,FALSE,"Highlights"}</definedName>
    <definedName name="wrn.Stmts_Only." hidden="1">{#N/A,#N/A,FALSE,"Index";#N/A,#N/A,FALSE,"Earnings";#N/A,#N/A,FALSE,"Earnings by project";#N/A,#N/A,FALSE,"Balance Sheet";#N/A,#N/A,FALSE,"Cash Flow";#N/A,#N/A,FALSE,"G&amp;A";#N/A,#N/A,FALSE,"Capex";#N/A,#N/A,FALSE,"Graphs";#N/A,#N/A,FALSE,"Highlights"}</definedName>
    <definedName name="wrn.Summary." localSheetId="8" hidden="1">{#N/A,#N/A,FALSE,"Summary"}</definedName>
    <definedName name="wrn.Summary." hidden="1">{#N/A,#N/A,FALSE,"Summary"}</definedName>
    <definedName name="wrn.TEC._.Consolidated." localSheetId="8" hidden="1">{#N/A,#N/A,FALSE,"TEC Consolidated"}</definedName>
    <definedName name="wrn.TEC._.Consolidated." hidden="1">{#N/A,#N/A,FALSE,"TEC Consolidated"}</definedName>
    <definedName name="wrn.Transmission." localSheetId="8" hidden="1">{#N/A,#N/A,FALSE,"Trans"}</definedName>
    <definedName name="wrn.Transmission." hidden="1">{#N/A,#N/A,FALSE,"Trans"}</definedName>
    <definedName name="wrt" hidden="1">#REF!</definedName>
    <definedName name="wvu.capdev1." localSheetId="8" hidden="1">{TRUE,TRUE,-1.25,-15.5,484.5,276.75,FALSE,TRUE,TRUE,TRUE,0,1,#N/A,1,#N/A,3.47422680412371,16.4117647058824,1,FALSE,FALSE,3,TRUE,1,FALSE,100,"Swvu.capdev1.","ACwvu.capdev1.",#N/A,FALSE,FALSE,0.81,0.48,0.73,1,2,"","&amp;l Revised &amp;d &amp;r &amp;f",FALSE,FALSE,FALSE,FALSE,1,100,#N/A,#N/A,FALSE,FALSE,#N/A,#N/A,FALSE,FALSE,FALSE,1,65532,65532,FALSE,FALSE,TRUE,TRUE,TRUE}</definedName>
    <definedName name="wvu.capdev1." hidden="1">{TRUE,TRUE,-1.25,-15.5,484.5,276.75,FALSE,TRUE,TRUE,TRUE,0,1,#N/A,1,#N/A,3.47422680412371,16.4117647058824,1,FALSE,FALSE,3,TRUE,1,FALSE,100,"Swvu.capdev1.","ACwvu.capdev1.",#N/A,FALSE,FALSE,0.81,0.48,0.73,1,2,"","&amp;l Revised &amp;d &amp;r &amp;f",FALSE,FALSE,FALSE,FALSE,1,100,#N/A,#N/A,FALSE,FALSE,#N/A,#N/A,FALSE,FALSE,FALSE,1,65532,65532,FALSE,FALSE,TRUE,TRUE,TRUE}</definedName>
    <definedName name="wvu.capdev2." localSheetId="8" hidden="1">{TRUE,TRUE,-1.25,-15.5,484.5,276.75,FALSE,TRUE,TRUE,TRUE,0,5,#N/A,35,#N/A,7.609375,18.2352941176471,1,FALSE,FALSE,3,TRUE,1,FALSE,100,"Swvu.capdev2.","ACwvu.capdev2.",#N/A,FALSE,FALSE,0.75,0.25,1,1,2,"","&amp;l Revised &amp;d &amp;r &amp;f",FALSE,FALSE,FALSE,FALSE,1,100,#N/A,#N/A,"=R1C1:R41C7",FALSE,"Rwvu.capdev2.",#N/A,FALSE,FALSE,FALSE,1,65532,65532,FALSE,FALSE,TRUE,TRUE,TRUE}</definedName>
    <definedName name="wvu.capdev2." hidden="1">{TRUE,TRUE,-1.25,-15.5,484.5,276.75,FALSE,TRUE,TRUE,TRUE,0,5,#N/A,35,#N/A,7.609375,18.2352941176471,1,FALSE,FALSE,3,TRUE,1,FALSE,100,"Swvu.capdev2.","ACwvu.capdev2.",#N/A,FALSE,FALSE,0.75,0.25,1,1,2,"","&amp;l Revised &amp;d &amp;r &amp;f",FALSE,FALSE,FALSE,FALSE,1,100,#N/A,#N/A,"=R1C1:R41C7",FALSE,"Rwvu.capdev2.",#N/A,FALSE,FALSE,FALSE,1,65532,65532,FALSE,FALSE,TRUE,TRUE,TRUE}</definedName>
    <definedName name="wvu.capstats." localSheetId="8" hidden="1">{TRUE,TRUE,-1.25,-15.5,484.5,276.75,FALSE,TRUE,TRUE,TRUE,0,6,#N/A,412,#N/A,10.609375,23.9230769230769,1,FALSE,FALSE,3,TRUE,1,FALSE,100,"Swvu.capstats.","ACwvu.capstats.",#N/A,FALSE,FALSE,0.5,0.5,0.5,0.5,2,"","&amp;CPage &amp;P",FALSE,FALSE,FALSE,FALSE,1,95,#N/A,#N/A,"=R13C1:R430C13","=R1:R12",#N/A,#N/A,FALSE,FALSE,FALSE,1,65532,65532,FALSE,FALSE,TRUE,TRUE,TRUE}</definedName>
    <definedName name="wvu.capstats." hidden="1">{TRUE,TRUE,-1.25,-15.5,484.5,276.75,FALSE,TRUE,TRUE,TRUE,0,6,#N/A,412,#N/A,10.609375,23.9230769230769,1,FALSE,FALSE,3,TRUE,1,FALSE,100,"Swvu.capstats.","ACwvu.capstats.",#N/A,FALSE,FALSE,0.5,0.5,0.5,0.5,2,"","&amp;CPage &amp;P",FALSE,FALSE,FALSE,FALSE,1,95,#N/A,#N/A,"=R13C1:R430C13","=R1:R12",#N/A,#N/A,FALSE,FALSE,FALSE,1,65532,65532,FALSE,FALSE,TRUE,TRUE,TRUE}</definedName>
    <definedName name="wvu.cear." localSheetId="8" hidden="1">{TRUE,TRUE,-1.25,-15.5,484.5,276.75,FALSE,TRUE,TRUE,TRUE,0,5,#N/A,1,#N/A,13.03125,22.9230769230769,1,FALSE,FALSE,3,TRUE,1,FALSE,100,"Swvu.cear.","ACwvu.cear.",#N/A,FALSE,FALSE,0,0,0.5,0.5,1,"","&amp;l&amp;""HELV""&amp;8FILE:&amp;F&amp;cPAGE &amp;p",FALSE,FALSE,FALSE,FALSE,1,100,#N/A,#N/A,"=R1C1:R100C15",FALSE,#N/A,#N/A,FALSE,FALSE,FALSE,1,65532,65532,FALSE,FALSE,TRUE,TRUE,TRUE}</definedName>
    <definedName name="wvu.cear." hidden="1">{TRUE,TRUE,-1.25,-15.5,484.5,276.75,FALSE,TRUE,TRUE,TRUE,0,5,#N/A,1,#N/A,13.03125,22.9230769230769,1,FALSE,FALSE,3,TRUE,1,FALSE,100,"Swvu.cear.","ACwvu.cear.",#N/A,FALSE,FALSE,0,0,0.5,0.5,1,"","&amp;l&amp;""HELV""&amp;8FILE:&amp;F&amp;cPAGE &amp;p",FALSE,FALSE,FALSE,FALSE,1,100,#N/A,#N/A,"=R1C1:R100C15",FALSE,#N/A,#N/A,FALSE,FALSE,FALSE,1,65532,65532,FALSE,FALSE,TRUE,TRUE,TRUE}</definedName>
    <definedName name="wvu.contributions." localSheetId="8" hidden="1">{TRUE,TRUE,-1.25,-15.5,484.5,276.75,FALSE,TRUE,TRUE,TRUE,0,3,#N/A,343,#N/A,11.1351351351351,22.3846153846154,1,FALSE,FALSE,3,TRUE,1,FALSE,100,"Swvu.contributions.","ACwvu.contributions.",#N/A,FALSE,FALSE,0.5,0.5,0.5,0.5,2,"","&amp;CPage &amp;P",FALSE,FALSE,FALSE,FALSE,1,95,#N/A,#N/A,"=R13C1:R430C13","=R1:R12",#N/A,#N/A,FALSE,FALSE,FALSE,1,65532,65532,FALSE,FALSE,TRUE,TRUE,TRUE}</definedName>
    <definedName name="wvu.contributions." hidden="1">{TRUE,TRUE,-1.25,-15.5,484.5,276.75,FALSE,TRUE,TRUE,TRUE,0,3,#N/A,343,#N/A,11.1351351351351,22.3846153846154,1,FALSE,FALSE,3,TRUE,1,FALSE,100,"Swvu.contributions.","ACwvu.contributions.",#N/A,FALSE,FALSE,0.5,0.5,0.5,0.5,2,"","&amp;CPage &amp;P",FALSE,FALSE,FALSE,FALSE,1,95,#N/A,#N/A,"=R13C1:R430C13","=R1:R12",#N/A,#N/A,FALSE,FALSE,FALSE,1,65532,65532,FALSE,FALSE,TRUE,TRUE,TRUE}</definedName>
    <definedName name="wvu.details." localSheetId="8" hidden="1">{TRUE,TRUE,-1.25,-15.5,484.5,276.75,FALSE,TRUE,TRUE,TRUE,0,4,#N/A,1,#N/A,11,22.0769230769231,1,FALSE,FALSE,3,TRUE,1,FALSE,100,"Swvu.details.","ACwvu.details.",#N/A,FALSE,FALSE,0.5,0.5,0.5,0.5,2,"","&amp;CPage &amp;P",FALSE,FALSE,FALSE,FALSE,1,95,#N/A,#N/A,"=R13C1:R430C13","=R1:R12",#N/A,#N/A,FALSE,FALSE,FALSE,1,65532,65532,FALSE,FALSE,TRUE,TRUE,TRUE}</definedName>
    <definedName name="wvu.details." hidden="1">{TRUE,TRUE,-1.25,-15.5,484.5,276.75,FALSE,TRUE,TRUE,TRUE,0,4,#N/A,1,#N/A,11,22.0769230769231,1,FALSE,FALSE,3,TRUE,1,FALSE,100,"Swvu.details.","ACwvu.details.",#N/A,FALSE,FALSE,0.5,0.5,0.5,0.5,2,"","&amp;CPage &amp;P",FALSE,FALSE,FALSE,FALSE,1,95,#N/A,#N/A,"=R13C1:R430C13","=R1:R12",#N/A,#N/A,FALSE,FALSE,FALSE,1,65532,65532,FALSE,FALSE,TRUE,TRUE,TRUE}</definedName>
    <definedName name="wvu.diff250k." localSheetId="8" hidden="1">{TRUE,TRUE,-1.25,-15.5,484.5,276.75,FALSE,TRUE,TRUE,TRUE,0,6,#N/A,332,#N/A,10.609375,19,1,FALSE,FALSE,3,TRUE,1,FALSE,100,"Swvu.diff250k.","ACwvu.diff250k.",#N/A,FALSE,FALSE,0.5,0.5,0.5,0.5,2,"","&amp;CPage &amp;P",FALSE,FALSE,FALSE,FALSE,1,95,#N/A,#N/A,"=R13C1:R430C13","=R1:R12",#N/A,#N/A,FALSE,FALSE,FALSE,1,65532,65532,FALSE,FALSE,TRUE,TRUE,TRUE}</definedName>
    <definedName name="wvu.diff250k." hidden="1">{TRUE,TRUE,-1.25,-15.5,484.5,276.75,FALSE,TRUE,TRUE,TRUE,0,6,#N/A,332,#N/A,10.609375,19,1,FALSE,FALSE,3,TRUE,1,FALSE,100,"Swvu.diff250k.","ACwvu.diff250k.",#N/A,FALSE,FALSE,0.5,0.5,0.5,0.5,2,"","&amp;CPage &amp;P",FALSE,FALSE,FALSE,FALSE,1,95,#N/A,#N/A,"=R13C1:R430C13","=R1:R12",#N/A,#N/A,FALSE,FALSE,FALSE,1,65532,65532,FALSE,FALSE,TRUE,TRUE,TRUE}</definedName>
    <definedName name="wvu.removal." localSheetId="8" hidden="1">{TRUE,TRUE,-1.25,-15.5,484.5,276.75,FALSE,TRUE,TRUE,TRUE,0,3,#N/A,422,#N/A,11.1351351351351,23.4705882352941,1,FALSE,FALSE,3,TRUE,1,FALSE,100,"Swvu.removal.","ACwvu.removal.",#N/A,FALSE,FALSE,0.5,0.5,0.5,0.5,2,"","&amp;CPage &amp;P",FALSE,FALSE,FALSE,FALSE,1,95,#N/A,#N/A,"=R13C1:R430C13","=R1:R12",#N/A,#N/A,FALSE,FALSE,FALSE,1,65532,65532,FALSE,FALSE,TRUE,TRUE,TRUE}</definedName>
    <definedName name="wvu.removal." hidden="1">{TRUE,TRUE,-1.25,-15.5,484.5,276.75,FALSE,TRUE,TRUE,TRUE,0,3,#N/A,422,#N/A,11.1351351351351,23.4705882352941,1,FALSE,FALSE,3,TRUE,1,FALSE,100,"Swvu.removal.","ACwvu.removal.",#N/A,FALSE,FALSE,0.5,0.5,0.5,0.5,2,"","&amp;CPage &amp;P",FALSE,FALSE,FALSE,FALSE,1,95,#N/A,#N/A,"=R13C1:R430C13","=R1:R12",#N/A,#N/A,FALSE,FALSE,FALSE,1,65532,65532,FALSE,FALSE,TRUE,TRUE,TRUE}</definedName>
    <definedName name="Z_010B49B6_4FF6_11D3_8D27_400000044310_.wvu.PrintArea" hidden="1">#REF!</definedName>
    <definedName name="Z_010B49B7_4FF6_11D3_8D27_400000044310_.wvu.PrintArea" hidden="1">#REF!</definedName>
    <definedName name="Z_010B49B8_4FF6_11D3_8D27_400000044310_.wvu.Cols" hidden="1">#REF!,#REF!</definedName>
    <definedName name="Z_010B49B8_4FF6_11D3_8D27_400000044310_.wvu.PrintArea" hidden="1">#REF!</definedName>
    <definedName name="Z_010B49B9_4FF6_11D3_8D27_400000044310_.wvu.PrintArea" hidden="1">#REF!</definedName>
    <definedName name="Z_010B49BA_4FF6_11D3_8D27_400000044310_.wvu.PrintArea" hidden="1">#REF!</definedName>
    <definedName name="Z_010B49BA_4FF6_11D3_8D27_400000044310_.wvu.PrintTitles" hidden="1">#REF!</definedName>
    <definedName name="Z_010B49BB_4FF6_11D3_8D27_400000044310_.wvu.PrintArea" hidden="1">#REF!</definedName>
    <definedName name="Z_010B49BB_4FF6_11D3_8D27_400000044310_.wvu.PrintTitles" hidden="1">#REF!</definedName>
    <definedName name="Z_010B49BC_4FF6_11D3_8D27_400000044310_.wvu.PrintArea" hidden="1">#REF!</definedName>
    <definedName name="Z_010B49BD_4FF6_11D3_8D27_400000044310_.wvu.PrintArea" hidden="1">#REF!</definedName>
    <definedName name="Z_010B49BE_4FF6_11D3_8D27_400000044310_.wvu.PrintArea" hidden="1">#REF!</definedName>
    <definedName name="Z_010B49BE_4FF6_11D3_8D27_400000044310_.wvu.PrintTitles" hidden="1">#REF!</definedName>
    <definedName name="Z_010B49BF_4FF6_11D3_8D27_400000044310_.wvu.PrintArea" hidden="1">#REF!</definedName>
    <definedName name="Z_010B49BF_4FF6_11D3_8D27_400000044310_.wvu.PrintTitles" hidden="1">#REF!</definedName>
    <definedName name="Z_010B49C0_4FF6_11D3_8D27_400000044310_.wvu.PrintArea" hidden="1">#REF!</definedName>
    <definedName name="Z_010B49C0_4FF6_11D3_8D27_400000044310_.wvu.PrintTitles" hidden="1">#REF!</definedName>
    <definedName name="Z_010B49C1_4FF6_11D3_8D27_400000044310_.wvu.PrintArea" hidden="1">#REF!</definedName>
    <definedName name="Z_010B49C1_4FF6_11D3_8D27_400000044310_.wvu.PrintTitles" hidden="1">#REF!</definedName>
    <definedName name="Z_010B49C2_4FF6_11D3_8D27_400000044310_.wvu.PrintArea" hidden="1">#REF!</definedName>
    <definedName name="Z_010B49C2_4FF6_11D3_8D27_400000044310_.wvu.PrintTitles" hidden="1">#REF!</definedName>
    <definedName name="Z_010B49C3_4FF6_11D3_8D27_400000044310_.wvu.PrintArea" hidden="1">#REF!</definedName>
    <definedName name="Z_010B49C3_4FF6_11D3_8D27_400000044310_.wvu.PrintTitles" hidden="1">#REF!</definedName>
    <definedName name="Z_010B49C4_4FF6_11D3_8D27_400000044310_.wvu.PrintArea" hidden="1">#REF!</definedName>
    <definedName name="Z_010B49C4_4FF6_11D3_8D27_400000044310_.wvu.PrintTitles" hidden="1">#REF!</definedName>
    <definedName name="Z_010B49C5_4FF6_11D3_8D27_400000044310_.wvu.PrintArea" hidden="1">#REF!</definedName>
    <definedName name="Z_010B49C5_4FF6_11D3_8D27_400000044310_.wvu.PrintTitles" hidden="1">#REF!</definedName>
    <definedName name="Z_05460CE1_08CE_11D3_8CDF_400000044310_.wvu.PrintArea" hidden="1">#REF!</definedName>
    <definedName name="Z_05460CE2_08CE_11D3_8CDF_400000044310_.wvu.PrintArea" hidden="1">#REF!</definedName>
    <definedName name="Z_05460CE3_08CE_11D3_8CDF_400000044310_.wvu.Cols" hidden="1">#REF!,#REF!</definedName>
    <definedName name="Z_05460CE3_08CE_11D3_8CDF_400000044310_.wvu.PrintArea" hidden="1">#REF!</definedName>
    <definedName name="Z_05460CE4_08CE_11D3_8CDF_400000044310_.wvu.PrintArea" hidden="1">#REF!</definedName>
    <definedName name="Z_05460CE5_08CE_11D3_8CDF_400000044310_.wvu.PrintArea" hidden="1">#REF!</definedName>
    <definedName name="Z_05460CE5_08CE_11D3_8CDF_400000044310_.wvu.PrintTitles" hidden="1">#REF!</definedName>
    <definedName name="Z_05460CE6_08CE_11D3_8CDF_400000044310_.wvu.PrintArea" hidden="1">#REF!</definedName>
    <definedName name="Z_05460CE6_08CE_11D3_8CDF_400000044310_.wvu.PrintTitles" hidden="1">#REF!</definedName>
    <definedName name="Z_05460CE7_08CE_11D3_8CDF_400000044310_.wvu.PrintArea" hidden="1">#REF!</definedName>
    <definedName name="Z_05460CE8_08CE_11D3_8CDF_400000044310_.wvu.PrintArea" hidden="1">#REF!</definedName>
    <definedName name="Z_05460CE9_08CE_11D3_8CDF_400000044310_.wvu.PrintArea" hidden="1">#REF!</definedName>
    <definedName name="Z_05460CE9_08CE_11D3_8CDF_400000044310_.wvu.PrintTitles" hidden="1">#REF!</definedName>
    <definedName name="Z_05460CEA_08CE_11D3_8CDF_400000044310_.wvu.PrintArea" hidden="1">#REF!</definedName>
    <definedName name="Z_05460CEA_08CE_11D3_8CDF_400000044310_.wvu.PrintTitles" hidden="1">#REF!</definedName>
    <definedName name="Z_05460CEB_08CE_11D3_8CDF_400000044310_.wvu.PrintArea" hidden="1">#REF!</definedName>
    <definedName name="Z_05460CEB_08CE_11D3_8CDF_400000044310_.wvu.PrintTitles" hidden="1">#REF!</definedName>
    <definedName name="Z_05460CEC_08CE_11D3_8CDF_400000044310_.wvu.PrintArea" hidden="1">#REF!</definedName>
    <definedName name="Z_05460CEC_08CE_11D3_8CDF_400000044310_.wvu.PrintTitles" hidden="1">#REF!</definedName>
    <definedName name="Z_05460CED_08CE_11D3_8CDF_400000044310_.wvu.PrintArea" hidden="1">#REF!</definedName>
    <definedName name="Z_05460CED_08CE_11D3_8CDF_400000044310_.wvu.PrintTitles" hidden="1">#REF!</definedName>
    <definedName name="Z_05460CEE_08CE_11D3_8CDF_400000044310_.wvu.PrintArea" hidden="1">#REF!</definedName>
    <definedName name="Z_05460CEE_08CE_11D3_8CDF_400000044310_.wvu.PrintTitles" hidden="1">#REF!</definedName>
    <definedName name="Z_05460CEF_08CE_11D3_8CDF_400000044310_.wvu.PrintArea" hidden="1">#REF!</definedName>
    <definedName name="Z_05460CEF_08CE_11D3_8CDF_400000044310_.wvu.PrintTitles" hidden="1">#REF!</definedName>
    <definedName name="Z_05460CF0_08CE_11D3_8CDF_400000044310_.wvu.PrintArea" hidden="1">#REF!</definedName>
    <definedName name="Z_05460CF0_08CE_11D3_8CDF_400000044310_.wvu.PrintTitles" hidden="1">#REF!</definedName>
    <definedName name="Z_05460CF4_08CE_11D3_8CDF_400000044310_.wvu.PrintArea" hidden="1">#REF!</definedName>
    <definedName name="Z_05460CF5_08CE_11D3_8CDF_400000044310_.wvu.PrintArea" hidden="1">#REF!</definedName>
    <definedName name="Z_05460CF6_08CE_11D3_8CDF_400000044310_.wvu.Cols" hidden="1">#REF!,#REF!</definedName>
    <definedName name="Z_05460CF6_08CE_11D3_8CDF_400000044310_.wvu.PrintArea" hidden="1">#REF!</definedName>
    <definedName name="Z_05460CF7_08CE_11D3_8CDF_400000044310_.wvu.PrintArea" hidden="1">#REF!</definedName>
    <definedName name="Z_05460CF8_08CE_11D3_8CDF_400000044310_.wvu.PrintArea" hidden="1">#REF!</definedName>
    <definedName name="Z_05460CF8_08CE_11D3_8CDF_400000044310_.wvu.PrintTitles" hidden="1">#REF!</definedName>
    <definedName name="Z_05460CF9_08CE_11D3_8CDF_400000044310_.wvu.PrintArea" hidden="1">#REF!</definedName>
    <definedName name="Z_05460CF9_08CE_11D3_8CDF_400000044310_.wvu.PrintTitles" hidden="1">#REF!</definedName>
    <definedName name="Z_05460CFA_08CE_11D3_8CDF_400000044310_.wvu.PrintArea" hidden="1">#REF!</definedName>
    <definedName name="Z_05460CFB_08CE_11D3_8CDF_400000044310_.wvu.PrintArea" hidden="1">#REF!</definedName>
    <definedName name="Z_05460CFC_08CE_11D3_8CDF_400000044310_.wvu.PrintArea" hidden="1">#REF!</definedName>
    <definedName name="Z_05460CFC_08CE_11D3_8CDF_400000044310_.wvu.PrintTitles" hidden="1">#REF!</definedName>
    <definedName name="Z_05460CFD_08CE_11D3_8CDF_400000044310_.wvu.PrintArea" hidden="1">#REF!</definedName>
    <definedName name="Z_05460CFD_08CE_11D3_8CDF_400000044310_.wvu.PrintTitles" hidden="1">#REF!</definedName>
    <definedName name="Z_05460CFE_08CE_11D3_8CDF_400000044310_.wvu.PrintArea" hidden="1">#REF!</definedName>
    <definedName name="Z_05460CFE_08CE_11D3_8CDF_400000044310_.wvu.PrintTitles" hidden="1">#REF!</definedName>
    <definedName name="Z_05460CFF_08CE_11D3_8CDF_400000044310_.wvu.PrintArea" hidden="1">#REF!</definedName>
    <definedName name="Z_05460CFF_08CE_11D3_8CDF_400000044310_.wvu.PrintTitles" hidden="1">#REF!</definedName>
    <definedName name="Z_05460D00_08CE_11D3_8CDF_400000044310_.wvu.PrintArea" hidden="1">#REF!</definedName>
    <definedName name="Z_05460D00_08CE_11D3_8CDF_400000044310_.wvu.PrintTitles" hidden="1">#REF!</definedName>
    <definedName name="Z_05460D01_08CE_11D3_8CDF_400000044310_.wvu.PrintArea" hidden="1">#REF!</definedName>
    <definedName name="Z_05460D01_08CE_11D3_8CDF_400000044310_.wvu.PrintTitles" hidden="1">#REF!</definedName>
    <definedName name="Z_05460D02_08CE_11D3_8CDF_400000044310_.wvu.PrintArea" hidden="1">#REF!</definedName>
    <definedName name="Z_05460D02_08CE_11D3_8CDF_400000044310_.wvu.PrintTitles" hidden="1">#REF!</definedName>
    <definedName name="Z_05460D03_08CE_11D3_8CDF_400000044310_.wvu.PrintArea" hidden="1">#REF!</definedName>
    <definedName name="Z_05460D03_08CE_11D3_8CDF_400000044310_.wvu.PrintTitles" hidden="1">#REF!</definedName>
    <definedName name="Z_074053C3_7BFD_11D3_8D28_400000044310_.wvu.PrintArea" hidden="1">#REF!</definedName>
    <definedName name="Z_074053C4_7BFD_11D3_8D28_400000044310_.wvu.PrintArea" hidden="1">#REF!</definedName>
    <definedName name="Z_074053C5_7BFD_11D3_8D28_400000044310_.wvu.Cols" hidden="1">#REF!,#REF!</definedName>
    <definedName name="Z_074053C5_7BFD_11D3_8D28_400000044310_.wvu.PrintArea" hidden="1">#REF!</definedName>
    <definedName name="Z_074053C6_7BFD_11D3_8D28_400000044310_.wvu.PrintArea" hidden="1">#REF!</definedName>
    <definedName name="Z_074053C7_7BFD_11D3_8D28_400000044310_.wvu.PrintArea" hidden="1">#REF!</definedName>
    <definedName name="Z_074053C7_7BFD_11D3_8D28_400000044310_.wvu.PrintTitles" hidden="1">#REF!</definedName>
    <definedName name="Z_074053C8_7BFD_11D3_8D28_400000044310_.wvu.PrintArea" hidden="1">#REF!</definedName>
    <definedName name="Z_074053C8_7BFD_11D3_8D28_400000044310_.wvu.PrintTitles" hidden="1">#REF!</definedName>
    <definedName name="Z_074053C9_7BFD_11D3_8D28_400000044310_.wvu.PrintArea" hidden="1">#REF!</definedName>
    <definedName name="Z_074053CA_7BFD_11D3_8D28_400000044310_.wvu.PrintArea" hidden="1">#REF!</definedName>
    <definedName name="Z_074053CB_7BFD_11D3_8D28_400000044310_.wvu.PrintArea" hidden="1">#REF!</definedName>
    <definedName name="Z_074053CB_7BFD_11D3_8D28_400000044310_.wvu.PrintTitles" hidden="1">#REF!</definedName>
    <definedName name="Z_074053CC_7BFD_11D3_8D28_400000044310_.wvu.PrintArea" hidden="1">#REF!</definedName>
    <definedName name="Z_074053CC_7BFD_11D3_8D28_400000044310_.wvu.PrintTitles" hidden="1">#REF!</definedName>
    <definedName name="Z_074053CD_7BFD_11D3_8D28_400000044310_.wvu.PrintArea" hidden="1">#REF!</definedName>
    <definedName name="Z_074053CD_7BFD_11D3_8D28_400000044310_.wvu.PrintTitles" hidden="1">#REF!</definedName>
    <definedName name="Z_074053CE_7BFD_11D3_8D28_400000044310_.wvu.PrintArea" hidden="1">#REF!</definedName>
    <definedName name="Z_074053CE_7BFD_11D3_8D28_400000044310_.wvu.PrintTitles" hidden="1">#REF!</definedName>
    <definedName name="Z_074053CF_7BFD_11D3_8D28_400000044310_.wvu.PrintArea" hidden="1">#REF!</definedName>
    <definedName name="Z_074053CF_7BFD_11D3_8D28_400000044310_.wvu.PrintTitles" hidden="1">#REF!</definedName>
    <definedName name="Z_074053D0_7BFD_11D3_8D28_400000044310_.wvu.PrintArea" hidden="1">#REF!</definedName>
    <definedName name="Z_074053D0_7BFD_11D3_8D28_400000044310_.wvu.PrintTitles" hidden="1">#REF!</definedName>
    <definedName name="Z_074053D1_7BFD_11D3_8D28_400000044310_.wvu.PrintArea" hidden="1">#REF!</definedName>
    <definedName name="Z_074053D1_7BFD_11D3_8D28_400000044310_.wvu.PrintTitles" hidden="1">#REF!</definedName>
    <definedName name="Z_074053D2_7BFD_11D3_8D28_400000044310_.wvu.PrintArea" hidden="1">#REF!</definedName>
    <definedName name="Z_074053D2_7BFD_11D3_8D28_400000044310_.wvu.PrintTitles" hidden="1">#REF!</definedName>
    <definedName name="Z_076C53C1_BC4A_11D2_8835_400000044310_.wvu.PrintArea" hidden="1">#REF!</definedName>
    <definedName name="Z_076C53C2_BC4A_11D2_8835_400000044310_.wvu.PrintArea" hidden="1">#REF!</definedName>
    <definedName name="Z_076C53C3_BC4A_11D2_8835_400000044310_.wvu.PrintArea" hidden="1">#REF!</definedName>
    <definedName name="Z_076C53C4_BC4A_11D2_8835_400000044310_.wvu.Cols" hidden="1">#REF!,#REF!</definedName>
    <definedName name="Z_076C53C4_BC4A_11D2_8835_400000044310_.wvu.PrintArea" hidden="1">#REF!</definedName>
    <definedName name="Z_076C53C5_BC4A_11D2_8835_400000044310_.wvu.PrintArea" hidden="1">#REF!</definedName>
    <definedName name="Z_076C53C5_BC4A_11D2_8835_400000044310_.wvu.PrintTitles" hidden="1">#REF!</definedName>
    <definedName name="Z_076C53C6_BC4A_11D2_8835_400000044310_.wvu.PrintArea" hidden="1">#REF!</definedName>
    <definedName name="Z_076C53C6_BC4A_11D2_8835_400000044310_.wvu.PrintTitles" hidden="1">#REF!</definedName>
    <definedName name="Z_076C53C7_BC4A_11D2_8835_400000044310_.wvu.PrintArea" hidden="1">#REF!</definedName>
    <definedName name="Z_076C53C8_BC4A_11D2_8835_400000044310_.wvu.PrintArea" hidden="1">#REF!</definedName>
    <definedName name="Z_076C53C9_BC4A_11D2_8835_400000044310_.wvu.PrintArea" hidden="1">#REF!</definedName>
    <definedName name="Z_076C53C9_BC4A_11D2_8835_400000044310_.wvu.PrintTitles" hidden="1">#REF!</definedName>
    <definedName name="Z_076C53CA_BC4A_11D2_8835_400000044310_.wvu.PrintArea" hidden="1">#REF!</definedName>
    <definedName name="Z_076C53CA_BC4A_11D2_8835_400000044310_.wvu.PrintTitles" hidden="1">#REF!</definedName>
    <definedName name="Z_076C53CB_BC4A_11D2_8835_400000044310_.wvu.PrintArea" hidden="1">#REF!</definedName>
    <definedName name="Z_076C53CB_BC4A_11D2_8835_400000044310_.wvu.PrintTitles" hidden="1">#REF!</definedName>
    <definedName name="Z_076C53CC_BC4A_11D2_8835_400000044310_.wvu.PrintArea" hidden="1">#REF!</definedName>
    <definedName name="Z_076C53CC_BC4A_11D2_8835_400000044310_.wvu.PrintTitles" hidden="1">#REF!</definedName>
    <definedName name="Z_076C53CD_BC4A_11D2_8835_400000044310_.wvu.PrintArea" hidden="1">#REF!</definedName>
    <definedName name="Z_076C53CD_BC4A_11D2_8835_400000044310_.wvu.PrintTitles" hidden="1">#REF!</definedName>
    <definedName name="Z_076C53CE_BC4A_11D2_8835_400000044310_.wvu.PrintArea" hidden="1">#REF!</definedName>
    <definedName name="Z_076C53CE_BC4A_11D2_8835_400000044310_.wvu.PrintTitles" hidden="1">#REF!</definedName>
    <definedName name="Z_076C53CF_BC4A_11D2_8835_400000044310_.wvu.PrintArea" hidden="1">#REF!</definedName>
    <definedName name="Z_076C53CF_BC4A_11D2_8835_400000044310_.wvu.PrintTitles" hidden="1">#REF!</definedName>
    <definedName name="Z_076C53D0_BC4A_11D2_8835_400000044310_.wvu.PrintArea" hidden="1">#REF!</definedName>
    <definedName name="Z_076C53D0_BC4A_11D2_8835_400000044310_.wvu.PrintTitles" hidden="1">#REF!</definedName>
    <definedName name="Z_0CBCF9B9_D88F_11D2_8835_400000044310_.wvu.PrintArea" hidden="1">#REF!</definedName>
    <definedName name="Z_0CBCF9BA_D88F_11D2_8835_400000044310_.wvu.PrintArea" hidden="1">#REF!</definedName>
    <definedName name="Z_0CBCF9BB_D88F_11D2_8835_400000044310_.wvu.Cols" hidden="1">#REF!,#REF!</definedName>
    <definedName name="Z_0CBCF9BB_D88F_11D2_8835_400000044310_.wvu.PrintArea" hidden="1">#REF!</definedName>
    <definedName name="Z_0CBCF9BC_D88F_11D2_8835_400000044310_.wvu.PrintArea" hidden="1">#REF!</definedName>
    <definedName name="Z_0CBCF9BD_D88F_11D2_8835_400000044310_.wvu.PrintArea" hidden="1">#REF!</definedName>
    <definedName name="Z_0CBCF9BD_D88F_11D2_8835_400000044310_.wvu.PrintTitles" hidden="1">#REF!</definedName>
    <definedName name="Z_0CBCF9BE_D88F_11D2_8835_400000044310_.wvu.PrintArea" hidden="1">#REF!</definedName>
    <definedName name="Z_0CBCF9BE_D88F_11D2_8835_400000044310_.wvu.PrintTitles" hidden="1">#REF!</definedName>
    <definedName name="Z_0CBCF9BF_D88F_11D2_8835_400000044310_.wvu.PrintArea" hidden="1">#REF!</definedName>
    <definedName name="Z_0CBCF9C0_D88F_11D2_8835_400000044310_.wvu.PrintArea" hidden="1">#REF!</definedName>
    <definedName name="Z_0CBCF9C1_D88F_11D2_8835_400000044310_.wvu.PrintArea" hidden="1">#REF!</definedName>
    <definedName name="Z_0CBCF9C1_D88F_11D2_8835_400000044310_.wvu.PrintTitles" hidden="1">#REF!</definedName>
    <definedName name="Z_0CBCF9C2_D88F_11D2_8835_400000044310_.wvu.PrintArea" hidden="1">#REF!</definedName>
    <definedName name="Z_0CBCF9C2_D88F_11D2_8835_400000044310_.wvu.PrintTitles" hidden="1">#REF!</definedName>
    <definedName name="Z_0CBCF9C3_D88F_11D2_8835_400000044310_.wvu.PrintArea" hidden="1">#REF!</definedName>
    <definedName name="Z_0CBCF9C3_D88F_11D2_8835_400000044310_.wvu.PrintTitles" hidden="1">#REF!</definedName>
    <definedName name="Z_0CBCF9C4_D88F_11D2_8835_400000044310_.wvu.PrintArea" hidden="1">#REF!</definedName>
    <definedName name="Z_0CBCF9C4_D88F_11D2_8835_400000044310_.wvu.PrintTitles" hidden="1">#REF!</definedName>
    <definedName name="Z_0CBCF9C5_D88F_11D2_8835_400000044310_.wvu.PrintArea" hidden="1">#REF!</definedName>
    <definedName name="Z_0CBCF9C5_D88F_11D2_8835_400000044310_.wvu.PrintTitles" hidden="1">#REF!</definedName>
    <definedName name="Z_0CBCF9C6_D88F_11D2_8835_400000044310_.wvu.PrintArea" hidden="1">#REF!</definedName>
    <definedName name="Z_0CBCF9C6_D88F_11D2_8835_400000044310_.wvu.PrintTitles" hidden="1">#REF!</definedName>
    <definedName name="Z_0CBCF9C7_D88F_11D2_8835_400000044310_.wvu.PrintArea" hidden="1">#REF!</definedName>
    <definedName name="Z_0CBCF9C7_D88F_11D2_8835_400000044310_.wvu.PrintTitles" hidden="1">#REF!</definedName>
    <definedName name="Z_0CBCF9C8_D88F_11D2_8835_400000044310_.wvu.PrintArea" hidden="1">#REF!</definedName>
    <definedName name="Z_0CBCF9C8_D88F_11D2_8835_400000044310_.wvu.PrintTitles" hidden="1">#REF!</definedName>
    <definedName name="Z_0CBCFA0A_D88F_11D2_8835_400000044310_.wvu.PrintArea" hidden="1">#REF!</definedName>
    <definedName name="Z_0CBCFA0B_D88F_11D2_8835_400000044310_.wvu.PrintArea" hidden="1">#REF!</definedName>
    <definedName name="Z_0CBCFA0C_D88F_11D2_8835_400000044310_.wvu.Cols" hidden="1">#REF!,#REF!</definedName>
    <definedName name="Z_0CBCFA0C_D88F_11D2_8835_400000044310_.wvu.PrintArea" hidden="1">#REF!</definedName>
    <definedName name="Z_0CBCFA0D_D88F_11D2_8835_400000044310_.wvu.PrintArea" hidden="1">#REF!</definedName>
    <definedName name="Z_0CBCFA0E_D88F_11D2_8835_400000044310_.wvu.PrintArea" hidden="1">#REF!</definedName>
    <definedName name="Z_0CBCFA0E_D88F_11D2_8835_400000044310_.wvu.PrintTitles" hidden="1">#REF!</definedName>
    <definedName name="Z_0CBCFA0F_D88F_11D2_8835_400000044310_.wvu.PrintArea" hidden="1">#REF!</definedName>
    <definedName name="Z_0CBCFA0F_D88F_11D2_8835_400000044310_.wvu.PrintTitles" hidden="1">#REF!</definedName>
    <definedName name="Z_0CBCFA10_D88F_11D2_8835_400000044310_.wvu.PrintArea" hidden="1">#REF!</definedName>
    <definedName name="Z_0CBCFA11_D88F_11D2_8835_400000044310_.wvu.PrintArea" hidden="1">#REF!</definedName>
    <definedName name="Z_0CBCFA12_D88F_11D2_8835_400000044310_.wvu.PrintArea" hidden="1">#REF!</definedName>
    <definedName name="Z_0CBCFA12_D88F_11D2_8835_400000044310_.wvu.PrintTitles" hidden="1">#REF!</definedName>
    <definedName name="Z_0CBCFA13_D88F_11D2_8835_400000044310_.wvu.PrintArea" hidden="1">#REF!</definedName>
    <definedName name="Z_0CBCFA13_D88F_11D2_8835_400000044310_.wvu.PrintTitles" hidden="1">#REF!</definedName>
    <definedName name="Z_0CBCFA14_D88F_11D2_8835_400000044310_.wvu.PrintArea" hidden="1">#REF!</definedName>
    <definedName name="Z_0CBCFA14_D88F_11D2_8835_400000044310_.wvu.PrintTitles" hidden="1">#REF!</definedName>
    <definedName name="Z_0CBCFA15_D88F_11D2_8835_400000044310_.wvu.PrintArea" hidden="1">#REF!</definedName>
    <definedName name="Z_0CBCFA15_D88F_11D2_8835_400000044310_.wvu.PrintTitles" hidden="1">#REF!</definedName>
    <definedName name="Z_0CBCFA16_D88F_11D2_8835_400000044310_.wvu.PrintArea" hidden="1">#REF!</definedName>
    <definedName name="Z_0CBCFA16_D88F_11D2_8835_400000044310_.wvu.PrintTitles" hidden="1">#REF!</definedName>
    <definedName name="Z_0CBCFA17_D88F_11D2_8835_400000044310_.wvu.PrintArea" hidden="1">#REF!</definedName>
    <definedName name="Z_0CBCFA17_D88F_11D2_8835_400000044310_.wvu.PrintTitles" hidden="1">#REF!</definedName>
    <definedName name="Z_0CBCFA18_D88F_11D2_8835_400000044310_.wvu.PrintArea" hidden="1">#REF!</definedName>
    <definedName name="Z_0CBCFA18_D88F_11D2_8835_400000044310_.wvu.PrintTitles" hidden="1">#REF!</definedName>
    <definedName name="Z_0CBCFA19_D88F_11D2_8835_400000044310_.wvu.PrintArea" hidden="1">#REF!</definedName>
    <definedName name="Z_0CBCFA19_D88F_11D2_8835_400000044310_.wvu.PrintTitles" hidden="1">#REF!</definedName>
    <definedName name="Z_0CBCFA24_D88F_11D2_8835_400000044310_.wvu.PrintArea" hidden="1">#REF!</definedName>
    <definedName name="Z_0CBCFA25_D88F_11D2_8835_400000044310_.wvu.PrintArea" hidden="1">#REF!</definedName>
    <definedName name="Z_0CBCFA26_D88F_11D2_8835_400000044310_.wvu.Cols" hidden="1">#REF!,#REF!</definedName>
    <definedName name="Z_0CBCFA26_D88F_11D2_8835_400000044310_.wvu.PrintArea" hidden="1">#REF!</definedName>
    <definedName name="Z_0CBCFA27_D88F_11D2_8835_400000044310_.wvu.PrintArea" hidden="1">#REF!</definedName>
    <definedName name="Z_0CBCFA28_D88F_11D2_8835_400000044310_.wvu.PrintArea" hidden="1">#REF!</definedName>
    <definedName name="Z_0CBCFA28_D88F_11D2_8835_400000044310_.wvu.PrintTitles" hidden="1">#REF!</definedName>
    <definedName name="Z_0CBCFA29_D88F_11D2_8835_400000044310_.wvu.PrintArea" hidden="1">#REF!</definedName>
    <definedName name="Z_0CBCFA29_D88F_11D2_8835_400000044310_.wvu.PrintTitles" hidden="1">#REF!</definedName>
    <definedName name="Z_0CBCFA2A_D88F_11D2_8835_400000044310_.wvu.PrintArea" hidden="1">#REF!</definedName>
    <definedName name="Z_0CBCFA2B_D88F_11D2_8835_400000044310_.wvu.PrintArea" hidden="1">#REF!</definedName>
    <definedName name="Z_0CBCFA2C_D88F_11D2_8835_400000044310_.wvu.PrintArea" hidden="1">#REF!</definedName>
    <definedName name="Z_0CBCFA2C_D88F_11D2_8835_400000044310_.wvu.PrintTitles" hidden="1">#REF!</definedName>
    <definedName name="Z_0CBCFA2D_D88F_11D2_8835_400000044310_.wvu.PrintArea" hidden="1">#REF!</definedName>
    <definedName name="Z_0CBCFA2D_D88F_11D2_8835_400000044310_.wvu.PrintTitles" hidden="1">#REF!</definedName>
    <definedName name="Z_0CBCFA2E_D88F_11D2_8835_400000044310_.wvu.PrintArea" hidden="1">#REF!</definedName>
    <definedName name="Z_0CBCFA2E_D88F_11D2_8835_400000044310_.wvu.PrintTitles" hidden="1">#REF!</definedName>
    <definedName name="Z_0CBCFA2F_D88F_11D2_8835_400000044310_.wvu.PrintArea" hidden="1">#REF!</definedName>
    <definedName name="Z_0CBCFA2F_D88F_11D2_8835_400000044310_.wvu.PrintTitles" hidden="1">#REF!</definedName>
    <definedName name="Z_0CBCFA30_D88F_11D2_8835_400000044310_.wvu.PrintArea" hidden="1">#REF!</definedName>
    <definedName name="Z_0CBCFA30_D88F_11D2_8835_400000044310_.wvu.PrintTitles" hidden="1">#REF!</definedName>
    <definedName name="Z_0CBCFA31_D88F_11D2_8835_400000044310_.wvu.PrintArea" hidden="1">#REF!</definedName>
    <definedName name="Z_0CBCFA31_D88F_11D2_8835_400000044310_.wvu.PrintTitles" hidden="1">#REF!</definedName>
    <definedName name="Z_0CBCFA32_D88F_11D2_8835_400000044310_.wvu.PrintArea" hidden="1">#REF!</definedName>
    <definedName name="Z_0CBCFA32_D88F_11D2_8835_400000044310_.wvu.PrintTitles" hidden="1">#REF!</definedName>
    <definedName name="Z_0CBCFA33_D88F_11D2_8835_400000044310_.wvu.PrintArea" hidden="1">#REF!</definedName>
    <definedName name="Z_0CBCFA33_D88F_11D2_8835_400000044310_.wvu.PrintTitles" hidden="1">#REF!</definedName>
    <definedName name="Z_0CBCFA3E_D88F_11D2_8835_400000044310_.wvu.PrintArea" hidden="1">#REF!</definedName>
    <definedName name="Z_0CBCFA3F_D88F_11D2_8835_400000044310_.wvu.PrintArea" hidden="1">#REF!</definedName>
    <definedName name="Z_0CBCFA40_D88F_11D2_8835_400000044310_.wvu.Cols" hidden="1">#REF!,#REF!</definedName>
    <definedName name="Z_0CBCFA40_D88F_11D2_8835_400000044310_.wvu.PrintArea" hidden="1">#REF!</definedName>
    <definedName name="Z_0CBCFA41_D88F_11D2_8835_400000044310_.wvu.PrintArea" hidden="1">#REF!</definedName>
    <definedName name="Z_0CBCFA42_D88F_11D2_8835_400000044310_.wvu.PrintArea" hidden="1">#REF!</definedName>
    <definedName name="Z_0CBCFA42_D88F_11D2_8835_400000044310_.wvu.PrintTitles" hidden="1">#REF!</definedName>
    <definedName name="Z_0CBCFA43_D88F_11D2_8835_400000044310_.wvu.PrintArea" hidden="1">#REF!</definedName>
    <definedName name="Z_0CBCFA43_D88F_11D2_8835_400000044310_.wvu.PrintTitles" hidden="1">#REF!</definedName>
    <definedName name="Z_0CBCFA44_D88F_11D2_8835_400000044310_.wvu.PrintArea" hidden="1">#REF!</definedName>
    <definedName name="Z_0CBCFA45_D88F_11D2_8835_400000044310_.wvu.PrintArea" hidden="1">#REF!</definedName>
    <definedName name="Z_0CBCFA46_D88F_11D2_8835_400000044310_.wvu.PrintArea" hidden="1">#REF!</definedName>
    <definedName name="Z_0CBCFA46_D88F_11D2_8835_400000044310_.wvu.PrintTitles" hidden="1">#REF!</definedName>
    <definedName name="Z_0CBCFA47_D88F_11D2_8835_400000044310_.wvu.PrintArea" hidden="1">#REF!</definedName>
    <definedName name="Z_0CBCFA47_D88F_11D2_8835_400000044310_.wvu.PrintTitles" hidden="1">#REF!</definedName>
    <definedName name="Z_0CBCFA48_D88F_11D2_8835_400000044310_.wvu.PrintArea" hidden="1">#REF!</definedName>
    <definedName name="Z_0CBCFA48_D88F_11D2_8835_400000044310_.wvu.PrintTitles" hidden="1">#REF!</definedName>
    <definedName name="Z_0CBCFA49_D88F_11D2_8835_400000044310_.wvu.PrintArea" hidden="1">#REF!</definedName>
    <definedName name="Z_0CBCFA49_D88F_11D2_8835_400000044310_.wvu.PrintTitles" hidden="1">#REF!</definedName>
    <definedName name="Z_0CBCFA4A_D88F_11D2_8835_400000044310_.wvu.PrintArea" hidden="1">#REF!</definedName>
    <definedName name="Z_0CBCFA4A_D88F_11D2_8835_400000044310_.wvu.PrintTitles" hidden="1">#REF!</definedName>
    <definedName name="Z_0CBCFA4B_D88F_11D2_8835_400000044310_.wvu.PrintArea" hidden="1">#REF!</definedName>
    <definedName name="Z_0CBCFA4B_D88F_11D2_8835_400000044310_.wvu.PrintTitles" hidden="1">#REF!</definedName>
    <definedName name="Z_0CBCFA4C_D88F_11D2_8835_400000044310_.wvu.PrintArea" hidden="1">#REF!</definedName>
    <definedName name="Z_0CBCFA4C_D88F_11D2_8835_400000044310_.wvu.PrintTitles" hidden="1">#REF!</definedName>
    <definedName name="Z_0CBCFA4D_D88F_11D2_8835_400000044310_.wvu.PrintArea" hidden="1">#REF!</definedName>
    <definedName name="Z_0CBCFA4D_D88F_11D2_8835_400000044310_.wvu.PrintTitles" hidden="1">#REF!</definedName>
    <definedName name="Z_0E8B3D13_9161_11D3_8D29_400000044310_.wvu.PrintArea" hidden="1">#REF!</definedName>
    <definedName name="Z_0E8B3D14_9161_11D3_8D29_400000044310_.wvu.PrintArea" hidden="1">#REF!</definedName>
    <definedName name="Z_0E8B3D15_9161_11D3_8D29_400000044310_.wvu.Cols" hidden="1">#REF!,#REF!</definedName>
    <definedName name="Z_0E8B3D15_9161_11D3_8D29_400000044310_.wvu.PrintArea" hidden="1">#REF!</definedName>
    <definedName name="Z_0E8B3D16_9161_11D3_8D29_400000044310_.wvu.PrintArea" hidden="1">#REF!</definedName>
    <definedName name="Z_0E8B3D17_9161_11D3_8D29_400000044310_.wvu.PrintArea" hidden="1">#REF!</definedName>
    <definedName name="Z_0E8B3D17_9161_11D3_8D29_400000044310_.wvu.PrintTitles" hidden="1">#REF!</definedName>
    <definedName name="Z_0E8B3D18_9161_11D3_8D29_400000044310_.wvu.PrintArea" hidden="1">#REF!</definedName>
    <definedName name="Z_0E8B3D18_9161_11D3_8D29_400000044310_.wvu.PrintTitles" hidden="1">#REF!</definedName>
    <definedName name="Z_0E8B3D19_9161_11D3_8D29_400000044310_.wvu.PrintArea" hidden="1">#REF!</definedName>
    <definedName name="Z_0E8B3D1A_9161_11D3_8D29_400000044310_.wvu.PrintArea" hidden="1">#REF!</definedName>
    <definedName name="Z_0E8B3D1B_9161_11D3_8D29_400000044310_.wvu.PrintArea" hidden="1">#REF!</definedName>
    <definedName name="Z_0E8B3D1B_9161_11D3_8D29_400000044310_.wvu.PrintTitles" hidden="1">#REF!</definedName>
    <definedName name="Z_0E8B3D1C_9161_11D3_8D29_400000044310_.wvu.PrintArea" hidden="1">#REF!</definedName>
    <definedName name="Z_0E8B3D1C_9161_11D3_8D29_400000044310_.wvu.PrintTitles" hidden="1">#REF!</definedName>
    <definedName name="Z_0E8B3D1D_9161_11D3_8D29_400000044310_.wvu.PrintArea" hidden="1">#REF!</definedName>
    <definedName name="Z_0E8B3D1D_9161_11D3_8D29_400000044310_.wvu.PrintTitles" hidden="1">#REF!</definedName>
    <definedName name="Z_0E8B3D1E_9161_11D3_8D29_400000044310_.wvu.PrintArea" hidden="1">#REF!</definedName>
    <definedName name="Z_0E8B3D1E_9161_11D3_8D29_400000044310_.wvu.PrintTitles" hidden="1">#REF!</definedName>
    <definedName name="Z_0E8B3D1F_9161_11D3_8D29_400000044310_.wvu.PrintArea" hidden="1">#REF!</definedName>
    <definedName name="Z_0E8B3D1F_9161_11D3_8D29_400000044310_.wvu.PrintTitles" hidden="1">#REF!</definedName>
    <definedName name="Z_0E8B3D20_9161_11D3_8D29_400000044310_.wvu.PrintArea" hidden="1">#REF!</definedName>
    <definedName name="Z_0E8B3D20_9161_11D3_8D29_400000044310_.wvu.PrintTitles" hidden="1">#REF!</definedName>
    <definedName name="Z_0E8B3D21_9161_11D3_8D29_400000044310_.wvu.PrintArea" hidden="1">#REF!</definedName>
    <definedName name="Z_0E8B3D21_9161_11D3_8D29_400000044310_.wvu.PrintTitles" hidden="1">#REF!</definedName>
    <definedName name="Z_0E8B3D22_9161_11D3_8D29_400000044310_.wvu.PrintArea" hidden="1">#REF!</definedName>
    <definedName name="Z_0E8B3D22_9161_11D3_8D29_400000044310_.wvu.PrintTitles" hidden="1">#REF!</definedName>
    <definedName name="Z_12241221_6AB1_11D3_8D27_400000044310_.wvu.PrintArea" hidden="1">#REF!</definedName>
    <definedName name="Z_12241222_6AB1_11D3_8D27_400000044310_.wvu.PrintArea" hidden="1">#REF!</definedName>
    <definedName name="Z_12241223_6AB1_11D3_8D27_400000044310_.wvu.Cols" hidden="1">#REF!,#REF!</definedName>
    <definedName name="Z_12241223_6AB1_11D3_8D27_400000044310_.wvu.PrintArea" hidden="1">#REF!</definedName>
    <definedName name="Z_12241224_6AB1_11D3_8D27_400000044310_.wvu.PrintArea" hidden="1">#REF!</definedName>
    <definedName name="Z_12241225_6AB1_11D3_8D27_400000044310_.wvu.PrintArea" hidden="1">#REF!</definedName>
    <definedName name="Z_12241225_6AB1_11D3_8D27_400000044310_.wvu.PrintTitles" hidden="1">#REF!</definedName>
    <definedName name="Z_12241226_6AB1_11D3_8D27_400000044310_.wvu.PrintArea" hidden="1">#REF!</definedName>
    <definedName name="Z_12241226_6AB1_11D3_8D27_400000044310_.wvu.PrintTitles" hidden="1">#REF!</definedName>
    <definedName name="Z_12241227_6AB1_11D3_8D27_400000044310_.wvu.PrintArea" hidden="1">#REF!</definedName>
    <definedName name="Z_12241228_6AB1_11D3_8D27_400000044310_.wvu.PrintArea" hidden="1">#REF!</definedName>
    <definedName name="Z_12241229_6AB1_11D3_8D27_400000044310_.wvu.PrintArea" hidden="1">#REF!</definedName>
    <definedName name="Z_12241229_6AB1_11D3_8D27_400000044310_.wvu.PrintTitles" hidden="1">#REF!</definedName>
    <definedName name="Z_1224122A_6AB1_11D3_8D27_400000044310_.wvu.PrintArea" hidden="1">#REF!</definedName>
    <definedName name="Z_1224122A_6AB1_11D3_8D27_400000044310_.wvu.PrintTitles" hidden="1">#REF!</definedName>
    <definedName name="Z_1224122B_6AB1_11D3_8D27_400000044310_.wvu.PrintArea" hidden="1">#REF!</definedName>
    <definedName name="Z_1224122B_6AB1_11D3_8D27_400000044310_.wvu.PrintTitles" hidden="1">#REF!</definedName>
    <definedName name="Z_1224122C_6AB1_11D3_8D27_400000044310_.wvu.PrintArea" hidden="1">#REF!</definedName>
    <definedName name="Z_1224122C_6AB1_11D3_8D27_400000044310_.wvu.PrintTitles" hidden="1">#REF!</definedName>
    <definedName name="Z_1224122D_6AB1_11D3_8D27_400000044310_.wvu.PrintArea" hidden="1">#REF!</definedName>
    <definedName name="Z_1224122D_6AB1_11D3_8D27_400000044310_.wvu.PrintTitles" hidden="1">#REF!</definedName>
    <definedName name="Z_1224122E_6AB1_11D3_8D27_400000044310_.wvu.PrintArea" hidden="1">#REF!</definedName>
    <definedName name="Z_1224122E_6AB1_11D3_8D27_400000044310_.wvu.PrintTitles" hidden="1">#REF!</definedName>
    <definedName name="Z_1224122F_6AB1_11D3_8D27_400000044310_.wvu.PrintArea" hidden="1">#REF!</definedName>
    <definedName name="Z_1224122F_6AB1_11D3_8D27_400000044310_.wvu.PrintTitles" hidden="1">#REF!</definedName>
    <definedName name="Z_12241230_6AB1_11D3_8D27_400000044310_.wvu.PrintArea" hidden="1">#REF!</definedName>
    <definedName name="Z_12241230_6AB1_11D3_8D27_400000044310_.wvu.PrintTitles" hidden="1">#REF!</definedName>
    <definedName name="Z_1BBF82F0_C01B_11D1_8834_400000011947_.wvu.Cols" hidden="1">#REF!,#REF!</definedName>
    <definedName name="Z_1BBF82F0_C01B_11D1_8834_400000011947_.wvu.PrintTitles" hidden="1">#REF!</definedName>
    <definedName name="Z_1BF189F9_EDBE_11D2_8CE0_400000044310_.wvu.PrintArea" hidden="1">#REF!</definedName>
    <definedName name="Z_1BF189FA_EDBE_11D2_8CE0_400000044310_.wvu.PrintArea" hidden="1">#REF!</definedName>
    <definedName name="Z_1BF189FB_EDBE_11D2_8CE0_400000044310_.wvu.Cols" hidden="1">#REF!,#REF!</definedName>
    <definedName name="Z_1BF189FB_EDBE_11D2_8CE0_400000044310_.wvu.PrintArea" hidden="1">#REF!</definedName>
    <definedName name="Z_1BF189FC_EDBE_11D2_8CE0_400000044310_.wvu.PrintArea" hidden="1">#REF!</definedName>
    <definedName name="Z_1BF189FD_EDBE_11D2_8CE0_400000044310_.wvu.PrintArea" hidden="1">#REF!</definedName>
    <definedName name="Z_1BF189FD_EDBE_11D2_8CE0_400000044310_.wvu.PrintTitles" hidden="1">#REF!</definedName>
    <definedName name="Z_1BF189FE_EDBE_11D2_8CE0_400000044310_.wvu.PrintArea" hidden="1">#REF!</definedName>
    <definedName name="Z_1BF189FE_EDBE_11D2_8CE0_400000044310_.wvu.PrintTitles" hidden="1">#REF!</definedName>
    <definedName name="Z_1BF189FF_EDBE_11D2_8CE0_400000044310_.wvu.PrintArea" hidden="1">#REF!</definedName>
    <definedName name="Z_1BF18A00_EDBE_11D2_8CE0_400000044310_.wvu.PrintArea" hidden="1">#REF!</definedName>
    <definedName name="Z_1BF18A01_EDBE_11D2_8CE0_400000044310_.wvu.PrintArea" hidden="1">#REF!</definedName>
    <definedName name="Z_1BF18A01_EDBE_11D2_8CE0_400000044310_.wvu.PrintTitles" hidden="1">#REF!</definedName>
    <definedName name="Z_1BF18A02_EDBE_11D2_8CE0_400000044310_.wvu.PrintArea" hidden="1">#REF!</definedName>
    <definedName name="Z_1BF18A02_EDBE_11D2_8CE0_400000044310_.wvu.PrintTitles" hidden="1">#REF!</definedName>
    <definedName name="Z_1BF18A03_EDBE_11D2_8CE0_400000044310_.wvu.PrintArea" hidden="1">#REF!</definedName>
    <definedName name="Z_1BF18A03_EDBE_11D2_8CE0_400000044310_.wvu.PrintTitles" hidden="1">#REF!</definedName>
    <definedName name="Z_1BF18A04_EDBE_11D2_8CE0_400000044310_.wvu.PrintArea" hidden="1">#REF!</definedName>
    <definedName name="Z_1BF18A04_EDBE_11D2_8CE0_400000044310_.wvu.PrintTitles" hidden="1">#REF!</definedName>
    <definedName name="Z_1BF18A05_EDBE_11D2_8CE0_400000044310_.wvu.PrintArea" hidden="1">#REF!</definedName>
    <definedName name="Z_1BF18A05_EDBE_11D2_8CE0_400000044310_.wvu.PrintTitles" hidden="1">#REF!</definedName>
    <definedName name="Z_1BF18A06_EDBE_11D2_8CE0_400000044310_.wvu.PrintArea" hidden="1">#REF!</definedName>
    <definedName name="Z_1BF18A06_EDBE_11D2_8CE0_400000044310_.wvu.PrintTitles" hidden="1">#REF!</definedName>
    <definedName name="Z_1BF18A07_EDBE_11D2_8CE0_400000044310_.wvu.PrintArea" hidden="1">#REF!</definedName>
    <definedName name="Z_1BF18A07_EDBE_11D2_8CE0_400000044310_.wvu.PrintTitles" hidden="1">#REF!</definedName>
    <definedName name="Z_1BF18A08_EDBE_11D2_8CE0_400000044310_.wvu.PrintArea" hidden="1">#REF!</definedName>
    <definedName name="Z_1BF18A08_EDBE_11D2_8CE0_400000044310_.wvu.PrintTitles" hidden="1">#REF!</definedName>
    <definedName name="Z_1E213509_D7D8_11D2_8835_400000044310_.wvu.PrintArea" hidden="1">#REF!</definedName>
    <definedName name="Z_1E21350A_D7D8_11D2_8835_400000044310_.wvu.PrintArea" hidden="1">#REF!</definedName>
    <definedName name="Z_1E21350B_D7D8_11D2_8835_400000044310_.wvu.Cols" hidden="1">#REF!,#REF!</definedName>
    <definedName name="Z_1E21350B_D7D8_11D2_8835_400000044310_.wvu.PrintArea" hidden="1">#REF!</definedName>
    <definedName name="Z_1E21350C_D7D8_11D2_8835_400000044310_.wvu.PrintArea" hidden="1">#REF!</definedName>
    <definedName name="Z_1E21350D_D7D8_11D2_8835_400000044310_.wvu.PrintArea" hidden="1">#REF!</definedName>
    <definedName name="Z_1E21350D_D7D8_11D2_8835_400000044310_.wvu.PrintTitles" hidden="1">#REF!</definedName>
    <definedName name="Z_1E21350E_D7D8_11D2_8835_400000044310_.wvu.PrintArea" hidden="1">#REF!</definedName>
    <definedName name="Z_1E21350E_D7D8_11D2_8835_400000044310_.wvu.PrintTitles" hidden="1">#REF!</definedName>
    <definedName name="Z_1E21350F_D7D8_11D2_8835_400000044310_.wvu.PrintArea" hidden="1">#REF!</definedName>
    <definedName name="Z_1E213510_D7D8_11D2_8835_400000044310_.wvu.PrintArea" hidden="1">#REF!</definedName>
    <definedName name="Z_1E213511_D7D8_11D2_8835_400000044310_.wvu.PrintArea" hidden="1">#REF!</definedName>
    <definedName name="Z_1E213511_D7D8_11D2_8835_400000044310_.wvu.PrintTitles" hidden="1">#REF!</definedName>
    <definedName name="Z_1E213512_D7D8_11D2_8835_400000044310_.wvu.PrintArea" hidden="1">#REF!</definedName>
    <definedName name="Z_1E213512_D7D8_11D2_8835_400000044310_.wvu.PrintTitles" hidden="1">#REF!</definedName>
    <definedName name="Z_1E213513_D7D8_11D2_8835_400000044310_.wvu.PrintArea" hidden="1">#REF!</definedName>
    <definedName name="Z_1E213513_D7D8_11D2_8835_400000044310_.wvu.PrintTitles" hidden="1">#REF!</definedName>
    <definedName name="Z_1E213514_D7D8_11D2_8835_400000044310_.wvu.PrintArea" hidden="1">#REF!</definedName>
    <definedName name="Z_1E213514_D7D8_11D2_8835_400000044310_.wvu.PrintTitles" hidden="1">#REF!</definedName>
    <definedName name="Z_1E213515_D7D8_11D2_8835_400000044310_.wvu.PrintArea" hidden="1">#REF!</definedName>
    <definedName name="Z_1E213515_D7D8_11D2_8835_400000044310_.wvu.PrintTitles" hidden="1">#REF!</definedName>
    <definedName name="Z_1E213516_D7D8_11D2_8835_400000044310_.wvu.PrintArea" hidden="1">#REF!</definedName>
    <definedName name="Z_1E213516_D7D8_11D2_8835_400000044310_.wvu.PrintTitles" hidden="1">#REF!</definedName>
    <definedName name="Z_1E213517_D7D8_11D2_8835_400000044310_.wvu.PrintArea" hidden="1">#REF!</definedName>
    <definedName name="Z_1E213517_D7D8_11D2_8835_400000044310_.wvu.PrintTitles" hidden="1">#REF!</definedName>
    <definedName name="Z_1E213518_D7D8_11D2_8835_400000044310_.wvu.PrintArea" hidden="1">#REF!</definedName>
    <definedName name="Z_1E213518_D7D8_11D2_8835_400000044310_.wvu.PrintTitles" hidden="1">#REF!</definedName>
    <definedName name="Z_1E21352C_D7D8_11D2_8835_400000044310_.wvu.PrintArea" hidden="1">#REF!</definedName>
    <definedName name="Z_1E21352D_D7D8_11D2_8835_400000044310_.wvu.PrintArea" hidden="1">#REF!</definedName>
    <definedName name="Z_1E21352E_D7D8_11D2_8835_400000044310_.wvu.Cols" hidden="1">#REF!,#REF!</definedName>
    <definedName name="Z_1E21352E_D7D8_11D2_8835_400000044310_.wvu.PrintArea" hidden="1">#REF!</definedName>
    <definedName name="Z_1E21352F_D7D8_11D2_8835_400000044310_.wvu.PrintArea" hidden="1">#REF!</definedName>
    <definedName name="Z_1E213530_D7D8_11D2_8835_400000044310_.wvu.PrintArea" hidden="1">#REF!</definedName>
    <definedName name="Z_1E213530_D7D8_11D2_8835_400000044310_.wvu.PrintTitles" hidden="1">#REF!</definedName>
    <definedName name="Z_1E213531_D7D8_11D2_8835_400000044310_.wvu.PrintArea" hidden="1">#REF!</definedName>
    <definedName name="Z_1E213531_D7D8_11D2_8835_400000044310_.wvu.PrintTitles" hidden="1">#REF!</definedName>
    <definedName name="Z_1E213532_D7D8_11D2_8835_400000044310_.wvu.PrintArea" hidden="1">#REF!</definedName>
    <definedName name="Z_1E213533_D7D8_11D2_8835_400000044310_.wvu.PrintArea" hidden="1">#REF!</definedName>
    <definedName name="Z_1E213534_D7D8_11D2_8835_400000044310_.wvu.PrintArea" hidden="1">#REF!</definedName>
    <definedName name="Z_1E213534_D7D8_11D2_8835_400000044310_.wvu.PrintTitles" hidden="1">#REF!</definedName>
    <definedName name="Z_1E213535_D7D8_11D2_8835_400000044310_.wvu.PrintArea" hidden="1">#REF!</definedName>
    <definedName name="Z_1E213535_D7D8_11D2_8835_400000044310_.wvu.PrintTitles" hidden="1">#REF!</definedName>
    <definedName name="Z_1E213536_D7D8_11D2_8835_400000044310_.wvu.PrintArea" hidden="1">#REF!</definedName>
    <definedName name="Z_1E213536_D7D8_11D2_8835_400000044310_.wvu.PrintTitles" hidden="1">#REF!</definedName>
    <definedName name="Z_1E213537_D7D8_11D2_8835_400000044310_.wvu.PrintArea" hidden="1">#REF!</definedName>
    <definedName name="Z_1E213537_D7D8_11D2_8835_400000044310_.wvu.PrintTitles" hidden="1">#REF!</definedName>
    <definedName name="Z_1E213538_D7D8_11D2_8835_400000044310_.wvu.PrintArea" hidden="1">#REF!</definedName>
    <definedName name="Z_1E213538_D7D8_11D2_8835_400000044310_.wvu.PrintTitles" hidden="1">#REF!</definedName>
    <definedName name="Z_1E213539_D7D8_11D2_8835_400000044310_.wvu.PrintArea" hidden="1">#REF!</definedName>
    <definedName name="Z_1E213539_D7D8_11D2_8835_400000044310_.wvu.PrintTitles" hidden="1">#REF!</definedName>
    <definedName name="Z_1E21353A_D7D8_11D2_8835_400000044310_.wvu.PrintArea" hidden="1">#REF!</definedName>
    <definedName name="Z_1E21353A_D7D8_11D2_8835_400000044310_.wvu.PrintTitles" hidden="1">#REF!</definedName>
    <definedName name="Z_1E21353B_D7D8_11D2_8835_400000044310_.wvu.PrintArea" hidden="1">#REF!</definedName>
    <definedName name="Z_1E21353B_D7D8_11D2_8835_400000044310_.wvu.PrintTitles" hidden="1">#REF!</definedName>
    <definedName name="Z_207A7225_678F_11D3_8D2A_400000011990_.wvu.PrintArea" hidden="1">#REF!</definedName>
    <definedName name="Z_207A7226_678F_11D3_8D2A_400000011990_.wvu.PrintArea" hidden="1">#REF!</definedName>
    <definedName name="Z_207A7227_678F_11D3_8D2A_400000011990_.wvu.Cols" hidden="1">#REF!,#REF!</definedName>
    <definedName name="Z_207A7227_678F_11D3_8D2A_400000011990_.wvu.PrintArea" hidden="1">#REF!</definedName>
    <definedName name="Z_207A7228_678F_11D3_8D2A_400000011990_.wvu.PrintArea" hidden="1">#REF!</definedName>
    <definedName name="Z_207A7229_678F_11D3_8D2A_400000011990_.wvu.PrintArea" hidden="1">#REF!</definedName>
    <definedName name="Z_207A7229_678F_11D3_8D2A_400000011990_.wvu.PrintTitles" hidden="1">#REF!</definedName>
    <definedName name="Z_207A722A_678F_11D3_8D2A_400000011990_.wvu.PrintArea" hidden="1">#REF!</definedName>
    <definedName name="Z_207A722A_678F_11D3_8D2A_400000011990_.wvu.PrintTitles" hidden="1">#REF!</definedName>
    <definedName name="Z_207A722B_678F_11D3_8D2A_400000011990_.wvu.PrintArea" hidden="1">#REF!</definedName>
    <definedName name="Z_207A722C_678F_11D3_8D2A_400000011990_.wvu.PrintArea" hidden="1">#REF!</definedName>
    <definedName name="Z_207A722D_678F_11D3_8D2A_400000011990_.wvu.PrintArea" hidden="1">#REF!</definedName>
    <definedName name="Z_207A722D_678F_11D3_8D2A_400000011990_.wvu.PrintTitles" hidden="1">#REF!</definedName>
    <definedName name="Z_207A722E_678F_11D3_8D2A_400000011990_.wvu.PrintArea" hidden="1">#REF!</definedName>
    <definedName name="Z_207A722E_678F_11D3_8D2A_400000011990_.wvu.PrintTitles" hidden="1">#REF!</definedName>
    <definedName name="Z_207A722F_678F_11D3_8D2A_400000011990_.wvu.PrintArea" hidden="1">#REF!</definedName>
    <definedName name="Z_207A722F_678F_11D3_8D2A_400000011990_.wvu.PrintTitles" hidden="1">#REF!</definedName>
    <definedName name="Z_207A7230_678F_11D3_8D2A_400000011990_.wvu.PrintArea" hidden="1">#REF!</definedName>
    <definedName name="Z_207A7230_678F_11D3_8D2A_400000011990_.wvu.PrintTitles" hidden="1">#REF!</definedName>
    <definedName name="Z_207A7231_678F_11D3_8D2A_400000011990_.wvu.PrintArea" hidden="1">#REF!</definedName>
    <definedName name="Z_207A7231_678F_11D3_8D2A_400000011990_.wvu.PrintTitles" hidden="1">#REF!</definedName>
    <definedName name="Z_207A7232_678F_11D3_8D2A_400000011990_.wvu.PrintArea" hidden="1">#REF!</definedName>
    <definedName name="Z_207A7232_678F_11D3_8D2A_400000011990_.wvu.PrintTitles" hidden="1">#REF!</definedName>
    <definedName name="Z_207A7233_678F_11D3_8D2A_400000011990_.wvu.PrintArea" hidden="1">#REF!</definedName>
    <definedName name="Z_207A7233_678F_11D3_8D2A_400000011990_.wvu.PrintTitles" hidden="1">#REF!</definedName>
    <definedName name="Z_207A7234_678F_11D3_8D2A_400000011990_.wvu.PrintArea" hidden="1">#REF!</definedName>
    <definedName name="Z_207A7234_678F_11D3_8D2A_400000011990_.wvu.PrintTitles" hidden="1">#REF!</definedName>
    <definedName name="Z_227A5794_5027_11D3_8D27_400000044310_.wvu.PrintArea" hidden="1">#REF!</definedName>
    <definedName name="Z_227A5795_5027_11D3_8D27_400000044310_.wvu.PrintArea" hidden="1">#REF!</definedName>
    <definedName name="Z_227A5796_5027_11D3_8D27_400000044310_.wvu.Cols" hidden="1">#REF!,#REF!</definedName>
    <definedName name="Z_227A5796_5027_11D3_8D27_400000044310_.wvu.PrintArea" hidden="1">#REF!</definedName>
    <definedName name="Z_227A5797_5027_11D3_8D27_400000044310_.wvu.PrintArea" hidden="1">#REF!</definedName>
    <definedName name="Z_227A5798_5027_11D3_8D27_400000044310_.wvu.PrintArea" hidden="1">#REF!</definedName>
    <definedName name="Z_227A5798_5027_11D3_8D27_400000044310_.wvu.PrintTitles" hidden="1">#REF!</definedName>
    <definedName name="Z_227A5799_5027_11D3_8D27_400000044310_.wvu.PrintArea" hidden="1">#REF!</definedName>
    <definedName name="Z_227A5799_5027_11D3_8D27_400000044310_.wvu.PrintTitles" hidden="1">#REF!</definedName>
    <definedName name="Z_227A579A_5027_11D3_8D27_400000044310_.wvu.PrintArea" hidden="1">#REF!</definedName>
    <definedName name="Z_227A579B_5027_11D3_8D27_400000044310_.wvu.PrintArea" hidden="1">#REF!</definedName>
    <definedName name="Z_227A579C_5027_11D3_8D27_400000044310_.wvu.PrintArea" hidden="1">#REF!</definedName>
    <definedName name="Z_227A579C_5027_11D3_8D27_400000044310_.wvu.PrintTitles" hidden="1">#REF!</definedName>
    <definedName name="Z_227A579D_5027_11D3_8D27_400000044310_.wvu.PrintArea" hidden="1">#REF!</definedName>
    <definedName name="Z_227A579D_5027_11D3_8D27_400000044310_.wvu.PrintTitles" hidden="1">#REF!</definedName>
    <definedName name="Z_227A579E_5027_11D3_8D27_400000044310_.wvu.PrintArea" hidden="1">#REF!</definedName>
    <definedName name="Z_227A579E_5027_11D3_8D27_400000044310_.wvu.PrintTitles" hidden="1">#REF!</definedName>
    <definedName name="Z_227A579F_5027_11D3_8D27_400000044310_.wvu.PrintArea" hidden="1">#REF!</definedName>
    <definedName name="Z_227A579F_5027_11D3_8D27_400000044310_.wvu.PrintTitles" hidden="1">#REF!</definedName>
    <definedName name="Z_227A57A0_5027_11D3_8D27_400000044310_.wvu.PrintArea" hidden="1">#REF!</definedName>
    <definedName name="Z_227A57A0_5027_11D3_8D27_400000044310_.wvu.PrintTitles" hidden="1">#REF!</definedName>
    <definedName name="Z_227A57A1_5027_11D3_8D27_400000044310_.wvu.PrintArea" hidden="1">#REF!</definedName>
    <definedName name="Z_227A57A1_5027_11D3_8D27_400000044310_.wvu.PrintTitles" hidden="1">#REF!</definedName>
    <definedName name="Z_227A57A2_5027_11D3_8D27_400000044310_.wvu.PrintArea" hidden="1">#REF!</definedName>
    <definedName name="Z_227A57A2_5027_11D3_8D27_400000044310_.wvu.PrintTitles" hidden="1">#REF!</definedName>
    <definedName name="Z_227A57A3_5027_11D3_8D27_400000044310_.wvu.PrintArea" hidden="1">#REF!</definedName>
    <definedName name="Z_227A57A3_5027_11D3_8D27_400000044310_.wvu.PrintTitles" hidden="1">#REF!</definedName>
    <definedName name="Z_227A57BB_5027_11D3_8D27_400000044310_.wvu.PrintArea" hidden="1">#REF!</definedName>
    <definedName name="Z_227A57BC_5027_11D3_8D27_400000044310_.wvu.PrintArea" hidden="1">#REF!</definedName>
    <definedName name="Z_227A57BD_5027_11D3_8D27_400000044310_.wvu.Cols" hidden="1">#REF!,#REF!</definedName>
    <definedName name="Z_227A57BD_5027_11D3_8D27_400000044310_.wvu.PrintArea" hidden="1">#REF!</definedName>
    <definedName name="Z_227A57BE_5027_11D3_8D27_400000044310_.wvu.PrintArea" hidden="1">#REF!</definedName>
    <definedName name="Z_227A57BF_5027_11D3_8D27_400000044310_.wvu.PrintArea" hidden="1">#REF!</definedName>
    <definedName name="Z_227A57BF_5027_11D3_8D27_400000044310_.wvu.PrintTitles" hidden="1">#REF!</definedName>
    <definedName name="Z_227A57C0_5027_11D3_8D27_400000044310_.wvu.PrintArea" hidden="1">#REF!</definedName>
    <definedName name="Z_227A57C0_5027_11D3_8D27_400000044310_.wvu.PrintTitles" hidden="1">#REF!</definedName>
    <definedName name="Z_227A57C1_5027_11D3_8D27_400000044310_.wvu.PrintArea" hidden="1">#REF!</definedName>
    <definedName name="Z_227A57C2_5027_11D3_8D27_400000044310_.wvu.PrintArea" hidden="1">#REF!</definedName>
    <definedName name="Z_227A57C3_5027_11D3_8D27_400000044310_.wvu.PrintArea" hidden="1">#REF!</definedName>
    <definedName name="Z_227A57C3_5027_11D3_8D27_400000044310_.wvu.PrintTitles" hidden="1">#REF!</definedName>
    <definedName name="Z_227A57C4_5027_11D3_8D27_400000044310_.wvu.PrintArea" hidden="1">#REF!</definedName>
    <definedName name="Z_227A57C4_5027_11D3_8D27_400000044310_.wvu.PrintTitles" hidden="1">#REF!</definedName>
    <definedName name="Z_227A57C5_5027_11D3_8D27_400000044310_.wvu.PrintArea" hidden="1">#REF!</definedName>
    <definedName name="Z_227A57C5_5027_11D3_8D27_400000044310_.wvu.PrintTitles" hidden="1">#REF!</definedName>
    <definedName name="Z_227A57C6_5027_11D3_8D27_400000044310_.wvu.PrintArea" hidden="1">#REF!</definedName>
    <definedName name="Z_227A57C6_5027_11D3_8D27_400000044310_.wvu.PrintTitles" hidden="1">#REF!</definedName>
    <definedName name="Z_227A57C7_5027_11D3_8D27_400000044310_.wvu.PrintArea" hidden="1">#REF!</definedName>
    <definedName name="Z_227A57C7_5027_11D3_8D27_400000044310_.wvu.PrintTitles" hidden="1">#REF!</definedName>
    <definedName name="Z_227A57C8_5027_11D3_8D27_400000044310_.wvu.PrintArea" hidden="1">#REF!</definedName>
    <definedName name="Z_227A57C8_5027_11D3_8D27_400000044310_.wvu.PrintTitles" hidden="1">#REF!</definedName>
    <definedName name="Z_227A57C9_5027_11D3_8D27_400000044310_.wvu.PrintArea" hidden="1">#REF!</definedName>
    <definedName name="Z_227A57C9_5027_11D3_8D27_400000044310_.wvu.PrintTitles" hidden="1">#REF!</definedName>
    <definedName name="Z_227A57CA_5027_11D3_8D27_400000044310_.wvu.PrintArea" hidden="1">#REF!</definedName>
    <definedName name="Z_227A57CA_5027_11D3_8D27_400000044310_.wvu.PrintTitles" hidden="1">#REF!</definedName>
    <definedName name="Z_25572FF3_4C1F_11D3_8D27_400000044310_.wvu.PrintArea" hidden="1">#REF!</definedName>
    <definedName name="Z_25572FF4_4C1F_11D3_8D27_400000044310_.wvu.PrintArea" hidden="1">#REF!</definedName>
    <definedName name="Z_25572FF5_4C1F_11D3_8D27_400000044310_.wvu.Cols" hidden="1">#REF!,#REF!</definedName>
    <definedName name="Z_25572FF5_4C1F_11D3_8D27_400000044310_.wvu.PrintArea" hidden="1">#REF!</definedName>
    <definedName name="Z_25572FF6_4C1F_11D3_8D27_400000044310_.wvu.PrintArea" hidden="1">#REF!</definedName>
    <definedName name="Z_25572FF7_4C1F_11D3_8D27_400000044310_.wvu.PrintArea" hidden="1">#REF!</definedName>
    <definedName name="Z_25572FF7_4C1F_11D3_8D27_400000044310_.wvu.PrintTitles" hidden="1">#REF!</definedName>
    <definedName name="Z_25572FF8_4C1F_11D3_8D27_400000044310_.wvu.PrintArea" hidden="1">#REF!</definedName>
    <definedName name="Z_25572FF8_4C1F_11D3_8D27_400000044310_.wvu.PrintTitles" hidden="1">#REF!</definedName>
    <definedName name="Z_25572FF9_4C1F_11D3_8D27_400000044310_.wvu.PrintArea" hidden="1">#REF!</definedName>
    <definedName name="Z_25572FFA_4C1F_11D3_8D27_400000044310_.wvu.PrintArea" hidden="1">#REF!</definedName>
    <definedName name="Z_25572FFB_4C1F_11D3_8D27_400000044310_.wvu.PrintArea" hidden="1">#REF!</definedName>
    <definedName name="Z_25572FFB_4C1F_11D3_8D27_400000044310_.wvu.PrintTitles" hidden="1">#REF!</definedName>
    <definedName name="Z_25572FFC_4C1F_11D3_8D27_400000044310_.wvu.PrintArea" hidden="1">#REF!</definedName>
    <definedName name="Z_25572FFC_4C1F_11D3_8D27_400000044310_.wvu.PrintTitles" hidden="1">#REF!</definedName>
    <definedName name="Z_25572FFD_4C1F_11D3_8D27_400000044310_.wvu.PrintArea" hidden="1">#REF!</definedName>
    <definedName name="Z_25572FFD_4C1F_11D3_8D27_400000044310_.wvu.PrintTitles" hidden="1">#REF!</definedName>
    <definedName name="Z_25572FFE_4C1F_11D3_8D27_400000044310_.wvu.PrintArea" hidden="1">#REF!</definedName>
    <definedName name="Z_25572FFE_4C1F_11D3_8D27_400000044310_.wvu.PrintTitles" hidden="1">#REF!</definedName>
    <definedName name="Z_25572FFF_4C1F_11D3_8D27_400000044310_.wvu.PrintArea" hidden="1">#REF!</definedName>
    <definedName name="Z_25572FFF_4C1F_11D3_8D27_400000044310_.wvu.PrintTitles" hidden="1">#REF!</definedName>
    <definedName name="Z_25573000_4C1F_11D3_8D27_400000044310_.wvu.PrintArea" hidden="1">#REF!</definedName>
    <definedName name="Z_25573000_4C1F_11D3_8D27_400000044310_.wvu.PrintTitles" hidden="1">#REF!</definedName>
    <definedName name="Z_25573001_4C1F_11D3_8D27_400000044310_.wvu.PrintArea" hidden="1">#REF!</definedName>
    <definedName name="Z_25573001_4C1F_11D3_8D27_400000044310_.wvu.PrintTitles" hidden="1">#REF!</definedName>
    <definedName name="Z_25573002_4C1F_11D3_8D27_400000044310_.wvu.PrintArea" hidden="1">#REF!</definedName>
    <definedName name="Z_25573002_4C1F_11D3_8D27_400000044310_.wvu.PrintTitles" hidden="1">#REF!</definedName>
    <definedName name="Z_2A9D66E5_BD0F_11D2_8835_400000044310_.wvu.PrintArea" hidden="1">#REF!</definedName>
    <definedName name="Z_2A9D66E6_BD0F_11D2_8835_400000044310_.wvu.PrintArea" hidden="1">#REF!</definedName>
    <definedName name="Z_2A9D66E7_BD0F_11D2_8835_400000044310_.wvu.PrintArea" hidden="1">#REF!</definedName>
    <definedName name="Z_2A9D66E8_BD0F_11D2_8835_400000044310_.wvu.Cols" hidden="1">#REF!,#REF!</definedName>
    <definedName name="Z_2A9D66E8_BD0F_11D2_8835_400000044310_.wvu.PrintArea" hidden="1">#REF!</definedName>
    <definedName name="Z_2A9D66E9_BD0F_11D2_8835_400000044310_.wvu.PrintArea" hidden="1">#REF!</definedName>
    <definedName name="Z_2A9D66E9_BD0F_11D2_8835_400000044310_.wvu.PrintTitles" hidden="1">#REF!</definedName>
    <definedName name="Z_2A9D66EA_BD0F_11D2_8835_400000044310_.wvu.PrintArea" hidden="1">#REF!</definedName>
    <definedName name="Z_2A9D66EA_BD0F_11D2_8835_400000044310_.wvu.PrintTitles" hidden="1">#REF!</definedName>
    <definedName name="Z_2A9D66EB_BD0F_11D2_8835_400000044310_.wvu.PrintArea" hidden="1">#REF!</definedName>
    <definedName name="Z_2A9D66EC_BD0F_11D2_8835_400000044310_.wvu.PrintArea" hidden="1">#REF!</definedName>
    <definedName name="Z_2A9D66ED_BD0F_11D2_8835_400000044310_.wvu.PrintArea" hidden="1">#REF!</definedName>
    <definedName name="Z_2A9D66ED_BD0F_11D2_8835_400000044310_.wvu.PrintTitles" hidden="1">#REF!</definedName>
    <definedName name="Z_2A9D66EE_BD0F_11D2_8835_400000044310_.wvu.PrintArea" hidden="1">#REF!</definedName>
    <definedName name="Z_2A9D66EE_BD0F_11D2_8835_400000044310_.wvu.PrintTitles" hidden="1">#REF!</definedName>
    <definedName name="Z_2A9D66EF_BD0F_11D2_8835_400000044310_.wvu.PrintArea" hidden="1">#REF!</definedName>
    <definedName name="Z_2A9D66EF_BD0F_11D2_8835_400000044310_.wvu.PrintTitles" hidden="1">#REF!</definedName>
    <definedName name="Z_2A9D66F0_BD0F_11D2_8835_400000044310_.wvu.PrintArea" hidden="1">#REF!</definedName>
    <definedName name="Z_2A9D66F0_BD0F_11D2_8835_400000044310_.wvu.PrintTitles" hidden="1">#REF!</definedName>
    <definedName name="Z_2A9D66F1_BD0F_11D2_8835_400000044310_.wvu.PrintArea" hidden="1">#REF!</definedName>
    <definedName name="Z_2A9D66F1_BD0F_11D2_8835_400000044310_.wvu.PrintTitles" hidden="1">#REF!</definedName>
    <definedName name="Z_2A9D66F2_BD0F_11D2_8835_400000044310_.wvu.PrintArea" hidden="1">#REF!</definedName>
    <definedName name="Z_2A9D66F2_BD0F_11D2_8835_400000044310_.wvu.PrintTitles" hidden="1">#REF!</definedName>
    <definedName name="Z_2A9D66F3_BD0F_11D2_8835_400000044310_.wvu.PrintArea" hidden="1">#REF!</definedName>
    <definedName name="Z_2A9D66F3_BD0F_11D2_8835_400000044310_.wvu.PrintTitles" hidden="1">#REF!</definedName>
    <definedName name="Z_2A9D66F4_BD0F_11D2_8835_400000044310_.wvu.PrintArea" hidden="1">#REF!</definedName>
    <definedName name="Z_2A9D66F4_BD0F_11D2_8835_400000044310_.wvu.PrintTitles" hidden="1">#REF!</definedName>
    <definedName name="Z_2A9D66FA_BD0F_11D2_8835_400000044310_.wvu.PrintArea" hidden="1">#REF!</definedName>
    <definedName name="Z_2A9D66FB_BD0F_11D2_8835_400000044310_.wvu.PrintArea" hidden="1">#REF!</definedName>
    <definedName name="Z_2A9D66FC_BD0F_11D2_8835_400000044310_.wvu.PrintArea" hidden="1">#REF!</definedName>
    <definedName name="Z_2A9D66FD_BD0F_11D2_8835_400000044310_.wvu.Cols" hidden="1">#REF!,#REF!</definedName>
    <definedName name="Z_2A9D66FD_BD0F_11D2_8835_400000044310_.wvu.PrintArea" hidden="1">#REF!</definedName>
    <definedName name="Z_2A9D66FE_BD0F_11D2_8835_400000044310_.wvu.PrintArea" hidden="1">#REF!</definedName>
    <definedName name="Z_2A9D66FE_BD0F_11D2_8835_400000044310_.wvu.PrintTitles" hidden="1">#REF!</definedName>
    <definedName name="Z_2A9D66FF_BD0F_11D2_8835_400000044310_.wvu.PrintArea" hidden="1">#REF!</definedName>
    <definedName name="Z_2A9D66FF_BD0F_11D2_8835_400000044310_.wvu.PrintTitles" hidden="1">#REF!</definedName>
    <definedName name="Z_2A9D6700_BD0F_11D2_8835_400000044310_.wvu.PrintArea" hidden="1">#REF!</definedName>
    <definedName name="Z_2A9D6701_BD0F_11D2_8835_400000044310_.wvu.PrintArea" hidden="1">#REF!</definedName>
    <definedName name="Z_2A9D6702_BD0F_11D2_8835_400000044310_.wvu.PrintArea" hidden="1">#REF!</definedName>
    <definedName name="Z_2A9D6702_BD0F_11D2_8835_400000044310_.wvu.PrintTitles" hidden="1">#REF!</definedName>
    <definedName name="Z_2A9D6703_BD0F_11D2_8835_400000044310_.wvu.PrintArea" hidden="1">#REF!</definedName>
    <definedName name="Z_2A9D6703_BD0F_11D2_8835_400000044310_.wvu.PrintTitles" hidden="1">#REF!</definedName>
    <definedName name="Z_2A9D6704_BD0F_11D2_8835_400000044310_.wvu.PrintArea" hidden="1">#REF!</definedName>
    <definedName name="Z_2A9D6704_BD0F_11D2_8835_400000044310_.wvu.PrintTitles" hidden="1">#REF!</definedName>
    <definedName name="Z_2A9D6705_BD0F_11D2_8835_400000044310_.wvu.PrintArea" hidden="1">#REF!</definedName>
    <definedName name="Z_2A9D6705_BD0F_11D2_8835_400000044310_.wvu.PrintTitles" hidden="1">#REF!</definedName>
    <definedName name="Z_2A9D6706_BD0F_11D2_8835_400000044310_.wvu.PrintArea" hidden="1">#REF!</definedName>
    <definedName name="Z_2A9D6706_BD0F_11D2_8835_400000044310_.wvu.PrintTitles" hidden="1">#REF!</definedName>
    <definedName name="Z_2A9D6707_BD0F_11D2_8835_400000044310_.wvu.PrintArea" hidden="1">#REF!</definedName>
    <definedName name="Z_2A9D6707_BD0F_11D2_8835_400000044310_.wvu.PrintTitles" hidden="1">#REF!</definedName>
    <definedName name="Z_2A9D6708_BD0F_11D2_8835_400000044310_.wvu.PrintArea" hidden="1">#REF!</definedName>
    <definedName name="Z_2A9D6708_BD0F_11D2_8835_400000044310_.wvu.PrintTitles" hidden="1">#REF!</definedName>
    <definedName name="Z_2A9D6709_BD0F_11D2_8835_400000044310_.wvu.PrintArea" hidden="1">#REF!</definedName>
    <definedName name="Z_2A9D6709_BD0F_11D2_8835_400000044310_.wvu.PrintTitles" hidden="1">#REF!</definedName>
    <definedName name="Z_2E51B7C0_6CEE_11D3_AD1A_A5A650036065_.wvu.Cols" localSheetId="1" hidden="1">#REF!</definedName>
    <definedName name="Z_2E51B7C0_6CEE_11D3_AD1A_A5A650036065_.wvu.Cols" hidden="1">#REF!</definedName>
    <definedName name="Z_2E7CAF61_1D13_11D3_8CE0_400000044310_.wvu.PrintArea" hidden="1">#REF!</definedName>
    <definedName name="Z_2E7CAF62_1D13_11D3_8CE0_400000044310_.wvu.PrintArea" hidden="1">#REF!</definedName>
    <definedName name="Z_2E7CAF63_1D13_11D3_8CE0_400000044310_.wvu.Cols" hidden="1">#REF!,#REF!</definedName>
    <definedName name="Z_2E7CAF63_1D13_11D3_8CE0_400000044310_.wvu.PrintArea" hidden="1">#REF!</definedName>
    <definedName name="Z_2E7CAF64_1D13_11D3_8CE0_400000044310_.wvu.PrintArea" hidden="1">#REF!</definedName>
    <definedName name="Z_2E7CAF65_1D13_11D3_8CE0_400000044310_.wvu.PrintArea" hidden="1">#REF!</definedName>
    <definedName name="Z_2E7CAF65_1D13_11D3_8CE0_400000044310_.wvu.PrintTitles" hidden="1">#REF!</definedName>
    <definedName name="Z_2E7CAF66_1D13_11D3_8CE0_400000044310_.wvu.PrintArea" hidden="1">#REF!</definedName>
    <definedName name="Z_2E7CAF66_1D13_11D3_8CE0_400000044310_.wvu.PrintTitles" hidden="1">#REF!</definedName>
    <definedName name="Z_2E7CAF67_1D13_11D3_8CE0_400000044310_.wvu.PrintArea" hidden="1">#REF!</definedName>
    <definedName name="Z_2E7CAF68_1D13_11D3_8CE0_400000044310_.wvu.PrintArea" hidden="1">#REF!</definedName>
    <definedName name="Z_2E7CAF69_1D13_11D3_8CE0_400000044310_.wvu.PrintArea" hidden="1">#REF!</definedName>
    <definedName name="Z_2E7CAF69_1D13_11D3_8CE0_400000044310_.wvu.PrintTitles" hidden="1">#REF!</definedName>
    <definedName name="Z_2E7CAF6A_1D13_11D3_8CE0_400000044310_.wvu.PrintArea" hidden="1">#REF!</definedName>
    <definedName name="Z_2E7CAF6A_1D13_11D3_8CE0_400000044310_.wvu.PrintTitles" hidden="1">#REF!</definedName>
    <definedName name="Z_2E7CAF6B_1D13_11D3_8CE0_400000044310_.wvu.PrintArea" hidden="1">#REF!</definedName>
    <definedName name="Z_2E7CAF6B_1D13_11D3_8CE0_400000044310_.wvu.PrintTitles" hidden="1">#REF!</definedName>
    <definedName name="Z_2E7CAF6C_1D13_11D3_8CE0_400000044310_.wvu.PrintArea" hidden="1">#REF!</definedName>
    <definedName name="Z_2E7CAF6C_1D13_11D3_8CE0_400000044310_.wvu.PrintTitles" hidden="1">#REF!</definedName>
    <definedName name="Z_2E7CAF6D_1D13_11D3_8CE0_400000044310_.wvu.PrintArea" hidden="1">#REF!</definedName>
    <definedName name="Z_2E7CAF6D_1D13_11D3_8CE0_400000044310_.wvu.PrintTitles" hidden="1">#REF!</definedName>
    <definedName name="Z_2E7CAF6E_1D13_11D3_8CE0_400000044310_.wvu.PrintArea" hidden="1">#REF!</definedName>
    <definedName name="Z_2E7CAF6E_1D13_11D3_8CE0_400000044310_.wvu.PrintTitles" hidden="1">#REF!</definedName>
    <definedName name="Z_2E7CAF6F_1D13_11D3_8CE0_400000044310_.wvu.PrintArea" hidden="1">#REF!</definedName>
    <definedName name="Z_2E7CAF6F_1D13_11D3_8CE0_400000044310_.wvu.PrintTitles" hidden="1">#REF!</definedName>
    <definedName name="Z_2E7CAF70_1D13_11D3_8CE0_400000044310_.wvu.PrintArea" hidden="1">#REF!</definedName>
    <definedName name="Z_2E7CAF70_1D13_11D3_8CE0_400000044310_.wvu.PrintTitles" hidden="1">#REF!</definedName>
    <definedName name="Z_2ECFBA33_4F30_11D3_8D27_400000044310_.wvu.PrintArea" hidden="1">#REF!</definedName>
    <definedName name="Z_2ECFBA34_4F30_11D3_8D27_400000044310_.wvu.PrintArea" hidden="1">#REF!</definedName>
    <definedName name="Z_2ECFBA35_4F30_11D3_8D27_400000044310_.wvu.Cols" hidden="1">#REF!,#REF!</definedName>
    <definedName name="Z_2ECFBA35_4F30_11D3_8D27_400000044310_.wvu.PrintArea" hidden="1">#REF!</definedName>
    <definedName name="Z_2ECFBA36_4F30_11D3_8D27_400000044310_.wvu.PrintArea" hidden="1">#REF!</definedName>
    <definedName name="Z_2ECFBA37_4F30_11D3_8D27_400000044310_.wvu.PrintArea" hidden="1">#REF!</definedName>
    <definedName name="Z_2ECFBA37_4F30_11D3_8D27_400000044310_.wvu.PrintTitles" hidden="1">#REF!</definedName>
    <definedName name="Z_2ECFBA38_4F30_11D3_8D27_400000044310_.wvu.PrintArea" hidden="1">#REF!</definedName>
    <definedName name="Z_2ECFBA38_4F30_11D3_8D27_400000044310_.wvu.PrintTitles" hidden="1">#REF!</definedName>
    <definedName name="Z_2ECFBA39_4F30_11D3_8D27_400000044310_.wvu.PrintArea" hidden="1">#REF!</definedName>
    <definedName name="Z_2ECFBA3A_4F30_11D3_8D27_400000044310_.wvu.PrintArea" hidden="1">#REF!</definedName>
    <definedName name="Z_2ECFBA3B_4F30_11D3_8D27_400000044310_.wvu.PrintArea" hidden="1">#REF!</definedName>
    <definedName name="Z_2ECFBA3B_4F30_11D3_8D27_400000044310_.wvu.PrintTitles" hidden="1">#REF!</definedName>
    <definedName name="Z_2ECFBA3C_4F30_11D3_8D27_400000044310_.wvu.PrintArea" hidden="1">#REF!</definedName>
    <definedName name="Z_2ECFBA3C_4F30_11D3_8D27_400000044310_.wvu.PrintTitles" hidden="1">#REF!</definedName>
    <definedName name="Z_2ECFBA3D_4F30_11D3_8D27_400000044310_.wvu.PrintArea" hidden="1">#REF!</definedName>
    <definedName name="Z_2ECFBA3D_4F30_11D3_8D27_400000044310_.wvu.PrintTitles" hidden="1">#REF!</definedName>
    <definedName name="Z_2ECFBA3E_4F30_11D3_8D27_400000044310_.wvu.PrintArea" hidden="1">#REF!</definedName>
    <definedName name="Z_2ECFBA3E_4F30_11D3_8D27_400000044310_.wvu.PrintTitles" hidden="1">#REF!</definedName>
    <definedName name="Z_2ECFBA3F_4F30_11D3_8D27_400000044310_.wvu.PrintArea" hidden="1">#REF!</definedName>
    <definedName name="Z_2ECFBA3F_4F30_11D3_8D27_400000044310_.wvu.PrintTitles" hidden="1">#REF!</definedName>
    <definedName name="Z_2ECFBA40_4F30_11D3_8D27_400000044310_.wvu.PrintArea" hidden="1">#REF!</definedName>
    <definedName name="Z_2ECFBA40_4F30_11D3_8D27_400000044310_.wvu.PrintTitles" hidden="1">#REF!</definedName>
    <definedName name="Z_2ECFBA41_4F30_11D3_8D27_400000044310_.wvu.PrintArea" hidden="1">#REF!</definedName>
    <definedName name="Z_2ECFBA41_4F30_11D3_8D27_400000044310_.wvu.PrintTitles" hidden="1">#REF!</definedName>
    <definedName name="Z_2ECFBA42_4F30_11D3_8D27_400000044310_.wvu.PrintArea" hidden="1">#REF!</definedName>
    <definedName name="Z_2ECFBA42_4F30_11D3_8D27_400000044310_.wvu.PrintTitles" hidden="1">#REF!</definedName>
    <definedName name="Z_2FE85CF3_32EC_11D3_8D25_400000044310_.wvu.PrintArea" hidden="1">#REF!</definedName>
    <definedName name="Z_2FE85CF4_32EC_11D3_8D25_400000044310_.wvu.PrintArea" hidden="1">#REF!</definedName>
    <definedName name="Z_2FE85CF5_32EC_11D3_8D25_400000044310_.wvu.Cols" hidden="1">#REF!,#REF!</definedName>
    <definedName name="Z_2FE85CF5_32EC_11D3_8D25_400000044310_.wvu.PrintArea" hidden="1">#REF!</definedName>
    <definedName name="Z_2FE85CF6_32EC_11D3_8D25_400000044310_.wvu.PrintArea" hidden="1">#REF!</definedName>
    <definedName name="Z_2FE85CF7_32EC_11D3_8D25_400000044310_.wvu.PrintArea" hidden="1">#REF!</definedName>
    <definedName name="Z_2FE85CF7_32EC_11D3_8D25_400000044310_.wvu.PrintTitles" hidden="1">#REF!</definedName>
    <definedName name="Z_2FE85CF8_32EC_11D3_8D25_400000044310_.wvu.PrintArea" hidden="1">#REF!</definedName>
    <definedName name="Z_2FE85CF8_32EC_11D3_8D25_400000044310_.wvu.PrintTitles" hidden="1">#REF!</definedName>
    <definedName name="Z_2FE85CF9_32EC_11D3_8D25_400000044310_.wvu.PrintArea" hidden="1">#REF!</definedName>
    <definedName name="Z_2FE85CFA_32EC_11D3_8D25_400000044310_.wvu.PrintArea" hidden="1">#REF!</definedName>
    <definedName name="Z_2FE85CFB_32EC_11D3_8D25_400000044310_.wvu.PrintArea" hidden="1">#REF!</definedName>
    <definedName name="Z_2FE85CFB_32EC_11D3_8D25_400000044310_.wvu.PrintTitles" hidden="1">#REF!</definedName>
    <definedName name="Z_2FE85CFC_32EC_11D3_8D25_400000044310_.wvu.PrintArea" hidden="1">#REF!</definedName>
    <definedName name="Z_2FE85CFC_32EC_11D3_8D25_400000044310_.wvu.PrintTitles" hidden="1">#REF!</definedName>
    <definedName name="Z_2FE85CFD_32EC_11D3_8D25_400000044310_.wvu.PrintArea" hidden="1">#REF!</definedName>
    <definedName name="Z_2FE85CFD_32EC_11D3_8D25_400000044310_.wvu.PrintTitles" hidden="1">#REF!</definedName>
    <definedName name="Z_2FE85CFE_32EC_11D3_8D25_400000044310_.wvu.PrintArea" hidden="1">#REF!</definedName>
    <definedName name="Z_2FE85CFE_32EC_11D3_8D25_400000044310_.wvu.PrintTitles" hidden="1">#REF!</definedName>
    <definedName name="Z_2FE85CFF_32EC_11D3_8D25_400000044310_.wvu.PrintArea" hidden="1">#REF!</definedName>
    <definedName name="Z_2FE85CFF_32EC_11D3_8D25_400000044310_.wvu.PrintTitles" hidden="1">#REF!</definedName>
    <definedName name="Z_2FE85D00_32EC_11D3_8D25_400000044310_.wvu.PrintArea" hidden="1">#REF!</definedName>
    <definedName name="Z_2FE85D00_32EC_11D3_8D25_400000044310_.wvu.PrintTitles" hidden="1">#REF!</definedName>
    <definedName name="Z_2FE85D01_32EC_11D3_8D25_400000044310_.wvu.PrintArea" hidden="1">#REF!</definedName>
    <definedName name="Z_2FE85D01_32EC_11D3_8D25_400000044310_.wvu.PrintTitles" hidden="1">#REF!</definedName>
    <definedName name="Z_2FE85D02_32EC_11D3_8D25_400000044310_.wvu.PrintArea" hidden="1">#REF!</definedName>
    <definedName name="Z_2FE85D02_32EC_11D3_8D25_400000044310_.wvu.PrintTitles" hidden="1">#REF!</definedName>
    <definedName name="Z_32325FA5_9607_11D3_8D29_400000044310_.wvu.PrintArea" hidden="1">#REF!</definedName>
    <definedName name="Z_32325FA6_9607_11D3_8D29_400000044310_.wvu.PrintArea" hidden="1">#REF!</definedName>
    <definedName name="Z_32325FA7_9607_11D3_8D29_400000044310_.wvu.Cols" hidden="1">#REF!,#REF!</definedName>
    <definedName name="Z_32325FA7_9607_11D3_8D29_400000044310_.wvu.PrintArea" hidden="1">#REF!</definedName>
    <definedName name="Z_32325FA8_9607_11D3_8D29_400000044310_.wvu.PrintArea" hidden="1">#REF!</definedName>
    <definedName name="Z_32325FA9_9607_11D3_8D29_400000044310_.wvu.PrintArea" hidden="1">#REF!</definedName>
    <definedName name="Z_32325FA9_9607_11D3_8D29_400000044310_.wvu.PrintTitles" hidden="1">#REF!</definedName>
    <definedName name="Z_32325FAA_9607_11D3_8D29_400000044310_.wvu.PrintArea" hidden="1">#REF!</definedName>
    <definedName name="Z_32325FAA_9607_11D3_8D29_400000044310_.wvu.PrintTitles" hidden="1">#REF!</definedName>
    <definedName name="Z_32325FAB_9607_11D3_8D29_400000044310_.wvu.PrintArea" hidden="1">#REF!</definedName>
    <definedName name="Z_32325FAC_9607_11D3_8D29_400000044310_.wvu.PrintArea" hidden="1">#REF!</definedName>
    <definedName name="Z_32325FAD_9607_11D3_8D29_400000044310_.wvu.PrintArea" hidden="1">#REF!</definedName>
    <definedName name="Z_32325FAD_9607_11D3_8D29_400000044310_.wvu.PrintTitles" hidden="1">#REF!</definedName>
    <definedName name="Z_32325FAE_9607_11D3_8D29_400000044310_.wvu.PrintArea" hidden="1">#REF!</definedName>
    <definedName name="Z_32325FAE_9607_11D3_8D29_400000044310_.wvu.PrintTitles" hidden="1">#REF!</definedName>
    <definedName name="Z_32325FAF_9607_11D3_8D29_400000044310_.wvu.PrintArea" hidden="1">#REF!</definedName>
    <definedName name="Z_32325FAF_9607_11D3_8D29_400000044310_.wvu.PrintTitles" hidden="1">#REF!</definedName>
    <definedName name="Z_32325FB0_9607_11D3_8D29_400000044310_.wvu.PrintArea" hidden="1">#REF!</definedName>
    <definedName name="Z_32325FB0_9607_11D3_8D29_400000044310_.wvu.PrintTitles" hidden="1">#REF!</definedName>
    <definedName name="Z_32325FB1_9607_11D3_8D29_400000044310_.wvu.PrintArea" hidden="1">#REF!</definedName>
    <definedName name="Z_32325FB1_9607_11D3_8D29_400000044310_.wvu.PrintTitles" hidden="1">#REF!</definedName>
    <definedName name="Z_32325FB2_9607_11D3_8D29_400000044310_.wvu.PrintArea" hidden="1">#REF!</definedName>
    <definedName name="Z_32325FB2_9607_11D3_8D29_400000044310_.wvu.PrintTitles" hidden="1">#REF!</definedName>
    <definedName name="Z_32325FB3_9607_11D3_8D29_400000044310_.wvu.PrintArea" hidden="1">#REF!</definedName>
    <definedName name="Z_32325FB3_9607_11D3_8D29_400000044310_.wvu.PrintTitles" hidden="1">#REF!</definedName>
    <definedName name="Z_32325FB4_9607_11D3_8D29_400000044310_.wvu.PrintArea" hidden="1">#REF!</definedName>
    <definedName name="Z_32325FB4_9607_11D3_8D29_400000044310_.wvu.PrintTitles" hidden="1">#REF!</definedName>
    <definedName name="Z_32325FD5_9607_11D3_8D29_400000044310_.wvu.PrintArea" hidden="1">#REF!</definedName>
    <definedName name="Z_32325FD6_9607_11D3_8D29_400000044310_.wvu.PrintArea" hidden="1">#REF!</definedName>
    <definedName name="Z_32325FD7_9607_11D3_8D29_400000044310_.wvu.Cols" hidden="1">#REF!,#REF!</definedName>
    <definedName name="Z_32325FD7_9607_11D3_8D29_400000044310_.wvu.PrintArea" hidden="1">#REF!</definedName>
    <definedName name="Z_32325FD8_9607_11D3_8D29_400000044310_.wvu.PrintArea" hidden="1">#REF!</definedName>
    <definedName name="Z_32325FD9_9607_11D3_8D29_400000044310_.wvu.PrintArea" hidden="1">#REF!</definedName>
    <definedName name="Z_32325FD9_9607_11D3_8D29_400000044310_.wvu.PrintTitles" hidden="1">#REF!</definedName>
    <definedName name="Z_32325FDA_9607_11D3_8D29_400000044310_.wvu.PrintArea" hidden="1">#REF!</definedName>
    <definedName name="Z_32325FDA_9607_11D3_8D29_400000044310_.wvu.PrintTitles" hidden="1">#REF!</definedName>
    <definedName name="Z_32325FDB_9607_11D3_8D29_400000044310_.wvu.PrintArea" hidden="1">#REF!</definedName>
    <definedName name="Z_32325FDC_9607_11D3_8D29_400000044310_.wvu.PrintArea" hidden="1">#REF!</definedName>
    <definedName name="Z_32325FDD_9607_11D3_8D29_400000044310_.wvu.PrintArea" hidden="1">#REF!</definedName>
    <definedName name="Z_32325FDD_9607_11D3_8D29_400000044310_.wvu.PrintTitles" hidden="1">#REF!</definedName>
    <definedName name="Z_32325FDE_9607_11D3_8D29_400000044310_.wvu.PrintArea" hidden="1">#REF!</definedName>
    <definedName name="Z_32325FDE_9607_11D3_8D29_400000044310_.wvu.PrintTitles" hidden="1">#REF!</definedName>
    <definedName name="Z_32325FDF_9607_11D3_8D29_400000044310_.wvu.PrintArea" hidden="1">#REF!</definedName>
    <definedName name="Z_32325FDF_9607_11D3_8D29_400000044310_.wvu.PrintTitles" hidden="1">#REF!</definedName>
    <definedName name="Z_32325FE0_9607_11D3_8D29_400000044310_.wvu.PrintArea" hidden="1">#REF!</definedName>
    <definedName name="Z_32325FE0_9607_11D3_8D29_400000044310_.wvu.PrintTitles" hidden="1">#REF!</definedName>
    <definedName name="Z_32325FE1_9607_11D3_8D29_400000044310_.wvu.PrintArea" hidden="1">#REF!</definedName>
    <definedName name="Z_32325FE1_9607_11D3_8D29_400000044310_.wvu.PrintTitles" hidden="1">#REF!</definedName>
    <definedName name="Z_32325FE2_9607_11D3_8D29_400000044310_.wvu.PrintArea" hidden="1">#REF!</definedName>
    <definedName name="Z_32325FE2_9607_11D3_8D29_400000044310_.wvu.PrintTitles" hidden="1">#REF!</definedName>
    <definedName name="Z_32325FE3_9607_11D3_8D29_400000044310_.wvu.PrintArea" hidden="1">#REF!</definedName>
    <definedName name="Z_32325FE3_9607_11D3_8D29_400000044310_.wvu.PrintTitles" hidden="1">#REF!</definedName>
    <definedName name="Z_32325FE4_9607_11D3_8D29_400000044310_.wvu.PrintArea" hidden="1">#REF!</definedName>
    <definedName name="Z_32325FE4_9607_11D3_8D29_400000044310_.wvu.PrintTitles" hidden="1">#REF!</definedName>
    <definedName name="Z_3353C38A_D720_11D2_8835_400000044310_.wvu.PrintArea" hidden="1">#REF!</definedName>
    <definedName name="Z_3353C38B_D720_11D2_8835_400000044310_.wvu.PrintArea" hidden="1">#REF!</definedName>
    <definedName name="Z_3353C38C_D720_11D2_8835_400000044310_.wvu.Cols" hidden="1">#REF!,#REF!</definedName>
    <definedName name="Z_3353C38C_D720_11D2_8835_400000044310_.wvu.PrintArea" hidden="1">#REF!</definedName>
    <definedName name="Z_3353C38D_D720_11D2_8835_400000044310_.wvu.PrintArea" hidden="1">#REF!</definedName>
    <definedName name="Z_3353C38E_D720_11D2_8835_400000044310_.wvu.PrintArea" hidden="1">#REF!</definedName>
    <definedName name="Z_3353C38E_D720_11D2_8835_400000044310_.wvu.PrintTitles" hidden="1">#REF!</definedName>
    <definedName name="Z_3353C38F_D720_11D2_8835_400000044310_.wvu.PrintArea" hidden="1">#REF!</definedName>
    <definedName name="Z_3353C38F_D720_11D2_8835_400000044310_.wvu.PrintTitles" hidden="1">#REF!</definedName>
    <definedName name="Z_3353C390_D720_11D2_8835_400000044310_.wvu.PrintArea" hidden="1">#REF!</definedName>
    <definedName name="Z_3353C391_D720_11D2_8835_400000044310_.wvu.PrintArea" hidden="1">#REF!</definedName>
    <definedName name="Z_3353C392_D720_11D2_8835_400000044310_.wvu.PrintArea" hidden="1">#REF!</definedName>
    <definedName name="Z_3353C392_D720_11D2_8835_400000044310_.wvu.PrintTitles" hidden="1">#REF!</definedName>
    <definedName name="Z_3353C393_D720_11D2_8835_400000044310_.wvu.PrintArea" hidden="1">#REF!</definedName>
    <definedName name="Z_3353C393_D720_11D2_8835_400000044310_.wvu.PrintTitles" hidden="1">#REF!</definedName>
    <definedName name="Z_3353C394_D720_11D2_8835_400000044310_.wvu.PrintArea" hidden="1">#REF!</definedName>
    <definedName name="Z_3353C394_D720_11D2_8835_400000044310_.wvu.PrintTitles" hidden="1">#REF!</definedName>
    <definedName name="Z_3353C395_D720_11D2_8835_400000044310_.wvu.PrintArea" hidden="1">#REF!</definedName>
    <definedName name="Z_3353C395_D720_11D2_8835_400000044310_.wvu.PrintTitles" hidden="1">#REF!</definedName>
    <definedName name="Z_3353C396_D720_11D2_8835_400000044310_.wvu.PrintArea" hidden="1">#REF!</definedName>
    <definedName name="Z_3353C396_D720_11D2_8835_400000044310_.wvu.PrintTitles" hidden="1">#REF!</definedName>
    <definedName name="Z_3353C397_D720_11D2_8835_400000044310_.wvu.PrintArea" hidden="1">#REF!</definedName>
    <definedName name="Z_3353C397_D720_11D2_8835_400000044310_.wvu.PrintTitles" hidden="1">#REF!</definedName>
    <definedName name="Z_3353C398_D720_11D2_8835_400000044310_.wvu.PrintArea" hidden="1">#REF!</definedName>
    <definedName name="Z_3353C398_D720_11D2_8835_400000044310_.wvu.PrintTitles" hidden="1">#REF!</definedName>
    <definedName name="Z_3353C399_D720_11D2_8835_400000044310_.wvu.PrintArea" hidden="1">#REF!</definedName>
    <definedName name="Z_3353C399_D720_11D2_8835_400000044310_.wvu.PrintTitles" hidden="1">#REF!</definedName>
    <definedName name="Z_3353C3A5_D720_11D2_8835_400000044310_.wvu.PrintArea" hidden="1">#REF!</definedName>
    <definedName name="Z_3353C3A6_D720_11D2_8835_400000044310_.wvu.PrintArea" hidden="1">#REF!</definedName>
    <definedName name="Z_3353C3A7_D720_11D2_8835_400000044310_.wvu.Cols" hidden="1">#REF!,#REF!</definedName>
    <definedName name="Z_3353C3A7_D720_11D2_8835_400000044310_.wvu.PrintArea" hidden="1">#REF!</definedName>
    <definedName name="Z_3353C3A8_D720_11D2_8835_400000044310_.wvu.PrintArea" hidden="1">#REF!</definedName>
    <definedName name="Z_3353C3A9_D720_11D2_8835_400000044310_.wvu.PrintArea" hidden="1">#REF!</definedName>
    <definedName name="Z_3353C3A9_D720_11D2_8835_400000044310_.wvu.PrintTitles" hidden="1">#REF!</definedName>
    <definedName name="Z_3353C3AA_D720_11D2_8835_400000044310_.wvu.PrintArea" hidden="1">#REF!</definedName>
    <definedName name="Z_3353C3AA_D720_11D2_8835_400000044310_.wvu.PrintTitles" hidden="1">#REF!</definedName>
    <definedName name="Z_3353C3AB_D720_11D2_8835_400000044310_.wvu.PrintArea" hidden="1">#REF!</definedName>
    <definedName name="Z_3353C3AC_D720_11D2_8835_400000044310_.wvu.PrintArea" hidden="1">#REF!</definedName>
    <definedName name="Z_3353C3AD_D720_11D2_8835_400000044310_.wvu.PrintArea" hidden="1">#REF!</definedName>
    <definedName name="Z_3353C3AD_D720_11D2_8835_400000044310_.wvu.PrintTitles" hidden="1">#REF!</definedName>
    <definedName name="Z_3353C3AE_D720_11D2_8835_400000044310_.wvu.PrintArea" hidden="1">#REF!</definedName>
    <definedName name="Z_3353C3AE_D720_11D2_8835_400000044310_.wvu.PrintTitles" hidden="1">#REF!</definedName>
    <definedName name="Z_3353C3AF_D720_11D2_8835_400000044310_.wvu.PrintArea" hidden="1">#REF!</definedName>
    <definedName name="Z_3353C3AF_D720_11D2_8835_400000044310_.wvu.PrintTitles" hidden="1">#REF!</definedName>
    <definedName name="Z_3353C3B0_D720_11D2_8835_400000044310_.wvu.PrintArea" hidden="1">#REF!</definedName>
    <definedName name="Z_3353C3B0_D720_11D2_8835_400000044310_.wvu.PrintTitles" hidden="1">#REF!</definedName>
    <definedName name="Z_3353C3B1_D720_11D2_8835_400000044310_.wvu.PrintArea" hidden="1">#REF!</definedName>
    <definedName name="Z_3353C3B1_D720_11D2_8835_400000044310_.wvu.PrintTitles" hidden="1">#REF!</definedName>
    <definedName name="Z_3353C3B2_D720_11D2_8835_400000044310_.wvu.PrintArea" hidden="1">#REF!</definedName>
    <definedName name="Z_3353C3B2_D720_11D2_8835_400000044310_.wvu.PrintTitles" hidden="1">#REF!</definedName>
    <definedName name="Z_3353C3B3_D720_11D2_8835_400000044310_.wvu.PrintArea" hidden="1">#REF!</definedName>
    <definedName name="Z_3353C3B3_D720_11D2_8835_400000044310_.wvu.PrintTitles" hidden="1">#REF!</definedName>
    <definedName name="Z_3353C3B4_D720_11D2_8835_400000044310_.wvu.PrintArea" hidden="1">#REF!</definedName>
    <definedName name="Z_3353C3B4_D720_11D2_8835_400000044310_.wvu.PrintTitles" hidden="1">#REF!</definedName>
    <definedName name="Z_336ED703_BF90_11D2_8835_400000044310_.wvu.PrintArea" hidden="1">#REF!</definedName>
    <definedName name="Z_336ED704_BF90_11D2_8835_400000044310_.wvu.PrintArea" hidden="1">#REF!</definedName>
    <definedName name="Z_336ED705_BF90_11D2_8835_400000044310_.wvu.PrintArea" hidden="1">#REF!</definedName>
    <definedName name="Z_336ED706_BF90_11D2_8835_400000044310_.wvu.Cols" hidden="1">#REF!,#REF!</definedName>
    <definedName name="Z_336ED706_BF90_11D2_8835_400000044310_.wvu.PrintArea" hidden="1">#REF!</definedName>
    <definedName name="Z_336ED707_BF90_11D2_8835_400000044310_.wvu.PrintArea" hidden="1">#REF!</definedName>
    <definedName name="Z_336ED707_BF90_11D2_8835_400000044310_.wvu.PrintTitles" hidden="1">#REF!</definedName>
    <definedName name="Z_336ED708_BF90_11D2_8835_400000044310_.wvu.PrintArea" hidden="1">#REF!</definedName>
    <definedName name="Z_336ED708_BF90_11D2_8835_400000044310_.wvu.PrintTitles" hidden="1">#REF!</definedName>
    <definedName name="Z_336ED709_BF90_11D2_8835_400000044310_.wvu.PrintArea" hidden="1">#REF!</definedName>
    <definedName name="Z_336ED70A_BF90_11D2_8835_400000044310_.wvu.PrintArea" hidden="1">#REF!</definedName>
    <definedName name="Z_336ED70B_BF90_11D2_8835_400000044310_.wvu.PrintArea" hidden="1">#REF!</definedName>
    <definedName name="Z_336ED70B_BF90_11D2_8835_400000044310_.wvu.PrintTitles" hidden="1">#REF!</definedName>
    <definedName name="Z_336ED70C_BF90_11D2_8835_400000044310_.wvu.PrintArea" hidden="1">#REF!</definedName>
    <definedName name="Z_336ED70C_BF90_11D2_8835_400000044310_.wvu.PrintTitles" hidden="1">#REF!</definedName>
    <definedName name="Z_336ED70D_BF90_11D2_8835_400000044310_.wvu.PrintArea" hidden="1">#REF!</definedName>
    <definedName name="Z_336ED70D_BF90_11D2_8835_400000044310_.wvu.PrintTitles" hidden="1">#REF!</definedName>
    <definedName name="Z_336ED70E_BF90_11D2_8835_400000044310_.wvu.PrintArea" hidden="1">#REF!</definedName>
    <definedName name="Z_336ED70E_BF90_11D2_8835_400000044310_.wvu.PrintTitles" hidden="1">#REF!</definedName>
    <definedName name="Z_336ED70F_BF90_11D2_8835_400000044310_.wvu.PrintArea" hidden="1">#REF!</definedName>
    <definedName name="Z_336ED70F_BF90_11D2_8835_400000044310_.wvu.PrintTitles" hidden="1">#REF!</definedName>
    <definedName name="Z_336ED710_BF90_11D2_8835_400000044310_.wvu.PrintArea" hidden="1">#REF!</definedName>
    <definedName name="Z_336ED710_BF90_11D2_8835_400000044310_.wvu.PrintTitles" hidden="1">#REF!</definedName>
    <definedName name="Z_336ED711_BF90_11D2_8835_400000044310_.wvu.PrintArea" hidden="1">#REF!</definedName>
    <definedName name="Z_336ED711_BF90_11D2_8835_400000044310_.wvu.PrintTitles" hidden="1">#REF!</definedName>
    <definedName name="Z_336ED712_BF90_11D2_8835_400000044310_.wvu.PrintArea" hidden="1">#REF!</definedName>
    <definedName name="Z_336ED712_BF90_11D2_8835_400000044310_.wvu.PrintTitles" hidden="1">#REF!</definedName>
    <definedName name="Z_344F66E8_C0FF_11D2_8835_400000044310_.wvu.PrintArea" hidden="1">#REF!</definedName>
    <definedName name="Z_344F66E9_C0FF_11D2_8835_400000044310_.wvu.PrintArea" hidden="1">#REF!</definedName>
    <definedName name="Z_344F66EA_C0FF_11D2_8835_400000044310_.wvu.PrintArea" hidden="1">#REF!</definedName>
    <definedName name="Z_344F66EB_C0FF_11D2_8835_400000044310_.wvu.Cols" hidden="1">#REF!,#REF!</definedName>
    <definedName name="Z_344F66EB_C0FF_11D2_8835_400000044310_.wvu.PrintArea" hidden="1">#REF!</definedName>
    <definedName name="Z_344F66EC_C0FF_11D2_8835_400000044310_.wvu.PrintArea" hidden="1">#REF!</definedName>
    <definedName name="Z_344F66EC_C0FF_11D2_8835_400000044310_.wvu.PrintTitles" hidden="1">#REF!</definedName>
    <definedName name="Z_344F66ED_C0FF_11D2_8835_400000044310_.wvu.PrintArea" hidden="1">#REF!</definedName>
    <definedName name="Z_344F66ED_C0FF_11D2_8835_400000044310_.wvu.PrintTitles" hidden="1">#REF!</definedName>
    <definedName name="Z_344F66EE_C0FF_11D2_8835_400000044310_.wvu.PrintArea" hidden="1">#REF!</definedName>
    <definedName name="Z_344F66EF_C0FF_11D2_8835_400000044310_.wvu.PrintArea" hidden="1">#REF!</definedName>
    <definedName name="Z_344F66F0_C0FF_11D2_8835_400000044310_.wvu.PrintArea" hidden="1">#REF!</definedName>
    <definedName name="Z_344F66F0_C0FF_11D2_8835_400000044310_.wvu.PrintTitles" hidden="1">#REF!</definedName>
    <definedName name="Z_344F66F1_C0FF_11D2_8835_400000044310_.wvu.PrintArea" hidden="1">#REF!</definedName>
    <definedName name="Z_344F66F1_C0FF_11D2_8835_400000044310_.wvu.PrintTitles" hidden="1">#REF!</definedName>
    <definedName name="Z_344F66F2_C0FF_11D2_8835_400000044310_.wvu.PrintArea" hidden="1">#REF!</definedName>
    <definedName name="Z_344F66F2_C0FF_11D2_8835_400000044310_.wvu.PrintTitles" hidden="1">#REF!</definedName>
    <definedName name="Z_344F66F3_C0FF_11D2_8835_400000044310_.wvu.PrintArea" hidden="1">#REF!</definedName>
    <definedName name="Z_344F66F3_C0FF_11D2_8835_400000044310_.wvu.PrintTitles" hidden="1">#REF!</definedName>
    <definedName name="Z_344F66F4_C0FF_11D2_8835_400000044310_.wvu.PrintArea" hidden="1">#REF!</definedName>
    <definedName name="Z_344F66F4_C0FF_11D2_8835_400000044310_.wvu.PrintTitles" hidden="1">#REF!</definedName>
    <definedName name="Z_344F66F5_C0FF_11D2_8835_400000044310_.wvu.PrintArea" hidden="1">#REF!</definedName>
    <definedName name="Z_344F66F5_C0FF_11D2_8835_400000044310_.wvu.PrintTitles" hidden="1">#REF!</definedName>
    <definedName name="Z_344F66F6_C0FF_11D2_8835_400000044310_.wvu.PrintArea" hidden="1">#REF!</definedName>
    <definedName name="Z_344F66F6_C0FF_11D2_8835_400000044310_.wvu.PrintTitles" hidden="1">#REF!</definedName>
    <definedName name="Z_344F66F7_C0FF_11D2_8835_400000044310_.wvu.PrintArea" hidden="1">#REF!</definedName>
    <definedName name="Z_344F66F7_C0FF_11D2_8835_400000044310_.wvu.PrintTitles" hidden="1">#REF!</definedName>
    <definedName name="Z_344F6703_C0FF_11D2_8835_400000044310_.wvu.PrintArea" hidden="1">#REF!</definedName>
    <definedName name="Z_344F6704_C0FF_11D2_8835_400000044310_.wvu.PrintArea" hidden="1">#REF!</definedName>
    <definedName name="Z_344F6705_C0FF_11D2_8835_400000044310_.wvu.PrintArea" hidden="1">#REF!</definedName>
    <definedName name="Z_344F6706_C0FF_11D2_8835_400000044310_.wvu.Cols" hidden="1">#REF!,#REF!</definedName>
    <definedName name="Z_344F6706_C0FF_11D2_8835_400000044310_.wvu.PrintArea" hidden="1">#REF!</definedName>
    <definedName name="Z_344F6707_C0FF_11D2_8835_400000044310_.wvu.PrintArea" hidden="1">#REF!</definedName>
    <definedName name="Z_344F6707_C0FF_11D2_8835_400000044310_.wvu.PrintTitles" hidden="1">#REF!</definedName>
    <definedName name="Z_344F6708_C0FF_11D2_8835_400000044310_.wvu.PrintArea" hidden="1">#REF!</definedName>
    <definedName name="Z_344F6708_C0FF_11D2_8835_400000044310_.wvu.PrintTitles" hidden="1">#REF!</definedName>
    <definedName name="Z_344F6709_C0FF_11D2_8835_400000044310_.wvu.PrintArea" hidden="1">#REF!</definedName>
    <definedName name="Z_344F670A_C0FF_11D2_8835_400000044310_.wvu.PrintArea" hidden="1">#REF!</definedName>
    <definedName name="Z_344F670B_C0FF_11D2_8835_400000044310_.wvu.PrintArea" hidden="1">#REF!</definedName>
    <definedName name="Z_344F670B_C0FF_11D2_8835_400000044310_.wvu.PrintTitles" hidden="1">#REF!</definedName>
    <definedName name="Z_344F670C_C0FF_11D2_8835_400000044310_.wvu.PrintArea" hidden="1">#REF!</definedName>
    <definedName name="Z_344F670C_C0FF_11D2_8835_400000044310_.wvu.PrintTitles" hidden="1">#REF!</definedName>
    <definedName name="Z_344F670D_C0FF_11D2_8835_400000044310_.wvu.PrintArea" hidden="1">#REF!</definedName>
    <definedName name="Z_344F670D_C0FF_11D2_8835_400000044310_.wvu.PrintTitles" hidden="1">#REF!</definedName>
    <definedName name="Z_344F670E_C0FF_11D2_8835_400000044310_.wvu.PrintArea" hidden="1">#REF!</definedName>
    <definedName name="Z_344F670E_C0FF_11D2_8835_400000044310_.wvu.PrintTitles" hidden="1">#REF!</definedName>
    <definedName name="Z_344F670F_C0FF_11D2_8835_400000044310_.wvu.PrintArea" hidden="1">#REF!</definedName>
    <definedName name="Z_344F670F_C0FF_11D2_8835_400000044310_.wvu.PrintTitles" hidden="1">#REF!</definedName>
    <definedName name="Z_344F6710_C0FF_11D2_8835_400000044310_.wvu.PrintArea" hidden="1">#REF!</definedName>
    <definedName name="Z_344F6710_C0FF_11D2_8835_400000044310_.wvu.PrintTitles" hidden="1">#REF!</definedName>
    <definedName name="Z_344F6711_C0FF_11D2_8835_400000044310_.wvu.PrintArea" hidden="1">#REF!</definedName>
    <definedName name="Z_344F6711_C0FF_11D2_8835_400000044310_.wvu.PrintTitles" hidden="1">#REF!</definedName>
    <definedName name="Z_344F6712_C0FF_11D2_8835_400000044310_.wvu.PrintArea" hidden="1">#REF!</definedName>
    <definedName name="Z_344F6712_C0FF_11D2_8835_400000044310_.wvu.PrintTitles" hidden="1">#REF!</definedName>
    <definedName name="Z_344F671F_C0FF_11D2_8835_400000044310_.wvu.PrintArea" hidden="1">#REF!</definedName>
    <definedName name="Z_344F6720_C0FF_11D2_8835_400000044310_.wvu.PrintArea" hidden="1">#REF!</definedName>
    <definedName name="Z_344F6721_C0FF_11D2_8835_400000044310_.wvu.Cols" hidden="1">#REF!,#REF!</definedName>
    <definedName name="Z_344F6721_C0FF_11D2_8835_400000044310_.wvu.PrintArea" hidden="1">#REF!</definedName>
    <definedName name="Z_344F6722_C0FF_11D2_8835_400000044310_.wvu.PrintArea" hidden="1">#REF!</definedName>
    <definedName name="Z_344F6723_C0FF_11D2_8835_400000044310_.wvu.PrintArea" hidden="1">#REF!</definedName>
    <definedName name="Z_344F6723_C0FF_11D2_8835_400000044310_.wvu.PrintTitles" hidden="1">#REF!</definedName>
    <definedName name="Z_344F6724_C0FF_11D2_8835_400000044310_.wvu.PrintArea" hidden="1">#REF!</definedName>
    <definedName name="Z_344F6724_C0FF_11D2_8835_400000044310_.wvu.PrintTitles" hidden="1">#REF!</definedName>
    <definedName name="Z_344F6725_C0FF_11D2_8835_400000044310_.wvu.PrintArea" hidden="1">#REF!</definedName>
    <definedName name="Z_344F6726_C0FF_11D2_8835_400000044310_.wvu.PrintArea" hidden="1">#REF!</definedName>
    <definedName name="Z_344F6727_C0FF_11D2_8835_400000044310_.wvu.PrintArea" hidden="1">#REF!</definedName>
    <definedName name="Z_344F6727_C0FF_11D2_8835_400000044310_.wvu.PrintTitles" hidden="1">#REF!</definedName>
    <definedName name="Z_344F6728_C0FF_11D2_8835_400000044310_.wvu.PrintArea" hidden="1">#REF!</definedName>
    <definedName name="Z_344F6728_C0FF_11D2_8835_400000044310_.wvu.PrintTitles" hidden="1">#REF!</definedName>
    <definedName name="Z_344F6729_C0FF_11D2_8835_400000044310_.wvu.PrintArea" hidden="1">#REF!</definedName>
    <definedName name="Z_344F6729_C0FF_11D2_8835_400000044310_.wvu.PrintTitles" hidden="1">#REF!</definedName>
    <definedName name="Z_344F672A_C0FF_11D2_8835_400000044310_.wvu.PrintArea" hidden="1">#REF!</definedName>
    <definedName name="Z_344F672A_C0FF_11D2_8835_400000044310_.wvu.PrintTitles" hidden="1">#REF!</definedName>
    <definedName name="Z_344F672B_C0FF_11D2_8835_400000044310_.wvu.PrintArea" hidden="1">#REF!</definedName>
    <definedName name="Z_344F672B_C0FF_11D2_8835_400000044310_.wvu.PrintTitles" hidden="1">#REF!</definedName>
    <definedName name="Z_344F672C_C0FF_11D2_8835_400000044310_.wvu.PrintArea" hidden="1">#REF!</definedName>
    <definedName name="Z_344F672C_C0FF_11D2_8835_400000044310_.wvu.PrintTitles" hidden="1">#REF!</definedName>
    <definedName name="Z_344F672D_C0FF_11D2_8835_400000044310_.wvu.PrintArea" hidden="1">#REF!</definedName>
    <definedName name="Z_344F672D_C0FF_11D2_8835_400000044310_.wvu.PrintTitles" hidden="1">#REF!</definedName>
    <definedName name="Z_344F672E_C0FF_11D2_8835_400000044310_.wvu.PrintArea" hidden="1">#REF!</definedName>
    <definedName name="Z_344F672E_C0FF_11D2_8835_400000044310_.wvu.PrintTitles" hidden="1">#REF!</definedName>
    <definedName name="Z_345532F3_5FC0_11D3_8D27_400000044310_.wvu.PrintArea" hidden="1">#REF!</definedName>
    <definedName name="Z_345532F4_5FC0_11D3_8D27_400000044310_.wvu.PrintArea" hidden="1">#REF!</definedName>
    <definedName name="Z_345532F5_5FC0_11D3_8D27_400000044310_.wvu.Cols" hidden="1">#REF!,#REF!</definedName>
    <definedName name="Z_345532F5_5FC0_11D3_8D27_400000044310_.wvu.PrintArea" hidden="1">#REF!</definedName>
    <definedName name="Z_345532F6_5FC0_11D3_8D27_400000044310_.wvu.PrintArea" hidden="1">#REF!</definedName>
    <definedName name="Z_345532F7_5FC0_11D3_8D27_400000044310_.wvu.PrintArea" hidden="1">#REF!</definedName>
    <definedName name="Z_345532F7_5FC0_11D3_8D27_400000044310_.wvu.PrintTitles" hidden="1">#REF!</definedName>
    <definedName name="Z_345532F8_5FC0_11D3_8D27_400000044310_.wvu.PrintArea" hidden="1">#REF!</definedName>
    <definedName name="Z_345532F8_5FC0_11D3_8D27_400000044310_.wvu.PrintTitles" hidden="1">#REF!</definedName>
    <definedName name="Z_345532F9_5FC0_11D3_8D27_400000044310_.wvu.PrintArea" hidden="1">#REF!</definedName>
    <definedName name="Z_345532FA_5FC0_11D3_8D27_400000044310_.wvu.PrintArea" hidden="1">#REF!</definedName>
    <definedName name="Z_345532FB_5FC0_11D3_8D27_400000044310_.wvu.PrintArea" hidden="1">#REF!</definedName>
    <definedName name="Z_345532FB_5FC0_11D3_8D27_400000044310_.wvu.PrintTitles" hidden="1">#REF!</definedName>
    <definedName name="Z_345532FC_5FC0_11D3_8D27_400000044310_.wvu.PrintArea" hidden="1">#REF!</definedName>
    <definedName name="Z_345532FC_5FC0_11D3_8D27_400000044310_.wvu.PrintTitles" hidden="1">#REF!</definedName>
    <definedName name="Z_345532FD_5FC0_11D3_8D27_400000044310_.wvu.PrintArea" hidden="1">#REF!</definedName>
    <definedName name="Z_345532FD_5FC0_11D3_8D27_400000044310_.wvu.PrintTitles" hidden="1">#REF!</definedName>
    <definedName name="Z_345532FE_5FC0_11D3_8D27_400000044310_.wvu.PrintArea" hidden="1">#REF!</definedName>
    <definedName name="Z_345532FE_5FC0_11D3_8D27_400000044310_.wvu.PrintTitles" hidden="1">#REF!</definedName>
    <definedName name="Z_345532FF_5FC0_11D3_8D27_400000044310_.wvu.PrintArea" hidden="1">#REF!</definedName>
    <definedName name="Z_345532FF_5FC0_11D3_8D27_400000044310_.wvu.PrintTitles" hidden="1">#REF!</definedName>
    <definedName name="Z_34553300_5FC0_11D3_8D27_400000044310_.wvu.PrintArea" hidden="1">#REF!</definedName>
    <definedName name="Z_34553300_5FC0_11D3_8D27_400000044310_.wvu.PrintTitles" hidden="1">#REF!</definedName>
    <definedName name="Z_34553301_5FC0_11D3_8D27_400000044310_.wvu.PrintArea" hidden="1">#REF!</definedName>
    <definedName name="Z_34553301_5FC0_11D3_8D27_400000044310_.wvu.PrintTitles" hidden="1">#REF!</definedName>
    <definedName name="Z_34553302_5FC0_11D3_8D27_400000044310_.wvu.PrintArea" hidden="1">#REF!</definedName>
    <definedName name="Z_34553302_5FC0_11D3_8D27_400000044310_.wvu.PrintTitles" hidden="1">#REF!</definedName>
    <definedName name="Z_35BF42F5_2E54_11D3_8CE0_400000044310_.wvu.PrintArea" hidden="1">#REF!</definedName>
    <definedName name="Z_35BF42F6_2E54_11D3_8CE0_400000044310_.wvu.PrintArea" hidden="1">#REF!</definedName>
    <definedName name="Z_35BF42F7_2E54_11D3_8CE0_400000044310_.wvu.Cols" hidden="1">#REF!,#REF!</definedName>
    <definedName name="Z_35BF42F7_2E54_11D3_8CE0_400000044310_.wvu.PrintArea" hidden="1">#REF!</definedName>
    <definedName name="Z_35BF42F8_2E54_11D3_8CE0_400000044310_.wvu.PrintArea" hidden="1">#REF!</definedName>
    <definedName name="Z_35BF42F9_2E54_11D3_8CE0_400000044310_.wvu.PrintArea" hidden="1">#REF!</definedName>
    <definedName name="Z_35BF42F9_2E54_11D3_8CE0_400000044310_.wvu.PrintTitles" hidden="1">#REF!</definedName>
    <definedName name="Z_35BF42FA_2E54_11D3_8CE0_400000044310_.wvu.PrintArea" hidden="1">#REF!</definedName>
    <definedName name="Z_35BF42FA_2E54_11D3_8CE0_400000044310_.wvu.PrintTitles" hidden="1">#REF!</definedName>
    <definedName name="Z_35BF42FB_2E54_11D3_8CE0_400000044310_.wvu.PrintArea" hidden="1">#REF!</definedName>
    <definedName name="Z_35BF42FC_2E54_11D3_8CE0_400000044310_.wvu.PrintArea" hidden="1">#REF!</definedName>
    <definedName name="Z_35BF42FD_2E54_11D3_8CE0_400000044310_.wvu.PrintArea" hidden="1">#REF!</definedName>
    <definedName name="Z_35BF42FD_2E54_11D3_8CE0_400000044310_.wvu.PrintTitles" hidden="1">#REF!</definedName>
    <definedName name="Z_35BF42FE_2E54_11D3_8CE0_400000044310_.wvu.PrintArea" hidden="1">#REF!</definedName>
    <definedName name="Z_35BF42FE_2E54_11D3_8CE0_400000044310_.wvu.PrintTitles" hidden="1">#REF!</definedName>
    <definedName name="Z_35BF42FF_2E54_11D3_8CE0_400000044310_.wvu.PrintArea" hidden="1">#REF!</definedName>
    <definedName name="Z_35BF42FF_2E54_11D3_8CE0_400000044310_.wvu.PrintTitles" hidden="1">#REF!</definedName>
    <definedName name="Z_35BF4300_2E54_11D3_8CE0_400000044310_.wvu.PrintArea" hidden="1">#REF!</definedName>
    <definedName name="Z_35BF4300_2E54_11D3_8CE0_400000044310_.wvu.PrintTitles" hidden="1">#REF!</definedName>
    <definedName name="Z_35BF4301_2E54_11D3_8CE0_400000044310_.wvu.PrintArea" hidden="1">#REF!</definedName>
    <definedName name="Z_35BF4301_2E54_11D3_8CE0_400000044310_.wvu.PrintTitles" hidden="1">#REF!</definedName>
    <definedName name="Z_35BF4302_2E54_11D3_8CE0_400000044310_.wvu.PrintArea" hidden="1">#REF!</definedName>
    <definedName name="Z_35BF4302_2E54_11D3_8CE0_400000044310_.wvu.PrintTitles" hidden="1">#REF!</definedName>
    <definedName name="Z_35BF4303_2E54_11D3_8CE0_400000044310_.wvu.PrintArea" hidden="1">#REF!</definedName>
    <definedName name="Z_35BF4303_2E54_11D3_8CE0_400000044310_.wvu.PrintTitles" hidden="1">#REF!</definedName>
    <definedName name="Z_35BF4304_2E54_11D3_8CE0_400000044310_.wvu.PrintArea" hidden="1">#REF!</definedName>
    <definedName name="Z_35BF4304_2E54_11D3_8CE0_400000044310_.wvu.PrintTitles" hidden="1">#REF!</definedName>
    <definedName name="Z_3CA8FCC2_049C_11D3_8CDF_400000044310_.wvu.PrintArea" hidden="1">#REF!</definedName>
    <definedName name="Z_3CA8FCC3_049C_11D3_8CDF_400000044310_.wvu.PrintArea" hidden="1">#REF!</definedName>
    <definedName name="Z_3CA8FCC4_049C_11D3_8CDF_400000044310_.wvu.Cols" hidden="1">#REF!,#REF!</definedName>
    <definedName name="Z_3CA8FCC4_049C_11D3_8CDF_400000044310_.wvu.PrintArea" hidden="1">#REF!</definedName>
    <definedName name="Z_3CA8FCC5_049C_11D3_8CDF_400000044310_.wvu.PrintArea" hidden="1">#REF!</definedName>
    <definedName name="Z_3CA8FCC6_049C_11D3_8CDF_400000044310_.wvu.PrintArea" hidden="1">#REF!</definedName>
    <definedName name="Z_3CA8FCC6_049C_11D3_8CDF_400000044310_.wvu.PrintTitles" hidden="1">#REF!</definedName>
    <definedName name="Z_3CA8FCC7_049C_11D3_8CDF_400000044310_.wvu.PrintArea" hidden="1">#REF!</definedName>
    <definedName name="Z_3CA8FCC7_049C_11D3_8CDF_400000044310_.wvu.PrintTitles" hidden="1">#REF!</definedName>
    <definedName name="Z_3CA8FCC8_049C_11D3_8CDF_400000044310_.wvu.PrintArea" hidden="1">#REF!</definedName>
    <definedName name="Z_3CA8FCC9_049C_11D3_8CDF_400000044310_.wvu.PrintArea" hidden="1">#REF!</definedName>
    <definedName name="Z_3CA8FCCA_049C_11D3_8CDF_400000044310_.wvu.PrintArea" hidden="1">#REF!</definedName>
    <definedName name="Z_3CA8FCCA_049C_11D3_8CDF_400000044310_.wvu.PrintTitles" hidden="1">#REF!</definedName>
    <definedName name="Z_3CA8FCCB_049C_11D3_8CDF_400000044310_.wvu.PrintArea" hidden="1">#REF!</definedName>
    <definedName name="Z_3CA8FCCB_049C_11D3_8CDF_400000044310_.wvu.PrintTitles" hidden="1">#REF!</definedName>
    <definedName name="Z_3CA8FCCC_049C_11D3_8CDF_400000044310_.wvu.PrintArea" hidden="1">#REF!</definedName>
    <definedName name="Z_3CA8FCCC_049C_11D3_8CDF_400000044310_.wvu.PrintTitles" hidden="1">#REF!</definedName>
    <definedName name="Z_3CA8FCCD_049C_11D3_8CDF_400000044310_.wvu.PrintArea" hidden="1">#REF!</definedName>
    <definedName name="Z_3CA8FCCD_049C_11D3_8CDF_400000044310_.wvu.PrintTitles" hidden="1">#REF!</definedName>
    <definedName name="Z_3CA8FCCE_049C_11D3_8CDF_400000044310_.wvu.PrintArea" hidden="1">#REF!</definedName>
    <definedName name="Z_3CA8FCCE_049C_11D3_8CDF_400000044310_.wvu.PrintTitles" hidden="1">#REF!</definedName>
    <definedName name="Z_3CA8FCCF_049C_11D3_8CDF_400000044310_.wvu.PrintArea" hidden="1">#REF!</definedName>
    <definedName name="Z_3CA8FCCF_049C_11D3_8CDF_400000044310_.wvu.PrintTitles" hidden="1">#REF!</definedName>
    <definedName name="Z_3CA8FCD0_049C_11D3_8CDF_400000044310_.wvu.PrintArea" hidden="1">#REF!</definedName>
    <definedName name="Z_3CA8FCD0_049C_11D3_8CDF_400000044310_.wvu.PrintTitles" hidden="1">#REF!</definedName>
    <definedName name="Z_3CA8FCD1_049C_11D3_8CDF_400000044310_.wvu.PrintArea" hidden="1">#REF!</definedName>
    <definedName name="Z_3CA8FCD1_049C_11D3_8CDF_400000044310_.wvu.PrintTitles" hidden="1">#REF!</definedName>
    <definedName name="Z_3CF8B783_55A0_11D3_8D27_400000044310_.wvu.PrintArea" hidden="1">#REF!</definedName>
    <definedName name="Z_3CF8B784_55A0_11D3_8D27_400000044310_.wvu.PrintArea" hidden="1">#REF!</definedName>
    <definedName name="Z_3CF8B785_55A0_11D3_8D27_400000044310_.wvu.Cols" hidden="1">#REF!,#REF!</definedName>
    <definedName name="Z_3CF8B785_55A0_11D3_8D27_400000044310_.wvu.PrintArea" hidden="1">#REF!</definedName>
    <definedName name="Z_3CF8B786_55A0_11D3_8D27_400000044310_.wvu.PrintArea" hidden="1">#REF!</definedName>
    <definedName name="Z_3CF8B787_55A0_11D3_8D27_400000044310_.wvu.PrintArea" hidden="1">#REF!</definedName>
    <definedName name="Z_3CF8B787_55A0_11D3_8D27_400000044310_.wvu.PrintTitles" hidden="1">#REF!</definedName>
    <definedName name="Z_3CF8B788_55A0_11D3_8D27_400000044310_.wvu.PrintArea" hidden="1">#REF!</definedName>
    <definedName name="Z_3CF8B788_55A0_11D3_8D27_400000044310_.wvu.PrintTitles" hidden="1">#REF!</definedName>
    <definedName name="Z_3CF8B789_55A0_11D3_8D27_400000044310_.wvu.PrintArea" hidden="1">#REF!</definedName>
    <definedName name="Z_3CF8B78A_55A0_11D3_8D27_400000044310_.wvu.PrintArea" hidden="1">#REF!</definedName>
    <definedName name="Z_3CF8B78B_55A0_11D3_8D27_400000044310_.wvu.PrintArea" hidden="1">#REF!</definedName>
    <definedName name="Z_3CF8B78B_55A0_11D3_8D27_400000044310_.wvu.PrintTitles" hidden="1">#REF!</definedName>
    <definedName name="Z_3CF8B78C_55A0_11D3_8D27_400000044310_.wvu.PrintArea" hidden="1">#REF!</definedName>
    <definedName name="Z_3CF8B78C_55A0_11D3_8D27_400000044310_.wvu.PrintTitles" hidden="1">#REF!</definedName>
    <definedName name="Z_3CF8B78D_55A0_11D3_8D27_400000044310_.wvu.PrintArea" hidden="1">#REF!</definedName>
    <definedName name="Z_3CF8B78D_55A0_11D3_8D27_400000044310_.wvu.PrintTitles" hidden="1">#REF!</definedName>
    <definedName name="Z_3CF8B78E_55A0_11D3_8D27_400000044310_.wvu.PrintArea" hidden="1">#REF!</definedName>
    <definedName name="Z_3CF8B78E_55A0_11D3_8D27_400000044310_.wvu.PrintTitles" hidden="1">#REF!</definedName>
    <definedName name="Z_3CF8B78F_55A0_11D3_8D27_400000044310_.wvu.PrintArea" hidden="1">#REF!</definedName>
    <definedName name="Z_3CF8B78F_55A0_11D3_8D27_400000044310_.wvu.PrintTitles" hidden="1">#REF!</definedName>
    <definedName name="Z_3CF8B790_55A0_11D3_8D27_400000044310_.wvu.PrintArea" hidden="1">#REF!</definedName>
    <definedName name="Z_3CF8B790_55A0_11D3_8D27_400000044310_.wvu.PrintTitles" hidden="1">#REF!</definedName>
    <definedName name="Z_3CF8B791_55A0_11D3_8D27_400000044310_.wvu.PrintArea" hidden="1">#REF!</definedName>
    <definedName name="Z_3CF8B791_55A0_11D3_8D27_400000044310_.wvu.PrintTitles" hidden="1">#REF!</definedName>
    <definedName name="Z_3CF8B792_55A0_11D3_8D27_400000044310_.wvu.PrintArea" hidden="1">#REF!</definedName>
    <definedName name="Z_3CF8B792_55A0_11D3_8D27_400000044310_.wvu.PrintTitles" hidden="1">#REF!</definedName>
    <definedName name="Z_3CF8B798_55A0_11D3_8D27_400000044310_.wvu.PrintArea" hidden="1">#REF!</definedName>
    <definedName name="Z_3CF8B799_55A0_11D3_8D27_400000044310_.wvu.PrintArea" hidden="1">#REF!</definedName>
    <definedName name="Z_3CF8B79A_55A0_11D3_8D27_400000044310_.wvu.Cols" hidden="1">#REF!,#REF!</definedName>
    <definedName name="Z_3CF8B79A_55A0_11D3_8D27_400000044310_.wvu.PrintArea" hidden="1">#REF!</definedName>
    <definedName name="Z_3CF8B79B_55A0_11D3_8D27_400000044310_.wvu.PrintArea" hidden="1">#REF!</definedName>
    <definedName name="Z_3CF8B79C_55A0_11D3_8D27_400000044310_.wvu.PrintArea" hidden="1">#REF!</definedName>
    <definedName name="Z_3CF8B79C_55A0_11D3_8D27_400000044310_.wvu.PrintTitles" hidden="1">#REF!</definedName>
    <definedName name="Z_3CF8B79D_55A0_11D3_8D27_400000044310_.wvu.PrintArea" hidden="1">#REF!</definedName>
    <definedName name="Z_3CF8B79D_55A0_11D3_8D27_400000044310_.wvu.PrintTitles" hidden="1">#REF!</definedName>
    <definedName name="Z_3CF8B79E_55A0_11D3_8D27_400000044310_.wvu.PrintArea" hidden="1">#REF!</definedName>
    <definedName name="Z_3CF8B79F_55A0_11D3_8D27_400000044310_.wvu.PrintArea" hidden="1">#REF!</definedName>
    <definedName name="Z_3CF8B7A0_55A0_11D3_8D27_400000044310_.wvu.PrintArea" hidden="1">#REF!</definedName>
    <definedName name="Z_3CF8B7A0_55A0_11D3_8D27_400000044310_.wvu.PrintTitles" hidden="1">#REF!</definedName>
    <definedName name="Z_3CF8B7A1_55A0_11D3_8D27_400000044310_.wvu.PrintArea" hidden="1">#REF!</definedName>
    <definedName name="Z_3CF8B7A1_55A0_11D3_8D27_400000044310_.wvu.PrintTitles" hidden="1">#REF!</definedName>
    <definedName name="Z_3CF8B7A2_55A0_11D3_8D27_400000044310_.wvu.PrintArea" hidden="1">#REF!</definedName>
    <definedName name="Z_3CF8B7A2_55A0_11D3_8D27_400000044310_.wvu.PrintTitles" hidden="1">#REF!</definedName>
    <definedName name="Z_3CF8B7A3_55A0_11D3_8D27_400000044310_.wvu.PrintArea" hidden="1">#REF!</definedName>
    <definedName name="Z_3CF8B7A3_55A0_11D3_8D27_400000044310_.wvu.PrintTitles" hidden="1">#REF!</definedName>
    <definedName name="Z_3CF8B7A4_55A0_11D3_8D27_400000044310_.wvu.PrintArea" hidden="1">#REF!</definedName>
    <definedName name="Z_3CF8B7A4_55A0_11D3_8D27_400000044310_.wvu.PrintTitles" hidden="1">#REF!</definedName>
    <definedName name="Z_3CF8B7A5_55A0_11D3_8D27_400000044310_.wvu.PrintArea" hidden="1">#REF!</definedName>
    <definedName name="Z_3CF8B7A5_55A0_11D3_8D27_400000044310_.wvu.PrintTitles" hidden="1">#REF!</definedName>
    <definedName name="Z_3CF8B7A6_55A0_11D3_8D27_400000044310_.wvu.PrintArea" hidden="1">#REF!</definedName>
    <definedName name="Z_3CF8B7A6_55A0_11D3_8D27_400000044310_.wvu.PrintTitles" hidden="1">#REF!</definedName>
    <definedName name="Z_3CF8B7A7_55A0_11D3_8D27_400000044310_.wvu.PrintArea" hidden="1">#REF!</definedName>
    <definedName name="Z_3CF8B7A7_55A0_11D3_8D27_400000044310_.wvu.PrintTitles" hidden="1">#REF!</definedName>
    <definedName name="Z_3ED52843_7DA7_11D3_8D29_400000044310_.wvu.PrintArea" hidden="1">#REF!</definedName>
    <definedName name="Z_3ED52844_7DA7_11D3_8D29_400000044310_.wvu.PrintArea" hidden="1">#REF!</definedName>
    <definedName name="Z_3ED52845_7DA7_11D3_8D29_400000044310_.wvu.Cols" hidden="1">#REF!,#REF!</definedName>
    <definedName name="Z_3ED52845_7DA7_11D3_8D29_400000044310_.wvu.PrintArea" hidden="1">#REF!</definedName>
    <definedName name="Z_3ED52846_7DA7_11D3_8D29_400000044310_.wvu.PrintArea" hidden="1">#REF!</definedName>
    <definedName name="Z_3ED52847_7DA7_11D3_8D29_400000044310_.wvu.PrintArea" hidden="1">#REF!</definedName>
    <definedName name="Z_3ED52847_7DA7_11D3_8D29_400000044310_.wvu.PrintTitles" hidden="1">#REF!</definedName>
    <definedName name="Z_3ED52848_7DA7_11D3_8D29_400000044310_.wvu.PrintArea" hidden="1">#REF!</definedName>
    <definedName name="Z_3ED52848_7DA7_11D3_8D29_400000044310_.wvu.PrintTitles" hidden="1">#REF!</definedName>
    <definedName name="Z_3ED52849_7DA7_11D3_8D29_400000044310_.wvu.PrintArea" hidden="1">#REF!</definedName>
    <definedName name="Z_3ED5284A_7DA7_11D3_8D29_400000044310_.wvu.PrintArea" hidden="1">#REF!</definedName>
    <definedName name="Z_3ED5284B_7DA7_11D3_8D29_400000044310_.wvu.PrintArea" hidden="1">#REF!</definedName>
    <definedName name="Z_3ED5284B_7DA7_11D3_8D29_400000044310_.wvu.PrintTitles" hidden="1">#REF!</definedName>
    <definedName name="Z_3ED5284C_7DA7_11D3_8D29_400000044310_.wvu.PrintArea" hidden="1">#REF!</definedName>
    <definedName name="Z_3ED5284C_7DA7_11D3_8D29_400000044310_.wvu.PrintTitles" hidden="1">#REF!</definedName>
    <definedName name="Z_3ED5284D_7DA7_11D3_8D29_400000044310_.wvu.PrintArea" hidden="1">#REF!</definedName>
    <definedName name="Z_3ED5284D_7DA7_11D3_8D29_400000044310_.wvu.PrintTitles" hidden="1">#REF!</definedName>
    <definedName name="Z_3ED5284E_7DA7_11D3_8D29_400000044310_.wvu.PrintArea" hidden="1">#REF!</definedName>
    <definedName name="Z_3ED5284E_7DA7_11D3_8D29_400000044310_.wvu.PrintTitles" hidden="1">#REF!</definedName>
    <definedName name="Z_3ED5284F_7DA7_11D3_8D29_400000044310_.wvu.PrintArea" hidden="1">#REF!</definedName>
    <definedName name="Z_3ED5284F_7DA7_11D3_8D29_400000044310_.wvu.PrintTitles" hidden="1">#REF!</definedName>
    <definedName name="Z_3ED52850_7DA7_11D3_8D29_400000044310_.wvu.PrintArea" hidden="1">#REF!</definedName>
    <definedName name="Z_3ED52850_7DA7_11D3_8D29_400000044310_.wvu.PrintTitles" hidden="1">#REF!</definedName>
    <definedName name="Z_3ED52851_7DA7_11D3_8D29_400000044310_.wvu.PrintArea" hidden="1">#REF!</definedName>
    <definedName name="Z_3ED52851_7DA7_11D3_8D29_400000044310_.wvu.PrintTitles" hidden="1">#REF!</definedName>
    <definedName name="Z_3ED52852_7DA7_11D3_8D29_400000044310_.wvu.PrintArea" hidden="1">#REF!</definedName>
    <definedName name="Z_3ED52852_7DA7_11D3_8D29_400000044310_.wvu.PrintTitles" hidden="1">#REF!</definedName>
    <definedName name="Z_418DF6FE_13EF_11D2_8C37_00A0C92A9A63_.wvu.PrintArea" localSheetId="1" hidden="1">#REF!</definedName>
    <definedName name="Z_418DF6FE_13EF_11D2_8C37_00A0C92A9A63_.wvu.PrintArea" hidden="1">#REF!</definedName>
    <definedName name="Z_418DF6FE_13EF_11D2_8C37_00A0C92A9A63_.wvu.PrintTitles" localSheetId="1" hidden="1">#REF!</definedName>
    <definedName name="Z_418DF6FE_13EF_11D2_8C37_00A0C92A9A63_.wvu.PrintTitles" hidden="1">#REF!</definedName>
    <definedName name="Z_418DF6FE_13EF_11D2_8C37_00A0C92A9A63_.wvu.Rows" localSheetId="3" hidden="1">#REF!,#REF!,#REF!,#REF!,#REF!,#REF!,#REF!</definedName>
    <definedName name="Z_418DF6FE_13EF_11D2_8C37_00A0C92A9A63_.wvu.Rows" localSheetId="6" hidden="1">#REF!,#REF!,#REF!,#REF!,#REF!,#REF!,#REF!</definedName>
    <definedName name="Z_418DF6FE_13EF_11D2_8C37_00A0C92A9A63_.wvu.Rows" localSheetId="7" hidden="1">#REF!,#REF!,#REF!,#REF!,#REF!,#REF!,#REF!</definedName>
    <definedName name="Z_418DF6FE_13EF_11D2_8C37_00A0C92A9A63_.wvu.Rows" localSheetId="8" hidden="1">#REF!,#REF!,#REF!,#REF!,#REF!,#REF!,#REF!</definedName>
    <definedName name="Z_418DF6FE_13EF_11D2_8C37_00A0C92A9A63_.wvu.Rows" localSheetId="9" hidden="1">#REF!,#REF!,#REF!,#REF!,#REF!,#REF!,#REF!</definedName>
    <definedName name="Z_418DF6FE_13EF_11D2_8C37_00A0C92A9A63_.wvu.Rows" localSheetId="13" hidden="1">#REF!,#REF!,#REF!,#REF!,#REF!,#REF!,#REF!</definedName>
    <definedName name="Z_418DF6FE_13EF_11D2_8C37_00A0C92A9A63_.wvu.Rows" localSheetId="14" hidden="1">#REF!,#REF!,#REF!,#REF!,#REF!,#REF!,#REF!</definedName>
    <definedName name="Z_418DF6FE_13EF_11D2_8C37_00A0C92A9A63_.wvu.Rows" localSheetId="15" hidden="1">#REF!,#REF!,#REF!,#REF!,#REF!,#REF!,#REF!</definedName>
    <definedName name="Z_418DF6FE_13EF_11D2_8C37_00A0C92A9A63_.wvu.Rows" localSheetId="1" hidden="1">#REF!,#REF!,#REF!,#REF!,#REF!,#REF!,#REF!</definedName>
    <definedName name="Z_418DF6FE_13EF_11D2_8C37_00A0C92A9A63_.wvu.Rows" localSheetId="2" hidden="1">#REF!,#REF!,#REF!,#REF!,#REF!,#REF!,#REF!</definedName>
    <definedName name="Z_418DF6FE_13EF_11D2_8C37_00A0C92A9A63_.wvu.Rows" hidden="1">#REF!,#REF!,#REF!,#REF!,#REF!,#REF!,#REF!</definedName>
    <definedName name="Z_418FFED4_856D_11D3_8D29_400000044310_.wvu.PrintArea" hidden="1">#REF!</definedName>
    <definedName name="Z_418FFED5_856D_11D3_8D29_400000044310_.wvu.PrintArea" hidden="1">#REF!</definedName>
    <definedName name="Z_418FFED6_856D_11D3_8D29_400000044310_.wvu.Cols" hidden="1">#REF!,#REF!</definedName>
    <definedName name="Z_418FFED6_856D_11D3_8D29_400000044310_.wvu.PrintArea" hidden="1">#REF!</definedName>
    <definedName name="Z_418FFED7_856D_11D3_8D29_400000044310_.wvu.PrintArea" hidden="1">#REF!</definedName>
    <definedName name="Z_418FFED8_856D_11D3_8D29_400000044310_.wvu.PrintArea" hidden="1">#REF!</definedName>
    <definedName name="Z_418FFED8_856D_11D3_8D29_400000044310_.wvu.PrintTitles" hidden="1">#REF!</definedName>
    <definedName name="Z_418FFED9_856D_11D3_8D29_400000044310_.wvu.PrintArea" hidden="1">#REF!</definedName>
    <definedName name="Z_418FFED9_856D_11D3_8D29_400000044310_.wvu.PrintTitles" hidden="1">#REF!</definedName>
    <definedName name="Z_418FFEDA_856D_11D3_8D29_400000044310_.wvu.PrintArea" hidden="1">#REF!</definedName>
    <definedName name="Z_418FFEDB_856D_11D3_8D29_400000044310_.wvu.PrintArea" hidden="1">#REF!</definedName>
    <definedName name="Z_418FFEDC_856D_11D3_8D29_400000044310_.wvu.PrintArea" hidden="1">#REF!</definedName>
    <definedName name="Z_418FFEDC_856D_11D3_8D29_400000044310_.wvu.PrintTitles" hidden="1">#REF!</definedName>
    <definedName name="Z_418FFEDD_856D_11D3_8D29_400000044310_.wvu.PrintArea" hidden="1">#REF!</definedName>
    <definedName name="Z_418FFEDD_856D_11D3_8D29_400000044310_.wvu.PrintTitles" hidden="1">#REF!</definedName>
    <definedName name="Z_418FFEDE_856D_11D3_8D29_400000044310_.wvu.PrintArea" hidden="1">#REF!</definedName>
    <definedName name="Z_418FFEDE_856D_11D3_8D29_400000044310_.wvu.PrintTitles" hidden="1">#REF!</definedName>
    <definedName name="Z_418FFEDF_856D_11D3_8D29_400000044310_.wvu.PrintArea" hidden="1">#REF!</definedName>
    <definedName name="Z_418FFEDF_856D_11D3_8D29_400000044310_.wvu.PrintTitles" hidden="1">#REF!</definedName>
    <definedName name="Z_418FFEE0_856D_11D3_8D29_400000044310_.wvu.PrintArea" hidden="1">#REF!</definedName>
    <definedName name="Z_418FFEE0_856D_11D3_8D29_400000044310_.wvu.PrintTitles" hidden="1">#REF!</definedName>
    <definedName name="Z_418FFEE1_856D_11D3_8D29_400000044310_.wvu.PrintArea" hidden="1">#REF!</definedName>
    <definedName name="Z_418FFEE1_856D_11D3_8D29_400000044310_.wvu.PrintTitles" hidden="1">#REF!</definedName>
    <definedName name="Z_418FFEE2_856D_11D3_8D29_400000044310_.wvu.PrintArea" hidden="1">#REF!</definedName>
    <definedName name="Z_418FFEE2_856D_11D3_8D29_400000044310_.wvu.PrintTitles" hidden="1">#REF!</definedName>
    <definedName name="Z_418FFEE3_856D_11D3_8D29_400000044310_.wvu.PrintArea" hidden="1">#REF!</definedName>
    <definedName name="Z_418FFEE3_856D_11D3_8D29_400000044310_.wvu.PrintTitles" hidden="1">#REF!</definedName>
    <definedName name="Z_41DAF6B8_96BC_11D3_8D29_400000044310_.wvu.PrintArea" hidden="1">#REF!</definedName>
    <definedName name="Z_41DAF6B9_96BC_11D3_8D29_400000044310_.wvu.PrintArea" hidden="1">#REF!</definedName>
    <definedName name="Z_41DAF6BA_96BC_11D3_8D29_400000044310_.wvu.Cols" hidden="1">#REF!,#REF!</definedName>
    <definedName name="Z_41DAF6BA_96BC_11D3_8D29_400000044310_.wvu.PrintArea" hidden="1">#REF!</definedName>
    <definedName name="Z_41DAF6BB_96BC_11D3_8D29_400000044310_.wvu.PrintArea" hidden="1">#REF!</definedName>
    <definedName name="Z_41DAF6BC_96BC_11D3_8D29_400000044310_.wvu.PrintArea" hidden="1">#REF!</definedName>
    <definedName name="Z_41DAF6BC_96BC_11D3_8D29_400000044310_.wvu.PrintTitles" hidden="1">#REF!</definedName>
    <definedName name="Z_41DAF6BD_96BC_11D3_8D29_400000044310_.wvu.PrintArea" hidden="1">#REF!</definedName>
    <definedName name="Z_41DAF6BD_96BC_11D3_8D29_400000044310_.wvu.PrintTitles" hidden="1">#REF!</definedName>
    <definedName name="Z_41DAF6BE_96BC_11D3_8D29_400000044310_.wvu.PrintArea" hidden="1">#REF!</definedName>
    <definedName name="Z_41DAF6BF_96BC_11D3_8D29_400000044310_.wvu.PrintArea" hidden="1">#REF!</definedName>
    <definedName name="Z_41DAF6C0_96BC_11D3_8D29_400000044310_.wvu.PrintArea" hidden="1">#REF!</definedName>
    <definedName name="Z_41DAF6C0_96BC_11D3_8D29_400000044310_.wvu.PrintTitles" hidden="1">#REF!</definedName>
    <definedName name="Z_41DAF6C1_96BC_11D3_8D29_400000044310_.wvu.PrintArea" hidden="1">#REF!</definedName>
    <definedName name="Z_41DAF6C1_96BC_11D3_8D29_400000044310_.wvu.PrintTitles" hidden="1">#REF!</definedName>
    <definedName name="Z_41DAF6C2_96BC_11D3_8D29_400000044310_.wvu.PrintArea" hidden="1">#REF!</definedName>
    <definedName name="Z_41DAF6C2_96BC_11D3_8D29_400000044310_.wvu.PrintTitles" hidden="1">#REF!</definedName>
    <definedName name="Z_41DAF6C3_96BC_11D3_8D29_400000044310_.wvu.PrintArea" hidden="1">#REF!</definedName>
    <definedName name="Z_41DAF6C3_96BC_11D3_8D29_400000044310_.wvu.PrintTitles" hidden="1">#REF!</definedName>
    <definedName name="Z_41DAF6C4_96BC_11D3_8D29_400000044310_.wvu.PrintArea" hidden="1">#REF!</definedName>
    <definedName name="Z_41DAF6C4_96BC_11D3_8D29_400000044310_.wvu.PrintTitles" hidden="1">#REF!</definedName>
    <definedName name="Z_41DAF6C5_96BC_11D3_8D29_400000044310_.wvu.PrintArea" hidden="1">#REF!</definedName>
    <definedName name="Z_41DAF6C5_96BC_11D3_8D29_400000044310_.wvu.PrintTitles" hidden="1">#REF!</definedName>
    <definedName name="Z_41DAF6C6_96BC_11D3_8D29_400000044310_.wvu.PrintArea" hidden="1">#REF!</definedName>
    <definedName name="Z_41DAF6C6_96BC_11D3_8D29_400000044310_.wvu.PrintTitles" hidden="1">#REF!</definedName>
    <definedName name="Z_41DAF6C7_96BC_11D3_8D29_400000044310_.wvu.PrintArea" hidden="1">#REF!</definedName>
    <definedName name="Z_41DAF6C7_96BC_11D3_8D29_400000044310_.wvu.PrintTitles" hidden="1">#REF!</definedName>
    <definedName name="Z_43175A49_9C44_11D3_8D29_400000044310_.wvu.PrintArea" hidden="1">#REF!</definedName>
    <definedName name="Z_43175A4A_9C44_11D3_8D29_400000044310_.wvu.PrintArea" hidden="1">#REF!</definedName>
    <definedName name="Z_43175A4B_9C44_11D3_8D29_400000044310_.wvu.Cols" hidden="1">#REF!,#REF!</definedName>
    <definedName name="Z_43175A4B_9C44_11D3_8D29_400000044310_.wvu.PrintArea" hidden="1">#REF!</definedName>
    <definedName name="Z_43175A4C_9C44_11D3_8D29_400000044310_.wvu.PrintArea" hidden="1">#REF!</definedName>
    <definedName name="Z_43175A4D_9C44_11D3_8D29_400000044310_.wvu.PrintArea" hidden="1">#REF!</definedName>
    <definedName name="Z_43175A4D_9C44_11D3_8D29_400000044310_.wvu.PrintTitles" hidden="1">#REF!</definedName>
    <definedName name="Z_43175A4E_9C44_11D3_8D29_400000044310_.wvu.PrintArea" hidden="1">#REF!</definedName>
    <definedName name="Z_43175A4E_9C44_11D3_8D29_400000044310_.wvu.PrintTitles" hidden="1">#REF!</definedName>
    <definedName name="Z_43175A4F_9C44_11D3_8D29_400000044310_.wvu.PrintArea" hidden="1">#REF!</definedName>
    <definedName name="Z_43175A50_9C44_11D3_8D29_400000044310_.wvu.PrintArea" hidden="1">#REF!</definedName>
    <definedName name="Z_43175A51_9C44_11D3_8D29_400000044310_.wvu.PrintArea" hidden="1">#REF!</definedName>
    <definedName name="Z_43175A51_9C44_11D3_8D29_400000044310_.wvu.PrintTitles" hidden="1">#REF!</definedName>
    <definedName name="Z_43175A52_9C44_11D3_8D29_400000044310_.wvu.PrintArea" hidden="1">#REF!</definedName>
    <definedName name="Z_43175A52_9C44_11D3_8D29_400000044310_.wvu.PrintTitles" hidden="1">#REF!</definedName>
    <definedName name="Z_43175A53_9C44_11D3_8D29_400000044310_.wvu.PrintArea" hidden="1">#REF!</definedName>
    <definedName name="Z_43175A53_9C44_11D3_8D29_400000044310_.wvu.PrintTitles" hidden="1">#REF!</definedName>
    <definedName name="Z_43175A54_9C44_11D3_8D29_400000044310_.wvu.PrintArea" hidden="1">#REF!</definedName>
    <definedName name="Z_43175A54_9C44_11D3_8D29_400000044310_.wvu.PrintTitles" hidden="1">#REF!</definedName>
    <definedName name="Z_43175A55_9C44_11D3_8D29_400000044310_.wvu.PrintArea" hidden="1">#REF!</definedName>
    <definedName name="Z_43175A55_9C44_11D3_8D29_400000044310_.wvu.PrintTitles" hidden="1">#REF!</definedName>
    <definedName name="Z_43175A56_9C44_11D3_8D29_400000044310_.wvu.PrintArea" hidden="1">#REF!</definedName>
    <definedName name="Z_43175A56_9C44_11D3_8D29_400000044310_.wvu.PrintTitles" hidden="1">#REF!</definedName>
    <definedName name="Z_43175A57_9C44_11D3_8D29_400000044310_.wvu.PrintArea" hidden="1">#REF!</definedName>
    <definedName name="Z_43175A57_9C44_11D3_8D29_400000044310_.wvu.PrintTitles" hidden="1">#REF!</definedName>
    <definedName name="Z_43175A58_9C44_11D3_8D29_400000044310_.wvu.PrintArea" hidden="1">#REF!</definedName>
    <definedName name="Z_43175A58_9C44_11D3_8D29_400000044310_.wvu.PrintTitles" hidden="1">#REF!</definedName>
    <definedName name="Z_443434B4_4E66_11D3_8D27_400000044310_.wvu.PrintArea" hidden="1">#REF!</definedName>
    <definedName name="Z_443434B5_4E66_11D3_8D27_400000044310_.wvu.PrintArea" hidden="1">#REF!</definedName>
    <definedName name="Z_443434B6_4E66_11D3_8D27_400000044310_.wvu.Cols" hidden="1">#REF!,#REF!</definedName>
    <definedName name="Z_443434B6_4E66_11D3_8D27_400000044310_.wvu.PrintArea" hidden="1">#REF!</definedName>
    <definedName name="Z_443434B7_4E66_11D3_8D27_400000044310_.wvu.PrintArea" hidden="1">#REF!</definedName>
    <definedName name="Z_443434B8_4E66_11D3_8D27_400000044310_.wvu.PrintArea" hidden="1">#REF!</definedName>
    <definedName name="Z_443434B8_4E66_11D3_8D27_400000044310_.wvu.PrintTitles" hidden="1">#REF!</definedName>
    <definedName name="Z_443434B9_4E66_11D3_8D27_400000044310_.wvu.PrintArea" hidden="1">#REF!</definedName>
    <definedName name="Z_443434B9_4E66_11D3_8D27_400000044310_.wvu.PrintTitles" hidden="1">#REF!</definedName>
    <definedName name="Z_443434BA_4E66_11D3_8D27_400000044310_.wvu.PrintArea" hidden="1">#REF!</definedName>
    <definedName name="Z_443434BB_4E66_11D3_8D27_400000044310_.wvu.PrintArea" hidden="1">#REF!</definedName>
    <definedName name="Z_443434BC_4E66_11D3_8D27_400000044310_.wvu.PrintArea" hidden="1">#REF!</definedName>
    <definedName name="Z_443434BC_4E66_11D3_8D27_400000044310_.wvu.PrintTitles" hidden="1">#REF!</definedName>
    <definedName name="Z_443434BD_4E66_11D3_8D27_400000044310_.wvu.PrintArea" hidden="1">#REF!</definedName>
    <definedName name="Z_443434BD_4E66_11D3_8D27_400000044310_.wvu.PrintTitles" hidden="1">#REF!</definedName>
    <definedName name="Z_443434BE_4E66_11D3_8D27_400000044310_.wvu.PrintArea" hidden="1">#REF!</definedName>
    <definedName name="Z_443434BE_4E66_11D3_8D27_400000044310_.wvu.PrintTitles" hidden="1">#REF!</definedName>
    <definedName name="Z_443434BF_4E66_11D3_8D27_400000044310_.wvu.PrintArea" hidden="1">#REF!</definedName>
    <definedName name="Z_443434BF_4E66_11D3_8D27_400000044310_.wvu.PrintTitles" hidden="1">#REF!</definedName>
    <definedName name="Z_443434C0_4E66_11D3_8D27_400000044310_.wvu.PrintArea" hidden="1">#REF!</definedName>
    <definedName name="Z_443434C0_4E66_11D3_8D27_400000044310_.wvu.PrintTitles" hidden="1">#REF!</definedName>
    <definedName name="Z_443434C1_4E66_11D3_8D27_400000044310_.wvu.PrintArea" hidden="1">#REF!</definedName>
    <definedName name="Z_443434C1_4E66_11D3_8D27_400000044310_.wvu.PrintTitles" hidden="1">#REF!</definedName>
    <definedName name="Z_443434C2_4E66_11D3_8D27_400000044310_.wvu.PrintArea" hidden="1">#REF!</definedName>
    <definedName name="Z_443434C2_4E66_11D3_8D27_400000044310_.wvu.PrintTitles" hidden="1">#REF!</definedName>
    <definedName name="Z_443434C3_4E66_11D3_8D27_400000044310_.wvu.PrintArea" hidden="1">#REF!</definedName>
    <definedName name="Z_443434C3_4E66_11D3_8D27_400000044310_.wvu.PrintTitles" hidden="1">#REF!</definedName>
    <definedName name="Z_443434C8_4E66_11D3_8D27_400000044310_.wvu.PrintArea" hidden="1">#REF!</definedName>
    <definedName name="Z_443434C9_4E66_11D3_8D27_400000044310_.wvu.PrintArea" hidden="1">#REF!</definedName>
    <definedName name="Z_443434CA_4E66_11D3_8D27_400000044310_.wvu.Cols" hidden="1">#REF!,#REF!</definedName>
    <definedName name="Z_443434CA_4E66_11D3_8D27_400000044310_.wvu.PrintArea" hidden="1">#REF!</definedName>
    <definedName name="Z_443434CB_4E66_11D3_8D27_400000044310_.wvu.PrintArea" hidden="1">#REF!</definedName>
    <definedName name="Z_443434CC_4E66_11D3_8D27_400000044310_.wvu.PrintArea" hidden="1">#REF!</definedName>
    <definedName name="Z_443434CC_4E66_11D3_8D27_400000044310_.wvu.PrintTitles" hidden="1">#REF!</definedName>
    <definedName name="Z_443434CD_4E66_11D3_8D27_400000044310_.wvu.PrintArea" hidden="1">#REF!</definedName>
    <definedName name="Z_443434CD_4E66_11D3_8D27_400000044310_.wvu.PrintTitles" hidden="1">#REF!</definedName>
    <definedName name="Z_443434CE_4E66_11D3_8D27_400000044310_.wvu.PrintArea" hidden="1">#REF!</definedName>
    <definedName name="Z_443434CF_4E66_11D3_8D27_400000044310_.wvu.PrintArea" hidden="1">#REF!</definedName>
    <definedName name="Z_443434D0_4E66_11D3_8D27_400000044310_.wvu.PrintArea" hidden="1">#REF!</definedName>
    <definedName name="Z_443434D0_4E66_11D3_8D27_400000044310_.wvu.PrintTitles" hidden="1">#REF!</definedName>
    <definedName name="Z_443434D1_4E66_11D3_8D27_400000044310_.wvu.PrintArea" hidden="1">#REF!</definedName>
    <definedName name="Z_443434D1_4E66_11D3_8D27_400000044310_.wvu.PrintTitles" hidden="1">#REF!</definedName>
    <definedName name="Z_443434D2_4E66_11D3_8D27_400000044310_.wvu.PrintArea" hidden="1">#REF!</definedName>
    <definedName name="Z_443434D2_4E66_11D3_8D27_400000044310_.wvu.PrintTitles" hidden="1">#REF!</definedName>
    <definedName name="Z_443434D3_4E66_11D3_8D27_400000044310_.wvu.PrintArea" hidden="1">#REF!</definedName>
    <definedName name="Z_443434D3_4E66_11D3_8D27_400000044310_.wvu.PrintTitles" hidden="1">#REF!</definedName>
    <definedName name="Z_443434D4_4E66_11D3_8D27_400000044310_.wvu.PrintArea" hidden="1">#REF!</definedName>
    <definedName name="Z_443434D4_4E66_11D3_8D27_400000044310_.wvu.PrintTitles" hidden="1">#REF!</definedName>
    <definedName name="Z_443434D5_4E66_11D3_8D27_400000044310_.wvu.PrintArea" hidden="1">#REF!</definedName>
    <definedName name="Z_443434D5_4E66_11D3_8D27_400000044310_.wvu.PrintTitles" hidden="1">#REF!</definedName>
    <definedName name="Z_443434D6_4E66_11D3_8D27_400000044310_.wvu.PrintArea" hidden="1">#REF!</definedName>
    <definedName name="Z_443434D6_4E66_11D3_8D27_400000044310_.wvu.PrintTitles" hidden="1">#REF!</definedName>
    <definedName name="Z_443434D7_4E66_11D3_8D27_400000044310_.wvu.PrintArea" hidden="1">#REF!</definedName>
    <definedName name="Z_443434D7_4E66_11D3_8D27_400000044310_.wvu.PrintTitles" hidden="1">#REF!</definedName>
    <definedName name="Z_477A2FC4_655E_11D3_8D27_400000044310_.wvu.PrintArea" hidden="1">#REF!</definedName>
    <definedName name="Z_477A2FC5_655E_11D3_8D27_400000044310_.wvu.PrintArea" hidden="1">#REF!</definedName>
    <definedName name="Z_477A2FC6_655E_11D3_8D27_400000044310_.wvu.Cols" hidden="1">#REF!,#REF!</definedName>
    <definedName name="Z_477A2FC6_655E_11D3_8D27_400000044310_.wvu.PrintArea" hidden="1">#REF!</definedName>
    <definedName name="Z_477A2FC7_655E_11D3_8D27_400000044310_.wvu.PrintArea" hidden="1">#REF!</definedName>
    <definedName name="Z_477A2FC8_655E_11D3_8D27_400000044310_.wvu.PrintArea" hidden="1">#REF!</definedName>
    <definedName name="Z_477A2FC8_655E_11D3_8D27_400000044310_.wvu.PrintTitles" hidden="1">#REF!</definedName>
    <definedName name="Z_477A2FC9_655E_11D3_8D27_400000044310_.wvu.PrintArea" hidden="1">#REF!</definedName>
    <definedName name="Z_477A2FC9_655E_11D3_8D27_400000044310_.wvu.PrintTitles" hidden="1">#REF!</definedName>
    <definedName name="Z_477A2FCA_655E_11D3_8D27_400000044310_.wvu.PrintArea" hidden="1">#REF!</definedName>
    <definedName name="Z_477A2FCB_655E_11D3_8D27_400000044310_.wvu.PrintArea" hidden="1">#REF!</definedName>
    <definedName name="Z_477A2FCC_655E_11D3_8D27_400000044310_.wvu.PrintArea" hidden="1">#REF!</definedName>
    <definedName name="Z_477A2FCC_655E_11D3_8D27_400000044310_.wvu.PrintTitles" hidden="1">#REF!</definedName>
    <definedName name="Z_477A2FCD_655E_11D3_8D27_400000044310_.wvu.PrintArea" hidden="1">#REF!</definedName>
    <definedName name="Z_477A2FCD_655E_11D3_8D27_400000044310_.wvu.PrintTitles" hidden="1">#REF!</definedName>
    <definedName name="Z_477A2FCE_655E_11D3_8D27_400000044310_.wvu.PrintArea" hidden="1">#REF!</definedName>
    <definedName name="Z_477A2FCE_655E_11D3_8D27_400000044310_.wvu.PrintTitles" hidden="1">#REF!</definedName>
    <definedName name="Z_477A2FCF_655E_11D3_8D27_400000044310_.wvu.PrintArea" hidden="1">#REF!</definedName>
    <definedName name="Z_477A2FCF_655E_11D3_8D27_400000044310_.wvu.PrintTitles" hidden="1">#REF!</definedName>
    <definedName name="Z_477A2FD0_655E_11D3_8D27_400000044310_.wvu.PrintArea" hidden="1">#REF!</definedName>
    <definedName name="Z_477A2FD0_655E_11D3_8D27_400000044310_.wvu.PrintTitles" hidden="1">#REF!</definedName>
    <definedName name="Z_477A2FD1_655E_11D3_8D27_400000044310_.wvu.PrintArea" hidden="1">#REF!</definedName>
    <definedName name="Z_477A2FD1_655E_11D3_8D27_400000044310_.wvu.PrintTitles" hidden="1">#REF!</definedName>
    <definedName name="Z_477A2FD2_655E_11D3_8D27_400000044310_.wvu.PrintArea" hidden="1">#REF!</definedName>
    <definedName name="Z_477A2FD2_655E_11D3_8D27_400000044310_.wvu.PrintTitles" hidden="1">#REF!</definedName>
    <definedName name="Z_477A2FD3_655E_11D3_8D27_400000044310_.wvu.PrintArea" hidden="1">#REF!</definedName>
    <definedName name="Z_477A2FD3_655E_11D3_8D27_400000044310_.wvu.PrintTitles" hidden="1">#REF!</definedName>
    <definedName name="Z_47A8A184_BF69_11D2_8835_400000044310_.wvu.PrintArea" hidden="1">#REF!</definedName>
    <definedName name="Z_47A8A185_BF69_11D2_8835_400000044310_.wvu.PrintArea" hidden="1">#REF!</definedName>
    <definedName name="Z_47A8A186_BF69_11D2_8835_400000044310_.wvu.PrintArea" hidden="1">#REF!</definedName>
    <definedName name="Z_47A8A187_BF69_11D2_8835_400000044310_.wvu.Cols" hidden="1">#REF!,#REF!</definedName>
    <definedName name="Z_47A8A187_BF69_11D2_8835_400000044310_.wvu.PrintArea" hidden="1">#REF!</definedName>
    <definedName name="Z_47A8A188_BF69_11D2_8835_400000044310_.wvu.PrintArea" hidden="1">#REF!</definedName>
    <definedName name="Z_47A8A188_BF69_11D2_8835_400000044310_.wvu.PrintTitles" hidden="1">#REF!</definedName>
    <definedName name="Z_47A8A189_BF69_11D2_8835_400000044310_.wvu.PrintArea" hidden="1">#REF!</definedName>
    <definedName name="Z_47A8A189_BF69_11D2_8835_400000044310_.wvu.PrintTitles" hidden="1">#REF!</definedName>
    <definedName name="Z_47A8A18A_BF69_11D2_8835_400000044310_.wvu.PrintArea" hidden="1">#REF!</definedName>
    <definedName name="Z_47A8A18B_BF69_11D2_8835_400000044310_.wvu.PrintArea" hidden="1">#REF!</definedName>
    <definedName name="Z_47A8A18C_BF69_11D2_8835_400000044310_.wvu.PrintArea" hidden="1">#REF!</definedName>
    <definedName name="Z_47A8A18C_BF69_11D2_8835_400000044310_.wvu.PrintTitles" hidden="1">#REF!</definedName>
    <definedName name="Z_47A8A18D_BF69_11D2_8835_400000044310_.wvu.PrintArea" hidden="1">#REF!</definedName>
    <definedName name="Z_47A8A18D_BF69_11D2_8835_400000044310_.wvu.PrintTitles" hidden="1">#REF!</definedName>
    <definedName name="Z_47A8A18E_BF69_11D2_8835_400000044310_.wvu.PrintArea" hidden="1">#REF!</definedName>
    <definedName name="Z_47A8A18E_BF69_11D2_8835_400000044310_.wvu.PrintTitles" hidden="1">#REF!</definedName>
    <definedName name="Z_47A8A18F_BF69_11D2_8835_400000044310_.wvu.PrintArea" hidden="1">#REF!</definedName>
    <definedName name="Z_47A8A18F_BF69_11D2_8835_400000044310_.wvu.PrintTitles" hidden="1">#REF!</definedName>
    <definedName name="Z_47A8A190_BF69_11D2_8835_400000044310_.wvu.PrintArea" hidden="1">#REF!</definedName>
    <definedName name="Z_47A8A190_BF69_11D2_8835_400000044310_.wvu.PrintTitles" hidden="1">#REF!</definedName>
    <definedName name="Z_47A8A191_BF69_11D2_8835_400000044310_.wvu.PrintArea" hidden="1">#REF!</definedName>
    <definedName name="Z_47A8A191_BF69_11D2_8835_400000044310_.wvu.PrintTitles" hidden="1">#REF!</definedName>
    <definedName name="Z_47A8A192_BF69_11D2_8835_400000044310_.wvu.PrintArea" hidden="1">#REF!</definedName>
    <definedName name="Z_47A8A192_BF69_11D2_8835_400000044310_.wvu.PrintTitles" hidden="1">#REF!</definedName>
    <definedName name="Z_47A8A193_BF69_11D2_8835_400000044310_.wvu.PrintArea" hidden="1">#REF!</definedName>
    <definedName name="Z_47A8A193_BF69_11D2_8835_400000044310_.wvu.PrintTitles" hidden="1">#REF!</definedName>
    <definedName name="Z_47A8A1A9_BF69_11D2_8835_400000044310_.wvu.PrintArea" hidden="1">#REF!</definedName>
    <definedName name="Z_47A8A1AA_BF69_11D2_8835_400000044310_.wvu.PrintArea" hidden="1">#REF!</definedName>
    <definedName name="Z_47A8A1AB_BF69_11D2_8835_400000044310_.wvu.PrintArea" hidden="1">#REF!</definedName>
    <definedName name="Z_47A8A1AC_BF69_11D2_8835_400000044310_.wvu.Cols" hidden="1">#REF!,#REF!</definedName>
    <definedName name="Z_47A8A1AC_BF69_11D2_8835_400000044310_.wvu.PrintArea" hidden="1">#REF!</definedName>
    <definedName name="Z_47A8A1AD_BF69_11D2_8835_400000044310_.wvu.PrintArea" hidden="1">#REF!</definedName>
    <definedName name="Z_47A8A1AD_BF69_11D2_8835_400000044310_.wvu.PrintTitles" hidden="1">#REF!</definedName>
    <definedName name="Z_47A8A1AE_BF69_11D2_8835_400000044310_.wvu.PrintArea" hidden="1">#REF!</definedName>
    <definedName name="Z_47A8A1AE_BF69_11D2_8835_400000044310_.wvu.PrintTitles" hidden="1">#REF!</definedName>
    <definedName name="Z_47A8A1AF_BF69_11D2_8835_400000044310_.wvu.PrintArea" hidden="1">#REF!</definedName>
    <definedName name="Z_47A8A1B0_BF69_11D2_8835_400000044310_.wvu.PrintArea" hidden="1">#REF!</definedName>
    <definedName name="Z_47A8A1B1_BF69_11D2_8835_400000044310_.wvu.PrintArea" hidden="1">#REF!</definedName>
    <definedName name="Z_47A8A1B1_BF69_11D2_8835_400000044310_.wvu.PrintTitles" hidden="1">#REF!</definedName>
    <definedName name="Z_47A8A1B2_BF69_11D2_8835_400000044310_.wvu.PrintArea" hidden="1">#REF!</definedName>
    <definedName name="Z_47A8A1B2_BF69_11D2_8835_400000044310_.wvu.PrintTitles" hidden="1">#REF!</definedName>
    <definedName name="Z_47A8A1B3_BF69_11D2_8835_400000044310_.wvu.PrintArea" hidden="1">#REF!</definedName>
    <definedName name="Z_47A8A1B3_BF69_11D2_8835_400000044310_.wvu.PrintTitles" hidden="1">#REF!</definedName>
    <definedName name="Z_47A8A1B4_BF69_11D2_8835_400000044310_.wvu.PrintArea" hidden="1">#REF!</definedName>
    <definedName name="Z_47A8A1B4_BF69_11D2_8835_400000044310_.wvu.PrintTitles" hidden="1">#REF!</definedName>
    <definedName name="Z_47A8A1B5_BF69_11D2_8835_400000044310_.wvu.PrintArea" hidden="1">#REF!</definedName>
    <definedName name="Z_47A8A1B5_BF69_11D2_8835_400000044310_.wvu.PrintTitles" hidden="1">#REF!</definedName>
    <definedName name="Z_47A8A1B6_BF69_11D2_8835_400000044310_.wvu.PrintArea" hidden="1">#REF!</definedName>
    <definedName name="Z_47A8A1B6_BF69_11D2_8835_400000044310_.wvu.PrintTitles" hidden="1">#REF!</definedName>
    <definedName name="Z_47A8A1B7_BF69_11D2_8835_400000044310_.wvu.PrintArea" hidden="1">#REF!</definedName>
    <definedName name="Z_47A8A1B7_BF69_11D2_8835_400000044310_.wvu.PrintTitles" hidden="1">#REF!</definedName>
    <definedName name="Z_47A8A1B8_BF69_11D2_8835_400000044310_.wvu.PrintArea" hidden="1">#REF!</definedName>
    <definedName name="Z_47A8A1B8_BF69_11D2_8835_400000044310_.wvu.PrintTitles" hidden="1">#REF!</definedName>
    <definedName name="Z_493C2BA3_55A6_11D3_8D27_400000044310_.wvu.PrintArea" hidden="1">#REF!</definedName>
    <definedName name="Z_493C2BA4_55A6_11D3_8D27_400000044310_.wvu.PrintArea" hidden="1">#REF!</definedName>
    <definedName name="Z_493C2BA5_55A6_11D3_8D27_400000044310_.wvu.Cols" hidden="1">#REF!,#REF!</definedName>
    <definedName name="Z_493C2BA5_55A6_11D3_8D27_400000044310_.wvu.PrintArea" hidden="1">#REF!</definedName>
    <definedName name="Z_493C2BA6_55A6_11D3_8D27_400000044310_.wvu.PrintArea" hidden="1">#REF!</definedName>
    <definedName name="Z_493C2BA7_55A6_11D3_8D27_400000044310_.wvu.PrintArea" hidden="1">#REF!</definedName>
    <definedName name="Z_493C2BA7_55A6_11D3_8D27_400000044310_.wvu.PrintTitles" hidden="1">#REF!</definedName>
    <definedName name="Z_493C2BA8_55A6_11D3_8D27_400000044310_.wvu.PrintArea" hidden="1">#REF!</definedName>
    <definedName name="Z_493C2BA8_55A6_11D3_8D27_400000044310_.wvu.PrintTitles" hidden="1">#REF!</definedName>
    <definedName name="Z_493C2BA9_55A6_11D3_8D27_400000044310_.wvu.PrintArea" hidden="1">#REF!</definedName>
    <definedName name="Z_493C2BAA_55A6_11D3_8D27_400000044310_.wvu.PrintArea" hidden="1">#REF!</definedName>
    <definedName name="Z_493C2BAB_55A6_11D3_8D27_400000044310_.wvu.PrintArea" hidden="1">#REF!</definedName>
    <definedName name="Z_493C2BAB_55A6_11D3_8D27_400000044310_.wvu.PrintTitles" hidden="1">#REF!</definedName>
    <definedName name="Z_493C2BAC_55A6_11D3_8D27_400000044310_.wvu.PrintArea" hidden="1">#REF!</definedName>
    <definedName name="Z_493C2BAC_55A6_11D3_8D27_400000044310_.wvu.PrintTitles" hidden="1">#REF!</definedName>
    <definedName name="Z_493C2BAD_55A6_11D3_8D27_400000044310_.wvu.PrintArea" hidden="1">#REF!</definedName>
    <definedName name="Z_493C2BAD_55A6_11D3_8D27_400000044310_.wvu.PrintTitles" hidden="1">#REF!</definedName>
    <definedName name="Z_493C2BAE_55A6_11D3_8D27_400000044310_.wvu.PrintArea" hidden="1">#REF!</definedName>
    <definedName name="Z_493C2BAE_55A6_11D3_8D27_400000044310_.wvu.PrintTitles" hidden="1">#REF!</definedName>
    <definedName name="Z_493C2BAF_55A6_11D3_8D27_400000044310_.wvu.PrintArea" hidden="1">#REF!</definedName>
    <definedName name="Z_493C2BAF_55A6_11D3_8D27_400000044310_.wvu.PrintTitles" hidden="1">#REF!</definedName>
    <definedName name="Z_493C2BB0_55A6_11D3_8D27_400000044310_.wvu.PrintArea" hidden="1">#REF!</definedName>
    <definedName name="Z_493C2BB0_55A6_11D3_8D27_400000044310_.wvu.PrintTitles" hidden="1">#REF!</definedName>
    <definedName name="Z_493C2BB1_55A6_11D3_8D27_400000044310_.wvu.PrintArea" hidden="1">#REF!</definedName>
    <definedName name="Z_493C2BB1_55A6_11D3_8D27_400000044310_.wvu.PrintTitles" hidden="1">#REF!</definedName>
    <definedName name="Z_493C2BB2_55A6_11D3_8D27_400000044310_.wvu.PrintArea" hidden="1">#REF!</definedName>
    <definedName name="Z_493C2BB2_55A6_11D3_8D27_400000044310_.wvu.PrintTitles" hidden="1">#REF!</definedName>
    <definedName name="Z_49D6759E_353F_11D3_8D25_400000011990_.wvu.PrintArea" hidden="1">#REF!</definedName>
    <definedName name="Z_49D6759F_353F_11D3_8D25_400000011990_.wvu.PrintArea" hidden="1">#REF!</definedName>
    <definedName name="Z_49D675A0_353F_11D3_8D25_400000011990_.wvu.Cols" hidden="1">#REF!,#REF!</definedName>
    <definedName name="Z_49D675A0_353F_11D3_8D25_400000011990_.wvu.PrintArea" hidden="1">#REF!</definedName>
    <definedName name="Z_49D675A1_353F_11D3_8D25_400000011990_.wvu.PrintArea" hidden="1">#REF!</definedName>
    <definedName name="Z_49D675A2_353F_11D3_8D25_400000011990_.wvu.PrintArea" hidden="1">#REF!</definedName>
    <definedName name="Z_49D675A2_353F_11D3_8D25_400000011990_.wvu.PrintTitles" hidden="1">#REF!</definedName>
    <definedName name="Z_49D675A3_353F_11D3_8D25_400000011990_.wvu.PrintArea" hidden="1">#REF!</definedName>
    <definedName name="Z_49D675A3_353F_11D3_8D25_400000011990_.wvu.PrintTitles" hidden="1">#REF!</definedName>
    <definedName name="Z_49D675A4_353F_11D3_8D25_400000011990_.wvu.PrintArea" hidden="1">#REF!</definedName>
    <definedName name="Z_49D675A5_353F_11D3_8D25_400000011990_.wvu.PrintArea" hidden="1">#REF!</definedName>
    <definedName name="Z_49D675A6_353F_11D3_8D25_400000011990_.wvu.PrintArea" hidden="1">#REF!</definedName>
    <definedName name="Z_49D675A6_353F_11D3_8D25_400000011990_.wvu.PrintTitles" hidden="1">#REF!</definedName>
    <definedName name="Z_49D675A7_353F_11D3_8D25_400000011990_.wvu.PrintArea" hidden="1">#REF!</definedName>
    <definedName name="Z_49D675A7_353F_11D3_8D25_400000011990_.wvu.PrintTitles" hidden="1">#REF!</definedName>
    <definedName name="Z_49D675A8_353F_11D3_8D25_400000011990_.wvu.PrintArea" hidden="1">#REF!</definedName>
    <definedName name="Z_49D675A8_353F_11D3_8D25_400000011990_.wvu.PrintTitles" hidden="1">#REF!</definedName>
    <definedName name="Z_49D675A9_353F_11D3_8D25_400000011990_.wvu.PrintArea" hidden="1">#REF!</definedName>
    <definedName name="Z_49D675A9_353F_11D3_8D25_400000011990_.wvu.PrintTitles" hidden="1">#REF!</definedName>
    <definedName name="Z_49D675AA_353F_11D3_8D25_400000011990_.wvu.PrintArea" hidden="1">#REF!</definedName>
    <definedName name="Z_49D675AA_353F_11D3_8D25_400000011990_.wvu.PrintTitles" hidden="1">#REF!</definedName>
    <definedName name="Z_49D675AB_353F_11D3_8D25_400000011990_.wvu.PrintArea" hidden="1">#REF!</definedName>
    <definedName name="Z_49D675AB_353F_11D3_8D25_400000011990_.wvu.PrintTitles" hidden="1">#REF!</definedName>
    <definedName name="Z_49D675AC_353F_11D3_8D25_400000011990_.wvu.PrintArea" hidden="1">#REF!</definedName>
    <definedName name="Z_49D675AC_353F_11D3_8D25_400000011990_.wvu.PrintTitles" hidden="1">#REF!</definedName>
    <definedName name="Z_49D675AD_353F_11D3_8D25_400000011990_.wvu.PrintArea" hidden="1">#REF!</definedName>
    <definedName name="Z_49D675AD_353F_11D3_8D25_400000011990_.wvu.PrintTitles" hidden="1">#REF!</definedName>
    <definedName name="Z_4A37D054_2F1C_11D3_8CE0_400000044310_.wvu.PrintArea" hidden="1">#REF!</definedName>
    <definedName name="Z_4A37D055_2F1C_11D3_8CE0_400000044310_.wvu.PrintArea" hidden="1">#REF!</definedName>
    <definedName name="Z_4A37D056_2F1C_11D3_8CE0_400000044310_.wvu.Cols" hidden="1">#REF!,#REF!</definedName>
    <definedName name="Z_4A37D056_2F1C_11D3_8CE0_400000044310_.wvu.PrintArea" hidden="1">#REF!</definedName>
    <definedName name="Z_4A37D057_2F1C_11D3_8CE0_400000044310_.wvu.PrintArea" hidden="1">#REF!</definedName>
    <definedName name="Z_4A37D058_2F1C_11D3_8CE0_400000044310_.wvu.PrintArea" hidden="1">#REF!</definedName>
    <definedName name="Z_4A37D058_2F1C_11D3_8CE0_400000044310_.wvu.PrintTitles" hidden="1">#REF!</definedName>
    <definedName name="Z_4A37D059_2F1C_11D3_8CE0_400000044310_.wvu.PrintArea" hidden="1">#REF!</definedName>
    <definedName name="Z_4A37D059_2F1C_11D3_8CE0_400000044310_.wvu.PrintTitles" hidden="1">#REF!</definedName>
    <definedName name="Z_4A37D05A_2F1C_11D3_8CE0_400000044310_.wvu.PrintArea" hidden="1">#REF!</definedName>
    <definedName name="Z_4A37D05B_2F1C_11D3_8CE0_400000044310_.wvu.PrintArea" hidden="1">#REF!</definedName>
    <definedName name="Z_4A37D05C_2F1C_11D3_8CE0_400000044310_.wvu.PrintArea" hidden="1">#REF!</definedName>
    <definedName name="Z_4A37D05C_2F1C_11D3_8CE0_400000044310_.wvu.PrintTitles" hidden="1">#REF!</definedName>
    <definedName name="Z_4A37D05D_2F1C_11D3_8CE0_400000044310_.wvu.PrintArea" hidden="1">#REF!</definedName>
    <definedName name="Z_4A37D05D_2F1C_11D3_8CE0_400000044310_.wvu.PrintTitles" hidden="1">#REF!</definedName>
    <definedName name="Z_4A37D05E_2F1C_11D3_8CE0_400000044310_.wvu.PrintArea" hidden="1">#REF!</definedName>
    <definedName name="Z_4A37D05E_2F1C_11D3_8CE0_400000044310_.wvu.PrintTitles" hidden="1">#REF!</definedName>
    <definedName name="Z_4A37D05F_2F1C_11D3_8CE0_400000044310_.wvu.PrintArea" hidden="1">#REF!</definedName>
    <definedName name="Z_4A37D05F_2F1C_11D3_8CE0_400000044310_.wvu.PrintTitles" hidden="1">#REF!</definedName>
    <definedName name="Z_4A37D060_2F1C_11D3_8CE0_400000044310_.wvu.PrintArea" hidden="1">#REF!</definedName>
    <definedName name="Z_4A37D060_2F1C_11D3_8CE0_400000044310_.wvu.PrintTitles" hidden="1">#REF!</definedName>
    <definedName name="Z_4A37D061_2F1C_11D3_8CE0_400000044310_.wvu.PrintArea" hidden="1">#REF!</definedName>
    <definedName name="Z_4A37D061_2F1C_11D3_8CE0_400000044310_.wvu.PrintTitles" hidden="1">#REF!</definedName>
    <definedName name="Z_4A37D062_2F1C_11D3_8CE0_400000044310_.wvu.PrintArea" hidden="1">#REF!</definedName>
    <definedName name="Z_4A37D062_2F1C_11D3_8CE0_400000044310_.wvu.PrintTitles" hidden="1">#REF!</definedName>
    <definedName name="Z_4A37D063_2F1C_11D3_8CE0_400000044310_.wvu.PrintArea" hidden="1">#REF!</definedName>
    <definedName name="Z_4A37D063_2F1C_11D3_8CE0_400000044310_.wvu.PrintTitles" hidden="1">#REF!</definedName>
    <definedName name="Z_4DB66DC1_BC46_11D2_8835_400000044310_.wvu.PrintArea" hidden="1">#REF!</definedName>
    <definedName name="Z_4DB66DC2_BC46_11D2_8835_400000044310_.wvu.PrintArea" hidden="1">#REF!</definedName>
    <definedName name="Z_4DB66DC3_BC46_11D2_8835_400000044310_.wvu.PrintArea" hidden="1">#REF!</definedName>
    <definedName name="Z_4DB66DC4_BC46_11D2_8835_400000044310_.wvu.Cols" hidden="1">#REF!,#REF!</definedName>
    <definedName name="Z_4DB66DC4_BC46_11D2_8835_400000044310_.wvu.PrintArea" hidden="1">#REF!</definedName>
    <definedName name="Z_4DB66DC5_BC46_11D2_8835_400000044310_.wvu.PrintArea" hidden="1">#REF!</definedName>
    <definedName name="Z_4DB66DC5_BC46_11D2_8835_400000044310_.wvu.PrintTitles" hidden="1">#REF!</definedName>
    <definedName name="Z_4DB66DC6_BC46_11D2_8835_400000044310_.wvu.PrintArea" hidden="1">#REF!</definedName>
    <definedName name="Z_4DB66DC6_BC46_11D2_8835_400000044310_.wvu.PrintTitles" hidden="1">#REF!</definedName>
    <definedName name="Z_4DB66DC7_BC46_11D2_8835_400000044310_.wvu.PrintArea" hidden="1">#REF!</definedName>
    <definedName name="Z_4DB66DC8_BC46_11D2_8835_400000044310_.wvu.PrintArea" hidden="1">#REF!</definedName>
    <definedName name="Z_4DB66DC9_BC46_11D2_8835_400000044310_.wvu.PrintArea" hidden="1">#REF!</definedName>
    <definedName name="Z_4DB66DC9_BC46_11D2_8835_400000044310_.wvu.PrintTitles" hidden="1">#REF!</definedName>
    <definedName name="Z_4DB66DCA_BC46_11D2_8835_400000044310_.wvu.PrintArea" hidden="1">#REF!</definedName>
    <definedName name="Z_4DB66DCA_BC46_11D2_8835_400000044310_.wvu.PrintTitles" hidden="1">#REF!</definedName>
    <definedName name="Z_4DB66DCB_BC46_11D2_8835_400000044310_.wvu.PrintArea" hidden="1">#REF!</definedName>
    <definedName name="Z_4DB66DCB_BC46_11D2_8835_400000044310_.wvu.PrintTitles" hidden="1">#REF!</definedName>
    <definedName name="Z_4DB66DCC_BC46_11D2_8835_400000044310_.wvu.PrintArea" hidden="1">#REF!</definedName>
    <definedName name="Z_4DB66DCC_BC46_11D2_8835_400000044310_.wvu.PrintTitles" hidden="1">#REF!</definedName>
    <definedName name="Z_4DB66DCD_BC46_11D2_8835_400000044310_.wvu.PrintArea" hidden="1">#REF!</definedName>
    <definedName name="Z_4DB66DCD_BC46_11D2_8835_400000044310_.wvu.PrintTitles" hidden="1">#REF!</definedName>
    <definedName name="Z_4DB66DCE_BC46_11D2_8835_400000044310_.wvu.PrintArea" hidden="1">#REF!</definedName>
    <definedName name="Z_4DB66DCE_BC46_11D2_8835_400000044310_.wvu.PrintTitles" hidden="1">#REF!</definedName>
    <definedName name="Z_4DB66DCF_BC46_11D2_8835_400000044310_.wvu.PrintArea" hidden="1">#REF!</definedName>
    <definedName name="Z_4DB66DCF_BC46_11D2_8835_400000044310_.wvu.PrintTitles" hidden="1">#REF!</definedName>
    <definedName name="Z_4DB66DD0_BC46_11D2_8835_400000044310_.wvu.PrintArea" hidden="1">#REF!</definedName>
    <definedName name="Z_4DB66DD0_BC46_11D2_8835_400000044310_.wvu.PrintTitles" hidden="1">#REF!</definedName>
    <definedName name="Z_4E513FD3_7A73_11D3_8D28_400000044310_.wvu.PrintArea" hidden="1">#REF!</definedName>
    <definedName name="Z_4E513FD4_7A73_11D3_8D28_400000044310_.wvu.PrintArea" hidden="1">#REF!</definedName>
    <definedName name="Z_4E513FD5_7A73_11D3_8D28_400000044310_.wvu.Cols" hidden="1">#REF!,#REF!</definedName>
    <definedName name="Z_4E513FD5_7A73_11D3_8D28_400000044310_.wvu.PrintArea" hidden="1">#REF!</definedName>
    <definedName name="Z_4E513FD6_7A73_11D3_8D28_400000044310_.wvu.PrintArea" hidden="1">#REF!</definedName>
    <definedName name="Z_4E513FD7_7A73_11D3_8D28_400000044310_.wvu.PrintArea" hidden="1">#REF!</definedName>
    <definedName name="Z_4E513FD7_7A73_11D3_8D28_400000044310_.wvu.PrintTitles" hidden="1">#REF!</definedName>
    <definedName name="Z_4E513FD8_7A73_11D3_8D28_400000044310_.wvu.PrintArea" hidden="1">#REF!</definedName>
    <definedName name="Z_4E513FD8_7A73_11D3_8D28_400000044310_.wvu.PrintTitles" hidden="1">#REF!</definedName>
    <definedName name="Z_4E513FD9_7A73_11D3_8D28_400000044310_.wvu.PrintArea" hidden="1">#REF!</definedName>
    <definedName name="Z_4E513FDA_7A73_11D3_8D28_400000044310_.wvu.PrintArea" hidden="1">#REF!</definedName>
    <definedName name="Z_4E513FDB_7A73_11D3_8D28_400000044310_.wvu.PrintArea" hidden="1">#REF!</definedName>
    <definedName name="Z_4E513FDB_7A73_11D3_8D28_400000044310_.wvu.PrintTitles" hidden="1">#REF!</definedName>
    <definedName name="Z_4E513FDC_7A73_11D3_8D28_400000044310_.wvu.PrintArea" hidden="1">#REF!</definedName>
    <definedName name="Z_4E513FDC_7A73_11D3_8D28_400000044310_.wvu.PrintTitles" hidden="1">#REF!</definedName>
    <definedName name="Z_4E513FDD_7A73_11D3_8D28_400000044310_.wvu.PrintArea" hidden="1">#REF!</definedName>
    <definedName name="Z_4E513FDD_7A73_11D3_8D28_400000044310_.wvu.PrintTitles" hidden="1">#REF!</definedName>
    <definedName name="Z_4E513FDE_7A73_11D3_8D28_400000044310_.wvu.PrintArea" hidden="1">#REF!</definedName>
    <definedName name="Z_4E513FDE_7A73_11D3_8D28_400000044310_.wvu.PrintTitles" hidden="1">#REF!</definedName>
    <definedName name="Z_4E513FDF_7A73_11D3_8D28_400000044310_.wvu.PrintArea" hidden="1">#REF!</definedName>
    <definedName name="Z_4E513FDF_7A73_11D3_8D28_400000044310_.wvu.PrintTitles" hidden="1">#REF!</definedName>
    <definedName name="Z_4E513FE0_7A73_11D3_8D28_400000044310_.wvu.PrintArea" hidden="1">#REF!</definedName>
    <definedName name="Z_4E513FE0_7A73_11D3_8D28_400000044310_.wvu.PrintTitles" hidden="1">#REF!</definedName>
    <definedName name="Z_4E513FE1_7A73_11D3_8D28_400000044310_.wvu.PrintArea" hidden="1">#REF!</definedName>
    <definedName name="Z_4E513FE1_7A73_11D3_8D28_400000044310_.wvu.PrintTitles" hidden="1">#REF!</definedName>
    <definedName name="Z_4E513FE2_7A73_11D3_8D28_400000044310_.wvu.PrintArea" hidden="1">#REF!</definedName>
    <definedName name="Z_4E513FE2_7A73_11D3_8D28_400000044310_.wvu.PrintTitles" hidden="1">#REF!</definedName>
    <definedName name="Z_59761D7C_8125_4EDD_BB89_A2EB858B807F_.wvu.Cols" hidden="1">#REF!</definedName>
    <definedName name="Z_5B6EBEE3_3099_11D3_8D25_400000044310_.wvu.PrintArea" hidden="1">#REF!</definedName>
    <definedName name="Z_5B6EBEE4_3099_11D3_8D25_400000044310_.wvu.PrintArea" hidden="1">#REF!</definedName>
    <definedName name="Z_5B6EBEE5_3099_11D3_8D25_400000044310_.wvu.Cols" hidden="1">#REF!,#REF!</definedName>
    <definedName name="Z_5B6EBEE5_3099_11D3_8D25_400000044310_.wvu.PrintArea" hidden="1">#REF!</definedName>
    <definedName name="Z_5B6EBEE6_3099_11D3_8D25_400000044310_.wvu.PrintArea" hidden="1">#REF!</definedName>
    <definedName name="Z_5B6EBEE7_3099_11D3_8D25_400000044310_.wvu.PrintArea" hidden="1">#REF!</definedName>
    <definedName name="Z_5B6EBEE7_3099_11D3_8D25_400000044310_.wvu.PrintTitles" hidden="1">#REF!</definedName>
    <definedName name="Z_5B6EBEE8_3099_11D3_8D25_400000044310_.wvu.PrintArea" hidden="1">#REF!</definedName>
    <definedName name="Z_5B6EBEE8_3099_11D3_8D25_400000044310_.wvu.PrintTitles" hidden="1">#REF!</definedName>
    <definedName name="Z_5B6EBEE9_3099_11D3_8D25_400000044310_.wvu.PrintArea" hidden="1">#REF!</definedName>
    <definedName name="Z_5B6EBEEA_3099_11D3_8D25_400000044310_.wvu.PrintArea" hidden="1">#REF!</definedName>
    <definedName name="Z_5B6EBEEB_3099_11D3_8D25_400000044310_.wvu.PrintArea" hidden="1">#REF!</definedName>
    <definedName name="Z_5B6EBEEB_3099_11D3_8D25_400000044310_.wvu.PrintTitles" hidden="1">#REF!</definedName>
    <definedName name="Z_5B6EBEEC_3099_11D3_8D25_400000044310_.wvu.PrintArea" hidden="1">#REF!</definedName>
    <definedName name="Z_5B6EBEEC_3099_11D3_8D25_400000044310_.wvu.PrintTitles" hidden="1">#REF!</definedName>
    <definedName name="Z_5B6EBEED_3099_11D3_8D25_400000044310_.wvu.PrintArea" hidden="1">#REF!</definedName>
    <definedName name="Z_5B6EBEED_3099_11D3_8D25_400000044310_.wvu.PrintTitles" hidden="1">#REF!</definedName>
    <definedName name="Z_5B6EBEEE_3099_11D3_8D25_400000044310_.wvu.PrintArea" hidden="1">#REF!</definedName>
    <definedName name="Z_5B6EBEEE_3099_11D3_8D25_400000044310_.wvu.PrintTitles" hidden="1">#REF!</definedName>
    <definedName name="Z_5B6EBEEF_3099_11D3_8D25_400000044310_.wvu.PrintArea" hidden="1">#REF!</definedName>
    <definedName name="Z_5B6EBEEF_3099_11D3_8D25_400000044310_.wvu.PrintTitles" hidden="1">#REF!</definedName>
    <definedName name="Z_5B6EBEF0_3099_11D3_8D25_400000044310_.wvu.PrintArea" hidden="1">#REF!</definedName>
    <definedName name="Z_5B6EBEF0_3099_11D3_8D25_400000044310_.wvu.PrintTitles" hidden="1">#REF!</definedName>
    <definedName name="Z_5B6EBEF1_3099_11D3_8D25_400000044310_.wvu.PrintArea" hidden="1">#REF!</definedName>
    <definedName name="Z_5B6EBEF1_3099_11D3_8D25_400000044310_.wvu.PrintTitles" hidden="1">#REF!</definedName>
    <definedName name="Z_5B6EBEF2_3099_11D3_8D25_400000044310_.wvu.PrintArea" hidden="1">#REF!</definedName>
    <definedName name="Z_5B6EBEF2_3099_11D3_8D25_400000044310_.wvu.PrintTitles" hidden="1">#REF!</definedName>
    <definedName name="Z_5B6EBF0C_3099_11D3_8D25_400000044310_.wvu.PrintArea" hidden="1">#REF!</definedName>
    <definedName name="Z_5B6EBF0D_3099_11D3_8D25_400000044310_.wvu.PrintArea" hidden="1">#REF!</definedName>
    <definedName name="Z_5B6EBF0E_3099_11D3_8D25_400000044310_.wvu.Cols" hidden="1">#REF!,#REF!</definedName>
    <definedName name="Z_5B6EBF0E_3099_11D3_8D25_400000044310_.wvu.PrintArea" hidden="1">#REF!</definedName>
    <definedName name="Z_5B6EBF0F_3099_11D3_8D25_400000044310_.wvu.PrintArea" hidden="1">#REF!</definedName>
    <definedName name="Z_5B6EBF10_3099_11D3_8D25_400000044310_.wvu.PrintArea" hidden="1">#REF!</definedName>
    <definedName name="Z_5B6EBF10_3099_11D3_8D25_400000044310_.wvu.PrintTitles" hidden="1">#REF!</definedName>
    <definedName name="Z_5B6EBF11_3099_11D3_8D25_400000044310_.wvu.PrintArea" hidden="1">#REF!</definedName>
    <definedName name="Z_5B6EBF11_3099_11D3_8D25_400000044310_.wvu.PrintTitles" hidden="1">#REF!</definedName>
    <definedName name="Z_5B6EBF12_3099_11D3_8D25_400000044310_.wvu.PrintArea" hidden="1">#REF!</definedName>
    <definedName name="Z_5B6EBF13_3099_11D3_8D25_400000044310_.wvu.PrintArea" hidden="1">#REF!</definedName>
    <definedName name="Z_5B6EBF14_3099_11D3_8D25_400000044310_.wvu.PrintArea" hidden="1">#REF!</definedName>
    <definedName name="Z_5B6EBF14_3099_11D3_8D25_400000044310_.wvu.PrintTitles" hidden="1">#REF!</definedName>
    <definedName name="Z_5B6EBF15_3099_11D3_8D25_400000044310_.wvu.PrintArea" hidden="1">#REF!</definedName>
    <definedName name="Z_5B6EBF15_3099_11D3_8D25_400000044310_.wvu.PrintTitles" hidden="1">#REF!</definedName>
    <definedName name="Z_5B6EBF16_3099_11D3_8D25_400000044310_.wvu.PrintArea" hidden="1">#REF!</definedName>
    <definedName name="Z_5B6EBF16_3099_11D3_8D25_400000044310_.wvu.PrintTitles" hidden="1">#REF!</definedName>
    <definedName name="Z_5B6EBF17_3099_11D3_8D25_400000044310_.wvu.PrintArea" hidden="1">#REF!</definedName>
    <definedName name="Z_5B6EBF17_3099_11D3_8D25_400000044310_.wvu.PrintTitles" hidden="1">#REF!</definedName>
    <definedName name="Z_5B6EBF18_3099_11D3_8D25_400000044310_.wvu.PrintArea" hidden="1">#REF!</definedName>
    <definedName name="Z_5B6EBF18_3099_11D3_8D25_400000044310_.wvu.PrintTitles" hidden="1">#REF!</definedName>
    <definedName name="Z_5B6EBF19_3099_11D3_8D25_400000044310_.wvu.PrintArea" hidden="1">#REF!</definedName>
    <definedName name="Z_5B6EBF19_3099_11D3_8D25_400000044310_.wvu.PrintTitles" hidden="1">#REF!</definedName>
    <definedName name="Z_5B6EBF1A_3099_11D3_8D25_400000044310_.wvu.PrintArea" hidden="1">#REF!</definedName>
    <definedName name="Z_5B6EBF1A_3099_11D3_8D25_400000044310_.wvu.PrintTitles" hidden="1">#REF!</definedName>
    <definedName name="Z_5B6EBF1B_3099_11D3_8D25_400000044310_.wvu.PrintArea" hidden="1">#REF!</definedName>
    <definedName name="Z_5B6EBF1B_3099_11D3_8D25_400000044310_.wvu.PrintTitles" hidden="1">#REF!</definedName>
    <definedName name="Z_5C5B9FC0_BB7D_11D2_8835_400000044310_.wvu.PrintArea" hidden="1">#REF!</definedName>
    <definedName name="Z_5C5B9FC1_BB7D_11D2_8835_400000044310_.wvu.PrintArea" hidden="1">#REF!</definedName>
    <definedName name="Z_5C5B9FC2_BB7D_11D2_8835_400000044310_.wvu.PrintArea" hidden="1">#REF!</definedName>
    <definedName name="Z_5C5B9FC3_BB7D_11D2_8835_400000044310_.wvu.Cols" hidden="1">#REF!,#REF!</definedName>
    <definedName name="Z_5C5B9FC3_BB7D_11D2_8835_400000044310_.wvu.PrintArea" hidden="1">#REF!</definedName>
    <definedName name="Z_5C5B9FC4_BB7D_11D2_8835_400000044310_.wvu.PrintArea" hidden="1">#REF!</definedName>
    <definedName name="Z_5C5B9FC4_BB7D_11D2_8835_400000044310_.wvu.PrintTitles" hidden="1">#REF!</definedName>
    <definedName name="Z_5C5B9FC5_BB7D_11D2_8835_400000044310_.wvu.PrintArea" hidden="1">#REF!</definedName>
    <definedName name="Z_5C5B9FC5_BB7D_11D2_8835_400000044310_.wvu.PrintTitles" hidden="1">#REF!</definedName>
    <definedName name="Z_5C5B9FC6_BB7D_11D2_8835_400000044310_.wvu.PrintArea" hidden="1">#REF!</definedName>
    <definedName name="Z_5C5B9FC7_BB7D_11D2_8835_400000044310_.wvu.PrintArea" hidden="1">#REF!</definedName>
    <definedName name="Z_5C5B9FC8_BB7D_11D2_8835_400000044310_.wvu.PrintArea" hidden="1">#REF!</definedName>
    <definedName name="Z_5C5B9FC8_BB7D_11D2_8835_400000044310_.wvu.PrintTitles" hidden="1">#REF!</definedName>
    <definedName name="Z_5C5B9FC9_BB7D_11D2_8835_400000044310_.wvu.PrintArea" hidden="1">#REF!</definedName>
    <definedName name="Z_5C5B9FC9_BB7D_11D2_8835_400000044310_.wvu.PrintTitles" hidden="1">#REF!</definedName>
    <definedName name="Z_5C5B9FCA_BB7D_11D2_8835_400000044310_.wvu.PrintArea" hidden="1">#REF!</definedName>
    <definedName name="Z_5C5B9FCA_BB7D_11D2_8835_400000044310_.wvu.PrintTitles" hidden="1">#REF!</definedName>
    <definedName name="Z_5C5B9FCB_BB7D_11D2_8835_400000044310_.wvu.PrintArea" hidden="1">#REF!</definedName>
    <definedName name="Z_5C5B9FCB_BB7D_11D2_8835_400000044310_.wvu.PrintTitles" hidden="1">#REF!</definedName>
    <definedName name="Z_5C5B9FCC_BB7D_11D2_8835_400000044310_.wvu.PrintArea" hidden="1">#REF!</definedName>
    <definedName name="Z_5C5B9FCC_BB7D_11D2_8835_400000044310_.wvu.PrintTitles" hidden="1">#REF!</definedName>
    <definedName name="Z_5C5B9FCD_BB7D_11D2_8835_400000044310_.wvu.PrintArea" hidden="1">#REF!</definedName>
    <definedName name="Z_5C5B9FCD_BB7D_11D2_8835_400000044310_.wvu.PrintTitles" hidden="1">#REF!</definedName>
    <definedName name="Z_5C5B9FCE_BB7D_11D2_8835_400000044310_.wvu.PrintArea" hidden="1">#REF!</definedName>
    <definedName name="Z_5C5B9FCE_BB7D_11D2_8835_400000044310_.wvu.PrintTitles" hidden="1">#REF!</definedName>
    <definedName name="Z_5C5B9FCF_BB7D_11D2_8835_400000044310_.wvu.PrintArea" hidden="1">#REF!</definedName>
    <definedName name="Z_5C5B9FCF_BB7D_11D2_8835_400000044310_.wvu.PrintTitles" hidden="1">#REF!</definedName>
    <definedName name="Z_6411EC16_443E_11D3_8D25_400000044310_.wvu.PrintArea" hidden="1">#REF!</definedName>
    <definedName name="Z_6411EC17_443E_11D3_8D25_400000044310_.wvu.PrintArea" hidden="1">#REF!</definedName>
    <definedName name="Z_6411EC18_443E_11D3_8D25_400000044310_.wvu.Cols" hidden="1">#REF!,#REF!</definedName>
    <definedName name="Z_6411EC18_443E_11D3_8D25_400000044310_.wvu.PrintArea" hidden="1">#REF!</definedName>
    <definedName name="Z_6411EC19_443E_11D3_8D25_400000044310_.wvu.PrintArea" hidden="1">#REF!</definedName>
    <definedName name="Z_6411EC1A_443E_11D3_8D25_400000044310_.wvu.PrintArea" hidden="1">#REF!</definedName>
    <definedName name="Z_6411EC1A_443E_11D3_8D25_400000044310_.wvu.PrintTitles" hidden="1">#REF!</definedName>
    <definedName name="Z_6411EC1B_443E_11D3_8D25_400000044310_.wvu.PrintArea" hidden="1">#REF!</definedName>
    <definedName name="Z_6411EC1B_443E_11D3_8D25_400000044310_.wvu.PrintTitles" hidden="1">#REF!</definedName>
    <definedName name="Z_6411EC1C_443E_11D3_8D25_400000044310_.wvu.PrintArea" hidden="1">#REF!</definedName>
    <definedName name="Z_6411EC1D_443E_11D3_8D25_400000044310_.wvu.PrintArea" hidden="1">#REF!</definedName>
    <definedName name="Z_6411EC1E_443E_11D3_8D25_400000044310_.wvu.PrintArea" hidden="1">#REF!</definedName>
    <definedName name="Z_6411EC1E_443E_11D3_8D25_400000044310_.wvu.PrintTitles" hidden="1">#REF!</definedName>
    <definedName name="Z_6411EC1F_443E_11D3_8D25_400000044310_.wvu.PrintArea" hidden="1">#REF!</definedName>
    <definedName name="Z_6411EC1F_443E_11D3_8D25_400000044310_.wvu.PrintTitles" hidden="1">#REF!</definedName>
    <definedName name="Z_6411EC20_443E_11D3_8D25_400000044310_.wvu.PrintArea" hidden="1">#REF!</definedName>
    <definedName name="Z_6411EC20_443E_11D3_8D25_400000044310_.wvu.PrintTitles" hidden="1">#REF!</definedName>
    <definedName name="Z_6411EC21_443E_11D3_8D25_400000044310_.wvu.PrintArea" hidden="1">#REF!</definedName>
    <definedName name="Z_6411EC21_443E_11D3_8D25_400000044310_.wvu.PrintTitles" hidden="1">#REF!</definedName>
    <definedName name="Z_6411EC22_443E_11D3_8D25_400000044310_.wvu.PrintArea" hidden="1">#REF!</definedName>
    <definedName name="Z_6411EC22_443E_11D3_8D25_400000044310_.wvu.PrintTitles" hidden="1">#REF!</definedName>
    <definedName name="Z_6411EC23_443E_11D3_8D25_400000044310_.wvu.PrintArea" hidden="1">#REF!</definedName>
    <definedName name="Z_6411EC23_443E_11D3_8D25_400000044310_.wvu.PrintTitles" hidden="1">#REF!</definedName>
    <definedName name="Z_6411EC24_443E_11D3_8D25_400000044310_.wvu.PrintArea" hidden="1">#REF!</definedName>
    <definedName name="Z_6411EC24_443E_11D3_8D25_400000044310_.wvu.PrintTitles" hidden="1">#REF!</definedName>
    <definedName name="Z_6411EC25_443E_11D3_8D25_400000044310_.wvu.PrintArea" hidden="1">#REF!</definedName>
    <definedName name="Z_6411EC25_443E_11D3_8D25_400000044310_.wvu.PrintTitles" hidden="1">#REF!</definedName>
    <definedName name="Z_64765DA3_8D58_11D3_8D29_400000044310_.wvu.PrintArea" hidden="1">#REF!</definedName>
    <definedName name="Z_64765DA4_8D58_11D3_8D29_400000044310_.wvu.PrintArea" hidden="1">#REF!</definedName>
    <definedName name="Z_64765DA5_8D58_11D3_8D29_400000044310_.wvu.Cols" hidden="1">#REF!,#REF!</definedName>
    <definedName name="Z_64765DA5_8D58_11D3_8D29_400000044310_.wvu.PrintArea" hidden="1">#REF!</definedName>
    <definedName name="Z_64765DA6_8D58_11D3_8D29_400000044310_.wvu.PrintArea" hidden="1">#REF!</definedName>
    <definedName name="Z_64765DA7_8D58_11D3_8D29_400000044310_.wvu.PrintArea" hidden="1">#REF!</definedName>
    <definedName name="Z_64765DA7_8D58_11D3_8D29_400000044310_.wvu.PrintTitles" hidden="1">#REF!</definedName>
    <definedName name="Z_64765DA8_8D58_11D3_8D29_400000044310_.wvu.PrintArea" hidden="1">#REF!</definedName>
    <definedName name="Z_64765DA8_8D58_11D3_8D29_400000044310_.wvu.PrintTitles" hidden="1">#REF!</definedName>
    <definedName name="Z_64765DA9_8D58_11D3_8D29_400000044310_.wvu.PrintArea" hidden="1">#REF!</definedName>
    <definedName name="Z_64765DAA_8D58_11D3_8D29_400000044310_.wvu.PrintArea" hidden="1">#REF!</definedName>
    <definedName name="Z_64765DAB_8D58_11D3_8D29_400000044310_.wvu.PrintArea" hidden="1">#REF!</definedName>
    <definedName name="Z_64765DAB_8D58_11D3_8D29_400000044310_.wvu.PrintTitles" hidden="1">#REF!</definedName>
    <definedName name="Z_64765DAC_8D58_11D3_8D29_400000044310_.wvu.PrintArea" hidden="1">#REF!</definedName>
    <definedName name="Z_64765DAC_8D58_11D3_8D29_400000044310_.wvu.PrintTitles" hidden="1">#REF!</definedName>
    <definedName name="Z_64765DAD_8D58_11D3_8D29_400000044310_.wvu.PrintArea" hidden="1">#REF!</definedName>
    <definedName name="Z_64765DAD_8D58_11D3_8D29_400000044310_.wvu.PrintTitles" hidden="1">#REF!</definedName>
    <definedName name="Z_64765DAE_8D58_11D3_8D29_400000044310_.wvu.PrintArea" hidden="1">#REF!</definedName>
    <definedName name="Z_64765DAE_8D58_11D3_8D29_400000044310_.wvu.PrintTitles" hidden="1">#REF!</definedName>
    <definedName name="Z_64765DAF_8D58_11D3_8D29_400000044310_.wvu.PrintArea" hidden="1">#REF!</definedName>
    <definedName name="Z_64765DAF_8D58_11D3_8D29_400000044310_.wvu.PrintTitles" hidden="1">#REF!</definedName>
    <definedName name="Z_64765DB0_8D58_11D3_8D29_400000044310_.wvu.PrintArea" hidden="1">#REF!</definedName>
    <definedName name="Z_64765DB0_8D58_11D3_8D29_400000044310_.wvu.PrintTitles" hidden="1">#REF!</definedName>
    <definedName name="Z_64765DB1_8D58_11D3_8D29_400000044310_.wvu.PrintArea" hidden="1">#REF!</definedName>
    <definedName name="Z_64765DB1_8D58_11D3_8D29_400000044310_.wvu.PrintTitles" hidden="1">#REF!</definedName>
    <definedName name="Z_64765DB2_8D58_11D3_8D29_400000044310_.wvu.PrintArea" hidden="1">#REF!</definedName>
    <definedName name="Z_64765DB2_8D58_11D3_8D29_400000044310_.wvu.PrintTitles" hidden="1">#REF!</definedName>
    <definedName name="Z_6663B536_3542_11D3_8D25_400000044310_.wvu.PrintArea" hidden="1">#REF!</definedName>
    <definedName name="Z_6663B537_3542_11D3_8D25_400000044310_.wvu.PrintArea" hidden="1">#REF!</definedName>
    <definedName name="Z_6663B538_3542_11D3_8D25_400000044310_.wvu.Cols" hidden="1">#REF!,#REF!</definedName>
    <definedName name="Z_6663B538_3542_11D3_8D25_400000044310_.wvu.PrintArea" hidden="1">#REF!</definedName>
    <definedName name="Z_6663B539_3542_11D3_8D25_400000044310_.wvu.PrintArea" hidden="1">#REF!</definedName>
    <definedName name="Z_6663B53A_3542_11D3_8D25_400000044310_.wvu.PrintArea" hidden="1">#REF!</definedName>
    <definedName name="Z_6663B53A_3542_11D3_8D25_400000044310_.wvu.PrintTitles" hidden="1">#REF!</definedName>
    <definedName name="Z_6663B53B_3542_11D3_8D25_400000044310_.wvu.PrintArea" hidden="1">#REF!</definedName>
    <definedName name="Z_6663B53B_3542_11D3_8D25_400000044310_.wvu.PrintTitles" hidden="1">#REF!</definedName>
    <definedName name="Z_6663B53C_3542_11D3_8D25_400000044310_.wvu.PrintArea" hidden="1">#REF!</definedName>
    <definedName name="Z_6663B53D_3542_11D3_8D25_400000044310_.wvu.PrintArea" hidden="1">#REF!</definedName>
    <definedName name="Z_6663B53E_3542_11D3_8D25_400000044310_.wvu.PrintArea" hidden="1">#REF!</definedName>
    <definedName name="Z_6663B53E_3542_11D3_8D25_400000044310_.wvu.PrintTitles" hidden="1">#REF!</definedName>
    <definedName name="Z_6663B53F_3542_11D3_8D25_400000044310_.wvu.PrintArea" hidden="1">#REF!</definedName>
    <definedName name="Z_6663B53F_3542_11D3_8D25_400000044310_.wvu.PrintTitles" hidden="1">#REF!</definedName>
    <definedName name="Z_6663B540_3542_11D3_8D25_400000044310_.wvu.PrintArea" hidden="1">#REF!</definedName>
    <definedName name="Z_6663B540_3542_11D3_8D25_400000044310_.wvu.PrintTitles" hidden="1">#REF!</definedName>
    <definedName name="Z_6663B541_3542_11D3_8D25_400000044310_.wvu.PrintArea" hidden="1">#REF!</definedName>
    <definedName name="Z_6663B541_3542_11D3_8D25_400000044310_.wvu.PrintTitles" hidden="1">#REF!</definedName>
    <definedName name="Z_6663B542_3542_11D3_8D25_400000044310_.wvu.PrintArea" hidden="1">#REF!</definedName>
    <definedName name="Z_6663B542_3542_11D3_8D25_400000044310_.wvu.PrintTitles" hidden="1">#REF!</definedName>
    <definedName name="Z_6663B543_3542_11D3_8D25_400000044310_.wvu.PrintArea" hidden="1">#REF!</definedName>
    <definedName name="Z_6663B543_3542_11D3_8D25_400000044310_.wvu.PrintTitles" hidden="1">#REF!</definedName>
    <definedName name="Z_6663B544_3542_11D3_8D25_400000044310_.wvu.PrintArea" hidden="1">#REF!</definedName>
    <definedName name="Z_6663B544_3542_11D3_8D25_400000044310_.wvu.PrintTitles" hidden="1">#REF!</definedName>
    <definedName name="Z_6663B545_3542_11D3_8D25_400000044310_.wvu.PrintArea" hidden="1">#REF!</definedName>
    <definedName name="Z_6663B545_3542_11D3_8D25_400000044310_.wvu.PrintTitles" hidden="1">#REF!</definedName>
    <definedName name="Z_667B8323_7CEE_11D3_8D29_400000044310_.wvu.PrintArea" hidden="1">#REF!</definedName>
    <definedName name="Z_667B8324_7CEE_11D3_8D29_400000044310_.wvu.PrintArea" hidden="1">#REF!</definedName>
    <definedName name="Z_667B8325_7CEE_11D3_8D29_400000044310_.wvu.Cols" hidden="1">#REF!,#REF!</definedName>
    <definedName name="Z_667B8325_7CEE_11D3_8D29_400000044310_.wvu.PrintArea" hidden="1">#REF!</definedName>
    <definedName name="Z_667B8326_7CEE_11D3_8D29_400000044310_.wvu.PrintArea" hidden="1">#REF!</definedName>
    <definedName name="Z_667B8327_7CEE_11D3_8D29_400000044310_.wvu.PrintArea" hidden="1">#REF!</definedName>
    <definedName name="Z_667B8327_7CEE_11D3_8D29_400000044310_.wvu.PrintTitles" hidden="1">#REF!</definedName>
    <definedName name="Z_667B8328_7CEE_11D3_8D29_400000044310_.wvu.PrintArea" hidden="1">#REF!</definedName>
    <definedName name="Z_667B8328_7CEE_11D3_8D29_400000044310_.wvu.PrintTitles" hidden="1">#REF!</definedName>
    <definedName name="Z_667B8329_7CEE_11D3_8D29_400000044310_.wvu.PrintArea" hidden="1">#REF!</definedName>
    <definedName name="Z_667B832A_7CEE_11D3_8D29_400000044310_.wvu.PrintArea" hidden="1">#REF!</definedName>
    <definedName name="Z_667B832B_7CEE_11D3_8D29_400000044310_.wvu.PrintArea" hidden="1">#REF!</definedName>
    <definedName name="Z_667B832B_7CEE_11D3_8D29_400000044310_.wvu.PrintTitles" hidden="1">#REF!</definedName>
    <definedName name="Z_667B832C_7CEE_11D3_8D29_400000044310_.wvu.PrintArea" hidden="1">#REF!</definedName>
    <definedName name="Z_667B832C_7CEE_11D3_8D29_400000044310_.wvu.PrintTitles" hidden="1">#REF!</definedName>
    <definedName name="Z_667B832D_7CEE_11D3_8D29_400000044310_.wvu.PrintArea" hidden="1">#REF!</definedName>
    <definedName name="Z_667B832D_7CEE_11D3_8D29_400000044310_.wvu.PrintTitles" hidden="1">#REF!</definedName>
    <definedName name="Z_667B832E_7CEE_11D3_8D29_400000044310_.wvu.PrintArea" hidden="1">#REF!</definedName>
    <definedName name="Z_667B832E_7CEE_11D3_8D29_400000044310_.wvu.PrintTitles" hidden="1">#REF!</definedName>
    <definedName name="Z_667B832F_7CEE_11D3_8D29_400000044310_.wvu.PrintArea" hidden="1">#REF!</definedName>
    <definedName name="Z_667B832F_7CEE_11D3_8D29_400000044310_.wvu.PrintTitles" hidden="1">#REF!</definedName>
    <definedName name="Z_667B8330_7CEE_11D3_8D29_400000044310_.wvu.PrintArea" hidden="1">#REF!</definedName>
    <definedName name="Z_667B8330_7CEE_11D3_8D29_400000044310_.wvu.PrintTitles" hidden="1">#REF!</definedName>
    <definedName name="Z_667B8331_7CEE_11D3_8D29_400000044310_.wvu.PrintArea" hidden="1">#REF!</definedName>
    <definedName name="Z_667B8331_7CEE_11D3_8D29_400000044310_.wvu.PrintTitles" hidden="1">#REF!</definedName>
    <definedName name="Z_667B8332_7CEE_11D3_8D29_400000044310_.wvu.PrintArea" hidden="1">#REF!</definedName>
    <definedName name="Z_667B8332_7CEE_11D3_8D29_400000044310_.wvu.PrintTitles" hidden="1">#REF!</definedName>
    <definedName name="Z_667B833A_7CEE_11D3_8D29_400000044310_.wvu.PrintArea" hidden="1">#REF!</definedName>
    <definedName name="Z_667B833B_7CEE_11D3_8D29_400000044310_.wvu.PrintArea" hidden="1">#REF!</definedName>
    <definedName name="Z_667B833C_7CEE_11D3_8D29_400000044310_.wvu.Cols" hidden="1">#REF!,#REF!</definedName>
    <definedName name="Z_667B833C_7CEE_11D3_8D29_400000044310_.wvu.PrintArea" hidden="1">#REF!</definedName>
    <definedName name="Z_667B833D_7CEE_11D3_8D29_400000044310_.wvu.PrintArea" hidden="1">#REF!</definedName>
    <definedName name="Z_667B833E_7CEE_11D3_8D29_400000044310_.wvu.PrintArea" hidden="1">#REF!</definedName>
    <definedName name="Z_667B833E_7CEE_11D3_8D29_400000044310_.wvu.PrintTitles" hidden="1">#REF!</definedName>
    <definedName name="Z_667B833F_7CEE_11D3_8D29_400000044310_.wvu.PrintArea" hidden="1">#REF!</definedName>
    <definedName name="Z_667B833F_7CEE_11D3_8D29_400000044310_.wvu.PrintTitles" hidden="1">#REF!</definedName>
    <definedName name="Z_667B8340_7CEE_11D3_8D29_400000044310_.wvu.PrintArea" hidden="1">#REF!</definedName>
    <definedName name="Z_667B8341_7CEE_11D3_8D29_400000044310_.wvu.PrintArea" hidden="1">#REF!</definedName>
    <definedName name="Z_667B8342_7CEE_11D3_8D29_400000044310_.wvu.PrintArea" hidden="1">#REF!</definedName>
    <definedName name="Z_667B8342_7CEE_11D3_8D29_400000044310_.wvu.PrintTitles" hidden="1">#REF!</definedName>
    <definedName name="Z_667B8343_7CEE_11D3_8D29_400000044310_.wvu.PrintArea" hidden="1">#REF!</definedName>
    <definedName name="Z_667B8343_7CEE_11D3_8D29_400000044310_.wvu.PrintTitles" hidden="1">#REF!</definedName>
    <definedName name="Z_667B8344_7CEE_11D3_8D29_400000044310_.wvu.PrintArea" hidden="1">#REF!</definedName>
    <definedName name="Z_667B8344_7CEE_11D3_8D29_400000044310_.wvu.PrintTitles" hidden="1">#REF!</definedName>
    <definedName name="Z_667B8345_7CEE_11D3_8D29_400000044310_.wvu.PrintArea" hidden="1">#REF!</definedName>
    <definedName name="Z_667B8345_7CEE_11D3_8D29_400000044310_.wvu.PrintTitles" hidden="1">#REF!</definedName>
    <definedName name="Z_667B8346_7CEE_11D3_8D29_400000044310_.wvu.PrintArea" hidden="1">#REF!</definedName>
    <definedName name="Z_667B8346_7CEE_11D3_8D29_400000044310_.wvu.PrintTitles" hidden="1">#REF!</definedName>
    <definedName name="Z_667B8347_7CEE_11D3_8D29_400000044310_.wvu.PrintArea" hidden="1">#REF!</definedName>
    <definedName name="Z_667B8347_7CEE_11D3_8D29_400000044310_.wvu.PrintTitles" hidden="1">#REF!</definedName>
    <definedName name="Z_667B8348_7CEE_11D3_8D29_400000044310_.wvu.PrintArea" hidden="1">#REF!</definedName>
    <definedName name="Z_667B8348_7CEE_11D3_8D29_400000044310_.wvu.PrintTitles" hidden="1">#REF!</definedName>
    <definedName name="Z_667B8349_7CEE_11D3_8D29_400000044310_.wvu.PrintArea" hidden="1">#REF!</definedName>
    <definedName name="Z_667B8349_7CEE_11D3_8D29_400000044310_.wvu.PrintTitles" hidden="1">#REF!</definedName>
    <definedName name="Z_6A7F51AA_ECF5_11D2_8CE0_400000044310_.wvu.PrintArea" hidden="1">#REF!</definedName>
    <definedName name="Z_6A7F51AB_ECF5_11D2_8CE0_400000044310_.wvu.PrintArea" hidden="1">#REF!</definedName>
    <definedName name="Z_6A7F51AC_ECF5_11D2_8CE0_400000044310_.wvu.Cols" hidden="1">#REF!,#REF!</definedName>
    <definedName name="Z_6A7F51AC_ECF5_11D2_8CE0_400000044310_.wvu.PrintArea" hidden="1">#REF!</definedName>
    <definedName name="Z_6A7F51AD_ECF5_11D2_8CE0_400000044310_.wvu.PrintArea" hidden="1">#REF!</definedName>
    <definedName name="Z_6A7F51AE_ECF5_11D2_8CE0_400000044310_.wvu.PrintArea" hidden="1">#REF!</definedName>
    <definedName name="Z_6A7F51AE_ECF5_11D2_8CE0_400000044310_.wvu.PrintTitles" hidden="1">#REF!</definedName>
    <definedName name="Z_6A7F51AF_ECF5_11D2_8CE0_400000044310_.wvu.PrintArea" hidden="1">#REF!</definedName>
    <definedName name="Z_6A7F51AF_ECF5_11D2_8CE0_400000044310_.wvu.PrintTitles" hidden="1">#REF!</definedName>
    <definedName name="Z_6A7F51B0_ECF5_11D2_8CE0_400000044310_.wvu.PrintArea" hidden="1">#REF!</definedName>
    <definedName name="Z_6A7F51B1_ECF5_11D2_8CE0_400000044310_.wvu.PrintArea" hidden="1">#REF!</definedName>
    <definedName name="Z_6A7F51B2_ECF5_11D2_8CE0_400000044310_.wvu.PrintArea" hidden="1">#REF!</definedName>
    <definedName name="Z_6A7F51B2_ECF5_11D2_8CE0_400000044310_.wvu.PrintTitles" hidden="1">#REF!</definedName>
    <definedName name="Z_6A7F51B3_ECF5_11D2_8CE0_400000044310_.wvu.PrintArea" hidden="1">#REF!</definedName>
    <definedName name="Z_6A7F51B3_ECF5_11D2_8CE0_400000044310_.wvu.PrintTitles" hidden="1">#REF!</definedName>
    <definedName name="Z_6A7F51B4_ECF5_11D2_8CE0_400000044310_.wvu.PrintArea" hidden="1">#REF!</definedName>
    <definedName name="Z_6A7F51B4_ECF5_11D2_8CE0_400000044310_.wvu.PrintTitles" hidden="1">#REF!</definedName>
    <definedName name="Z_6A7F51B5_ECF5_11D2_8CE0_400000044310_.wvu.PrintArea" hidden="1">#REF!</definedName>
    <definedName name="Z_6A7F51B5_ECF5_11D2_8CE0_400000044310_.wvu.PrintTitles" hidden="1">#REF!</definedName>
    <definedName name="Z_6A7F51B6_ECF5_11D2_8CE0_400000044310_.wvu.PrintArea" hidden="1">#REF!</definedName>
    <definedName name="Z_6A7F51B6_ECF5_11D2_8CE0_400000044310_.wvu.PrintTitles" hidden="1">#REF!</definedName>
    <definedName name="Z_6A7F51B7_ECF5_11D2_8CE0_400000044310_.wvu.PrintArea" hidden="1">#REF!</definedName>
    <definedName name="Z_6A7F51B7_ECF5_11D2_8CE0_400000044310_.wvu.PrintTitles" hidden="1">#REF!</definedName>
    <definedName name="Z_6A7F51B8_ECF5_11D2_8CE0_400000044310_.wvu.PrintArea" hidden="1">#REF!</definedName>
    <definedName name="Z_6A7F51B8_ECF5_11D2_8CE0_400000044310_.wvu.PrintTitles" hidden="1">#REF!</definedName>
    <definedName name="Z_6A7F51B9_ECF5_11D2_8CE0_400000044310_.wvu.PrintArea" hidden="1">#REF!</definedName>
    <definedName name="Z_6A7F51B9_ECF5_11D2_8CE0_400000044310_.wvu.PrintTitles" hidden="1">#REF!</definedName>
    <definedName name="Z_70474A45_93CE_11D3_8D29_400000044310_.wvu.PrintArea" hidden="1">#REF!</definedName>
    <definedName name="Z_70474A46_93CE_11D3_8D29_400000044310_.wvu.PrintArea" hidden="1">#REF!</definedName>
    <definedName name="Z_70474A47_93CE_11D3_8D29_400000044310_.wvu.Cols" hidden="1">#REF!,#REF!</definedName>
    <definedName name="Z_70474A47_93CE_11D3_8D29_400000044310_.wvu.PrintArea" hidden="1">#REF!</definedName>
    <definedName name="Z_70474A48_93CE_11D3_8D29_400000044310_.wvu.PrintArea" hidden="1">#REF!</definedName>
    <definedName name="Z_70474A49_93CE_11D3_8D29_400000044310_.wvu.PrintArea" hidden="1">#REF!</definedName>
    <definedName name="Z_70474A49_93CE_11D3_8D29_400000044310_.wvu.PrintTitles" hidden="1">#REF!</definedName>
    <definedName name="Z_70474A4A_93CE_11D3_8D29_400000044310_.wvu.PrintArea" hidden="1">#REF!</definedName>
    <definedName name="Z_70474A4A_93CE_11D3_8D29_400000044310_.wvu.PrintTitles" hidden="1">#REF!</definedName>
    <definedName name="Z_70474A4B_93CE_11D3_8D29_400000044310_.wvu.PrintArea" hidden="1">#REF!</definedName>
    <definedName name="Z_70474A4C_93CE_11D3_8D29_400000044310_.wvu.PrintArea" hidden="1">#REF!</definedName>
    <definedName name="Z_70474A4D_93CE_11D3_8D29_400000044310_.wvu.PrintArea" hidden="1">#REF!</definedName>
    <definedName name="Z_70474A4D_93CE_11D3_8D29_400000044310_.wvu.PrintTitles" hidden="1">#REF!</definedName>
    <definedName name="Z_70474A4E_93CE_11D3_8D29_400000044310_.wvu.PrintArea" hidden="1">#REF!</definedName>
    <definedName name="Z_70474A4E_93CE_11D3_8D29_400000044310_.wvu.PrintTitles" hidden="1">#REF!</definedName>
    <definedName name="Z_70474A4F_93CE_11D3_8D29_400000044310_.wvu.PrintArea" hidden="1">#REF!</definedName>
    <definedName name="Z_70474A4F_93CE_11D3_8D29_400000044310_.wvu.PrintTitles" hidden="1">#REF!</definedName>
    <definedName name="Z_70474A50_93CE_11D3_8D29_400000044310_.wvu.PrintArea" hidden="1">#REF!</definedName>
    <definedName name="Z_70474A50_93CE_11D3_8D29_400000044310_.wvu.PrintTitles" hidden="1">#REF!</definedName>
    <definedName name="Z_70474A51_93CE_11D3_8D29_400000044310_.wvu.PrintArea" hidden="1">#REF!</definedName>
    <definedName name="Z_70474A51_93CE_11D3_8D29_400000044310_.wvu.PrintTitles" hidden="1">#REF!</definedName>
    <definedName name="Z_70474A52_93CE_11D3_8D29_400000044310_.wvu.PrintArea" hidden="1">#REF!</definedName>
    <definedName name="Z_70474A52_93CE_11D3_8D29_400000044310_.wvu.PrintTitles" hidden="1">#REF!</definedName>
    <definedName name="Z_70474A53_93CE_11D3_8D29_400000044310_.wvu.PrintArea" hidden="1">#REF!</definedName>
    <definedName name="Z_70474A53_93CE_11D3_8D29_400000044310_.wvu.PrintTitles" hidden="1">#REF!</definedName>
    <definedName name="Z_70474A54_93CE_11D3_8D29_400000044310_.wvu.PrintArea" hidden="1">#REF!</definedName>
    <definedName name="Z_70474A54_93CE_11D3_8D29_400000044310_.wvu.PrintTitles" hidden="1">#REF!</definedName>
    <definedName name="Z_7084DCDF_D703_11D2_8835_400000044310_.wvu.PrintArea" hidden="1">#REF!</definedName>
    <definedName name="Z_7084DCE0_D703_11D2_8835_400000044310_.wvu.PrintArea" hidden="1">#REF!</definedName>
    <definedName name="Z_7084DCE1_D703_11D2_8835_400000044310_.wvu.Cols" hidden="1">#REF!,#REF!</definedName>
    <definedName name="Z_7084DCE1_D703_11D2_8835_400000044310_.wvu.PrintArea" hidden="1">#REF!</definedName>
    <definedName name="Z_7084DCE2_D703_11D2_8835_400000044310_.wvu.PrintArea" hidden="1">#REF!</definedName>
    <definedName name="Z_7084DCE3_D703_11D2_8835_400000044310_.wvu.PrintArea" hidden="1">#REF!</definedName>
    <definedName name="Z_7084DCE3_D703_11D2_8835_400000044310_.wvu.PrintTitles" hidden="1">#REF!</definedName>
    <definedName name="Z_7084DCE4_D703_11D2_8835_400000044310_.wvu.PrintArea" hidden="1">#REF!</definedName>
    <definedName name="Z_7084DCE4_D703_11D2_8835_400000044310_.wvu.PrintTitles" hidden="1">#REF!</definedName>
    <definedName name="Z_7084DCE5_D703_11D2_8835_400000044310_.wvu.PrintArea" hidden="1">#REF!</definedName>
    <definedName name="Z_7084DCE6_D703_11D2_8835_400000044310_.wvu.PrintArea" hidden="1">#REF!</definedName>
    <definedName name="Z_7084DCE7_D703_11D2_8835_400000044310_.wvu.PrintArea" hidden="1">#REF!</definedName>
    <definedName name="Z_7084DCE7_D703_11D2_8835_400000044310_.wvu.PrintTitles" hidden="1">#REF!</definedName>
    <definedName name="Z_7084DCE8_D703_11D2_8835_400000044310_.wvu.PrintArea" hidden="1">#REF!</definedName>
    <definedName name="Z_7084DCE8_D703_11D2_8835_400000044310_.wvu.PrintTitles" hidden="1">#REF!</definedName>
    <definedName name="Z_7084DCE9_D703_11D2_8835_400000044310_.wvu.PrintArea" hidden="1">#REF!</definedName>
    <definedName name="Z_7084DCE9_D703_11D2_8835_400000044310_.wvu.PrintTitles" hidden="1">#REF!</definedName>
    <definedName name="Z_7084DCEA_D703_11D2_8835_400000044310_.wvu.PrintArea" hidden="1">#REF!</definedName>
    <definedName name="Z_7084DCEA_D703_11D2_8835_400000044310_.wvu.PrintTitles" hidden="1">#REF!</definedName>
    <definedName name="Z_7084DCEB_D703_11D2_8835_400000044310_.wvu.PrintArea" hidden="1">#REF!</definedName>
    <definedName name="Z_7084DCEB_D703_11D2_8835_400000044310_.wvu.PrintTitles" hidden="1">#REF!</definedName>
    <definedName name="Z_7084DCEC_D703_11D2_8835_400000044310_.wvu.PrintArea" hidden="1">#REF!</definedName>
    <definedName name="Z_7084DCEC_D703_11D2_8835_400000044310_.wvu.PrintTitles" hidden="1">#REF!</definedName>
    <definedName name="Z_7084DCED_D703_11D2_8835_400000044310_.wvu.PrintArea" hidden="1">#REF!</definedName>
    <definedName name="Z_7084DCED_D703_11D2_8835_400000044310_.wvu.PrintTitles" hidden="1">#REF!</definedName>
    <definedName name="Z_7084DCEE_D703_11D2_8835_400000044310_.wvu.PrintArea" hidden="1">#REF!</definedName>
    <definedName name="Z_7084DCEE_D703_11D2_8835_400000044310_.wvu.PrintTitles" hidden="1">#REF!</definedName>
    <definedName name="Z_7084DD2E_D703_11D2_8835_400000044310_.wvu.PrintArea" hidden="1">#REF!</definedName>
    <definedName name="Z_7084DD2F_D703_11D2_8835_400000044310_.wvu.PrintArea" hidden="1">#REF!</definedName>
    <definedName name="Z_7084DD30_D703_11D2_8835_400000044310_.wvu.Cols" hidden="1">#REF!,#REF!</definedName>
    <definedName name="Z_7084DD30_D703_11D2_8835_400000044310_.wvu.PrintArea" hidden="1">#REF!</definedName>
    <definedName name="Z_7084DD31_D703_11D2_8835_400000044310_.wvu.PrintArea" hidden="1">#REF!</definedName>
    <definedName name="Z_7084DD32_D703_11D2_8835_400000044310_.wvu.PrintArea" hidden="1">#REF!</definedName>
    <definedName name="Z_7084DD32_D703_11D2_8835_400000044310_.wvu.PrintTitles" hidden="1">#REF!</definedName>
    <definedName name="Z_7084DD33_D703_11D2_8835_400000044310_.wvu.PrintArea" hidden="1">#REF!</definedName>
    <definedName name="Z_7084DD33_D703_11D2_8835_400000044310_.wvu.PrintTitles" hidden="1">#REF!</definedName>
    <definedName name="Z_7084DD34_D703_11D2_8835_400000044310_.wvu.PrintArea" hidden="1">#REF!</definedName>
    <definedName name="Z_7084DD35_D703_11D2_8835_400000044310_.wvu.PrintArea" hidden="1">#REF!</definedName>
    <definedName name="Z_7084DD36_D703_11D2_8835_400000044310_.wvu.PrintArea" hidden="1">#REF!</definedName>
    <definedName name="Z_7084DD36_D703_11D2_8835_400000044310_.wvu.PrintTitles" hidden="1">#REF!</definedName>
    <definedName name="Z_7084DD37_D703_11D2_8835_400000044310_.wvu.PrintArea" hidden="1">#REF!</definedName>
    <definedName name="Z_7084DD37_D703_11D2_8835_400000044310_.wvu.PrintTitles" hidden="1">#REF!</definedName>
    <definedName name="Z_7084DD38_D703_11D2_8835_400000044310_.wvu.PrintArea" hidden="1">#REF!</definedName>
    <definedName name="Z_7084DD38_D703_11D2_8835_400000044310_.wvu.PrintTitles" hidden="1">#REF!</definedName>
    <definedName name="Z_7084DD39_D703_11D2_8835_400000044310_.wvu.PrintArea" hidden="1">#REF!</definedName>
    <definedName name="Z_7084DD39_D703_11D2_8835_400000044310_.wvu.PrintTitles" hidden="1">#REF!</definedName>
    <definedName name="Z_7084DD3A_D703_11D2_8835_400000044310_.wvu.PrintArea" hidden="1">#REF!</definedName>
    <definedName name="Z_7084DD3A_D703_11D2_8835_400000044310_.wvu.PrintTitles" hidden="1">#REF!</definedName>
    <definedName name="Z_7084DD3B_D703_11D2_8835_400000044310_.wvu.PrintArea" hidden="1">#REF!</definedName>
    <definedName name="Z_7084DD3B_D703_11D2_8835_400000044310_.wvu.PrintTitles" hidden="1">#REF!</definedName>
    <definedName name="Z_7084DD3C_D703_11D2_8835_400000044310_.wvu.PrintArea" hidden="1">#REF!</definedName>
    <definedName name="Z_7084DD3C_D703_11D2_8835_400000044310_.wvu.PrintTitles" hidden="1">#REF!</definedName>
    <definedName name="Z_7084DD3D_D703_11D2_8835_400000044310_.wvu.PrintArea" hidden="1">#REF!</definedName>
    <definedName name="Z_7084DD3D_D703_11D2_8835_400000044310_.wvu.PrintTitles" hidden="1">#REF!</definedName>
    <definedName name="Z_72903E19_C033_11D2_8835_400000044310_.wvu.PrintArea" hidden="1">#REF!</definedName>
    <definedName name="Z_72903E1A_C033_11D2_8835_400000044310_.wvu.PrintArea" hidden="1">#REF!</definedName>
    <definedName name="Z_72903E1B_C033_11D2_8835_400000044310_.wvu.PrintArea" hidden="1">#REF!</definedName>
    <definedName name="Z_72903E1C_C033_11D2_8835_400000044310_.wvu.Cols" hidden="1">#REF!,#REF!</definedName>
    <definedName name="Z_72903E1C_C033_11D2_8835_400000044310_.wvu.PrintArea" hidden="1">#REF!</definedName>
    <definedName name="Z_72903E1D_C033_11D2_8835_400000044310_.wvu.PrintArea" hidden="1">#REF!</definedName>
    <definedName name="Z_72903E1D_C033_11D2_8835_400000044310_.wvu.PrintTitles" hidden="1">#REF!</definedName>
    <definedName name="Z_72903E1E_C033_11D2_8835_400000044310_.wvu.PrintArea" hidden="1">#REF!</definedName>
    <definedName name="Z_72903E1E_C033_11D2_8835_400000044310_.wvu.PrintTitles" hidden="1">#REF!</definedName>
    <definedName name="Z_72903E1F_C033_11D2_8835_400000044310_.wvu.PrintArea" hidden="1">#REF!</definedName>
    <definedName name="Z_72903E20_C033_11D2_8835_400000044310_.wvu.PrintArea" hidden="1">#REF!</definedName>
    <definedName name="Z_72903E21_C033_11D2_8835_400000044310_.wvu.PrintArea" hidden="1">#REF!</definedName>
    <definedName name="Z_72903E21_C033_11D2_8835_400000044310_.wvu.PrintTitles" hidden="1">#REF!</definedName>
    <definedName name="Z_72903E22_C033_11D2_8835_400000044310_.wvu.PrintArea" hidden="1">#REF!</definedName>
    <definedName name="Z_72903E22_C033_11D2_8835_400000044310_.wvu.PrintTitles" hidden="1">#REF!</definedName>
    <definedName name="Z_72903E23_C033_11D2_8835_400000044310_.wvu.PrintArea" hidden="1">#REF!</definedName>
    <definedName name="Z_72903E23_C033_11D2_8835_400000044310_.wvu.PrintTitles" hidden="1">#REF!</definedName>
    <definedName name="Z_72903E24_C033_11D2_8835_400000044310_.wvu.PrintArea" hidden="1">#REF!</definedName>
    <definedName name="Z_72903E24_C033_11D2_8835_400000044310_.wvu.PrintTitles" hidden="1">#REF!</definedName>
    <definedName name="Z_72903E25_C033_11D2_8835_400000044310_.wvu.PrintArea" hidden="1">#REF!</definedName>
    <definedName name="Z_72903E25_C033_11D2_8835_400000044310_.wvu.PrintTitles" hidden="1">#REF!</definedName>
    <definedName name="Z_72903E26_C033_11D2_8835_400000044310_.wvu.PrintArea" hidden="1">#REF!</definedName>
    <definedName name="Z_72903E26_C033_11D2_8835_400000044310_.wvu.PrintTitles" hidden="1">#REF!</definedName>
    <definedName name="Z_72903E27_C033_11D2_8835_400000044310_.wvu.PrintArea" hidden="1">#REF!</definedName>
    <definedName name="Z_72903E27_C033_11D2_8835_400000044310_.wvu.PrintTitles" hidden="1">#REF!</definedName>
    <definedName name="Z_72903E28_C033_11D2_8835_400000044310_.wvu.PrintArea" hidden="1">#REF!</definedName>
    <definedName name="Z_72903E28_C033_11D2_8835_400000044310_.wvu.PrintTitles" hidden="1">#REF!</definedName>
    <definedName name="Z_72903E6D_C033_11D2_8835_400000044310_.wvu.PrintArea" hidden="1">#REF!</definedName>
    <definedName name="Z_72903E6E_C033_11D2_8835_400000044310_.wvu.PrintArea" hidden="1">#REF!</definedName>
    <definedName name="Z_72903E6F_C033_11D2_8835_400000044310_.wvu.PrintArea" hidden="1">#REF!</definedName>
    <definedName name="Z_72903E70_C033_11D2_8835_400000044310_.wvu.Cols" hidden="1">#REF!,#REF!</definedName>
    <definedName name="Z_72903E70_C033_11D2_8835_400000044310_.wvu.PrintArea" hidden="1">#REF!</definedName>
    <definedName name="Z_72903E71_C033_11D2_8835_400000044310_.wvu.PrintArea" hidden="1">#REF!</definedName>
    <definedName name="Z_72903E71_C033_11D2_8835_400000044310_.wvu.PrintTitles" hidden="1">#REF!</definedName>
    <definedName name="Z_72903E72_C033_11D2_8835_400000044310_.wvu.PrintArea" hidden="1">#REF!</definedName>
    <definedName name="Z_72903E72_C033_11D2_8835_400000044310_.wvu.PrintTitles" hidden="1">#REF!</definedName>
    <definedName name="Z_72903E73_C033_11D2_8835_400000044310_.wvu.PrintArea" hidden="1">#REF!</definedName>
    <definedName name="Z_72903E74_C033_11D2_8835_400000044310_.wvu.PrintArea" hidden="1">#REF!</definedName>
    <definedName name="Z_72903E75_C033_11D2_8835_400000044310_.wvu.PrintArea" hidden="1">#REF!</definedName>
    <definedName name="Z_72903E75_C033_11D2_8835_400000044310_.wvu.PrintTitles" hidden="1">#REF!</definedName>
    <definedName name="Z_72903E76_C033_11D2_8835_400000044310_.wvu.PrintArea" hidden="1">#REF!</definedName>
    <definedName name="Z_72903E76_C033_11D2_8835_400000044310_.wvu.PrintTitles" hidden="1">#REF!</definedName>
    <definedName name="Z_72903E77_C033_11D2_8835_400000044310_.wvu.PrintArea" hidden="1">#REF!</definedName>
    <definedName name="Z_72903E77_C033_11D2_8835_400000044310_.wvu.PrintTitles" hidden="1">#REF!</definedName>
    <definedName name="Z_72903E78_C033_11D2_8835_400000044310_.wvu.PrintArea" hidden="1">#REF!</definedName>
    <definedName name="Z_72903E78_C033_11D2_8835_400000044310_.wvu.PrintTitles" hidden="1">#REF!</definedName>
    <definedName name="Z_72903E79_C033_11D2_8835_400000044310_.wvu.PrintArea" hidden="1">#REF!</definedName>
    <definedName name="Z_72903E79_C033_11D2_8835_400000044310_.wvu.PrintTitles" hidden="1">#REF!</definedName>
    <definedName name="Z_72903E7A_C033_11D2_8835_400000044310_.wvu.PrintArea" hidden="1">#REF!</definedName>
    <definedName name="Z_72903E7A_C033_11D2_8835_400000044310_.wvu.PrintTitles" hidden="1">#REF!</definedName>
    <definedName name="Z_72903E7B_C033_11D2_8835_400000044310_.wvu.PrintArea" hidden="1">#REF!</definedName>
    <definedName name="Z_72903E7B_C033_11D2_8835_400000044310_.wvu.PrintTitles" hidden="1">#REF!</definedName>
    <definedName name="Z_72903E7C_C033_11D2_8835_400000044310_.wvu.PrintArea" hidden="1">#REF!</definedName>
    <definedName name="Z_72903E7C_C033_11D2_8835_400000044310_.wvu.PrintTitles" hidden="1">#REF!</definedName>
    <definedName name="Z_72C87494_334E_11D3_8D25_400000044310_.wvu.PrintArea" hidden="1">#REF!</definedName>
    <definedName name="Z_72C87495_334E_11D3_8D25_400000044310_.wvu.PrintArea" hidden="1">#REF!</definedName>
    <definedName name="Z_72C87496_334E_11D3_8D25_400000044310_.wvu.Cols" hidden="1">#REF!,#REF!</definedName>
    <definedName name="Z_72C87496_334E_11D3_8D25_400000044310_.wvu.PrintArea" hidden="1">#REF!</definedName>
    <definedName name="Z_72C87497_334E_11D3_8D25_400000044310_.wvu.PrintArea" hidden="1">#REF!</definedName>
    <definedName name="Z_72C87498_334E_11D3_8D25_400000044310_.wvu.PrintArea" hidden="1">#REF!</definedName>
    <definedName name="Z_72C87498_334E_11D3_8D25_400000044310_.wvu.PrintTitles" hidden="1">#REF!</definedName>
    <definedName name="Z_72C87499_334E_11D3_8D25_400000044310_.wvu.PrintArea" hidden="1">#REF!</definedName>
    <definedName name="Z_72C87499_334E_11D3_8D25_400000044310_.wvu.PrintTitles" hidden="1">#REF!</definedName>
    <definedName name="Z_72C8749A_334E_11D3_8D25_400000044310_.wvu.PrintArea" hidden="1">#REF!</definedName>
    <definedName name="Z_72C8749B_334E_11D3_8D25_400000044310_.wvu.PrintArea" hidden="1">#REF!</definedName>
    <definedName name="Z_72C8749C_334E_11D3_8D25_400000044310_.wvu.PrintArea" hidden="1">#REF!</definedName>
    <definedName name="Z_72C8749C_334E_11D3_8D25_400000044310_.wvu.PrintTitles" hidden="1">#REF!</definedName>
    <definedName name="Z_72C8749D_334E_11D3_8D25_400000044310_.wvu.PrintArea" hidden="1">#REF!</definedName>
    <definedName name="Z_72C8749D_334E_11D3_8D25_400000044310_.wvu.PrintTitles" hidden="1">#REF!</definedName>
    <definedName name="Z_72C8749E_334E_11D3_8D25_400000044310_.wvu.PrintArea" hidden="1">#REF!</definedName>
    <definedName name="Z_72C8749E_334E_11D3_8D25_400000044310_.wvu.PrintTitles" hidden="1">#REF!</definedName>
    <definedName name="Z_72C8749F_334E_11D3_8D25_400000044310_.wvu.PrintArea" hidden="1">#REF!</definedName>
    <definedName name="Z_72C8749F_334E_11D3_8D25_400000044310_.wvu.PrintTitles" hidden="1">#REF!</definedName>
    <definedName name="Z_72C874A0_334E_11D3_8D25_400000044310_.wvu.PrintArea" hidden="1">#REF!</definedName>
    <definedName name="Z_72C874A0_334E_11D3_8D25_400000044310_.wvu.PrintTitles" hidden="1">#REF!</definedName>
    <definedName name="Z_72C874A1_334E_11D3_8D25_400000044310_.wvu.PrintArea" hidden="1">#REF!</definedName>
    <definedName name="Z_72C874A1_334E_11D3_8D25_400000044310_.wvu.PrintTitles" hidden="1">#REF!</definedName>
    <definedName name="Z_72C874A2_334E_11D3_8D25_400000044310_.wvu.PrintArea" hidden="1">#REF!</definedName>
    <definedName name="Z_72C874A2_334E_11D3_8D25_400000044310_.wvu.PrintTitles" hidden="1">#REF!</definedName>
    <definedName name="Z_72C874A3_334E_11D3_8D25_400000044310_.wvu.PrintArea" hidden="1">#REF!</definedName>
    <definedName name="Z_72C874A3_334E_11D3_8D25_400000044310_.wvu.PrintTitles" hidden="1">#REF!</definedName>
    <definedName name="Z_72C874D0_334E_11D3_8D25_400000044310_.wvu.PrintArea" hidden="1">#REF!</definedName>
    <definedName name="Z_72C874D1_334E_11D3_8D25_400000044310_.wvu.PrintArea" hidden="1">#REF!</definedName>
    <definedName name="Z_72C874D2_334E_11D3_8D25_400000044310_.wvu.Cols" hidden="1">#REF!,#REF!</definedName>
    <definedName name="Z_72C874D2_334E_11D3_8D25_400000044310_.wvu.PrintArea" hidden="1">#REF!</definedName>
    <definedName name="Z_72C874D3_334E_11D3_8D25_400000044310_.wvu.PrintArea" hidden="1">#REF!</definedName>
    <definedName name="Z_72C874D4_334E_11D3_8D25_400000044310_.wvu.PrintArea" hidden="1">#REF!</definedName>
    <definedName name="Z_72C874D4_334E_11D3_8D25_400000044310_.wvu.PrintTitles" hidden="1">#REF!</definedName>
    <definedName name="Z_72C874D5_334E_11D3_8D25_400000044310_.wvu.PrintArea" hidden="1">#REF!</definedName>
    <definedName name="Z_72C874D5_334E_11D3_8D25_400000044310_.wvu.PrintTitles" hidden="1">#REF!</definedName>
    <definedName name="Z_72C874D6_334E_11D3_8D25_400000044310_.wvu.PrintArea" hidden="1">#REF!</definedName>
    <definedName name="Z_72C874D7_334E_11D3_8D25_400000044310_.wvu.PrintArea" hidden="1">#REF!</definedName>
    <definedName name="Z_72C874D8_334E_11D3_8D25_400000044310_.wvu.PrintArea" hidden="1">#REF!</definedName>
    <definedName name="Z_72C874D8_334E_11D3_8D25_400000044310_.wvu.PrintTitles" hidden="1">#REF!</definedName>
    <definedName name="Z_72C874D9_334E_11D3_8D25_400000044310_.wvu.PrintArea" hidden="1">#REF!</definedName>
    <definedName name="Z_72C874D9_334E_11D3_8D25_400000044310_.wvu.PrintTitles" hidden="1">#REF!</definedName>
    <definedName name="Z_72C874DA_334E_11D3_8D25_400000044310_.wvu.PrintArea" hidden="1">#REF!</definedName>
    <definedName name="Z_72C874DA_334E_11D3_8D25_400000044310_.wvu.PrintTitles" hidden="1">#REF!</definedName>
    <definedName name="Z_72C874DB_334E_11D3_8D25_400000044310_.wvu.PrintArea" hidden="1">#REF!</definedName>
    <definedName name="Z_72C874DB_334E_11D3_8D25_400000044310_.wvu.PrintTitles" hidden="1">#REF!</definedName>
    <definedName name="Z_72C874DC_334E_11D3_8D25_400000044310_.wvu.PrintArea" hidden="1">#REF!</definedName>
    <definedName name="Z_72C874DC_334E_11D3_8D25_400000044310_.wvu.PrintTitles" hidden="1">#REF!</definedName>
    <definedName name="Z_72C874DD_334E_11D3_8D25_400000044310_.wvu.PrintArea" hidden="1">#REF!</definedName>
    <definedName name="Z_72C874DD_334E_11D3_8D25_400000044310_.wvu.PrintTitles" hidden="1">#REF!</definedName>
    <definedName name="Z_72C874DE_334E_11D3_8D25_400000044310_.wvu.PrintArea" hidden="1">#REF!</definedName>
    <definedName name="Z_72C874DE_334E_11D3_8D25_400000044310_.wvu.PrintTitles" hidden="1">#REF!</definedName>
    <definedName name="Z_72C874DF_334E_11D3_8D25_400000044310_.wvu.PrintArea" hidden="1">#REF!</definedName>
    <definedName name="Z_72C874DF_334E_11D3_8D25_400000044310_.wvu.PrintTitles" hidden="1">#REF!</definedName>
    <definedName name="Z_7506E7F1_1CEB_11D3_8CE0_400000044310_.wvu.PrintArea" hidden="1">#REF!</definedName>
    <definedName name="Z_7506E7F2_1CEB_11D3_8CE0_400000044310_.wvu.PrintArea" hidden="1">#REF!</definedName>
    <definedName name="Z_7506E7F3_1CEB_11D3_8CE0_400000044310_.wvu.Cols" hidden="1">#REF!,#REF!</definedName>
    <definedName name="Z_7506E7F3_1CEB_11D3_8CE0_400000044310_.wvu.PrintArea" hidden="1">#REF!</definedName>
    <definedName name="Z_7506E7F4_1CEB_11D3_8CE0_400000044310_.wvu.PrintArea" hidden="1">#REF!</definedName>
    <definedName name="Z_7506E7F5_1CEB_11D3_8CE0_400000044310_.wvu.PrintArea" hidden="1">#REF!</definedName>
    <definedName name="Z_7506E7F5_1CEB_11D3_8CE0_400000044310_.wvu.PrintTitles" hidden="1">#REF!</definedName>
    <definedName name="Z_7506E7F6_1CEB_11D3_8CE0_400000044310_.wvu.PrintArea" hidden="1">#REF!</definedName>
    <definedName name="Z_7506E7F6_1CEB_11D3_8CE0_400000044310_.wvu.PrintTitles" hidden="1">#REF!</definedName>
    <definedName name="Z_7506E7F7_1CEB_11D3_8CE0_400000044310_.wvu.PrintArea" hidden="1">#REF!</definedName>
    <definedName name="Z_7506E7F8_1CEB_11D3_8CE0_400000044310_.wvu.PrintArea" hidden="1">#REF!</definedName>
    <definedName name="Z_7506E7F9_1CEB_11D3_8CE0_400000044310_.wvu.PrintArea" hidden="1">#REF!</definedName>
    <definedName name="Z_7506E7F9_1CEB_11D3_8CE0_400000044310_.wvu.PrintTitles" hidden="1">#REF!</definedName>
    <definedName name="Z_7506E7FA_1CEB_11D3_8CE0_400000044310_.wvu.PrintArea" hidden="1">#REF!</definedName>
    <definedName name="Z_7506E7FA_1CEB_11D3_8CE0_400000044310_.wvu.PrintTitles" hidden="1">#REF!</definedName>
    <definedName name="Z_7506E7FB_1CEB_11D3_8CE0_400000044310_.wvu.PrintArea" hidden="1">#REF!</definedName>
    <definedName name="Z_7506E7FB_1CEB_11D3_8CE0_400000044310_.wvu.PrintTitles" hidden="1">#REF!</definedName>
    <definedName name="Z_7506E7FC_1CEB_11D3_8CE0_400000044310_.wvu.PrintArea" hidden="1">#REF!</definedName>
    <definedName name="Z_7506E7FC_1CEB_11D3_8CE0_400000044310_.wvu.PrintTitles" hidden="1">#REF!</definedName>
    <definedName name="Z_7506E7FD_1CEB_11D3_8CE0_400000044310_.wvu.PrintArea" hidden="1">#REF!</definedName>
    <definedName name="Z_7506E7FD_1CEB_11D3_8CE0_400000044310_.wvu.PrintTitles" hidden="1">#REF!</definedName>
    <definedName name="Z_7506E7FE_1CEB_11D3_8CE0_400000044310_.wvu.PrintArea" hidden="1">#REF!</definedName>
    <definedName name="Z_7506E7FE_1CEB_11D3_8CE0_400000044310_.wvu.PrintTitles" hidden="1">#REF!</definedName>
    <definedName name="Z_7506E7FF_1CEB_11D3_8CE0_400000044310_.wvu.PrintArea" hidden="1">#REF!</definedName>
    <definedName name="Z_7506E7FF_1CEB_11D3_8CE0_400000044310_.wvu.PrintTitles" hidden="1">#REF!</definedName>
    <definedName name="Z_7506E800_1CEB_11D3_8CE0_400000044310_.wvu.PrintArea" hidden="1">#REF!</definedName>
    <definedName name="Z_7506E800_1CEB_11D3_8CE0_400000044310_.wvu.PrintTitles" hidden="1">#REF!</definedName>
    <definedName name="Z_78656521_0879_11D3_8CDF_400000044310_.wvu.PrintArea" hidden="1">#REF!</definedName>
    <definedName name="Z_78656522_0879_11D3_8CDF_400000044310_.wvu.PrintArea" hidden="1">#REF!</definedName>
    <definedName name="Z_78656523_0879_11D3_8CDF_400000044310_.wvu.Cols" hidden="1">#REF!,#REF!</definedName>
    <definedName name="Z_78656523_0879_11D3_8CDF_400000044310_.wvu.PrintArea" hidden="1">#REF!</definedName>
    <definedName name="Z_78656524_0879_11D3_8CDF_400000044310_.wvu.PrintArea" hidden="1">#REF!</definedName>
    <definedName name="Z_78656525_0879_11D3_8CDF_400000044310_.wvu.PrintArea" hidden="1">#REF!</definedName>
    <definedName name="Z_78656525_0879_11D3_8CDF_400000044310_.wvu.PrintTitles" hidden="1">#REF!</definedName>
    <definedName name="Z_78656526_0879_11D3_8CDF_400000044310_.wvu.PrintArea" hidden="1">#REF!</definedName>
    <definedName name="Z_78656526_0879_11D3_8CDF_400000044310_.wvu.PrintTitles" hidden="1">#REF!</definedName>
    <definedName name="Z_78656527_0879_11D3_8CDF_400000044310_.wvu.PrintArea" hidden="1">#REF!</definedName>
    <definedName name="Z_78656528_0879_11D3_8CDF_400000044310_.wvu.PrintArea" hidden="1">#REF!</definedName>
    <definedName name="Z_78656529_0879_11D3_8CDF_400000044310_.wvu.PrintArea" hidden="1">#REF!</definedName>
    <definedName name="Z_78656529_0879_11D3_8CDF_400000044310_.wvu.PrintTitles" hidden="1">#REF!</definedName>
    <definedName name="Z_7865652A_0879_11D3_8CDF_400000044310_.wvu.PrintArea" hidden="1">#REF!</definedName>
    <definedName name="Z_7865652A_0879_11D3_8CDF_400000044310_.wvu.PrintTitles" hidden="1">#REF!</definedName>
    <definedName name="Z_7865652B_0879_11D3_8CDF_400000044310_.wvu.PrintArea" hidden="1">#REF!</definedName>
    <definedName name="Z_7865652B_0879_11D3_8CDF_400000044310_.wvu.PrintTitles" hidden="1">#REF!</definedName>
    <definedName name="Z_7865652C_0879_11D3_8CDF_400000044310_.wvu.PrintArea" hidden="1">#REF!</definedName>
    <definedName name="Z_7865652C_0879_11D3_8CDF_400000044310_.wvu.PrintTitles" hidden="1">#REF!</definedName>
    <definedName name="Z_7865652D_0879_11D3_8CDF_400000044310_.wvu.PrintArea" hidden="1">#REF!</definedName>
    <definedName name="Z_7865652D_0879_11D3_8CDF_400000044310_.wvu.PrintTitles" hidden="1">#REF!</definedName>
    <definedName name="Z_7865652E_0879_11D3_8CDF_400000044310_.wvu.PrintArea" hidden="1">#REF!</definedName>
    <definedName name="Z_7865652E_0879_11D3_8CDF_400000044310_.wvu.PrintTitles" hidden="1">#REF!</definedName>
    <definedName name="Z_7865652F_0879_11D3_8CDF_400000044310_.wvu.PrintArea" hidden="1">#REF!</definedName>
    <definedName name="Z_7865652F_0879_11D3_8CDF_400000044310_.wvu.PrintTitles" hidden="1">#REF!</definedName>
    <definedName name="Z_78656530_0879_11D3_8CDF_400000044310_.wvu.PrintArea" hidden="1">#REF!</definedName>
    <definedName name="Z_78656530_0879_11D3_8CDF_400000044310_.wvu.PrintTitles" hidden="1">#REF!</definedName>
    <definedName name="Z_78656534_0879_11D3_8CDF_400000044310_.wvu.PrintArea" hidden="1">#REF!</definedName>
    <definedName name="Z_78656535_0879_11D3_8CDF_400000044310_.wvu.PrintArea" hidden="1">#REF!</definedName>
    <definedName name="Z_78656536_0879_11D3_8CDF_400000044310_.wvu.Cols" hidden="1">#REF!,#REF!</definedName>
    <definedName name="Z_78656536_0879_11D3_8CDF_400000044310_.wvu.PrintArea" hidden="1">#REF!</definedName>
    <definedName name="Z_78656537_0879_11D3_8CDF_400000044310_.wvu.PrintArea" hidden="1">#REF!</definedName>
    <definedName name="Z_78656538_0879_11D3_8CDF_400000044310_.wvu.PrintArea" hidden="1">#REF!</definedName>
    <definedName name="Z_78656538_0879_11D3_8CDF_400000044310_.wvu.PrintTitles" hidden="1">#REF!</definedName>
    <definedName name="Z_78656539_0879_11D3_8CDF_400000044310_.wvu.PrintArea" hidden="1">#REF!</definedName>
    <definedName name="Z_78656539_0879_11D3_8CDF_400000044310_.wvu.PrintTitles" hidden="1">#REF!</definedName>
    <definedName name="Z_7865653A_0879_11D3_8CDF_400000044310_.wvu.PrintArea" hidden="1">#REF!</definedName>
    <definedName name="Z_7865653B_0879_11D3_8CDF_400000044310_.wvu.PrintArea" hidden="1">#REF!</definedName>
    <definedName name="Z_7865653C_0879_11D3_8CDF_400000044310_.wvu.PrintArea" hidden="1">#REF!</definedName>
    <definedName name="Z_7865653C_0879_11D3_8CDF_400000044310_.wvu.PrintTitles" hidden="1">#REF!</definedName>
    <definedName name="Z_7865653D_0879_11D3_8CDF_400000044310_.wvu.PrintArea" hidden="1">#REF!</definedName>
    <definedName name="Z_7865653D_0879_11D3_8CDF_400000044310_.wvu.PrintTitles" hidden="1">#REF!</definedName>
    <definedName name="Z_7865653E_0879_11D3_8CDF_400000044310_.wvu.PrintArea" hidden="1">#REF!</definedName>
    <definedName name="Z_7865653E_0879_11D3_8CDF_400000044310_.wvu.PrintTitles" hidden="1">#REF!</definedName>
    <definedName name="Z_7865653F_0879_11D3_8CDF_400000044310_.wvu.PrintArea" hidden="1">#REF!</definedName>
    <definedName name="Z_7865653F_0879_11D3_8CDF_400000044310_.wvu.PrintTitles" hidden="1">#REF!</definedName>
    <definedName name="Z_78656540_0879_11D3_8CDF_400000044310_.wvu.PrintArea" hidden="1">#REF!</definedName>
    <definedName name="Z_78656540_0879_11D3_8CDF_400000044310_.wvu.PrintTitles" hidden="1">#REF!</definedName>
    <definedName name="Z_78656541_0879_11D3_8CDF_400000044310_.wvu.PrintArea" hidden="1">#REF!</definedName>
    <definedName name="Z_78656541_0879_11D3_8CDF_400000044310_.wvu.PrintTitles" hidden="1">#REF!</definedName>
    <definedName name="Z_78656542_0879_11D3_8CDF_400000044310_.wvu.PrintArea" hidden="1">#REF!</definedName>
    <definedName name="Z_78656542_0879_11D3_8CDF_400000044310_.wvu.PrintTitles" hidden="1">#REF!</definedName>
    <definedName name="Z_78656543_0879_11D3_8CDF_400000044310_.wvu.PrintArea" hidden="1">#REF!</definedName>
    <definedName name="Z_78656543_0879_11D3_8CDF_400000044310_.wvu.PrintTitles" hidden="1">#REF!</definedName>
    <definedName name="Z_7AC88033_7A6C_11D3_8D28_400000044310_.wvu.PrintArea" hidden="1">#REF!</definedName>
    <definedName name="Z_7AC88034_7A6C_11D3_8D28_400000044310_.wvu.PrintArea" hidden="1">#REF!</definedName>
    <definedName name="Z_7AC88035_7A6C_11D3_8D28_400000044310_.wvu.Cols" hidden="1">#REF!,#REF!</definedName>
    <definedName name="Z_7AC88035_7A6C_11D3_8D28_400000044310_.wvu.PrintArea" hidden="1">#REF!</definedName>
    <definedName name="Z_7AC88036_7A6C_11D3_8D28_400000044310_.wvu.PrintArea" hidden="1">#REF!</definedName>
    <definedName name="Z_7AC88037_7A6C_11D3_8D28_400000044310_.wvu.PrintArea" hidden="1">#REF!</definedName>
    <definedName name="Z_7AC88037_7A6C_11D3_8D28_400000044310_.wvu.PrintTitles" hidden="1">#REF!</definedName>
    <definedName name="Z_7AC88038_7A6C_11D3_8D28_400000044310_.wvu.PrintArea" hidden="1">#REF!</definedName>
    <definedName name="Z_7AC88038_7A6C_11D3_8D28_400000044310_.wvu.PrintTitles" hidden="1">#REF!</definedName>
    <definedName name="Z_7AC88039_7A6C_11D3_8D28_400000044310_.wvu.PrintArea" hidden="1">#REF!</definedName>
    <definedName name="Z_7AC8803A_7A6C_11D3_8D28_400000044310_.wvu.PrintArea" hidden="1">#REF!</definedName>
    <definedName name="Z_7AC8803B_7A6C_11D3_8D28_400000044310_.wvu.PrintArea" hidden="1">#REF!</definedName>
    <definedName name="Z_7AC8803B_7A6C_11D3_8D28_400000044310_.wvu.PrintTitles" hidden="1">#REF!</definedName>
    <definedName name="Z_7AC8803C_7A6C_11D3_8D28_400000044310_.wvu.PrintArea" hidden="1">#REF!</definedName>
    <definedName name="Z_7AC8803C_7A6C_11D3_8D28_400000044310_.wvu.PrintTitles" hidden="1">#REF!</definedName>
    <definedName name="Z_7AC8803D_7A6C_11D3_8D28_400000044310_.wvu.PrintArea" hidden="1">#REF!</definedName>
    <definedName name="Z_7AC8803D_7A6C_11D3_8D28_400000044310_.wvu.PrintTitles" hidden="1">#REF!</definedName>
    <definedName name="Z_7AC8803E_7A6C_11D3_8D28_400000044310_.wvu.PrintArea" hidden="1">#REF!</definedName>
    <definedName name="Z_7AC8803E_7A6C_11D3_8D28_400000044310_.wvu.PrintTitles" hidden="1">#REF!</definedName>
    <definedName name="Z_7AC8803F_7A6C_11D3_8D28_400000044310_.wvu.PrintArea" hidden="1">#REF!</definedName>
    <definedName name="Z_7AC8803F_7A6C_11D3_8D28_400000044310_.wvu.PrintTitles" hidden="1">#REF!</definedName>
    <definedName name="Z_7AC88040_7A6C_11D3_8D28_400000044310_.wvu.PrintArea" hidden="1">#REF!</definedName>
    <definedName name="Z_7AC88040_7A6C_11D3_8D28_400000044310_.wvu.PrintTitles" hidden="1">#REF!</definedName>
    <definedName name="Z_7AC88041_7A6C_11D3_8D28_400000044310_.wvu.PrintArea" hidden="1">#REF!</definedName>
    <definedName name="Z_7AC88041_7A6C_11D3_8D28_400000044310_.wvu.PrintTitles" hidden="1">#REF!</definedName>
    <definedName name="Z_7AC88042_7A6C_11D3_8D28_400000044310_.wvu.PrintArea" hidden="1">#REF!</definedName>
    <definedName name="Z_7AC88042_7A6C_11D3_8D28_400000044310_.wvu.PrintTitles" hidden="1">#REF!</definedName>
    <definedName name="Z_7CD4AF19_E5F0_11D2_8835_400000044310_.wvu.PrintArea" hidden="1">#REF!</definedName>
    <definedName name="Z_7CD4AF1A_E5F0_11D2_8835_400000044310_.wvu.PrintArea" hidden="1">#REF!</definedName>
    <definedName name="Z_7CD4AF1B_E5F0_11D2_8835_400000044310_.wvu.Cols" hidden="1">#REF!,#REF!</definedName>
    <definedName name="Z_7CD4AF1B_E5F0_11D2_8835_400000044310_.wvu.PrintArea" hidden="1">#REF!</definedName>
    <definedName name="Z_7CD4AF1C_E5F0_11D2_8835_400000044310_.wvu.PrintArea" hidden="1">#REF!</definedName>
    <definedName name="Z_7CD4AF1D_E5F0_11D2_8835_400000044310_.wvu.PrintArea" hidden="1">#REF!</definedName>
    <definedName name="Z_7CD4AF1D_E5F0_11D2_8835_400000044310_.wvu.PrintTitles" hidden="1">#REF!</definedName>
    <definedName name="Z_7CD4AF1E_E5F0_11D2_8835_400000044310_.wvu.PrintArea" hidden="1">#REF!</definedName>
    <definedName name="Z_7CD4AF1E_E5F0_11D2_8835_400000044310_.wvu.PrintTitles" hidden="1">#REF!</definedName>
    <definedName name="Z_7CD4AF1F_E5F0_11D2_8835_400000044310_.wvu.PrintArea" hidden="1">#REF!</definedName>
    <definedName name="Z_7CD4AF20_E5F0_11D2_8835_400000044310_.wvu.PrintArea" hidden="1">#REF!</definedName>
    <definedName name="Z_7CD4AF21_E5F0_11D2_8835_400000044310_.wvu.PrintArea" hidden="1">#REF!</definedName>
    <definedName name="Z_7CD4AF21_E5F0_11D2_8835_400000044310_.wvu.PrintTitles" hidden="1">#REF!</definedName>
    <definedName name="Z_7CD4AF22_E5F0_11D2_8835_400000044310_.wvu.PrintArea" hidden="1">#REF!</definedName>
    <definedName name="Z_7CD4AF22_E5F0_11D2_8835_400000044310_.wvu.PrintTitles" hidden="1">#REF!</definedName>
    <definedName name="Z_7CD4AF23_E5F0_11D2_8835_400000044310_.wvu.PrintArea" hidden="1">#REF!</definedName>
    <definedName name="Z_7CD4AF23_E5F0_11D2_8835_400000044310_.wvu.PrintTitles" hidden="1">#REF!</definedName>
    <definedName name="Z_7CD4AF24_E5F0_11D2_8835_400000044310_.wvu.PrintArea" hidden="1">#REF!</definedName>
    <definedName name="Z_7CD4AF24_E5F0_11D2_8835_400000044310_.wvu.PrintTitles" hidden="1">#REF!</definedName>
    <definedName name="Z_7CD4AF25_E5F0_11D2_8835_400000044310_.wvu.PrintArea" hidden="1">#REF!</definedName>
    <definedName name="Z_7CD4AF25_E5F0_11D2_8835_400000044310_.wvu.PrintTitles" hidden="1">#REF!</definedName>
    <definedName name="Z_7CD4AF26_E5F0_11D2_8835_400000044310_.wvu.PrintArea" hidden="1">#REF!</definedName>
    <definedName name="Z_7CD4AF26_E5F0_11D2_8835_400000044310_.wvu.PrintTitles" hidden="1">#REF!</definedName>
    <definedName name="Z_7CD4AF27_E5F0_11D2_8835_400000044310_.wvu.PrintArea" hidden="1">#REF!</definedName>
    <definedName name="Z_7CD4AF27_E5F0_11D2_8835_400000044310_.wvu.PrintTitles" hidden="1">#REF!</definedName>
    <definedName name="Z_7CD4AF28_E5F0_11D2_8835_400000044310_.wvu.PrintArea" hidden="1">#REF!</definedName>
    <definedName name="Z_7CD4AF28_E5F0_11D2_8835_400000044310_.wvu.PrintTitles" hidden="1">#REF!</definedName>
    <definedName name="Z_7F76F603_50C0_11D3_8D27_400000011990_.wvu.PrintArea" hidden="1">#REF!</definedName>
    <definedName name="Z_7F76F604_50C0_11D3_8D27_400000011990_.wvu.PrintArea" hidden="1">#REF!</definedName>
    <definedName name="Z_7F76F605_50C0_11D3_8D27_400000011990_.wvu.Cols" hidden="1">#REF!,#REF!</definedName>
    <definedName name="Z_7F76F605_50C0_11D3_8D27_400000011990_.wvu.PrintArea" hidden="1">#REF!</definedName>
    <definedName name="Z_7F76F606_50C0_11D3_8D27_400000011990_.wvu.PrintArea" hidden="1">#REF!</definedName>
    <definedName name="Z_7F76F607_50C0_11D3_8D27_400000011990_.wvu.PrintArea" hidden="1">#REF!</definedName>
    <definedName name="Z_7F76F607_50C0_11D3_8D27_400000011990_.wvu.PrintTitles" hidden="1">#REF!</definedName>
    <definedName name="Z_7F76F608_50C0_11D3_8D27_400000011990_.wvu.PrintArea" hidden="1">#REF!</definedName>
    <definedName name="Z_7F76F608_50C0_11D3_8D27_400000011990_.wvu.PrintTitles" hidden="1">#REF!</definedName>
    <definedName name="Z_7F76F609_50C0_11D3_8D27_400000011990_.wvu.PrintArea" hidden="1">#REF!</definedName>
    <definedName name="Z_7F76F60A_50C0_11D3_8D27_400000011990_.wvu.PrintArea" hidden="1">#REF!</definedName>
    <definedName name="Z_7F76F60B_50C0_11D3_8D27_400000011990_.wvu.PrintArea" hidden="1">#REF!</definedName>
    <definedName name="Z_7F76F60B_50C0_11D3_8D27_400000011990_.wvu.PrintTitles" hidden="1">#REF!</definedName>
    <definedName name="Z_7F76F60C_50C0_11D3_8D27_400000011990_.wvu.PrintArea" hidden="1">#REF!</definedName>
    <definedName name="Z_7F76F60C_50C0_11D3_8D27_400000011990_.wvu.PrintTitles" hidden="1">#REF!</definedName>
    <definedName name="Z_7F76F60D_50C0_11D3_8D27_400000011990_.wvu.PrintArea" hidden="1">#REF!</definedName>
    <definedName name="Z_7F76F60D_50C0_11D3_8D27_400000011990_.wvu.PrintTitles" hidden="1">#REF!</definedName>
    <definedName name="Z_7F76F60E_50C0_11D3_8D27_400000011990_.wvu.PrintArea" hidden="1">#REF!</definedName>
    <definedName name="Z_7F76F60E_50C0_11D3_8D27_400000011990_.wvu.PrintTitles" hidden="1">#REF!</definedName>
    <definedName name="Z_7F76F60F_50C0_11D3_8D27_400000011990_.wvu.PrintArea" hidden="1">#REF!</definedName>
    <definedName name="Z_7F76F60F_50C0_11D3_8D27_400000011990_.wvu.PrintTitles" hidden="1">#REF!</definedName>
    <definedName name="Z_7F76F610_50C0_11D3_8D27_400000011990_.wvu.PrintArea" hidden="1">#REF!</definedName>
    <definedName name="Z_7F76F610_50C0_11D3_8D27_400000011990_.wvu.PrintTitles" hidden="1">#REF!</definedName>
    <definedName name="Z_7F76F611_50C0_11D3_8D27_400000011990_.wvu.PrintArea" hidden="1">#REF!</definedName>
    <definedName name="Z_7F76F611_50C0_11D3_8D27_400000011990_.wvu.PrintTitles" hidden="1">#REF!</definedName>
    <definedName name="Z_7F76F612_50C0_11D3_8D27_400000011990_.wvu.PrintArea" hidden="1">#REF!</definedName>
    <definedName name="Z_7F76F612_50C0_11D3_8D27_400000011990_.wvu.PrintTitles" hidden="1">#REF!</definedName>
    <definedName name="Z_8A48AB15_7B34_11D3_8D28_400000044310_.wvu.PrintArea" hidden="1">#REF!</definedName>
    <definedName name="Z_8A48AB16_7B34_11D3_8D28_400000044310_.wvu.PrintArea" hidden="1">#REF!</definedName>
    <definedName name="Z_8A48AB17_7B34_11D3_8D28_400000044310_.wvu.Cols" hidden="1">#REF!,#REF!</definedName>
    <definedName name="Z_8A48AB17_7B34_11D3_8D28_400000044310_.wvu.PrintArea" hidden="1">#REF!</definedName>
    <definedName name="Z_8A48AB18_7B34_11D3_8D28_400000044310_.wvu.PrintArea" hidden="1">#REF!</definedName>
    <definedName name="Z_8A48AB19_7B34_11D3_8D28_400000044310_.wvu.PrintArea" hidden="1">#REF!</definedName>
    <definedName name="Z_8A48AB19_7B34_11D3_8D28_400000044310_.wvu.PrintTitles" hidden="1">#REF!</definedName>
    <definedName name="Z_8A48AB1A_7B34_11D3_8D28_400000044310_.wvu.PrintArea" hidden="1">#REF!</definedName>
    <definedName name="Z_8A48AB1A_7B34_11D3_8D28_400000044310_.wvu.PrintTitles" hidden="1">#REF!</definedName>
    <definedName name="Z_8A48AB1B_7B34_11D3_8D28_400000044310_.wvu.PrintArea" hidden="1">#REF!</definedName>
    <definedName name="Z_8A48AB1C_7B34_11D3_8D28_400000044310_.wvu.PrintArea" hidden="1">#REF!</definedName>
    <definedName name="Z_8A48AB1D_7B34_11D3_8D28_400000044310_.wvu.PrintArea" hidden="1">#REF!</definedName>
    <definedName name="Z_8A48AB1D_7B34_11D3_8D28_400000044310_.wvu.PrintTitles" hidden="1">#REF!</definedName>
    <definedName name="Z_8A48AB1E_7B34_11D3_8D28_400000044310_.wvu.PrintArea" hidden="1">#REF!</definedName>
    <definedName name="Z_8A48AB1E_7B34_11D3_8D28_400000044310_.wvu.PrintTitles" hidden="1">#REF!</definedName>
    <definedName name="Z_8A48AB1F_7B34_11D3_8D28_400000044310_.wvu.PrintArea" hidden="1">#REF!</definedName>
    <definedName name="Z_8A48AB1F_7B34_11D3_8D28_400000044310_.wvu.PrintTitles" hidden="1">#REF!</definedName>
    <definedName name="Z_8A48AB20_7B34_11D3_8D28_400000044310_.wvu.PrintArea" hidden="1">#REF!</definedName>
    <definedName name="Z_8A48AB20_7B34_11D3_8D28_400000044310_.wvu.PrintTitles" hidden="1">#REF!</definedName>
    <definedName name="Z_8A48AB21_7B34_11D3_8D28_400000044310_.wvu.PrintArea" hidden="1">#REF!</definedName>
    <definedName name="Z_8A48AB21_7B34_11D3_8D28_400000044310_.wvu.PrintTitles" hidden="1">#REF!</definedName>
    <definedName name="Z_8A48AB22_7B34_11D3_8D28_400000044310_.wvu.PrintArea" hidden="1">#REF!</definedName>
    <definedName name="Z_8A48AB22_7B34_11D3_8D28_400000044310_.wvu.PrintTitles" hidden="1">#REF!</definedName>
    <definedName name="Z_8A48AB23_7B34_11D3_8D28_400000044310_.wvu.PrintArea" hidden="1">#REF!</definedName>
    <definedName name="Z_8A48AB23_7B34_11D3_8D28_400000044310_.wvu.PrintTitles" hidden="1">#REF!</definedName>
    <definedName name="Z_8A48AB24_7B34_11D3_8D28_400000044310_.wvu.PrintArea" hidden="1">#REF!</definedName>
    <definedName name="Z_8A48AB24_7B34_11D3_8D28_400000044310_.wvu.PrintTitles" hidden="1">#REF!</definedName>
    <definedName name="Z_8C0695D4_33B0_11D3_8D25_400000044310_.wvu.PrintArea" hidden="1">#REF!</definedName>
    <definedName name="Z_8C0695D5_33B0_11D3_8D25_400000044310_.wvu.PrintArea" hidden="1">#REF!</definedName>
    <definedName name="Z_8C0695D6_33B0_11D3_8D25_400000044310_.wvu.Cols" hidden="1">#REF!,#REF!</definedName>
    <definedName name="Z_8C0695D6_33B0_11D3_8D25_400000044310_.wvu.PrintArea" hidden="1">#REF!</definedName>
    <definedName name="Z_8C0695D7_33B0_11D3_8D25_400000044310_.wvu.PrintArea" hidden="1">#REF!</definedName>
    <definedName name="Z_8C0695D8_33B0_11D3_8D25_400000044310_.wvu.PrintArea" hidden="1">#REF!</definedName>
    <definedName name="Z_8C0695D8_33B0_11D3_8D25_400000044310_.wvu.PrintTitles" hidden="1">#REF!</definedName>
    <definedName name="Z_8C0695D9_33B0_11D3_8D25_400000044310_.wvu.PrintArea" hidden="1">#REF!</definedName>
    <definedName name="Z_8C0695D9_33B0_11D3_8D25_400000044310_.wvu.PrintTitles" hidden="1">#REF!</definedName>
    <definedName name="Z_8C0695DA_33B0_11D3_8D25_400000044310_.wvu.PrintArea" hidden="1">#REF!</definedName>
    <definedName name="Z_8C0695DB_33B0_11D3_8D25_400000044310_.wvu.PrintArea" hidden="1">#REF!</definedName>
    <definedName name="Z_8C0695DC_33B0_11D3_8D25_400000044310_.wvu.PrintArea" hidden="1">#REF!</definedName>
    <definedName name="Z_8C0695DC_33B0_11D3_8D25_400000044310_.wvu.PrintTitles" hidden="1">#REF!</definedName>
    <definedName name="Z_8C0695DD_33B0_11D3_8D25_400000044310_.wvu.PrintArea" hidden="1">#REF!</definedName>
    <definedName name="Z_8C0695DD_33B0_11D3_8D25_400000044310_.wvu.PrintTitles" hidden="1">#REF!</definedName>
    <definedName name="Z_8C0695DE_33B0_11D3_8D25_400000044310_.wvu.PrintArea" hidden="1">#REF!</definedName>
    <definedName name="Z_8C0695DE_33B0_11D3_8D25_400000044310_.wvu.PrintTitles" hidden="1">#REF!</definedName>
    <definedName name="Z_8C0695DF_33B0_11D3_8D25_400000044310_.wvu.PrintArea" hidden="1">#REF!</definedName>
    <definedName name="Z_8C0695DF_33B0_11D3_8D25_400000044310_.wvu.PrintTitles" hidden="1">#REF!</definedName>
    <definedName name="Z_8C0695E0_33B0_11D3_8D25_400000044310_.wvu.PrintArea" hidden="1">#REF!</definedName>
    <definedName name="Z_8C0695E0_33B0_11D3_8D25_400000044310_.wvu.PrintTitles" hidden="1">#REF!</definedName>
    <definedName name="Z_8C0695E1_33B0_11D3_8D25_400000044310_.wvu.PrintArea" hidden="1">#REF!</definedName>
    <definedName name="Z_8C0695E1_33B0_11D3_8D25_400000044310_.wvu.PrintTitles" hidden="1">#REF!</definedName>
    <definedName name="Z_8C0695E2_33B0_11D3_8D25_400000044310_.wvu.PrintArea" hidden="1">#REF!</definedName>
    <definedName name="Z_8C0695E2_33B0_11D3_8D25_400000044310_.wvu.PrintTitles" hidden="1">#REF!</definedName>
    <definedName name="Z_8C0695E3_33B0_11D3_8D25_400000044310_.wvu.PrintArea" hidden="1">#REF!</definedName>
    <definedName name="Z_8C0695E3_33B0_11D3_8D25_400000044310_.wvu.PrintTitles" hidden="1">#REF!</definedName>
    <definedName name="Z_8C0882F4_9142_11D3_8D29_400000044310_.wvu.PrintArea" hidden="1">#REF!</definedName>
    <definedName name="Z_8C0882F5_9142_11D3_8D29_400000044310_.wvu.PrintArea" hidden="1">#REF!</definedName>
    <definedName name="Z_8C0882F6_9142_11D3_8D29_400000044310_.wvu.Cols" hidden="1">#REF!,#REF!</definedName>
    <definedName name="Z_8C0882F6_9142_11D3_8D29_400000044310_.wvu.PrintArea" hidden="1">#REF!</definedName>
    <definedName name="Z_8C0882F7_9142_11D3_8D29_400000044310_.wvu.PrintArea" hidden="1">#REF!</definedName>
    <definedName name="Z_8C0882F8_9142_11D3_8D29_400000044310_.wvu.PrintArea" hidden="1">#REF!</definedName>
    <definedName name="Z_8C0882F8_9142_11D3_8D29_400000044310_.wvu.PrintTitles" hidden="1">#REF!</definedName>
    <definedName name="Z_8C0882F9_9142_11D3_8D29_400000044310_.wvu.PrintArea" hidden="1">#REF!</definedName>
    <definedName name="Z_8C0882F9_9142_11D3_8D29_400000044310_.wvu.PrintTitles" hidden="1">#REF!</definedName>
    <definedName name="Z_8C0882FA_9142_11D3_8D29_400000044310_.wvu.PrintArea" hidden="1">#REF!</definedName>
    <definedName name="Z_8C0882FB_9142_11D3_8D29_400000044310_.wvu.PrintArea" hidden="1">#REF!</definedName>
    <definedName name="Z_8C0882FC_9142_11D3_8D29_400000044310_.wvu.PrintArea" hidden="1">#REF!</definedName>
    <definedName name="Z_8C0882FC_9142_11D3_8D29_400000044310_.wvu.PrintTitles" hidden="1">#REF!</definedName>
    <definedName name="Z_8C0882FD_9142_11D3_8D29_400000044310_.wvu.PrintArea" hidden="1">#REF!</definedName>
    <definedName name="Z_8C0882FD_9142_11D3_8D29_400000044310_.wvu.PrintTitles" hidden="1">#REF!</definedName>
    <definedName name="Z_8C0882FE_9142_11D3_8D29_400000044310_.wvu.PrintArea" hidden="1">#REF!</definedName>
    <definedName name="Z_8C0882FE_9142_11D3_8D29_400000044310_.wvu.PrintTitles" hidden="1">#REF!</definedName>
    <definedName name="Z_8C0882FF_9142_11D3_8D29_400000044310_.wvu.PrintArea" hidden="1">#REF!</definedName>
    <definedName name="Z_8C0882FF_9142_11D3_8D29_400000044310_.wvu.PrintTitles" hidden="1">#REF!</definedName>
    <definedName name="Z_8C088300_9142_11D3_8D29_400000044310_.wvu.PrintArea" hidden="1">#REF!</definedName>
    <definedName name="Z_8C088300_9142_11D3_8D29_400000044310_.wvu.PrintTitles" hidden="1">#REF!</definedName>
    <definedName name="Z_8C088301_9142_11D3_8D29_400000044310_.wvu.PrintArea" hidden="1">#REF!</definedName>
    <definedName name="Z_8C088301_9142_11D3_8D29_400000044310_.wvu.PrintTitles" hidden="1">#REF!</definedName>
    <definedName name="Z_8C088302_9142_11D3_8D29_400000044310_.wvu.PrintArea" hidden="1">#REF!</definedName>
    <definedName name="Z_8C088302_9142_11D3_8D29_400000044310_.wvu.PrintTitles" hidden="1">#REF!</definedName>
    <definedName name="Z_8C088303_9142_11D3_8D29_400000044310_.wvu.PrintArea" hidden="1">#REF!</definedName>
    <definedName name="Z_8C088303_9142_11D3_8D29_400000044310_.wvu.PrintTitles" hidden="1">#REF!</definedName>
    <definedName name="Z_918B90C5_5F02_11D3_8D27_400000044310_.wvu.PrintArea" hidden="1">#REF!</definedName>
    <definedName name="Z_918B90C6_5F02_11D3_8D27_400000044310_.wvu.PrintArea" hidden="1">#REF!</definedName>
    <definedName name="Z_918B90C7_5F02_11D3_8D27_400000044310_.wvu.Cols" hidden="1">#REF!,#REF!</definedName>
    <definedName name="Z_918B90C7_5F02_11D3_8D27_400000044310_.wvu.PrintArea" hidden="1">#REF!</definedName>
    <definedName name="Z_918B90C8_5F02_11D3_8D27_400000044310_.wvu.PrintArea" hidden="1">#REF!</definedName>
    <definedName name="Z_918B90C9_5F02_11D3_8D27_400000044310_.wvu.PrintArea" hidden="1">#REF!</definedName>
    <definedName name="Z_918B90C9_5F02_11D3_8D27_400000044310_.wvu.PrintTitles" hidden="1">#REF!</definedName>
    <definedName name="Z_918B90CA_5F02_11D3_8D27_400000044310_.wvu.PrintArea" hidden="1">#REF!</definedName>
    <definedName name="Z_918B90CA_5F02_11D3_8D27_400000044310_.wvu.PrintTitles" hidden="1">#REF!</definedName>
    <definedName name="Z_918B90CB_5F02_11D3_8D27_400000044310_.wvu.PrintArea" hidden="1">#REF!</definedName>
    <definedName name="Z_918B90CC_5F02_11D3_8D27_400000044310_.wvu.PrintArea" hidden="1">#REF!</definedName>
    <definedName name="Z_918B90CD_5F02_11D3_8D27_400000044310_.wvu.PrintArea" hidden="1">#REF!</definedName>
    <definedName name="Z_918B90CD_5F02_11D3_8D27_400000044310_.wvu.PrintTitles" hidden="1">#REF!</definedName>
    <definedName name="Z_918B90CE_5F02_11D3_8D27_400000044310_.wvu.PrintArea" hidden="1">#REF!</definedName>
    <definedName name="Z_918B90CE_5F02_11D3_8D27_400000044310_.wvu.PrintTitles" hidden="1">#REF!</definedName>
    <definedName name="Z_918B90CF_5F02_11D3_8D27_400000044310_.wvu.PrintArea" hidden="1">#REF!</definedName>
    <definedName name="Z_918B90CF_5F02_11D3_8D27_400000044310_.wvu.PrintTitles" hidden="1">#REF!</definedName>
    <definedName name="Z_918B90D0_5F02_11D3_8D27_400000044310_.wvu.PrintArea" hidden="1">#REF!</definedName>
    <definedName name="Z_918B90D0_5F02_11D3_8D27_400000044310_.wvu.PrintTitles" hidden="1">#REF!</definedName>
    <definedName name="Z_918B90D1_5F02_11D3_8D27_400000044310_.wvu.PrintArea" hidden="1">#REF!</definedName>
    <definedName name="Z_918B90D1_5F02_11D3_8D27_400000044310_.wvu.PrintTitles" hidden="1">#REF!</definedName>
    <definedName name="Z_918B90D2_5F02_11D3_8D27_400000044310_.wvu.PrintArea" hidden="1">#REF!</definedName>
    <definedName name="Z_918B90D2_5F02_11D3_8D27_400000044310_.wvu.PrintTitles" hidden="1">#REF!</definedName>
    <definedName name="Z_918B90D3_5F02_11D3_8D27_400000044310_.wvu.PrintArea" hidden="1">#REF!</definedName>
    <definedName name="Z_918B90D3_5F02_11D3_8D27_400000044310_.wvu.PrintTitles" hidden="1">#REF!</definedName>
    <definedName name="Z_918B90D4_5F02_11D3_8D27_400000044310_.wvu.PrintArea" hidden="1">#REF!</definedName>
    <definedName name="Z_918B90D4_5F02_11D3_8D27_400000044310_.wvu.PrintTitles" hidden="1">#REF!</definedName>
    <definedName name="Z_973B1E93_678B_11D3_8D27_400000044310_.wvu.PrintArea" hidden="1">#REF!</definedName>
    <definedName name="Z_973B1E94_678B_11D3_8D27_400000044310_.wvu.PrintArea" hidden="1">#REF!</definedName>
    <definedName name="Z_973B1E95_678B_11D3_8D27_400000044310_.wvu.Cols" hidden="1">#REF!,#REF!</definedName>
    <definedName name="Z_973B1E95_678B_11D3_8D27_400000044310_.wvu.PrintArea" hidden="1">#REF!</definedName>
    <definedName name="Z_973B1E96_678B_11D3_8D27_400000044310_.wvu.PrintArea" hidden="1">#REF!</definedName>
    <definedName name="Z_973B1E97_678B_11D3_8D27_400000044310_.wvu.PrintArea" hidden="1">#REF!</definedName>
    <definedName name="Z_973B1E97_678B_11D3_8D27_400000044310_.wvu.PrintTitles" hidden="1">#REF!</definedName>
    <definedName name="Z_973B1E98_678B_11D3_8D27_400000044310_.wvu.PrintArea" hidden="1">#REF!</definedName>
    <definedName name="Z_973B1E98_678B_11D3_8D27_400000044310_.wvu.PrintTitles" hidden="1">#REF!</definedName>
    <definedName name="Z_973B1E99_678B_11D3_8D27_400000044310_.wvu.PrintArea" hidden="1">#REF!</definedName>
    <definedName name="Z_973B1E9A_678B_11D3_8D27_400000044310_.wvu.PrintArea" hidden="1">#REF!</definedName>
    <definedName name="Z_973B1E9B_678B_11D3_8D27_400000044310_.wvu.PrintArea" hidden="1">#REF!</definedName>
    <definedName name="Z_973B1E9B_678B_11D3_8D27_400000044310_.wvu.PrintTitles" hidden="1">#REF!</definedName>
    <definedName name="Z_973B1E9C_678B_11D3_8D27_400000044310_.wvu.PrintArea" hidden="1">#REF!</definedName>
    <definedName name="Z_973B1E9C_678B_11D3_8D27_400000044310_.wvu.PrintTitles" hidden="1">#REF!</definedName>
    <definedName name="Z_973B1E9D_678B_11D3_8D27_400000044310_.wvu.PrintArea" hidden="1">#REF!</definedName>
    <definedName name="Z_973B1E9D_678B_11D3_8D27_400000044310_.wvu.PrintTitles" hidden="1">#REF!</definedName>
    <definedName name="Z_973B1E9E_678B_11D3_8D27_400000044310_.wvu.PrintArea" hidden="1">#REF!</definedName>
    <definedName name="Z_973B1E9E_678B_11D3_8D27_400000044310_.wvu.PrintTitles" hidden="1">#REF!</definedName>
    <definedName name="Z_973B1E9F_678B_11D3_8D27_400000044310_.wvu.PrintArea" hidden="1">#REF!</definedName>
    <definedName name="Z_973B1E9F_678B_11D3_8D27_400000044310_.wvu.PrintTitles" hidden="1">#REF!</definedName>
    <definedName name="Z_973B1EA0_678B_11D3_8D27_400000044310_.wvu.PrintArea" hidden="1">#REF!</definedName>
    <definedName name="Z_973B1EA0_678B_11D3_8D27_400000044310_.wvu.PrintTitles" hidden="1">#REF!</definedName>
    <definedName name="Z_973B1EA1_678B_11D3_8D27_400000044310_.wvu.PrintArea" hidden="1">#REF!</definedName>
    <definedName name="Z_973B1EA1_678B_11D3_8D27_400000044310_.wvu.PrintTitles" hidden="1">#REF!</definedName>
    <definedName name="Z_973B1EA2_678B_11D3_8D27_400000044310_.wvu.PrintArea" hidden="1">#REF!</definedName>
    <definedName name="Z_973B1EA2_678B_11D3_8D27_400000044310_.wvu.PrintTitles" hidden="1">#REF!</definedName>
    <definedName name="Z_985AABFE_978D_11D3_8D29_400000044310_.wvu.PrintArea" hidden="1">#REF!</definedName>
    <definedName name="Z_985AABFF_978D_11D3_8D29_400000044310_.wvu.PrintArea" hidden="1">#REF!</definedName>
    <definedName name="Z_985AAC00_978D_11D3_8D29_400000044310_.wvu.Cols" hidden="1">#REF!,#REF!</definedName>
    <definedName name="Z_985AAC00_978D_11D3_8D29_400000044310_.wvu.PrintArea" hidden="1">#REF!</definedName>
    <definedName name="Z_985AAC01_978D_11D3_8D29_400000044310_.wvu.PrintArea" hidden="1">#REF!</definedName>
    <definedName name="Z_985AAC02_978D_11D3_8D29_400000044310_.wvu.PrintArea" hidden="1">#REF!</definedName>
    <definedName name="Z_985AAC02_978D_11D3_8D29_400000044310_.wvu.PrintTitles" hidden="1">#REF!</definedName>
    <definedName name="Z_985AAC03_978D_11D3_8D29_400000044310_.wvu.PrintArea" hidden="1">#REF!</definedName>
    <definedName name="Z_985AAC03_978D_11D3_8D29_400000044310_.wvu.PrintTitles" hidden="1">#REF!</definedName>
    <definedName name="Z_985AAC04_978D_11D3_8D29_400000044310_.wvu.PrintArea" hidden="1">#REF!</definedName>
    <definedName name="Z_985AAC05_978D_11D3_8D29_400000044310_.wvu.PrintArea" hidden="1">#REF!</definedName>
    <definedName name="Z_985AAC06_978D_11D3_8D29_400000044310_.wvu.PrintArea" hidden="1">#REF!</definedName>
    <definedName name="Z_985AAC06_978D_11D3_8D29_400000044310_.wvu.PrintTitles" hidden="1">#REF!</definedName>
    <definedName name="Z_985AAC07_978D_11D3_8D29_400000044310_.wvu.PrintArea" hidden="1">#REF!</definedName>
    <definedName name="Z_985AAC07_978D_11D3_8D29_400000044310_.wvu.PrintTitles" hidden="1">#REF!</definedName>
    <definedName name="Z_985AAC08_978D_11D3_8D29_400000044310_.wvu.PrintArea" hidden="1">#REF!</definedName>
    <definedName name="Z_985AAC08_978D_11D3_8D29_400000044310_.wvu.PrintTitles" hidden="1">#REF!</definedName>
    <definedName name="Z_985AAC09_978D_11D3_8D29_400000044310_.wvu.PrintArea" hidden="1">#REF!</definedName>
    <definedName name="Z_985AAC09_978D_11D3_8D29_400000044310_.wvu.PrintTitles" hidden="1">#REF!</definedName>
    <definedName name="Z_985AAC0A_978D_11D3_8D29_400000044310_.wvu.PrintArea" hidden="1">#REF!</definedName>
    <definedName name="Z_985AAC0A_978D_11D3_8D29_400000044310_.wvu.PrintTitles" hidden="1">#REF!</definedName>
    <definedName name="Z_985AAC0B_978D_11D3_8D29_400000044310_.wvu.PrintArea" hidden="1">#REF!</definedName>
    <definedName name="Z_985AAC0B_978D_11D3_8D29_400000044310_.wvu.PrintTitles" hidden="1">#REF!</definedName>
    <definedName name="Z_985AAC0C_978D_11D3_8D29_400000044310_.wvu.PrintArea" hidden="1">#REF!</definedName>
    <definedName name="Z_985AAC0C_978D_11D3_8D29_400000044310_.wvu.PrintTitles" hidden="1">#REF!</definedName>
    <definedName name="Z_985AAC0D_978D_11D3_8D29_400000044310_.wvu.PrintArea" hidden="1">#REF!</definedName>
    <definedName name="Z_985AAC0D_978D_11D3_8D29_400000044310_.wvu.PrintTitles" hidden="1">#REF!</definedName>
    <definedName name="Z_9ACE841A_9B7F_11D3_8D29_400000044310_.wvu.PrintArea" hidden="1">#REF!</definedName>
    <definedName name="Z_9ACE841B_9B7F_11D3_8D29_400000044310_.wvu.PrintArea" hidden="1">#REF!</definedName>
    <definedName name="Z_9ACE841C_9B7F_11D3_8D29_400000044310_.wvu.Cols" hidden="1">#REF!,#REF!</definedName>
    <definedName name="Z_9ACE841C_9B7F_11D3_8D29_400000044310_.wvu.PrintArea" hidden="1">#REF!</definedName>
    <definedName name="Z_9ACE841D_9B7F_11D3_8D29_400000044310_.wvu.PrintArea" hidden="1">#REF!</definedName>
    <definedName name="Z_9ACE841E_9B7F_11D3_8D29_400000044310_.wvu.PrintArea" hidden="1">#REF!</definedName>
    <definedName name="Z_9ACE841E_9B7F_11D3_8D29_400000044310_.wvu.PrintTitles" hidden="1">#REF!</definedName>
    <definedName name="Z_9ACE841F_9B7F_11D3_8D29_400000044310_.wvu.PrintArea" hidden="1">#REF!</definedName>
    <definedName name="Z_9ACE841F_9B7F_11D3_8D29_400000044310_.wvu.PrintTitles" hidden="1">#REF!</definedName>
    <definedName name="Z_9ACE8420_9B7F_11D3_8D29_400000044310_.wvu.PrintArea" hidden="1">#REF!</definedName>
    <definedName name="Z_9ACE8421_9B7F_11D3_8D29_400000044310_.wvu.PrintArea" hidden="1">#REF!</definedName>
    <definedName name="Z_9ACE8422_9B7F_11D3_8D29_400000044310_.wvu.PrintArea" hidden="1">#REF!</definedName>
    <definedName name="Z_9ACE8422_9B7F_11D3_8D29_400000044310_.wvu.PrintTitles" hidden="1">#REF!</definedName>
    <definedName name="Z_9ACE8423_9B7F_11D3_8D29_400000044310_.wvu.PrintArea" hidden="1">#REF!</definedName>
    <definedName name="Z_9ACE8423_9B7F_11D3_8D29_400000044310_.wvu.PrintTitles" hidden="1">#REF!</definedName>
    <definedName name="Z_9ACE8424_9B7F_11D3_8D29_400000044310_.wvu.PrintArea" hidden="1">#REF!</definedName>
    <definedName name="Z_9ACE8424_9B7F_11D3_8D29_400000044310_.wvu.PrintTitles" hidden="1">#REF!</definedName>
    <definedName name="Z_9ACE8425_9B7F_11D3_8D29_400000044310_.wvu.PrintArea" hidden="1">#REF!</definedName>
    <definedName name="Z_9ACE8425_9B7F_11D3_8D29_400000044310_.wvu.PrintTitles" hidden="1">#REF!</definedName>
    <definedName name="Z_9ACE8426_9B7F_11D3_8D29_400000044310_.wvu.PrintArea" hidden="1">#REF!</definedName>
    <definedName name="Z_9ACE8426_9B7F_11D3_8D29_400000044310_.wvu.PrintTitles" hidden="1">#REF!</definedName>
    <definedName name="Z_9ACE8427_9B7F_11D3_8D29_400000044310_.wvu.PrintArea" hidden="1">#REF!</definedName>
    <definedName name="Z_9ACE8427_9B7F_11D3_8D29_400000044310_.wvu.PrintTitles" hidden="1">#REF!</definedName>
    <definedName name="Z_9ACE8428_9B7F_11D3_8D29_400000044310_.wvu.PrintArea" hidden="1">#REF!</definedName>
    <definedName name="Z_9ACE8428_9B7F_11D3_8D29_400000044310_.wvu.PrintTitles" hidden="1">#REF!</definedName>
    <definedName name="Z_9ACE8429_9B7F_11D3_8D29_400000044310_.wvu.PrintArea" hidden="1">#REF!</definedName>
    <definedName name="Z_9ACE8429_9B7F_11D3_8D29_400000044310_.wvu.PrintTitles" hidden="1">#REF!</definedName>
    <definedName name="Z_A193EDB2_232D_11D3_8CE0_400000044310_.wvu.PrintArea" hidden="1">#REF!</definedName>
    <definedName name="Z_A193EDB3_232D_11D3_8CE0_400000044310_.wvu.PrintArea" hidden="1">#REF!</definedName>
    <definedName name="Z_A193EDB4_232D_11D3_8CE0_400000044310_.wvu.Cols" hidden="1">#REF!,#REF!</definedName>
    <definedName name="Z_A193EDB4_232D_11D3_8CE0_400000044310_.wvu.PrintArea" hidden="1">#REF!</definedName>
    <definedName name="Z_A193EDB5_232D_11D3_8CE0_400000044310_.wvu.PrintArea" hidden="1">#REF!</definedName>
    <definedName name="Z_A193EDB6_232D_11D3_8CE0_400000044310_.wvu.PrintArea" hidden="1">#REF!</definedName>
    <definedName name="Z_A193EDB6_232D_11D3_8CE0_400000044310_.wvu.PrintTitles" hidden="1">#REF!</definedName>
    <definedName name="Z_A193EDB7_232D_11D3_8CE0_400000044310_.wvu.PrintArea" hidden="1">#REF!</definedName>
    <definedName name="Z_A193EDB7_232D_11D3_8CE0_400000044310_.wvu.PrintTitles" hidden="1">#REF!</definedName>
    <definedName name="Z_A193EDB8_232D_11D3_8CE0_400000044310_.wvu.PrintArea" hidden="1">#REF!</definedName>
    <definedName name="Z_A193EDB9_232D_11D3_8CE0_400000044310_.wvu.PrintArea" hidden="1">#REF!</definedName>
    <definedName name="Z_A193EDBA_232D_11D3_8CE0_400000044310_.wvu.PrintArea" hidden="1">#REF!</definedName>
    <definedName name="Z_A193EDBA_232D_11D3_8CE0_400000044310_.wvu.PrintTitles" hidden="1">#REF!</definedName>
    <definedName name="Z_A193EDBB_232D_11D3_8CE0_400000044310_.wvu.PrintArea" hidden="1">#REF!</definedName>
    <definedName name="Z_A193EDBB_232D_11D3_8CE0_400000044310_.wvu.PrintTitles" hidden="1">#REF!</definedName>
    <definedName name="Z_A193EDBC_232D_11D3_8CE0_400000044310_.wvu.PrintArea" hidden="1">#REF!</definedName>
    <definedName name="Z_A193EDBC_232D_11D3_8CE0_400000044310_.wvu.PrintTitles" hidden="1">#REF!</definedName>
    <definedName name="Z_A193EDBD_232D_11D3_8CE0_400000044310_.wvu.PrintArea" hidden="1">#REF!</definedName>
    <definedName name="Z_A193EDBD_232D_11D3_8CE0_400000044310_.wvu.PrintTitles" hidden="1">#REF!</definedName>
    <definedName name="Z_A193EDBE_232D_11D3_8CE0_400000044310_.wvu.PrintArea" hidden="1">#REF!</definedName>
    <definedName name="Z_A193EDBE_232D_11D3_8CE0_400000044310_.wvu.PrintTitles" hidden="1">#REF!</definedName>
    <definedName name="Z_A193EDBF_232D_11D3_8CE0_400000044310_.wvu.PrintArea" hidden="1">#REF!</definedName>
    <definedName name="Z_A193EDBF_232D_11D3_8CE0_400000044310_.wvu.PrintTitles" hidden="1">#REF!</definedName>
    <definedName name="Z_A193EDC0_232D_11D3_8CE0_400000044310_.wvu.PrintArea" hidden="1">#REF!</definedName>
    <definedName name="Z_A193EDC0_232D_11D3_8CE0_400000044310_.wvu.PrintTitles" hidden="1">#REF!</definedName>
    <definedName name="Z_A193EDC1_232D_11D3_8CE0_400000044310_.wvu.PrintArea" hidden="1">#REF!</definedName>
    <definedName name="Z_A193EDC1_232D_11D3_8CE0_400000044310_.wvu.PrintTitles" hidden="1">#REF!</definedName>
    <definedName name="Z_A193EDDD_232D_11D3_8CE0_400000044310_.wvu.PrintArea" hidden="1">#REF!</definedName>
    <definedName name="Z_A193EDDE_232D_11D3_8CE0_400000044310_.wvu.PrintArea" hidden="1">#REF!</definedName>
    <definedName name="Z_A193EDDF_232D_11D3_8CE0_400000044310_.wvu.Cols" hidden="1">#REF!,#REF!</definedName>
    <definedName name="Z_A193EDDF_232D_11D3_8CE0_400000044310_.wvu.PrintArea" hidden="1">#REF!</definedName>
    <definedName name="Z_A193EDE0_232D_11D3_8CE0_400000044310_.wvu.PrintArea" hidden="1">#REF!</definedName>
    <definedName name="Z_A193EDE1_232D_11D3_8CE0_400000044310_.wvu.PrintArea" hidden="1">#REF!</definedName>
    <definedName name="Z_A193EDE1_232D_11D3_8CE0_400000044310_.wvu.PrintTitles" hidden="1">#REF!</definedName>
    <definedName name="Z_A193EDE2_232D_11D3_8CE0_400000044310_.wvu.PrintArea" hidden="1">#REF!</definedName>
    <definedName name="Z_A193EDE2_232D_11D3_8CE0_400000044310_.wvu.PrintTitles" hidden="1">#REF!</definedName>
    <definedName name="Z_A193EDE3_232D_11D3_8CE0_400000044310_.wvu.PrintArea" hidden="1">#REF!</definedName>
    <definedName name="Z_A193EDE4_232D_11D3_8CE0_400000044310_.wvu.PrintArea" hidden="1">#REF!</definedName>
    <definedName name="Z_A193EDE5_232D_11D3_8CE0_400000044310_.wvu.PrintArea" hidden="1">#REF!</definedName>
    <definedName name="Z_A193EDE5_232D_11D3_8CE0_400000044310_.wvu.PrintTitles" hidden="1">#REF!</definedName>
    <definedName name="Z_A193EDE6_232D_11D3_8CE0_400000044310_.wvu.PrintArea" hidden="1">#REF!</definedName>
    <definedName name="Z_A193EDE6_232D_11D3_8CE0_400000044310_.wvu.PrintTitles" hidden="1">#REF!</definedName>
    <definedName name="Z_A193EDE7_232D_11D3_8CE0_400000044310_.wvu.PrintArea" hidden="1">#REF!</definedName>
    <definedName name="Z_A193EDE7_232D_11D3_8CE0_400000044310_.wvu.PrintTitles" hidden="1">#REF!</definedName>
    <definedName name="Z_A193EDE8_232D_11D3_8CE0_400000044310_.wvu.PrintArea" hidden="1">#REF!</definedName>
    <definedName name="Z_A193EDE8_232D_11D3_8CE0_400000044310_.wvu.PrintTitles" hidden="1">#REF!</definedName>
    <definedName name="Z_A193EDE9_232D_11D3_8CE0_400000044310_.wvu.PrintArea" hidden="1">#REF!</definedName>
    <definedName name="Z_A193EDE9_232D_11D3_8CE0_400000044310_.wvu.PrintTitles" hidden="1">#REF!</definedName>
    <definedName name="Z_A193EDEA_232D_11D3_8CE0_400000044310_.wvu.PrintArea" hidden="1">#REF!</definedName>
    <definedName name="Z_A193EDEA_232D_11D3_8CE0_400000044310_.wvu.PrintTitles" hidden="1">#REF!</definedName>
    <definedName name="Z_A193EDEB_232D_11D3_8CE0_400000044310_.wvu.PrintArea" hidden="1">#REF!</definedName>
    <definedName name="Z_A193EDEB_232D_11D3_8CE0_400000044310_.wvu.PrintTitles" hidden="1">#REF!</definedName>
    <definedName name="Z_A193EDEC_232D_11D3_8CE0_400000044310_.wvu.PrintArea" hidden="1">#REF!</definedName>
    <definedName name="Z_A193EDEC_232D_11D3_8CE0_400000044310_.wvu.PrintTitles" hidden="1">#REF!</definedName>
    <definedName name="Z_A193EDF7_232D_11D3_8CE0_400000044310_.wvu.PrintArea" hidden="1">#REF!</definedName>
    <definedName name="Z_A193EDF8_232D_11D3_8CE0_400000044310_.wvu.PrintArea" hidden="1">#REF!</definedName>
    <definedName name="Z_A193EDF9_232D_11D3_8CE0_400000044310_.wvu.Cols" hidden="1">#REF!,#REF!</definedName>
    <definedName name="Z_A193EDF9_232D_11D3_8CE0_400000044310_.wvu.PrintArea" hidden="1">#REF!</definedName>
    <definedName name="Z_A193EDFA_232D_11D3_8CE0_400000044310_.wvu.PrintArea" hidden="1">#REF!</definedName>
    <definedName name="Z_A193EDFB_232D_11D3_8CE0_400000044310_.wvu.PrintArea" hidden="1">#REF!</definedName>
    <definedName name="Z_A193EDFB_232D_11D3_8CE0_400000044310_.wvu.PrintTitles" hidden="1">#REF!</definedName>
    <definedName name="Z_A193EDFC_232D_11D3_8CE0_400000044310_.wvu.PrintArea" hidden="1">#REF!</definedName>
    <definedName name="Z_A193EDFC_232D_11D3_8CE0_400000044310_.wvu.PrintTitles" hidden="1">#REF!</definedName>
    <definedName name="Z_A193EDFD_232D_11D3_8CE0_400000044310_.wvu.PrintArea" hidden="1">#REF!</definedName>
    <definedName name="Z_A193EDFE_232D_11D3_8CE0_400000044310_.wvu.PrintArea" hidden="1">#REF!</definedName>
    <definedName name="Z_A193EDFF_232D_11D3_8CE0_400000044310_.wvu.PrintArea" hidden="1">#REF!</definedName>
    <definedName name="Z_A193EDFF_232D_11D3_8CE0_400000044310_.wvu.PrintTitles" hidden="1">#REF!</definedName>
    <definedName name="Z_A193EE00_232D_11D3_8CE0_400000044310_.wvu.PrintArea" hidden="1">#REF!</definedName>
    <definedName name="Z_A193EE00_232D_11D3_8CE0_400000044310_.wvu.PrintTitles" hidden="1">#REF!</definedName>
    <definedName name="Z_A193EE01_232D_11D3_8CE0_400000044310_.wvu.PrintArea" hidden="1">#REF!</definedName>
    <definedName name="Z_A193EE01_232D_11D3_8CE0_400000044310_.wvu.PrintTitles" hidden="1">#REF!</definedName>
    <definedName name="Z_A193EE02_232D_11D3_8CE0_400000044310_.wvu.PrintArea" hidden="1">#REF!</definedName>
    <definedName name="Z_A193EE02_232D_11D3_8CE0_400000044310_.wvu.PrintTitles" hidden="1">#REF!</definedName>
    <definedName name="Z_A193EE03_232D_11D3_8CE0_400000044310_.wvu.PrintArea" hidden="1">#REF!</definedName>
    <definedName name="Z_A193EE03_232D_11D3_8CE0_400000044310_.wvu.PrintTitles" hidden="1">#REF!</definedName>
    <definedName name="Z_A193EE04_232D_11D3_8CE0_400000044310_.wvu.PrintArea" hidden="1">#REF!</definedName>
    <definedName name="Z_A193EE04_232D_11D3_8CE0_400000044310_.wvu.PrintTitles" hidden="1">#REF!</definedName>
    <definedName name="Z_A193EE05_232D_11D3_8CE0_400000044310_.wvu.PrintArea" hidden="1">#REF!</definedName>
    <definedName name="Z_A193EE05_232D_11D3_8CE0_400000044310_.wvu.PrintTitles" hidden="1">#REF!</definedName>
    <definedName name="Z_A193EE06_232D_11D3_8CE0_400000044310_.wvu.PrintArea" hidden="1">#REF!</definedName>
    <definedName name="Z_A193EE06_232D_11D3_8CE0_400000044310_.wvu.PrintTitles" hidden="1">#REF!</definedName>
    <definedName name="Z_A193EE0E_232D_11D3_8CE0_400000044310_.wvu.PrintArea" hidden="1">#REF!</definedName>
    <definedName name="Z_A193EE0F_232D_11D3_8CE0_400000044310_.wvu.PrintArea" hidden="1">#REF!</definedName>
    <definedName name="Z_A193EE10_232D_11D3_8CE0_400000044310_.wvu.Cols" hidden="1">#REF!,#REF!</definedName>
    <definedName name="Z_A193EE10_232D_11D3_8CE0_400000044310_.wvu.PrintArea" hidden="1">#REF!</definedName>
    <definedName name="Z_A193EE11_232D_11D3_8CE0_400000044310_.wvu.PrintArea" hidden="1">#REF!</definedName>
    <definedName name="Z_A193EE12_232D_11D3_8CE0_400000044310_.wvu.PrintArea" hidden="1">#REF!</definedName>
    <definedName name="Z_A193EE12_232D_11D3_8CE0_400000044310_.wvu.PrintTitles" hidden="1">#REF!</definedName>
    <definedName name="Z_A193EE13_232D_11D3_8CE0_400000044310_.wvu.PrintArea" hidden="1">#REF!</definedName>
    <definedName name="Z_A193EE13_232D_11D3_8CE0_400000044310_.wvu.PrintTitles" hidden="1">#REF!</definedName>
    <definedName name="Z_A193EE14_232D_11D3_8CE0_400000044310_.wvu.PrintArea" hidden="1">#REF!</definedName>
    <definedName name="Z_A193EE15_232D_11D3_8CE0_400000044310_.wvu.PrintArea" hidden="1">#REF!</definedName>
    <definedName name="Z_A193EE16_232D_11D3_8CE0_400000044310_.wvu.PrintArea" hidden="1">#REF!</definedName>
    <definedName name="Z_A193EE16_232D_11D3_8CE0_400000044310_.wvu.PrintTitles" hidden="1">#REF!</definedName>
    <definedName name="Z_A193EE17_232D_11D3_8CE0_400000044310_.wvu.PrintArea" hidden="1">#REF!</definedName>
    <definedName name="Z_A193EE17_232D_11D3_8CE0_400000044310_.wvu.PrintTitles" hidden="1">#REF!</definedName>
    <definedName name="Z_A193EE18_232D_11D3_8CE0_400000044310_.wvu.PrintArea" hidden="1">#REF!</definedName>
    <definedName name="Z_A193EE18_232D_11D3_8CE0_400000044310_.wvu.PrintTitles" hidden="1">#REF!</definedName>
    <definedName name="Z_A193EE19_232D_11D3_8CE0_400000044310_.wvu.PrintArea" hidden="1">#REF!</definedName>
    <definedName name="Z_A193EE19_232D_11D3_8CE0_400000044310_.wvu.PrintTitles" hidden="1">#REF!</definedName>
    <definedName name="Z_A193EE1A_232D_11D3_8CE0_400000044310_.wvu.PrintArea" hidden="1">#REF!</definedName>
    <definedName name="Z_A193EE1A_232D_11D3_8CE0_400000044310_.wvu.PrintTitles" hidden="1">#REF!</definedName>
    <definedName name="Z_A193EE1B_232D_11D3_8CE0_400000044310_.wvu.PrintArea" hidden="1">#REF!</definedName>
    <definedName name="Z_A193EE1B_232D_11D3_8CE0_400000044310_.wvu.PrintTitles" hidden="1">#REF!</definedName>
    <definedName name="Z_A193EE1C_232D_11D3_8CE0_400000044310_.wvu.PrintArea" hidden="1">#REF!</definedName>
    <definedName name="Z_A193EE1C_232D_11D3_8CE0_400000044310_.wvu.PrintTitles" hidden="1">#REF!</definedName>
    <definedName name="Z_A193EE1D_232D_11D3_8CE0_400000044310_.wvu.PrintArea" hidden="1">#REF!</definedName>
    <definedName name="Z_A193EE1D_232D_11D3_8CE0_400000044310_.wvu.PrintTitles" hidden="1">#REF!</definedName>
    <definedName name="Z_A193EE37_232D_11D3_8CE0_400000044310_.wvu.PrintArea" hidden="1">#REF!</definedName>
    <definedName name="Z_A193EE38_232D_11D3_8CE0_400000044310_.wvu.PrintArea" hidden="1">#REF!</definedName>
    <definedName name="Z_A193EE39_232D_11D3_8CE0_400000044310_.wvu.Cols" hidden="1">#REF!,#REF!</definedName>
    <definedName name="Z_A193EE39_232D_11D3_8CE0_400000044310_.wvu.PrintArea" hidden="1">#REF!</definedName>
    <definedName name="Z_A193EE3A_232D_11D3_8CE0_400000044310_.wvu.PrintArea" hidden="1">#REF!</definedName>
    <definedName name="Z_A193EE3B_232D_11D3_8CE0_400000044310_.wvu.PrintArea" hidden="1">#REF!</definedName>
    <definedName name="Z_A193EE3B_232D_11D3_8CE0_400000044310_.wvu.PrintTitles" hidden="1">#REF!</definedName>
    <definedName name="Z_A193EE3C_232D_11D3_8CE0_400000044310_.wvu.PrintArea" hidden="1">#REF!</definedName>
    <definedName name="Z_A193EE3C_232D_11D3_8CE0_400000044310_.wvu.PrintTitles" hidden="1">#REF!</definedName>
    <definedName name="Z_A193EE3D_232D_11D3_8CE0_400000044310_.wvu.PrintArea" hidden="1">#REF!</definedName>
    <definedName name="Z_A193EE3E_232D_11D3_8CE0_400000044310_.wvu.PrintArea" hidden="1">#REF!</definedName>
    <definedName name="Z_A193EE3F_232D_11D3_8CE0_400000044310_.wvu.PrintArea" hidden="1">#REF!</definedName>
    <definedName name="Z_A193EE3F_232D_11D3_8CE0_400000044310_.wvu.PrintTitles" hidden="1">#REF!</definedName>
    <definedName name="Z_A193EE40_232D_11D3_8CE0_400000044310_.wvu.PrintArea" hidden="1">#REF!</definedName>
    <definedName name="Z_A193EE40_232D_11D3_8CE0_400000044310_.wvu.PrintTitles" hidden="1">#REF!</definedName>
    <definedName name="Z_A193EE41_232D_11D3_8CE0_400000044310_.wvu.PrintArea" hidden="1">#REF!</definedName>
    <definedName name="Z_A193EE41_232D_11D3_8CE0_400000044310_.wvu.PrintTitles" hidden="1">#REF!</definedName>
    <definedName name="Z_A193EE42_232D_11D3_8CE0_400000044310_.wvu.PrintArea" hidden="1">#REF!</definedName>
    <definedName name="Z_A193EE42_232D_11D3_8CE0_400000044310_.wvu.PrintTitles" hidden="1">#REF!</definedName>
    <definedName name="Z_A193EE43_232D_11D3_8CE0_400000044310_.wvu.PrintArea" hidden="1">#REF!</definedName>
    <definedName name="Z_A193EE43_232D_11D3_8CE0_400000044310_.wvu.PrintTitles" hidden="1">#REF!</definedName>
    <definedName name="Z_A193EE44_232D_11D3_8CE0_400000044310_.wvu.PrintArea" hidden="1">#REF!</definedName>
    <definedName name="Z_A193EE44_232D_11D3_8CE0_400000044310_.wvu.PrintTitles" hidden="1">#REF!</definedName>
    <definedName name="Z_A193EE45_232D_11D3_8CE0_400000044310_.wvu.PrintArea" hidden="1">#REF!</definedName>
    <definedName name="Z_A193EE45_232D_11D3_8CE0_400000044310_.wvu.PrintTitles" hidden="1">#REF!</definedName>
    <definedName name="Z_A193EE46_232D_11D3_8CE0_400000044310_.wvu.PrintArea" hidden="1">#REF!</definedName>
    <definedName name="Z_A193EE46_232D_11D3_8CE0_400000044310_.wvu.PrintTitles" hidden="1">#REF!</definedName>
    <definedName name="Z_A193EE4B_232D_11D3_8CE0_400000044310_.wvu.PrintArea" hidden="1">#REF!</definedName>
    <definedName name="Z_A193EE4C_232D_11D3_8CE0_400000044310_.wvu.PrintArea" hidden="1">#REF!</definedName>
    <definedName name="Z_A193EE4D_232D_11D3_8CE0_400000044310_.wvu.Cols" hidden="1">#REF!,#REF!</definedName>
    <definedName name="Z_A193EE4D_232D_11D3_8CE0_400000044310_.wvu.PrintArea" hidden="1">#REF!</definedName>
    <definedName name="Z_A193EE4E_232D_11D3_8CE0_400000044310_.wvu.PrintArea" hidden="1">#REF!</definedName>
    <definedName name="Z_A193EE4F_232D_11D3_8CE0_400000044310_.wvu.PrintArea" hidden="1">#REF!</definedName>
    <definedName name="Z_A193EE4F_232D_11D3_8CE0_400000044310_.wvu.PrintTitles" hidden="1">#REF!</definedName>
    <definedName name="Z_A193EE50_232D_11D3_8CE0_400000044310_.wvu.PrintArea" hidden="1">#REF!</definedName>
    <definedName name="Z_A193EE50_232D_11D3_8CE0_400000044310_.wvu.PrintTitles" hidden="1">#REF!</definedName>
    <definedName name="Z_A193EE51_232D_11D3_8CE0_400000044310_.wvu.PrintArea" hidden="1">#REF!</definedName>
    <definedName name="Z_A193EE52_232D_11D3_8CE0_400000044310_.wvu.PrintArea" hidden="1">#REF!</definedName>
    <definedName name="Z_A193EE53_232D_11D3_8CE0_400000044310_.wvu.PrintArea" hidden="1">#REF!</definedName>
    <definedName name="Z_A193EE53_232D_11D3_8CE0_400000044310_.wvu.PrintTitles" hidden="1">#REF!</definedName>
    <definedName name="Z_A193EE54_232D_11D3_8CE0_400000044310_.wvu.PrintArea" hidden="1">#REF!</definedName>
    <definedName name="Z_A193EE54_232D_11D3_8CE0_400000044310_.wvu.PrintTitles" hidden="1">#REF!</definedName>
    <definedName name="Z_A193EE55_232D_11D3_8CE0_400000044310_.wvu.PrintArea" hidden="1">#REF!</definedName>
    <definedName name="Z_A193EE55_232D_11D3_8CE0_400000044310_.wvu.PrintTitles" hidden="1">#REF!</definedName>
    <definedName name="Z_A193EE56_232D_11D3_8CE0_400000044310_.wvu.PrintArea" hidden="1">#REF!</definedName>
    <definedName name="Z_A193EE56_232D_11D3_8CE0_400000044310_.wvu.PrintTitles" hidden="1">#REF!</definedName>
    <definedName name="Z_A193EE57_232D_11D3_8CE0_400000044310_.wvu.PrintArea" hidden="1">#REF!</definedName>
    <definedName name="Z_A193EE57_232D_11D3_8CE0_400000044310_.wvu.PrintTitles" hidden="1">#REF!</definedName>
    <definedName name="Z_A193EE58_232D_11D3_8CE0_400000044310_.wvu.PrintArea" hidden="1">#REF!</definedName>
    <definedName name="Z_A193EE58_232D_11D3_8CE0_400000044310_.wvu.PrintTitles" hidden="1">#REF!</definedName>
    <definedName name="Z_A193EE59_232D_11D3_8CE0_400000044310_.wvu.PrintArea" hidden="1">#REF!</definedName>
    <definedName name="Z_A193EE59_232D_11D3_8CE0_400000044310_.wvu.PrintTitles" hidden="1">#REF!</definedName>
    <definedName name="Z_A193EE5A_232D_11D3_8CE0_400000044310_.wvu.PrintArea" hidden="1">#REF!</definedName>
    <definedName name="Z_A193EE5A_232D_11D3_8CE0_400000044310_.wvu.PrintTitles" hidden="1">#REF!</definedName>
    <definedName name="Z_AA3FD3DA_B9F0_11D2_8CF8_400000050312_.wvu.PrintArea" hidden="1">#REF!</definedName>
    <definedName name="Z_AA3FD3DB_B9F0_11D2_8CF8_400000050312_.wvu.PrintArea" hidden="1">#REF!</definedName>
    <definedName name="Z_AA3FD3DC_B9F0_11D2_8CF8_400000050312_.wvu.PrintArea" hidden="1">#REF!</definedName>
    <definedName name="Z_AA3FD3DD_B9F0_11D2_8CF8_400000050312_.wvu.Cols" hidden="1">#REF!,#REF!</definedName>
    <definedName name="Z_AA3FD3DD_B9F0_11D2_8CF8_400000050312_.wvu.PrintArea" hidden="1">#REF!</definedName>
    <definedName name="Z_AA3FD3DE_B9F0_11D2_8CF8_400000050312_.wvu.PrintArea" hidden="1">#REF!</definedName>
    <definedName name="Z_AA3FD3DE_B9F0_11D2_8CF8_400000050312_.wvu.PrintTitles" hidden="1">#REF!</definedName>
    <definedName name="Z_AA3FD3DF_B9F0_11D2_8CF8_400000050312_.wvu.PrintArea" hidden="1">#REF!</definedName>
    <definedName name="Z_AA3FD3DF_B9F0_11D2_8CF8_400000050312_.wvu.PrintTitles" hidden="1">#REF!</definedName>
    <definedName name="Z_AA3FD3E0_B9F0_11D2_8CF8_400000050312_.wvu.PrintArea" hidden="1">#REF!</definedName>
    <definedName name="Z_AA3FD3E1_B9F0_11D2_8CF8_400000050312_.wvu.PrintArea" hidden="1">#REF!</definedName>
    <definedName name="Z_AA3FD3E2_B9F0_11D2_8CF8_400000050312_.wvu.PrintArea" hidden="1">#REF!</definedName>
    <definedName name="Z_AA3FD3E2_B9F0_11D2_8CF8_400000050312_.wvu.PrintTitles" hidden="1">#REF!</definedName>
    <definedName name="Z_AA3FD3E3_B9F0_11D2_8CF8_400000050312_.wvu.PrintArea" hidden="1">#REF!</definedName>
    <definedName name="Z_AA3FD3E3_B9F0_11D2_8CF8_400000050312_.wvu.PrintTitles" hidden="1">#REF!</definedName>
    <definedName name="Z_AA3FD3E4_B9F0_11D2_8CF8_400000050312_.wvu.PrintArea" hidden="1">#REF!</definedName>
    <definedName name="Z_AA3FD3E4_B9F0_11D2_8CF8_400000050312_.wvu.PrintTitles" hidden="1">#REF!</definedName>
    <definedName name="Z_AA3FD3E5_B9F0_11D2_8CF8_400000050312_.wvu.PrintArea" hidden="1">#REF!</definedName>
    <definedName name="Z_AA3FD3E5_B9F0_11D2_8CF8_400000050312_.wvu.PrintTitles" hidden="1">#REF!</definedName>
    <definedName name="Z_AA3FD3E6_B9F0_11D2_8CF8_400000050312_.wvu.PrintArea" hidden="1">#REF!</definedName>
    <definedName name="Z_AA3FD3E6_B9F0_11D2_8CF8_400000050312_.wvu.PrintTitles" hidden="1">#REF!</definedName>
    <definedName name="Z_AA3FD3E7_B9F0_11D2_8CF8_400000050312_.wvu.PrintArea" hidden="1">#REF!</definedName>
    <definedName name="Z_AA3FD3E7_B9F0_11D2_8CF8_400000050312_.wvu.PrintTitles" hidden="1">#REF!</definedName>
    <definedName name="Z_AA3FD3E8_B9F0_11D2_8CF8_400000050312_.wvu.PrintArea" hidden="1">#REF!</definedName>
    <definedName name="Z_AA3FD3E8_B9F0_11D2_8CF8_400000050312_.wvu.PrintTitles" hidden="1">#REF!</definedName>
    <definedName name="Z_AA3FD3E9_B9F0_11D2_8CF8_400000050312_.wvu.PrintArea" hidden="1">#REF!</definedName>
    <definedName name="Z_AA3FD3E9_B9F0_11D2_8CF8_400000050312_.wvu.PrintTitles" hidden="1">#REF!</definedName>
    <definedName name="Z_ABF11F8B_A81B_11D3_8D29_400000044310_.wvu.PrintArea" hidden="1">#REF!</definedName>
    <definedName name="Z_ABF11F8C_A81B_11D3_8D29_400000044310_.wvu.PrintArea" hidden="1">#REF!</definedName>
    <definedName name="Z_ABF11F8D_A81B_11D3_8D29_400000044310_.wvu.Cols" hidden="1">#REF!,#REF!</definedName>
    <definedName name="Z_ABF11F8D_A81B_11D3_8D29_400000044310_.wvu.PrintArea" hidden="1">#REF!</definedName>
    <definedName name="Z_ABF11F8E_A81B_11D3_8D29_400000044310_.wvu.PrintArea" hidden="1">#REF!</definedName>
    <definedName name="Z_ABF11F8F_A81B_11D3_8D29_400000044310_.wvu.PrintArea" hidden="1">#REF!</definedName>
    <definedName name="Z_ABF11F8F_A81B_11D3_8D29_400000044310_.wvu.PrintTitles" hidden="1">#REF!</definedName>
    <definedName name="Z_ABF11F90_A81B_11D3_8D29_400000044310_.wvu.PrintArea" hidden="1">#REF!</definedName>
    <definedName name="Z_ABF11F90_A81B_11D3_8D29_400000044310_.wvu.PrintTitles" hidden="1">#REF!</definedName>
    <definedName name="Z_ABF11F91_A81B_11D3_8D29_400000044310_.wvu.PrintArea" hidden="1">#REF!</definedName>
    <definedName name="Z_ABF11F92_A81B_11D3_8D29_400000044310_.wvu.PrintArea" hidden="1">#REF!</definedName>
    <definedName name="Z_ABF11F93_A81B_11D3_8D29_400000044310_.wvu.PrintArea" hidden="1">#REF!</definedName>
    <definedName name="Z_ABF11F93_A81B_11D3_8D29_400000044310_.wvu.PrintTitles" hidden="1">#REF!</definedName>
    <definedName name="Z_ABF11F94_A81B_11D3_8D29_400000044310_.wvu.PrintArea" hidden="1">#REF!</definedName>
    <definedName name="Z_ABF11F94_A81B_11D3_8D29_400000044310_.wvu.PrintTitles" hidden="1">#REF!</definedName>
    <definedName name="Z_ABF11F95_A81B_11D3_8D29_400000044310_.wvu.PrintArea" hidden="1">#REF!</definedName>
    <definedName name="Z_ABF11F95_A81B_11D3_8D29_400000044310_.wvu.PrintTitles" hidden="1">#REF!</definedName>
    <definedName name="Z_ABF11F96_A81B_11D3_8D29_400000044310_.wvu.PrintArea" hidden="1">#REF!</definedName>
    <definedName name="Z_ABF11F96_A81B_11D3_8D29_400000044310_.wvu.PrintTitles" hidden="1">#REF!</definedName>
    <definedName name="Z_ABF11F97_A81B_11D3_8D29_400000044310_.wvu.PrintArea" hidden="1">#REF!</definedName>
    <definedName name="Z_ABF11F97_A81B_11D3_8D29_400000044310_.wvu.PrintTitles" hidden="1">#REF!</definedName>
    <definedName name="Z_ABF11F98_A81B_11D3_8D29_400000044310_.wvu.PrintArea" hidden="1">#REF!</definedName>
    <definedName name="Z_ABF11F98_A81B_11D3_8D29_400000044310_.wvu.PrintTitles" hidden="1">#REF!</definedName>
    <definedName name="Z_ABF11F99_A81B_11D3_8D29_400000044310_.wvu.PrintArea" hidden="1">#REF!</definedName>
    <definedName name="Z_ABF11F99_A81B_11D3_8D29_400000044310_.wvu.PrintTitles" hidden="1">#REF!</definedName>
    <definedName name="Z_ABF11F9A_A81B_11D3_8D29_400000044310_.wvu.PrintArea" hidden="1">#REF!</definedName>
    <definedName name="Z_ABF11F9A_A81B_11D3_8D29_400000044310_.wvu.PrintTitles" hidden="1">#REF!</definedName>
    <definedName name="Z_AF4CA403_2408_11D3_8CE0_400000044310_.wvu.PrintArea" hidden="1">#REF!</definedName>
    <definedName name="Z_AF4CA404_2408_11D3_8CE0_400000044310_.wvu.PrintArea" hidden="1">#REF!</definedName>
    <definedName name="Z_AF4CA405_2408_11D3_8CE0_400000044310_.wvu.Cols" hidden="1">#REF!,#REF!</definedName>
    <definedName name="Z_AF4CA405_2408_11D3_8CE0_400000044310_.wvu.PrintArea" hidden="1">#REF!</definedName>
    <definedName name="Z_AF4CA406_2408_11D3_8CE0_400000044310_.wvu.PrintArea" hidden="1">#REF!</definedName>
    <definedName name="Z_AF4CA407_2408_11D3_8CE0_400000044310_.wvu.PrintArea" hidden="1">#REF!</definedName>
    <definedName name="Z_AF4CA407_2408_11D3_8CE0_400000044310_.wvu.PrintTitles" hidden="1">#REF!</definedName>
    <definedName name="Z_AF4CA408_2408_11D3_8CE0_400000044310_.wvu.PrintArea" hidden="1">#REF!</definedName>
    <definedName name="Z_AF4CA408_2408_11D3_8CE0_400000044310_.wvu.PrintTitles" hidden="1">#REF!</definedName>
    <definedName name="Z_AF4CA409_2408_11D3_8CE0_400000044310_.wvu.PrintArea" hidden="1">#REF!</definedName>
    <definedName name="Z_AF4CA40A_2408_11D3_8CE0_400000044310_.wvu.PrintArea" hidden="1">#REF!</definedName>
    <definedName name="Z_AF4CA40B_2408_11D3_8CE0_400000044310_.wvu.PrintArea" hidden="1">#REF!</definedName>
    <definedName name="Z_AF4CA40B_2408_11D3_8CE0_400000044310_.wvu.PrintTitles" hidden="1">#REF!</definedName>
    <definedName name="Z_AF4CA40C_2408_11D3_8CE0_400000044310_.wvu.PrintArea" hidden="1">#REF!</definedName>
    <definedName name="Z_AF4CA40C_2408_11D3_8CE0_400000044310_.wvu.PrintTitles" hidden="1">#REF!</definedName>
    <definedName name="Z_AF4CA40D_2408_11D3_8CE0_400000044310_.wvu.PrintArea" hidden="1">#REF!</definedName>
    <definedName name="Z_AF4CA40D_2408_11D3_8CE0_400000044310_.wvu.PrintTitles" hidden="1">#REF!</definedName>
    <definedName name="Z_AF4CA40E_2408_11D3_8CE0_400000044310_.wvu.PrintArea" hidden="1">#REF!</definedName>
    <definedName name="Z_AF4CA40E_2408_11D3_8CE0_400000044310_.wvu.PrintTitles" hidden="1">#REF!</definedName>
    <definedName name="Z_AF4CA40F_2408_11D3_8CE0_400000044310_.wvu.PrintArea" hidden="1">#REF!</definedName>
    <definedName name="Z_AF4CA40F_2408_11D3_8CE0_400000044310_.wvu.PrintTitles" hidden="1">#REF!</definedName>
    <definedName name="Z_AF4CA410_2408_11D3_8CE0_400000044310_.wvu.PrintArea" hidden="1">#REF!</definedName>
    <definedName name="Z_AF4CA410_2408_11D3_8CE0_400000044310_.wvu.PrintTitles" hidden="1">#REF!</definedName>
    <definedName name="Z_AF4CA411_2408_11D3_8CE0_400000044310_.wvu.PrintArea" hidden="1">#REF!</definedName>
    <definedName name="Z_AF4CA411_2408_11D3_8CE0_400000044310_.wvu.PrintTitles" hidden="1">#REF!</definedName>
    <definedName name="Z_AF4CA412_2408_11D3_8CE0_400000044310_.wvu.PrintArea" hidden="1">#REF!</definedName>
    <definedName name="Z_AF4CA412_2408_11D3_8CE0_400000044310_.wvu.PrintTitles" hidden="1">#REF!</definedName>
    <definedName name="Z_B0B3D199_F0E9_11D2_8CE0_400000044310_.wvu.PrintArea" hidden="1">#REF!</definedName>
    <definedName name="Z_B0B3D19A_F0E9_11D2_8CE0_400000044310_.wvu.PrintArea" hidden="1">#REF!</definedName>
    <definedName name="Z_B0B3D19B_F0E9_11D2_8CE0_400000044310_.wvu.Cols" hidden="1">#REF!,#REF!</definedName>
    <definedName name="Z_B0B3D19B_F0E9_11D2_8CE0_400000044310_.wvu.PrintArea" hidden="1">#REF!</definedName>
    <definedName name="Z_B0B3D19C_F0E9_11D2_8CE0_400000044310_.wvu.PrintArea" hidden="1">#REF!</definedName>
    <definedName name="Z_B0B3D19D_F0E9_11D2_8CE0_400000044310_.wvu.PrintArea" hidden="1">#REF!</definedName>
    <definedName name="Z_B0B3D19D_F0E9_11D2_8CE0_400000044310_.wvu.PrintTitles" hidden="1">#REF!</definedName>
    <definedName name="Z_B0B3D19E_F0E9_11D2_8CE0_400000044310_.wvu.PrintArea" hidden="1">#REF!</definedName>
    <definedName name="Z_B0B3D19E_F0E9_11D2_8CE0_400000044310_.wvu.PrintTitles" hidden="1">#REF!</definedName>
    <definedName name="Z_B0B3D19F_F0E9_11D2_8CE0_400000044310_.wvu.PrintArea" hidden="1">#REF!</definedName>
    <definedName name="Z_B0B3D1A0_F0E9_11D2_8CE0_400000044310_.wvu.PrintArea" hidden="1">#REF!</definedName>
    <definedName name="Z_B0B3D1A1_F0E9_11D2_8CE0_400000044310_.wvu.PrintArea" hidden="1">#REF!</definedName>
    <definedName name="Z_B0B3D1A1_F0E9_11D2_8CE0_400000044310_.wvu.PrintTitles" hidden="1">#REF!</definedName>
    <definedName name="Z_B0B3D1A2_F0E9_11D2_8CE0_400000044310_.wvu.PrintArea" hidden="1">#REF!</definedName>
    <definedName name="Z_B0B3D1A2_F0E9_11D2_8CE0_400000044310_.wvu.PrintTitles" hidden="1">#REF!</definedName>
    <definedName name="Z_B0B3D1A3_F0E9_11D2_8CE0_400000044310_.wvu.PrintArea" hidden="1">#REF!</definedName>
    <definedName name="Z_B0B3D1A3_F0E9_11D2_8CE0_400000044310_.wvu.PrintTitles" hidden="1">#REF!</definedName>
    <definedName name="Z_B0B3D1A4_F0E9_11D2_8CE0_400000044310_.wvu.PrintArea" hidden="1">#REF!</definedName>
    <definedName name="Z_B0B3D1A4_F0E9_11D2_8CE0_400000044310_.wvu.PrintTitles" hidden="1">#REF!</definedName>
    <definedName name="Z_B0B3D1A5_F0E9_11D2_8CE0_400000044310_.wvu.PrintArea" hidden="1">#REF!</definedName>
    <definedName name="Z_B0B3D1A5_F0E9_11D2_8CE0_400000044310_.wvu.PrintTitles" hidden="1">#REF!</definedName>
    <definedName name="Z_B0B3D1A6_F0E9_11D2_8CE0_400000044310_.wvu.PrintArea" hidden="1">#REF!</definedName>
    <definedName name="Z_B0B3D1A6_F0E9_11D2_8CE0_400000044310_.wvu.PrintTitles" hidden="1">#REF!</definedName>
    <definedName name="Z_B0B3D1A7_F0E9_11D2_8CE0_400000044310_.wvu.PrintArea" hidden="1">#REF!</definedName>
    <definedName name="Z_B0B3D1A7_F0E9_11D2_8CE0_400000044310_.wvu.PrintTitles" hidden="1">#REF!</definedName>
    <definedName name="Z_B0B3D1A8_F0E9_11D2_8CE0_400000044310_.wvu.PrintArea" hidden="1">#REF!</definedName>
    <definedName name="Z_B0B3D1A8_F0E9_11D2_8CE0_400000044310_.wvu.PrintTitles" hidden="1">#REF!</definedName>
    <definedName name="Z_B0B3D1C5_F0E9_11D2_8CE0_400000044310_.wvu.PrintArea" hidden="1">#REF!</definedName>
    <definedName name="Z_B0B3D1C6_F0E9_11D2_8CE0_400000044310_.wvu.PrintArea" hidden="1">#REF!</definedName>
    <definedName name="Z_B0B3D1C7_F0E9_11D2_8CE0_400000044310_.wvu.Cols" hidden="1">#REF!,#REF!</definedName>
    <definedName name="Z_B0B3D1C7_F0E9_11D2_8CE0_400000044310_.wvu.PrintArea" hidden="1">#REF!</definedName>
    <definedName name="Z_B0B3D1C8_F0E9_11D2_8CE0_400000044310_.wvu.PrintArea" hidden="1">#REF!</definedName>
    <definedName name="Z_B0B3D1C9_F0E9_11D2_8CE0_400000044310_.wvu.PrintArea" hidden="1">#REF!</definedName>
    <definedName name="Z_B0B3D1C9_F0E9_11D2_8CE0_400000044310_.wvu.PrintTitles" hidden="1">#REF!</definedName>
    <definedName name="Z_B0B3D1CA_F0E9_11D2_8CE0_400000044310_.wvu.PrintArea" hidden="1">#REF!</definedName>
    <definedName name="Z_B0B3D1CA_F0E9_11D2_8CE0_400000044310_.wvu.PrintTitles" hidden="1">#REF!</definedName>
    <definedName name="Z_B0B3D1CB_F0E9_11D2_8CE0_400000044310_.wvu.PrintArea" hidden="1">#REF!</definedName>
    <definedName name="Z_B0B3D1CC_F0E9_11D2_8CE0_400000044310_.wvu.PrintArea" hidden="1">#REF!</definedName>
    <definedName name="Z_B0B3D1CD_F0E9_11D2_8CE0_400000044310_.wvu.PrintArea" hidden="1">#REF!</definedName>
    <definedName name="Z_B0B3D1CD_F0E9_11D2_8CE0_400000044310_.wvu.PrintTitles" hidden="1">#REF!</definedName>
    <definedName name="Z_B0B3D1CE_F0E9_11D2_8CE0_400000044310_.wvu.PrintArea" hidden="1">#REF!</definedName>
    <definedName name="Z_B0B3D1CE_F0E9_11D2_8CE0_400000044310_.wvu.PrintTitles" hidden="1">#REF!</definedName>
    <definedName name="Z_B0B3D1CF_F0E9_11D2_8CE0_400000044310_.wvu.PrintArea" hidden="1">#REF!</definedName>
    <definedName name="Z_B0B3D1CF_F0E9_11D2_8CE0_400000044310_.wvu.PrintTitles" hidden="1">#REF!</definedName>
    <definedName name="Z_B0B3D1D0_F0E9_11D2_8CE0_400000044310_.wvu.PrintArea" hidden="1">#REF!</definedName>
    <definedName name="Z_B0B3D1D0_F0E9_11D2_8CE0_400000044310_.wvu.PrintTitles" hidden="1">#REF!</definedName>
    <definedName name="Z_B0B3D1D1_F0E9_11D2_8CE0_400000044310_.wvu.PrintArea" hidden="1">#REF!</definedName>
    <definedName name="Z_B0B3D1D1_F0E9_11D2_8CE0_400000044310_.wvu.PrintTitles" hidden="1">#REF!</definedName>
    <definedName name="Z_B0B3D1D2_F0E9_11D2_8CE0_400000044310_.wvu.PrintArea" hidden="1">#REF!</definedName>
    <definedName name="Z_B0B3D1D2_F0E9_11D2_8CE0_400000044310_.wvu.PrintTitles" hidden="1">#REF!</definedName>
    <definedName name="Z_B0B3D1D3_F0E9_11D2_8CE0_400000044310_.wvu.PrintArea" hidden="1">#REF!</definedName>
    <definedName name="Z_B0B3D1D3_F0E9_11D2_8CE0_400000044310_.wvu.PrintTitles" hidden="1">#REF!</definedName>
    <definedName name="Z_B0B3D1D4_F0E9_11D2_8CE0_400000044310_.wvu.PrintArea" hidden="1">#REF!</definedName>
    <definedName name="Z_B0B3D1D4_F0E9_11D2_8CE0_400000044310_.wvu.PrintTitles" hidden="1">#REF!</definedName>
    <definedName name="Z_B8E1DA68_AF79_4A54_B3B4_C523D4B029E7_.wvu.Cols" hidden="1">#REF!</definedName>
    <definedName name="Z_BAA3C61C_BECE_11D2_8835_400000044310_.wvu.PrintArea" hidden="1">#REF!</definedName>
    <definedName name="Z_BAA3C61D_BECE_11D2_8835_400000044310_.wvu.PrintArea" hidden="1">#REF!</definedName>
    <definedName name="Z_BAA3C61E_BECE_11D2_8835_400000044310_.wvu.PrintArea" hidden="1">#REF!</definedName>
    <definedName name="Z_BAA3C61F_BECE_11D2_8835_400000044310_.wvu.Cols" hidden="1">#REF!,#REF!</definedName>
    <definedName name="Z_BAA3C61F_BECE_11D2_8835_400000044310_.wvu.PrintArea" hidden="1">#REF!</definedName>
    <definedName name="Z_BAA3C620_BECE_11D2_8835_400000044310_.wvu.PrintArea" hidden="1">#REF!</definedName>
    <definedName name="Z_BAA3C620_BECE_11D2_8835_400000044310_.wvu.PrintTitles" hidden="1">#REF!</definedName>
    <definedName name="Z_BAA3C621_BECE_11D2_8835_400000044310_.wvu.PrintArea" hidden="1">#REF!</definedName>
    <definedName name="Z_BAA3C621_BECE_11D2_8835_400000044310_.wvu.PrintTitles" hidden="1">#REF!</definedName>
    <definedName name="Z_BAA3C622_BECE_11D2_8835_400000044310_.wvu.PrintArea" hidden="1">#REF!</definedName>
    <definedName name="Z_BAA3C623_BECE_11D2_8835_400000044310_.wvu.PrintArea" hidden="1">#REF!</definedName>
    <definedName name="Z_BAA3C624_BECE_11D2_8835_400000044310_.wvu.PrintArea" hidden="1">#REF!</definedName>
    <definedName name="Z_BAA3C624_BECE_11D2_8835_400000044310_.wvu.PrintTitles" hidden="1">#REF!</definedName>
    <definedName name="Z_BAA3C625_BECE_11D2_8835_400000044310_.wvu.PrintArea" hidden="1">#REF!</definedName>
    <definedName name="Z_BAA3C625_BECE_11D2_8835_400000044310_.wvu.PrintTitles" hidden="1">#REF!</definedName>
    <definedName name="Z_BAA3C626_BECE_11D2_8835_400000044310_.wvu.PrintArea" hidden="1">#REF!</definedName>
    <definedName name="Z_BAA3C626_BECE_11D2_8835_400000044310_.wvu.PrintTitles" hidden="1">#REF!</definedName>
    <definedName name="Z_BAA3C627_BECE_11D2_8835_400000044310_.wvu.PrintArea" hidden="1">#REF!</definedName>
    <definedName name="Z_BAA3C627_BECE_11D2_8835_400000044310_.wvu.PrintTitles" hidden="1">#REF!</definedName>
    <definedName name="Z_BAA3C628_BECE_11D2_8835_400000044310_.wvu.PrintArea" hidden="1">#REF!</definedName>
    <definedName name="Z_BAA3C628_BECE_11D2_8835_400000044310_.wvu.PrintTitles" hidden="1">#REF!</definedName>
    <definedName name="Z_BAA3C629_BECE_11D2_8835_400000044310_.wvu.PrintArea" hidden="1">#REF!</definedName>
    <definedName name="Z_BAA3C629_BECE_11D2_8835_400000044310_.wvu.PrintTitles" hidden="1">#REF!</definedName>
    <definedName name="Z_BAA3C62A_BECE_11D2_8835_400000044310_.wvu.PrintArea" hidden="1">#REF!</definedName>
    <definedName name="Z_BAA3C62A_BECE_11D2_8835_400000044310_.wvu.PrintTitles" hidden="1">#REF!</definedName>
    <definedName name="Z_BAA3C62B_BECE_11D2_8835_400000044310_.wvu.PrintArea" hidden="1">#REF!</definedName>
    <definedName name="Z_BAA3C62B_BECE_11D2_8835_400000044310_.wvu.PrintTitles" hidden="1">#REF!</definedName>
    <definedName name="Z_BBA7D8A4_7C3B_11D3_8D28_400000044310_.wvu.PrintArea" hidden="1">#REF!</definedName>
    <definedName name="Z_BBA7D8A5_7C3B_11D3_8D28_400000044310_.wvu.PrintArea" hidden="1">#REF!</definedName>
    <definedName name="Z_BBA7D8A6_7C3B_11D3_8D28_400000044310_.wvu.Cols" hidden="1">#REF!,#REF!</definedName>
    <definedName name="Z_BBA7D8A6_7C3B_11D3_8D28_400000044310_.wvu.PrintArea" hidden="1">#REF!</definedName>
    <definedName name="Z_BBA7D8A7_7C3B_11D3_8D28_400000044310_.wvu.PrintArea" hidden="1">#REF!</definedName>
    <definedName name="Z_BBA7D8A8_7C3B_11D3_8D28_400000044310_.wvu.PrintArea" hidden="1">#REF!</definedName>
    <definedName name="Z_BBA7D8A8_7C3B_11D3_8D28_400000044310_.wvu.PrintTitles" hidden="1">#REF!</definedName>
    <definedName name="Z_BBA7D8A9_7C3B_11D3_8D28_400000044310_.wvu.PrintArea" hidden="1">#REF!</definedName>
    <definedName name="Z_BBA7D8A9_7C3B_11D3_8D28_400000044310_.wvu.PrintTitles" hidden="1">#REF!</definedName>
    <definedName name="Z_BBA7D8AA_7C3B_11D3_8D28_400000044310_.wvu.PrintArea" hidden="1">#REF!</definedName>
    <definedName name="Z_BBA7D8AB_7C3B_11D3_8D28_400000044310_.wvu.PrintArea" hidden="1">#REF!</definedName>
    <definedName name="Z_BBA7D8AC_7C3B_11D3_8D28_400000044310_.wvu.PrintArea" hidden="1">#REF!</definedName>
    <definedName name="Z_BBA7D8AC_7C3B_11D3_8D28_400000044310_.wvu.PrintTitles" hidden="1">#REF!</definedName>
    <definedName name="Z_BBA7D8AD_7C3B_11D3_8D28_400000044310_.wvu.PrintArea" hidden="1">#REF!</definedName>
    <definedName name="Z_BBA7D8AD_7C3B_11D3_8D28_400000044310_.wvu.PrintTitles" hidden="1">#REF!</definedName>
    <definedName name="Z_BBA7D8AE_7C3B_11D3_8D28_400000044310_.wvu.PrintArea" hidden="1">#REF!</definedName>
    <definedName name="Z_BBA7D8AE_7C3B_11D3_8D28_400000044310_.wvu.PrintTitles" hidden="1">#REF!</definedName>
    <definedName name="Z_BBA7D8AF_7C3B_11D3_8D28_400000044310_.wvu.PrintArea" hidden="1">#REF!</definedName>
    <definedName name="Z_BBA7D8AF_7C3B_11D3_8D28_400000044310_.wvu.PrintTitles" hidden="1">#REF!</definedName>
    <definedName name="Z_BBA7D8B0_7C3B_11D3_8D28_400000044310_.wvu.PrintArea" hidden="1">#REF!</definedName>
    <definedName name="Z_BBA7D8B0_7C3B_11D3_8D28_400000044310_.wvu.PrintTitles" hidden="1">#REF!</definedName>
    <definedName name="Z_BBA7D8B1_7C3B_11D3_8D28_400000044310_.wvu.PrintArea" hidden="1">#REF!</definedName>
    <definedName name="Z_BBA7D8B1_7C3B_11D3_8D28_400000044310_.wvu.PrintTitles" hidden="1">#REF!</definedName>
    <definedName name="Z_BBA7D8B2_7C3B_11D3_8D28_400000044310_.wvu.PrintArea" hidden="1">#REF!</definedName>
    <definedName name="Z_BBA7D8B2_7C3B_11D3_8D28_400000044310_.wvu.PrintTitles" hidden="1">#REF!</definedName>
    <definedName name="Z_BBA7D8B3_7C3B_11D3_8D28_400000044310_.wvu.PrintArea" hidden="1">#REF!</definedName>
    <definedName name="Z_BBA7D8B3_7C3B_11D3_8D28_400000044310_.wvu.PrintTitles" hidden="1">#REF!</definedName>
    <definedName name="Z_BC6C85E9_DBB7_11D2_8835_400000044310_.wvu.PrintArea" hidden="1">#REF!</definedName>
    <definedName name="Z_BC6C85EA_DBB7_11D2_8835_400000044310_.wvu.PrintArea" hidden="1">#REF!</definedName>
    <definedName name="Z_BC6C85EB_DBB7_11D2_8835_400000044310_.wvu.Cols" hidden="1">#REF!,#REF!</definedName>
    <definedName name="Z_BC6C85EB_DBB7_11D2_8835_400000044310_.wvu.PrintArea" hidden="1">#REF!</definedName>
    <definedName name="Z_BC6C85EC_DBB7_11D2_8835_400000044310_.wvu.PrintArea" hidden="1">#REF!</definedName>
    <definedName name="Z_BC6C85ED_DBB7_11D2_8835_400000044310_.wvu.PrintArea" hidden="1">#REF!</definedName>
    <definedName name="Z_BC6C85ED_DBB7_11D2_8835_400000044310_.wvu.PrintTitles" hidden="1">#REF!</definedName>
    <definedName name="Z_BC6C85EE_DBB7_11D2_8835_400000044310_.wvu.PrintArea" hidden="1">#REF!</definedName>
    <definedName name="Z_BC6C85EE_DBB7_11D2_8835_400000044310_.wvu.PrintTitles" hidden="1">#REF!</definedName>
    <definedName name="Z_BC6C85EF_DBB7_11D2_8835_400000044310_.wvu.PrintArea" hidden="1">#REF!</definedName>
    <definedName name="Z_BC6C85F0_DBB7_11D2_8835_400000044310_.wvu.PrintArea" hidden="1">#REF!</definedName>
    <definedName name="Z_BC6C85F1_DBB7_11D2_8835_400000044310_.wvu.PrintArea" hidden="1">#REF!</definedName>
    <definedName name="Z_BC6C85F1_DBB7_11D2_8835_400000044310_.wvu.PrintTitles" hidden="1">#REF!</definedName>
    <definedName name="Z_BC6C85F2_DBB7_11D2_8835_400000044310_.wvu.PrintArea" hidden="1">#REF!</definedName>
    <definedName name="Z_BC6C85F2_DBB7_11D2_8835_400000044310_.wvu.PrintTitles" hidden="1">#REF!</definedName>
    <definedName name="Z_BC6C85F3_DBB7_11D2_8835_400000044310_.wvu.PrintArea" hidden="1">#REF!</definedName>
    <definedName name="Z_BC6C85F3_DBB7_11D2_8835_400000044310_.wvu.PrintTitles" hidden="1">#REF!</definedName>
    <definedName name="Z_BC6C85F4_DBB7_11D2_8835_400000044310_.wvu.PrintArea" hidden="1">#REF!</definedName>
    <definedName name="Z_BC6C85F4_DBB7_11D2_8835_400000044310_.wvu.PrintTitles" hidden="1">#REF!</definedName>
    <definedName name="Z_BC6C85F5_DBB7_11D2_8835_400000044310_.wvu.PrintArea" hidden="1">#REF!</definedName>
    <definedName name="Z_BC6C85F5_DBB7_11D2_8835_400000044310_.wvu.PrintTitles" hidden="1">#REF!</definedName>
    <definedName name="Z_BC6C85F6_DBB7_11D2_8835_400000044310_.wvu.PrintArea" hidden="1">#REF!</definedName>
    <definedName name="Z_BC6C85F6_DBB7_11D2_8835_400000044310_.wvu.PrintTitles" hidden="1">#REF!</definedName>
    <definedName name="Z_BC6C85F7_DBB7_11D2_8835_400000044310_.wvu.PrintArea" hidden="1">#REF!</definedName>
    <definedName name="Z_BC6C85F7_DBB7_11D2_8835_400000044310_.wvu.PrintTitles" hidden="1">#REF!</definedName>
    <definedName name="Z_BC6C85F8_DBB7_11D2_8835_400000044310_.wvu.PrintArea" hidden="1">#REF!</definedName>
    <definedName name="Z_BC6C85F8_DBB7_11D2_8835_400000044310_.wvu.PrintTitles" hidden="1">#REF!</definedName>
    <definedName name="Z_BC6C865A_DBB7_11D2_8835_400000044310_.wvu.PrintArea" hidden="1">#REF!</definedName>
    <definedName name="Z_BC6C865B_DBB7_11D2_8835_400000044310_.wvu.PrintArea" hidden="1">#REF!</definedName>
    <definedName name="Z_BC6C865C_DBB7_11D2_8835_400000044310_.wvu.Cols" hidden="1">#REF!,#REF!</definedName>
    <definedName name="Z_BC6C865C_DBB7_11D2_8835_400000044310_.wvu.PrintArea" hidden="1">#REF!</definedName>
    <definedName name="Z_BC6C865D_DBB7_11D2_8835_400000044310_.wvu.PrintArea" hidden="1">#REF!</definedName>
    <definedName name="Z_BC6C865E_DBB7_11D2_8835_400000044310_.wvu.PrintArea" hidden="1">#REF!</definedName>
    <definedName name="Z_BC6C865E_DBB7_11D2_8835_400000044310_.wvu.PrintTitles" hidden="1">#REF!</definedName>
    <definedName name="Z_BC6C865F_DBB7_11D2_8835_400000044310_.wvu.PrintArea" hidden="1">#REF!</definedName>
    <definedName name="Z_BC6C865F_DBB7_11D2_8835_400000044310_.wvu.PrintTitles" hidden="1">#REF!</definedName>
    <definedName name="Z_BC6C8660_DBB7_11D2_8835_400000044310_.wvu.PrintArea" hidden="1">#REF!</definedName>
    <definedName name="Z_BC6C8661_DBB7_11D2_8835_400000044310_.wvu.PrintArea" hidden="1">#REF!</definedName>
    <definedName name="Z_BC6C8662_DBB7_11D2_8835_400000044310_.wvu.PrintArea" hidden="1">#REF!</definedName>
    <definedName name="Z_BC6C8662_DBB7_11D2_8835_400000044310_.wvu.PrintTitles" hidden="1">#REF!</definedName>
    <definedName name="Z_BC6C8663_DBB7_11D2_8835_400000044310_.wvu.PrintArea" hidden="1">#REF!</definedName>
    <definedName name="Z_BC6C8663_DBB7_11D2_8835_400000044310_.wvu.PrintTitles" hidden="1">#REF!</definedName>
    <definedName name="Z_BC6C8664_DBB7_11D2_8835_400000044310_.wvu.PrintArea" hidden="1">#REF!</definedName>
    <definedName name="Z_BC6C8664_DBB7_11D2_8835_400000044310_.wvu.PrintTitles" hidden="1">#REF!</definedName>
    <definedName name="Z_BC6C8665_DBB7_11D2_8835_400000044310_.wvu.PrintArea" hidden="1">#REF!</definedName>
    <definedName name="Z_BC6C8665_DBB7_11D2_8835_400000044310_.wvu.PrintTitles" hidden="1">#REF!</definedName>
    <definedName name="Z_BC6C8666_DBB7_11D2_8835_400000044310_.wvu.PrintArea" hidden="1">#REF!</definedName>
    <definedName name="Z_BC6C8666_DBB7_11D2_8835_400000044310_.wvu.PrintTitles" hidden="1">#REF!</definedName>
    <definedName name="Z_BC6C8667_DBB7_11D2_8835_400000044310_.wvu.PrintArea" hidden="1">#REF!</definedName>
    <definedName name="Z_BC6C8667_DBB7_11D2_8835_400000044310_.wvu.PrintTitles" hidden="1">#REF!</definedName>
    <definedName name="Z_BC6C8668_DBB7_11D2_8835_400000044310_.wvu.PrintArea" hidden="1">#REF!</definedName>
    <definedName name="Z_BC6C8668_DBB7_11D2_8835_400000044310_.wvu.PrintTitles" hidden="1">#REF!</definedName>
    <definedName name="Z_BC6C8669_DBB7_11D2_8835_400000044310_.wvu.PrintArea" hidden="1">#REF!</definedName>
    <definedName name="Z_BC6C8669_DBB7_11D2_8835_400000044310_.wvu.PrintTitles" hidden="1">#REF!</definedName>
    <definedName name="Z_BC6C8674_DBB7_11D2_8835_400000044310_.wvu.PrintArea" hidden="1">#REF!</definedName>
    <definedName name="Z_BC6C8675_DBB7_11D2_8835_400000044310_.wvu.PrintArea" hidden="1">#REF!</definedName>
    <definedName name="Z_BC6C8676_DBB7_11D2_8835_400000044310_.wvu.Cols" hidden="1">#REF!,#REF!</definedName>
    <definedName name="Z_BC6C8676_DBB7_11D2_8835_400000044310_.wvu.PrintArea" hidden="1">#REF!</definedName>
    <definedName name="Z_BC6C8677_DBB7_11D2_8835_400000044310_.wvu.PrintArea" hidden="1">#REF!</definedName>
    <definedName name="Z_BC6C8678_DBB7_11D2_8835_400000044310_.wvu.PrintArea" hidden="1">#REF!</definedName>
    <definedName name="Z_BC6C8678_DBB7_11D2_8835_400000044310_.wvu.PrintTitles" hidden="1">#REF!</definedName>
    <definedName name="Z_BC6C8679_DBB7_11D2_8835_400000044310_.wvu.PrintArea" hidden="1">#REF!</definedName>
    <definedName name="Z_BC6C8679_DBB7_11D2_8835_400000044310_.wvu.PrintTitles" hidden="1">#REF!</definedName>
    <definedName name="Z_BC6C867A_DBB7_11D2_8835_400000044310_.wvu.PrintArea" hidden="1">#REF!</definedName>
    <definedName name="Z_BC6C867B_DBB7_11D2_8835_400000044310_.wvu.PrintArea" hidden="1">#REF!</definedName>
    <definedName name="Z_BC6C867C_DBB7_11D2_8835_400000044310_.wvu.PrintArea" hidden="1">#REF!</definedName>
    <definedName name="Z_BC6C867C_DBB7_11D2_8835_400000044310_.wvu.PrintTitles" hidden="1">#REF!</definedName>
    <definedName name="Z_BC6C867D_DBB7_11D2_8835_400000044310_.wvu.PrintArea" hidden="1">#REF!</definedName>
    <definedName name="Z_BC6C867D_DBB7_11D2_8835_400000044310_.wvu.PrintTitles" hidden="1">#REF!</definedName>
    <definedName name="Z_BC6C867E_DBB7_11D2_8835_400000044310_.wvu.PrintArea" hidden="1">#REF!</definedName>
    <definedName name="Z_BC6C867E_DBB7_11D2_8835_400000044310_.wvu.PrintTitles" hidden="1">#REF!</definedName>
    <definedName name="Z_BC6C867F_DBB7_11D2_8835_400000044310_.wvu.PrintArea" hidden="1">#REF!</definedName>
    <definedName name="Z_BC6C867F_DBB7_11D2_8835_400000044310_.wvu.PrintTitles" hidden="1">#REF!</definedName>
    <definedName name="Z_BC6C8680_DBB7_11D2_8835_400000044310_.wvu.PrintArea" hidden="1">#REF!</definedName>
    <definedName name="Z_BC6C8680_DBB7_11D2_8835_400000044310_.wvu.PrintTitles" hidden="1">#REF!</definedName>
    <definedName name="Z_BC6C8681_DBB7_11D2_8835_400000044310_.wvu.PrintArea" hidden="1">#REF!</definedName>
    <definedName name="Z_BC6C8681_DBB7_11D2_8835_400000044310_.wvu.PrintTitles" hidden="1">#REF!</definedName>
    <definedName name="Z_BC6C8682_DBB7_11D2_8835_400000044310_.wvu.PrintArea" hidden="1">#REF!</definedName>
    <definedName name="Z_BC6C8682_DBB7_11D2_8835_400000044310_.wvu.PrintTitles" hidden="1">#REF!</definedName>
    <definedName name="Z_BC6C8683_DBB7_11D2_8835_400000044310_.wvu.PrintArea" hidden="1">#REF!</definedName>
    <definedName name="Z_BC6C8683_DBB7_11D2_8835_400000044310_.wvu.PrintTitles" hidden="1">#REF!</definedName>
    <definedName name="Z_BCA7823A_EE94_11D2_8CE0_400000044310_.wvu.PrintArea" hidden="1">#REF!</definedName>
    <definedName name="Z_BCA7823B_EE94_11D2_8CE0_400000044310_.wvu.PrintArea" hidden="1">#REF!</definedName>
    <definedName name="Z_BCA7823C_EE94_11D2_8CE0_400000044310_.wvu.Cols" hidden="1">#REF!,#REF!</definedName>
    <definedName name="Z_BCA7823C_EE94_11D2_8CE0_400000044310_.wvu.PrintArea" hidden="1">#REF!</definedName>
    <definedName name="Z_BCA7823D_EE94_11D2_8CE0_400000044310_.wvu.PrintArea" hidden="1">#REF!</definedName>
    <definedName name="Z_BCA7823E_EE94_11D2_8CE0_400000044310_.wvu.PrintArea" hidden="1">#REF!</definedName>
    <definedName name="Z_BCA7823E_EE94_11D2_8CE0_400000044310_.wvu.PrintTitles" hidden="1">#REF!</definedName>
    <definedName name="Z_BCA7823F_EE94_11D2_8CE0_400000044310_.wvu.PrintArea" hidden="1">#REF!</definedName>
    <definedName name="Z_BCA7823F_EE94_11D2_8CE0_400000044310_.wvu.PrintTitles" hidden="1">#REF!</definedName>
    <definedName name="Z_BCA78240_EE94_11D2_8CE0_400000044310_.wvu.PrintArea" hidden="1">#REF!</definedName>
    <definedName name="Z_BCA78241_EE94_11D2_8CE0_400000044310_.wvu.PrintArea" hidden="1">#REF!</definedName>
    <definedName name="Z_BCA78242_EE94_11D2_8CE0_400000044310_.wvu.PrintArea" hidden="1">#REF!</definedName>
    <definedName name="Z_BCA78242_EE94_11D2_8CE0_400000044310_.wvu.PrintTitles" hidden="1">#REF!</definedName>
    <definedName name="Z_BCA78243_EE94_11D2_8CE0_400000044310_.wvu.PrintArea" hidden="1">#REF!</definedName>
    <definedName name="Z_BCA78243_EE94_11D2_8CE0_400000044310_.wvu.PrintTitles" hidden="1">#REF!</definedName>
    <definedName name="Z_BCA78244_EE94_11D2_8CE0_400000044310_.wvu.PrintArea" hidden="1">#REF!</definedName>
    <definedName name="Z_BCA78244_EE94_11D2_8CE0_400000044310_.wvu.PrintTitles" hidden="1">#REF!</definedName>
    <definedName name="Z_BCA78245_EE94_11D2_8CE0_400000044310_.wvu.PrintArea" hidden="1">#REF!</definedName>
    <definedName name="Z_BCA78245_EE94_11D2_8CE0_400000044310_.wvu.PrintTitles" hidden="1">#REF!</definedName>
    <definedName name="Z_BCA78246_EE94_11D2_8CE0_400000044310_.wvu.PrintArea" hidden="1">#REF!</definedName>
    <definedName name="Z_BCA78246_EE94_11D2_8CE0_400000044310_.wvu.PrintTitles" hidden="1">#REF!</definedName>
    <definedName name="Z_BCA78247_EE94_11D2_8CE0_400000044310_.wvu.PrintArea" hidden="1">#REF!</definedName>
    <definedName name="Z_BCA78247_EE94_11D2_8CE0_400000044310_.wvu.PrintTitles" hidden="1">#REF!</definedName>
    <definedName name="Z_BCA78248_EE94_11D2_8CE0_400000044310_.wvu.PrintArea" hidden="1">#REF!</definedName>
    <definedName name="Z_BCA78248_EE94_11D2_8CE0_400000044310_.wvu.PrintTitles" hidden="1">#REF!</definedName>
    <definedName name="Z_BCA78249_EE94_11D2_8CE0_400000044310_.wvu.PrintArea" hidden="1">#REF!</definedName>
    <definedName name="Z_BCA78249_EE94_11D2_8CE0_400000044310_.wvu.PrintTitles" hidden="1">#REF!</definedName>
    <definedName name="Z_BD0A989D_65FB_11D3_8D27_400000044310_.wvu.PrintArea" hidden="1">#REF!</definedName>
    <definedName name="Z_BD0A989E_65FB_11D3_8D27_400000044310_.wvu.PrintArea" hidden="1">#REF!</definedName>
    <definedName name="Z_BD0A989F_65FB_11D3_8D27_400000044310_.wvu.Cols" hidden="1">#REF!,#REF!</definedName>
    <definedName name="Z_BD0A989F_65FB_11D3_8D27_400000044310_.wvu.PrintArea" hidden="1">#REF!</definedName>
    <definedName name="Z_BD0A98A0_65FB_11D3_8D27_400000044310_.wvu.PrintArea" hidden="1">#REF!</definedName>
    <definedName name="Z_BD0A98A1_65FB_11D3_8D27_400000044310_.wvu.PrintArea" hidden="1">#REF!</definedName>
    <definedName name="Z_BD0A98A1_65FB_11D3_8D27_400000044310_.wvu.PrintTitles" hidden="1">#REF!</definedName>
    <definedName name="Z_BD0A98A2_65FB_11D3_8D27_400000044310_.wvu.PrintArea" hidden="1">#REF!</definedName>
    <definedName name="Z_BD0A98A2_65FB_11D3_8D27_400000044310_.wvu.PrintTitles" hidden="1">#REF!</definedName>
    <definedName name="Z_BD0A98A3_65FB_11D3_8D27_400000044310_.wvu.PrintArea" hidden="1">#REF!</definedName>
    <definedName name="Z_BD0A98A4_65FB_11D3_8D27_400000044310_.wvu.PrintArea" hidden="1">#REF!</definedName>
    <definedName name="Z_BD0A98A5_65FB_11D3_8D27_400000044310_.wvu.PrintArea" hidden="1">#REF!</definedName>
    <definedName name="Z_BD0A98A5_65FB_11D3_8D27_400000044310_.wvu.PrintTitles" hidden="1">#REF!</definedName>
    <definedName name="Z_BD0A98A6_65FB_11D3_8D27_400000044310_.wvu.PrintArea" hidden="1">#REF!</definedName>
    <definedName name="Z_BD0A98A6_65FB_11D3_8D27_400000044310_.wvu.PrintTitles" hidden="1">#REF!</definedName>
    <definedName name="Z_BD0A98A7_65FB_11D3_8D27_400000044310_.wvu.PrintArea" hidden="1">#REF!</definedName>
    <definedName name="Z_BD0A98A7_65FB_11D3_8D27_400000044310_.wvu.PrintTitles" hidden="1">#REF!</definedName>
    <definedName name="Z_BD0A98A8_65FB_11D3_8D27_400000044310_.wvu.PrintArea" hidden="1">#REF!</definedName>
    <definedName name="Z_BD0A98A8_65FB_11D3_8D27_400000044310_.wvu.PrintTitles" hidden="1">#REF!</definedName>
    <definedName name="Z_BD0A98A9_65FB_11D3_8D27_400000044310_.wvu.PrintArea" hidden="1">#REF!</definedName>
    <definedName name="Z_BD0A98A9_65FB_11D3_8D27_400000044310_.wvu.PrintTitles" hidden="1">#REF!</definedName>
    <definedName name="Z_BD0A98AA_65FB_11D3_8D27_400000044310_.wvu.PrintArea" hidden="1">#REF!</definedName>
    <definedName name="Z_BD0A98AA_65FB_11D3_8D27_400000044310_.wvu.PrintTitles" hidden="1">#REF!</definedName>
    <definedName name="Z_BD0A98AB_65FB_11D3_8D27_400000044310_.wvu.PrintArea" hidden="1">#REF!</definedName>
    <definedName name="Z_BD0A98AB_65FB_11D3_8D27_400000044310_.wvu.PrintTitles" hidden="1">#REF!</definedName>
    <definedName name="Z_BD0A98AC_65FB_11D3_8D27_400000044310_.wvu.PrintArea" hidden="1">#REF!</definedName>
    <definedName name="Z_BD0A98AC_65FB_11D3_8D27_400000044310_.wvu.PrintTitles" hidden="1">#REF!</definedName>
    <definedName name="Z_BE372231_04C5_11D3_8CDF_400000044310_.wvu.PrintArea" hidden="1">#REF!</definedName>
    <definedName name="Z_BE372232_04C5_11D3_8CDF_400000044310_.wvu.PrintArea" hidden="1">#REF!</definedName>
    <definedName name="Z_BE372233_04C5_11D3_8CDF_400000044310_.wvu.Cols" hidden="1">#REF!,#REF!</definedName>
    <definedName name="Z_BE372233_04C5_11D3_8CDF_400000044310_.wvu.PrintArea" hidden="1">#REF!</definedName>
    <definedName name="Z_BE372234_04C5_11D3_8CDF_400000044310_.wvu.PrintArea" hidden="1">#REF!</definedName>
    <definedName name="Z_BE372235_04C5_11D3_8CDF_400000044310_.wvu.PrintArea" hidden="1">#REF!</definedName>
    <definedName name="Z_BE372235_04C5_11D3_8CDF_400000044310_.wvu.PrintTitles" hidden="1">#REF!</definedName>
    <definedName name="Z_BE372236_04C5_11D3_8CDF_400000044310_.wvu.PrintArea" hidden="1">#REF!</definedName>
    <definedName name="Z_BE372236_04C5_11D3_8CDF_400000044310_.wvu.PrintTitles" hidden="1">#REF!</definedName>
    <definedName name="Z_BE372237_04C5_11D3_8CDF_400000044310_.wvu.PrintArea" hidden="1">#REF!</definedName>
    <definedName name="Z_BE372238_04C5_11D3_8CDF_400000044310_.wvu.PrintArea" hidden="1">#REF!</definedName>
    <definedName name="Z_BE372239_04C5_11D3_8CDF_400000044310_.wvu.PrintArea" hidden="1">#REF!</definedName>
    <definedName name="Z_BE372239_04C5_11D3_8CDF_400000044310_.wvu.PrintTitles" hidden="1">#REF!</definedName>
    <definedName name="Z_BE37223A_04C5_11D3_8CDF_400000044310_.wvu.PrintArea" hidden="1">#REF!</definedName>
    <definedName name="Z_BE37223A_04C5_11D3_8CDF_400000044310_.wvu.PrintTitles" hidden="1">#REF!</definedName>
    <definedName name="Z_BE37223B_04C5_11D3_8CDF_400000044310_.wvu.PrintArea" hidden="1">#REF!</definedName>
    <definedName name="Z_BE37223B_04C5_11D3_8CDF_400000044310_.wvu.PrintTitles" hidden="1">#REF!</definedName>
    <definedName name="Z_BE37223C_04C5_11D3_8CDF_400000044310_.wvu.PrintArea" hidden="1">#REF!</definedName>
    <definedName name="Z_BE37223C_04C5_11D3_8CDF_400000044310_.wvu.PrintTitles" hidden="1">#REF!</definedName>
    <definedName name="Z_BE37223D_04C5_11D3_8CDF_400000044310_.wvu.PrintArea" hidden="1">#REF!</definedName>
    <definedName name="Z_BE37223D_04C5_11D3_8CDF_400000044310_.wvu.PrintTitles" hidden="1">#REF!</definedName>
    <definedName name="Z_BE37223E_04C5_11D3_8CDF_400000044310_.wvu.PrintArea" hidden="1">#REF!</definedName>
    <definedName name="Z_BE37223E_04C5_11D3_8CDF_400000044310_.wvu.PrintTitles" hidden="1">#REF!</definedName>
    <definedName name="Z_BE37223F_04C5_11D3_8CDF_400000044310_.wvu.PrintArea" hidden="1">#REF!</definedName>
    <definedName name="Z_BE37223F_04C5_11D3_8CDF_400000044310_.wvu.PrintTitles" hidden="1">#REF!</definedName>
    <definedName name="Z_BE372240_04C5_11D3_8CDF_400000044310_.wvu.PrintArea" hidden="1">#REF!</definedName>
    <definedName name="Z_BE372240_04C5_11D3_8CDF_400000044310_.wvu.PrintTitles" hidden="1">#REF!</definedName>
    <definedName name="Z_BE7981F2_07AD_11D3_8CDF_400000044310_.wvu.PrintArea" hidden="1">#REF!</definedName>
    <definedName name="Z_BE7981F3_07AD_11D3_8CDF_400000044310_.wvu.PrintArea" hidden="1">#REF!</definedName>
    <definedName name="Z_BE7981F4_07AD_11D3_8CDF_400000044310_.wvu.Cols" hidden="1">#REF!,#REF!</definedName>
    <definedName name="Z_BE7981F4_07AD_11D3_8CDF_400000044310_.wvu.PrintArea" hidden="1">#REF!</definedName>
    <definedName name="Z_BE7981F5_07AD_11D3_8CDF_400000044310_.wvu.PrintArea" hidden="1">#REF!</definedName>
    <definedName name="Z_BE7981F6_07AD_11D3_8CDF_400000044310_.wvu.PrintArea" hidden="1">#REF!</definedName>
    <definedName name="Z_BE7981F6_07AD_11D3_8CDF_400000044310_.wvu.PrintTitles" hidden="1">#REF!</definedName>
    <definedName name="Z_BE7981F7_07AD_11D3_8CDF_400000044310_.wvu.PrintArea" hidden="1">#REF!</definedName>
    <definedName name="Z_BE7981F7_07AD_11D3_8CDF_400000044310_.wvu.PrintTitles" hidden="1">#REF!</definedName>
    <definedName name="Z_BE7981F8_07AD_11D3_8CDF_400000044310_.wvu.PrintArea" hidden="1">#REF!</definedName>
    <definedName name="Z_BE7981F9_07AD_11D3_8CDF_400000044310_.wvu.PrintArea" hidden="1">#REF!</definedName>
    <definedName name="Z_BE7981FA_07AD_11D3_8CDF_400000044310_.wvu.PrintArea" hidden="1">#REF!</definedName>
    <definedName name="Z_BE7981FA_07AD_11D3_8CDF_400000044310_.wvu.PrintTitles" hidden="1">#REF!</definedName>
    <definedName name="Z_BE7981FB_07AD_11D3_8CDF_400000044310_.wvu.PrintArea" hidden="1">#REF!</definedName>
    <definedName name="Z_BE7981FB_07AD_11D3_8CDF_400000044310_.wvu.PrintTitles" hidden="1">#REF!</definedName>
    <definedName name="Z_BE7981FC_07AD_11D3_8CDF_400000044310_.wvu.PrintArea" hidden="1">#REF!</definedName>
    <definedName name="Z_BE7981FC_07AD_11D3_8CDF_400000044310_.wvu.PrintTitles" hidden="1">#REF!</definedName>
    <definedName name="Z_BE7981FD_07AD_11D3_8CDF_400000044310_.wvu.PrintArea" hidden="1">#REF!</definedName>
    <definedName name="Z_BE7981FD_07AD_11D3_8CDF_400000044310_.wvu.PrintTitles" hidden="1">#REF!</definedName>
    <definedName name="Z_BE7981FE_07AD_11D3_8CDF_400000044310_.wvu.PrintArea" hidden="1">#REF!</definedName>
    <definedName name="Z_BE7981FE_07AD_11D3_8CDF_400000044310_.wvu.PrintTitles" hidden="1">#REF!</definedName>
    <definedName name="Z_BE7981FF_07AD_11D3_8CDF_400000044310_.wvu.PrintArea" hidden="1">#REF!</definedName>
    <definedName name="Z_BE7981FF_07AD_11D3_8CDF_400000044310_.wvu.PrintTitles" hidden="1">#REF!</definedName>
    <definedName name="Z_BE798200_07AD_11D3_8CDF_400000044310_.wvu.PrintArea" hidden="1">#REF!</definedName>
    <definedName name="Z_BE798200_07AD_11D3_8CDF_400000044310_.wvu.PrintTitles" hidden="1">#REF!</definedName>
    <definedName name="Z_BE798201_07AD_11D3_8CDF_400000044310_.wvu.PrintArea" hidden="1">#REF!</definedName>
    <definedName name="Z_BE798201_07AD_11D3_8CDF_400000044310_.wvu.PrintTitles" hidden="1">#REF!</definedName>
    <definedName name="Z_C7F1B6B4_33E1_11D3_8D25_400000044310_.wvu.PrintArea" hidden="1">#REF!</definedName>
    <definedName name="Z_C7F1B6B5_33E1_11D3_8D25_400000044310_.wvu.PrintArea" hidden="1">#REF!</definedName>
    <definedName name="Z_C7F1B6B6_33E1_11D3_8D25_400000044310_.wvu.Cols" hidden="1">#REF!,#REF!</definedName>
    <definedName name="Z_C7F1B6B6_33E1_11D3_8D25_400000044310_.wvu.PrintArea" hidden="1">#REF!</definedName>
    <definedName name="Z_C7F1B6B7_33E1_11D3_8D25_400000044310_.wvu.PrintArea" hidden="1">#REF!</definedName>
    <definedName name="Z_C7F1B6B8_33E1_11D3_8D25_400000044310_.wvu.PrintArea" hidden="1">#REF!</definedName>
    <definedName name="Z_C7F1B6B8_33E1_11D3_8D25_400000044310_.wvu.PrintTitles" hidden="1">#REF!</definedName>
    <definedName name="Z_C7F1B6B9_33E1_11D3_8D25_400000044310_.wvu.PrintArea" hidden="1">#REF!</definedName>
    <definedName name="Z_C7F1B6B9_33E1_11D3_8D25_400000044310_.wvu.PrintTitles" hidden="1">#REF!</definedName>
    <definedName name="Z_C7F1B6BA_33E1_11D3_8D25_400000044310_.wvu.PrintArea" hidden="1">#REF!</definedName>
    <definedName name="Z_C7F1B6BB_33E1_11D3_8D25_400000044310_.wvu.PrintArea" hidden="1">#REF!</definedName>
    <definedName name="Z_C7F1B6BC_33E1_11D3_8D25_400000044310_.wvu.PrintArea" hidden="1">#REF!</definedName>
    <definedName name="Z_C7F1B6BC_33E1_11D3_8D25_400000044310_.wvu.PrintTitles" hidden="1">#REF!</definedName>
    <definedName name="Z_C7F1B6BD_33E1_11D3_8D25_400000044310_.wvu.PrintArea" hidden="1">#REF!</definedName>
    <definedName name="Z_C7F1B6BD_33E1_11D3_8D25_400000044310_.wvu.PrintTitles" hidden="1">#REF!</definedName>
    <definedName name="Z_C7F1B6BE_33E1_11D3_8D25_400000044310_.wvu.PrintArea" hidden="1">#REF!</definedName>
    <definedName name="Z_C7F1B6BE_33E1_11D3_8D25_400000044310_.wvu.PrintTitles" hidden="1">#REF!</definedName>
    <definedName name="Z_C7F1B6BF_33E1_11D3_8D25_400000044310_.wvu.PrintArea" hidden="1">#REF!</definedName>
    <definedName name="Z_C7F1B6BF_33E1_11D3_8D25_400000044310_.wvu.PrintTitles" hidden="1">#REF!</definedName>
    <definedName name="Z_C7F1B6C0_33E1_11D3_8D25_400000044310_.wvu.PrintArea" hidden="1">#REF!</definedName>
    <definedName name="Z_C7F1B6C0_33E1_11D3_8D25_400000044310_.wvu.PrintTitles" hidden="1">#REF!</definedName>
    <definedName name="Z_C7F1B6C1_33E1_11D3_8D25_400000044310_.wvu.PrintArea" hidden="1">#REF!</definedName>
    <definedName name="Z_C7F1B6C1_33E1_11D3_8D25_400000044310_.wvu.PrintTitles" hidden="1">#REF!</definedName>
    <definedName name="Z_C7F1B6C2_33E1_11D3_8D25_400000044310_.wvu.PrintArea" hidden="1">#REF!</definedName>
    <definedName name="Z_C7F1B6C2_33E1_11D3_8D25_400000044310_.wvu.PrintTitles" hidden="1">#REF!</definedName>
    <definedName name="Z_C7F1B6C3_33E1_11D3_8D25_400000044310_.wvu.PrintArea" hidden="1">#REF!</definedName>
    <definedName name="Z_C7F1B6C3_33E1_11D3_8D25_400000044310_.wvu.PrintTitles" hidden="1">#REF!</definedName>
    <definedName name="Z_CAFC9303_559F_11D3_8D27_400000044310_.wvu.PrintArea" hidden="1">#REF!</definedName>
    <definedName name="Z_CAFC9304_559F_11D3_8D27_400000044310_.wvu.PrintArea" hidden="1">#REF!</definedName>
    <definedName name="Z_CAFC9305_559F_11D3_8D27_400000044310_.wvu.Cols" hidden="1">#REF!,#REF!</definedName>
    <definedName name="Z_CAFC9305_559F_11D3_8D27_400000044310_.wvu.PrintArea" hidden="1">#REF!</definedName>
    <definedName name="Z_CAFC9306_559F_11D3_8D27_400000044310_.wvu.PrintArea" hidden="1">#REF!</definedName>
    <definedName name="Z_CAFC9307_559F_11D3_8D27_400000044310_.wvu.PrintArea" hidden="1">#REF!</definedName>
    <definedName name="Z_CAFC9307_559F_11D3_8D27_400000044310_.wvu.PrintTitles" hidden="1">#REF!</definedName>
    <definedName name="Z_CAFC9308_559F_11D3_8D27_400000044310_.wvu.PrintArea" hidden="1">#REF!</definedName>
    <definedName name="Z_CAFC9308_559F_11D3_8D27_400000044310_.wvu.PrintTitles" hidden="1">#REF!</definedName>
    <definedName name="Z_CAFC9309_559F_11D3_8D27_400000044310_.wvu.PrintArea" hidden="1">#REF!</definedName>
    <definedName name="Z_CAFC930A_559F_11D3_8D27_400000044310_.wvu.PrintArea" hidden="1">#REF!</definedName>
    <definedName name="Z_CAFC930B_559F_11D3_8D27_400000044310_.wvu.PrintArea" hidden="1">#REF!</definedName>
    <definedName name="Z_CAFC930B_559F_11D3_8D27_400000044310_.wvu.PrintTitles" hidden="1">#REF!</definedName>
    <definedName name="Z_CAFC930C_559F_11D3_8D27_400000044310_.wvu.PrintArea" hidden="1">#REF!</definedName>
    <definedName name="Z_CAFC930C_559F_11D3_8D27_400000044310_.wvu.PrintTitles" hidden="1">#REF!</definedName>
    <definedName name="Z_CAFC930D_559F_11D3_8D27_400000044310_.wvu.PrintArea" hidden="1">#REF!</definedName>
    <definedName name="Z_CAFC930D_559F_11D3_8D27_400000044310_.wvu.PrintTitles" hidden="1">#REF!</definedName>
    <definedName name="Z_CAFC930E_559F_11D3_8D27_400000044310_.wvu.PrintArea" hidden="1">#REF!</definedName>
    <definedName name="Z_CAFC930E_559F_11D3_8D27_400000044310_.wvu.PrintTitles" hidden="1">#REF!</definedName>
    <definedName name="Z_CAFC930F_559F_11D3_8D27_400000044310_.wvu.PrintArea" hidden="1">#REF!</definedName>
    <definedName name="Z_CAFC930F_559F_11D3_8D27_400000044310_.wvu.PrintTitles" hidden="1">#REF!</definedName>
    <definedName name="Z_CAFC9310_559F_11D3_8D27_400000044310_.wvu.PrintArea" hidden="1">#REF!</definedName>
    <definedName name="Z_CAFC9310_559F_11D3_8D27_400000044310_.wvu.PrintTitles" hidden="1">#REF!</definedName>
    <definedName name="Z_CAFC9311_559F_11D3_8D27_400000044310_.wvu.PrintArea" hidden="1">#REF!</definedName>
    <definedName name="Z_CAFC9311_559F_11D3_8D27_400000044310_.wvu.PrintTitles" hidden="1">#REF!</definedName>
    <definedName name="Z_CAFC9312_559F_11D3_8D27_400000044310_.wvu.PrintArea" hidden="1">#REF!</definedName>
    <definedName name="Z_CAFC9312_559F_11D3_8D27_400000044310_.wvu.PrintTitles" hidden="1">#REF!</definedName>
    <definedName name="Z_CE725110_BAB3_11D2_8CF8_400000050312_.wvu.PrintArea" hidden="1">#REF!</definedName>
    <definedName name="Z_CE725111_BAB3_11D2_8CF8_400000050312_.wvu.PrintArea" hidden="1">#REF!</definedName>
    <definedName name="Z_CE725112_BAB3_11D2_8CF8_400000050312_.wvu.PrintArea" hidden="1">#REF!</definedName>
    <definedName name="Z_CE725113_BAB3_11D2_8CF8_400000050312_.wvu.Cols" hidden="1">#REF!,#REF!</definedName>
    <definedName name="Z_CE725113_BAB3_11D2_8CF8_400000050312_.wvu.PrintArea" hidden="1">#REF!</definedName>
    <definedName name="Z_CE725114_BAB3_11D2_8CF8_400000050312_.wvu.PrintArea" hidden="1">#REF!</definedName>
    <definedName name="Z_CE725114_BAB3_11D2_8CF8_400000050312_.wvu.PrintTitles" hidden="1">#REF!</definedName>
    <definedName name="Z_CE725115_BAB3_11D2_8CF8_400000050312_.wvu.PrintArea" hidden="1">#REF!</definedName>
    <definedName name="Z_CE725115_BAB3_11D2_8CF8_400000050312_.wvu.PrintTitles" hidden="1">#REF!</definedName>
    <definedName name="Z_CE725116_BAB3_11D2_8CF8_400000050312_.wvu.PrintArea" hidden="1">#REF!</definedName>
    <definedName name="Z_CE725117_BAB3_11D2_8CF8_400000050312_.wvu.PrintArea" hidden="1">#REF!</definedName>
    <definedName name="Z_CE725118_BAB3_11D2_8CF8_400000050312_.wvu.PrintArea" hidden="1">#REF!</definedName>
    <definedName name="Z_CE725118_BAB3_11D2_8CF8_400000050312_.wvu.PrintTitles" hidden="1">#REF!</definedName>
    <definedName name="Z_CE725119_BAB3_11D2_8CF8_400000050312_.wvu.PrintArea" hidden="1">#REF!</definedName>
    <definedName name="Z_CE725119_BAB3_11D2_8CF8_400000050312_.wvu.PrintTitles" hidden="1">#REF!</definedName>
    <definedName name="Z_CE72511A_BAB3_11D2_8CF8_400000050312_.wvu.PrintArea" hidden="1">#REF!</definedName>
    <definedName name="Z_CE72511A_BAB3_11D2_8CF8_400000050312_.wvu.PrintTitles" hidden="1">#REF!</definedName>
    <definedName name="Z_CE72511B_BAB3_11D2_8CF8_400000050312_.wvu.PrintArea" hidden="1">#REF!</definedName>
    <definedName name="Z_CE72511B_BAB3_11D2_8CF8_400000050312_.wvu.PrintTitles" hidden="1">#REF!</definedName>
    <definedName name="Z_CE72511C_BAB3_11D2_8CF8_400000050312_.wvu.PrintArea" hidden="1">#REF!</definedName>
    <definedName name="Z_CE72511C_BAB3_11D2_8CF8_400000050312_.wvu.PrintTitles" hidden="1">#REF!</definedName>
    <definedName name="Z_CE72511D_BAB3_11D2_8CF8_400000050312_.wvu.PrintArea" hidden="1">#REF!</definedName>
    <definedName name="Z_CE72511D_BAB3_11D2_8CF8_400000050312_.wvu.PrintTitles" hidden="1">#REF!</definedName>
    <definedName name="Z_CE72511E_BAB3_11D2_8CF8_400000050312_.wvu.PrintArea" hidden="1">#REF!</definedName>
    <definedName name="Z_CE72511E_BAB3_11D2_8CF8_400000050312_.wvu.PrintTitles" hidden="1">#REF!</definedName>
    <definedName name="Z_CE72511F_BAB3_11D2_8CF8_400000050312_.wvu.PrintArea" hidden="1">#REF!</definedName>
    <definedName name="Z_CE72511F_BAB3_11D2_8CF8_400000050312_.wvu.PrintTitles" hidden="1">#REF!</definedName>
    <definedName name="Z_D1A40D83_9396_11D3_8D29_400000044310_.wvu.PrintArea" hidden="1">#REF!</definedName>
    <definedName name="Z_D1A40D84_9396_11D3_8D29_400000044310_.wvu.PrintArea" hidden="1">#REF!</definedName>
    <definedName name="Z_D1A40D85_9396_11D3_8D29_400000044310_.wvu.Cols" hidden="1">#REF!,#REF!</definedName>
    <definedName name="Z_D1A40D85_9396_11D3_8D29_400000044310_.wvu.PrintArea" hidden="1">#REF!</definedName>
    <definedName name="Z_D1A40D86_9396_11D3_8D29_400000044310_.wvu.PrintArea" hidden="1">#REF!</definedName>
    <definedName name="Z_D1A40D87_9396_11D3_8D29_400000044310_.wvu.PrintArea" hidden="1">#REF!</definedName>
    <definedName name="Z_D1A40D87_9396_11D3_8D29_400000044310_.wvu.PrintTitles" hidden="1">#REF!</definedName>
    <definedName name="Z_D1A40D88_9396_11D3_8D29_400000044310_.wvu.PrintArea" hidden="1">#REF!</definedName>
    <definedName name="Z_D1A40D88_9396_11D3_8D29_400000044310_.wvu.PrintTitles" hidden="1">#REF!</definedName>
    <definedName name="Z_D1A40D89_9396_11D3_8D29_400000044310_.wvu.PrintArea" hidden="1">#REF!</definedName>
    <definedName name="Z_D1A40D8A_9396_11D3_8D29_400000044310_.wvu.PrintArea" hidden="1">#REF!</definedName>
    <definedName name="Z_D1A40D8B_9396_11D3_8D29_400000044310_.wvu.PrintArea" hidden="1">#REF!</definedName>
    <definedName name="Z_D1A40D8B_9396_11D3_8D29_400000044310_.wvu.PrintTitles" hidden="1">#REF!</definedName>
    <definedName name="Z_D1A40D8C_9396_11D3_8D29_400000044310_.wvu.PrintArea" hidden="1">#REF!</definedName>
    <definedName name="Z_D1A40D8C_9396_11D3_8D29_400000044310_.wvu.PrintTitles" hidden="1">#REF!</definedName>
    <definedName name="Z_D1A40D8D_9396_11D3_8D29_400000044310_.wvu.PrintArea" hidden="1">#REF!</definedName>
    <definedName name="Z_D1A40D8D_9396_11D3_8D29_400000044310_.wvu.PrintTitles" hidden="1">#REF!</definedName>
    <definedName name="Z_D1A40D8E_9396_11D3_8D29_400000044310_.wvu.PrintArea" hidden="1">#REF!</definedName>
    <definedName name="Z_D1A40D8E_9396_11D3_8D29_400000044310_.wvu.PrintTitles" hidden="1">#REF!</definedName>
    <definedName name="Z_D1A40D8F_9396_11D3_8D29_400000044310_.wvu.PrintArea" hidden="1">#REF!</definedName>
    <definedName name="Z_D1A40D8F_9396_11D3_8D29_400000044310_.wvu.PrintTitles" hidden="1">#REF!</definedName>
    <definedName name="Z_D1A40D90_9396_11D3_8D29_400000044310_.wvu.PrintArea" hidden="1">#REF!</definedName>
    <definedName name="Z_D1A40D90_9396_11D3_8D29_400000044310_.wvu.PrintTitles" hidden="1">#REF!</definedName>
    <definedName name="Z_D1A40D91_9396_11D3_8D29_400000044310_.wvu.PrintArea" hidden="1">#REF!</definedName>
    <definedName name="Z_D1A40D91_9396_11D3_8D29_400000044310_.wvu.PrintTitles" hidden="1">#REF!</definedName>
    <definedName name="Z_D1A40D92_9396_11D3_8D29_400000044310_.wvu.PrintArea" hidden="1">#REF!</definedName>
    <definedName name="Z_D1A40D92_9396_11D3_8D29_400000044310_.wvu.PrintTitles" hidden="1">#REF!</definedName>
    <definedName name="Z_D283ABD6_93BD_11D3_8D29_400000044310_.wvu.PrintArea" hidden="1">#REF!</definedName>
    <definedName name="Z_D283ABD7_93BD_11D3_8D29_400000044310_.wvu.PrintArea" hidden="1">#REF!</definedName>
    <definedName name="Z_D283ABD8_93BD_11D3_8D29_400000044310_.wvu.Cols" hidden="1">#REF!,#REF!</definedName>
    <definedName name="Z_D283ABD8_93BD_11D3_8D29_400000044310_.wvu.PrintArea" hidden="1">#REF!</definedName>
    <definedName name="Z_D283ABD9_93BD_11D3_8D29_400000044310_.wvu.PrintArea" hidden="1">#REF!</definedName>
    <definedName name="Z_D283ABDA_93BD_11D3_8D29_400000044310_.wvu.PrintArea" hidden="1">#REF!</definedName>
    <definedName name="Z_D283ABDA_93BD_11D3_8D29_400000044310_.wvu.PrintTitles" hidden="1">#REF!</definedName>
    <definedName name="Z_D283ABDB_93BD_11D3_8D29_400000044310_.wvu.PrintArea" hidden="1">#REF!</definedName>
    <definedName name="Z_D283ABDB_93BD_11D3_8D29_400000044310_.wvu.PrintTitles" hidden="1">#REF!</definedName>
    <definedName name="Z_D283ABDC_93BD_11D3_8D29_400000044310_.wvu.PrintArea" hidden="1">#REF!</definedName>
    <definedName name="Z_D283ABDD_93BD_11D3_8D29_400000044310_.wvu.PrintArea" hidden="1">#REF!</definedName>
    <definedName name="Z_D283ABDE_93BD_11D3_8D29_400000044310_.wvu.PrintArea" hidden="1">#REF!</definedName>
    <definedName name="Z_D283ABDE_93BD_11D3_8D29_400000044310_.wvu.PrintTitles" hidden="1">#REF!</definedName>
    <definedName name="Z_D283ABDF_93BD_11D3_8D29_400000044310_.wvu.PrintArea" hidden="1">#REF!</definedName>
    <definedName name="Z_D283ABDF_93BD_11D3_8D29_400000044310_.wvu.PrintTitles" hidden="1">#REF!</definedName>
    <definedName name="Z_D283ABE0_93BD_11D3_8D29_400000044310_.wvu.PrintArea" hidden="1">#REF!</definedName>
    <definedName name="Z_D283ABE0_93BD_11D3_8D29_400000044310_.wvu.PrintTitles" hidden="1">#REF!</definedName>
    <definedName name="Z_D283ABE1_93BD_11D3_8D29_400000044310_.wvu.PrintArea" hidden="1">#REF!</definedName>
    <definedName name="Z_D283ABE1_93BD_11D3_8D29_400000044310_.wvu.PrintTitles" hidden="1">#REF!</definedName>
    <definedName name="Z_D283ABE2_93BD_11D3_8D29_400000044310_.wvu.PrintArea" hidden="1">#REF!</definedName>
    <definedName name="Z_D283ABE2_93BD_11D3_8D29_400000044310_.wvu.PrintTitles" hidden="1">#REF!</definedName>
    <definedName name="Z_D283ABE3_93BD_11D3_8D29_400000044310_.wvu.PrintArea" hidden="1">#REF!</definedName>
    <definedName name="Z_D283ABE3_93BD_11D3_8D29_400000044310_.wvu.PrintTitles" hidden="1">#REF!</definedName>
    <definedName name="Z_D283ABE4_93BD_11D3_8D29_400000044310_.wvu.PrintArea" hidden="1">#REF!</definedName>
    <definedName name="Z_D283ABE4_93BD_11D3_8D29_400000044310_.wvu.PrintTitles" hidden="1">#REF!</definedName>
    <definedName name="Z_D283ABE5_93BD_11D3_8D29_400000044310_.wvu.PrintArea" hidden="1">#REF!</definedName>
    <definedName name="Z_D283ABE5_93BD_11D3_8D29_400000044310_.wvu.PrintTitles" hidden="1">#REF!</definedName>
    <definedName name="Z_D2A0BC99_A69F_11D3_8D29_400000044310_.wvu.PrintArea" hidden="1">#REF!</definedName>
    <definedName name="Z_D2A0BC9A_A69F_11D3_8D29_400000044310_.wvu.PrintArea" hidden="1">#REF!</definedName>
    <definedName name="Z_D2A0BC9B_A69F_11D3_8D29_400000044310_.wvu.Cols" hidden="1">#REF!,#REF!</definedName>
    <definedName name="Z_D2A0BC9B_A69F_11D3_8D29_400000044310_.wvu.PrintArea" hidden="1">#REF!</definedName>
    <definedName name="Z_D2A0BC9C_A69F_11D3_8D29_400000044310_.wvu.PrintArea" hidden="1">#REF!</definedName>
    <definedName name="Z_D2A0BC9D_A69F_11D3_8D29_400000044310_.wvu.PrintArea" hidden="1">#REF!</definedName>
    <definedName name="Z_D2A0BC9D_A69F_11D3_8D29_400000044310_.wvu.PrintTitles" hidden="1">#REF!</definedName>
    <definedName name="Z_D2A0BC9E_A69F_11D3_8D29_400000044310_.wvu.PrintArea" hidden="1">#REF!</definedName>
    <definedName name="Z_D2A0BC9E_A69F_11D3_8D29_400000044310_.wvu.PrintTitles" hidden="1">#REF!</definedName>
    <definedName name="Z_D2A0BC9F_A69F_11D3_8D29_400000044310_.wvu.PrintArea" hidden="1">#REF!</definedName>
    <definedName name="Z_D2A0BCA0_A69F_11D3_8D29_400000044310_.wvu.PrintArea" hidden="1">#REF!</definedName>
    <definedName name="Z_D2A0BCA1_A69F_11D3_8D29_400000044310_.wvu.PrintArea" hidden="1">#REF!</definedName>
    <definedName name="Z_D2A0BCA1_A69F_11D3_8D29_400000044310_.wvu.PrintTitles" hidden="1">#REF!</definedName>
    <definedName name="Z_D2A0BCA2_A69F_11D3_8D29_400000044310_.wvu.PrintArea" hidden="1">#REF!</definedName>
    <definedName name="Z_D2A0BCA2_A69F_11D3_8D29_400000044310_.wvu.PrintTitles" hidden="1">#REF!</definedName>
    <definedName name="Z_D2A0BCA3_A69F_11D3_8D29_400000044310_.wvu.PrintArea" hidden="1">#REF!</definedName>
    <definedName name="Z_D2A0BCA3_A69F_11D3_8D29_400000044310_.wvu.PrintTitles" hidden="1">#REF!</definedName>
    <definedName name="Z_D2A0BCA4_A69F_11D3_8D29_400000044310_.wvu.PrintArea" hidden="1">#REF!</definedName>
    <definedName name="Z_D2A0BCA4_A69F_11D3_8D29_400000044310_.wvu.PrintTitles" hidden="1">#REF!</definedName>
    <definedName name="Z_D2A0BCA5_A69F_11D3_8D29_400000044310_.wvu.PrintArea" hidden="1">#REF!</definedName>
    <definedName name="Z_D2A0BCA5_A69F_11D3_8D29_400000044310_.wvu.PrintTitles" hidden="1">#REF!</definedName>
    <definedName name="Z_D2A0BCA6_A69F_11D3_8D29_400000044310_.wvu.PrintArea" hidden="1">#REF!</definedName>
    <definedName name="Z_D2A0BCA6_A69F_11D3_8D29_400000044310_.wvu.PrintTitles" hidden="1">#REF!</definedName>
    <definedName name="Z_D2A0BCA7_A69F_11D3_8D29_400000044310_.wvu.PrintArea" hidden="1">#REF!</definedName>
    <definedName name="Z_D2A0BCA7_A69F_11D3_8D29_400000044310_.wvu.PrintTitles" hidden="1">#REF!</definedName>
    <definedName name="Z_D2A0BCA8_A69F_11D3_8D29_400000044310_.wvu.PrintArea" hidden="1">#REF!</definedName>
    <definedName name="Z_D2A0BCA8_A69F_11D3_8D29_400000044310_.wvu.PrintTitles" hidden="1">#REF!</definedName>
    <definedName name="Z_D4057633_7CC1_11D3_8D29_400000044310_.wvu.PrintArea" hidden="1">#REF!</definedName>
    <definedName name="Z_D4057634_7CC1_11D3_8D29_400000044310_.wvu.PrintArea" hidden="1">#REF!</definedName>
    <definedName name="Z_D4057635_7CC1_11D3_8D29_400000044310_.wvu.Cols" hidden="1">#REF!,#REF!</definedName>
    <definedName name="Z_D4057635_7CC1_11D3_8D29_400000044310_.wvu.PrintArea" hidden="1">#REF!</definedName>
    <definedName name="Z_D4057636_7CC1_11D3_8D29_400000044310_.wvu.PrintArea" hidden="1">#REF!</definedName>
    <definedName name="Z_D4057637_7CC1_11D3_8D29_400000044310_.wvu.PrintArea" hidden="1">#REF!</definedName>
    <definedName name="Z_D4057637_7CC1_11D3_8D29_400000044310_.wvu.PrintTitles" hidden="1">#REF!</definedName>
    <definedName name="Z_D4057638_7CC1_11D3_8D29_400000044310_.wvu.PrintArea" hidden="1">#REF!</definedName>
    <definedName name="Z_D4057638_7CC1_11D3_8D29_400000044310_.wvu.PrintTitles" hidden="1">#REF!</definedName>
    <definedName name="Z_D4057639_7CC1_11D3_8D29_400000044310_.wvu.PrintArea" hidden="1">#REF!</definedName>
    <definedName name="Z_D405763A_7CC1_11D3_8D29_400000044310_.wvu.PrintArea" hidden="1">#REF!</definedName>
    <definedName name="Z_D405763B_7CC1_11D3_8D29_400000044310_.wvu.PrintArea" hidden="1">#REF!</definedName>
    <definedName name="Z_D405763B_7CC1_11D3_8D29_400000044310_.wvu.PrintTitles" hidden="1">#REF!</definedName>
    <definedName name="Z_D405763C_7CC1_11D3_8D29_400000044310_.wvu.PrintArea" hidden="1">#REF!</definedName>
    <definedName name="Z_D405763C_7CC1_11D3_8D29_400000044310_.wvu.PrintTitles" hidden="1">#REF!</definedName>
    <definedName name="Z_D405763D_7CC1_11D3_8D29_400000044310_.wvu.PrintArea" hidden="1">#REF!</definedName>
    <definedName name="Z_D405763D_7CC1_11D3_8D29_400000044310_.wvu.PrintTitles" hidden="1">#REF!</definedName>
    <definedName name="Z_D405763E_7CC1_11D3_8D29_400000044310_.wvu.PrintArea" hidden="1">#REF!</definedName>
    <definedName name="Z_D405763E_7CC1_11D3_8D29_400000044310_.wvu.PrintTitles" hidden="1">#REF!</definedName>
    <definedName name="Z_D405763F_7CC1_11D3_8D29_400000044310_.wvu.PrintArea" hidden="1">#REF!</definedName>
    <definedName name="Z_D405763F_7CC1_11D3_8D29_400000044310_.wvu.PrintTitles" hidden="1">#REF!</definedName>
    <definedName name="Z_D4057640_7CC1_11D3_8D29_400000044310_.wvu.PrintArea" hidden="1">#REF!</definedName>
    <definedName name="Z_D4057640_7CC1_11D3_8D29_400000044310_.wvu.PrintTitles" hidden="1">#REF!</definedName>
    <definedName name="Z_D4057641_7CC1_11D3_8D29_400000044310_.wvu.PrintArea" hidden="1">#REF!</definedName>
    <definedName name="Z_D4057641_7CC1_11D3_8D29_400000044310_.wvu.PrintTitles" hidden="1">#REF!</definedName>
    <definedName name="Z_D4057642_7CC1_11D3_8D29_400000044310_.wvu.PrintArea" hidden="1">#REF!</definedName>
    <definedName name="Z_D4057642_7CC1_11D3_8D29_400000044310_.wvu.PrintTitles" hidden="1">#REF!</definedName>
    <definedName name="Z_D42CBE44_2013_11D3_8CE0_400000044310_.wvu.PrintArea" hidden="1">#REF!</definedName>
    <definedName name="Z_D42CBE45_2013_11D3_8CE0_400000044310_.wvu.PrintArea" hidden="1">#REF!</definedName>
    <definedName name="Z_D42CBE46_2013_11D3_8CE0_400000044310_.wvu.Cols" hidden="1">#REF!,#REF!</definedName>
    <definedName name="Z_D42CBE46_2013_11D3_8CE0_400000044310_.wvu.PrintArea" hidden="1">#REF!</definedName>
    <definedName name="Z_D42CBE47_2013_11D3_8CE0_400000044310_.wvu.PrintArea" hidden="1">#REF!</definedName>
    <definedName name="Z_D42CBE48_2013_11D3_8CE0_400000044310_.wvu.PrintArea" hidden="1">#REF!</definedName>
    <definedName name="Z_D42CBE48_2013_11D3_8CE0_400000044310_.wvu.PrintTitles" hidden="1">#REF!</definedName>
    <definedName name="Z_D42CBE49_2013_11D3_8CE0_400000044310_.wvu.PrintArea" hidden="1">#REF!</definedName>
    <definedName name="Z_D42CBE49_2013_11D3_8CE0_400000044310_.wvu.PrintTitles" hidden="1">#REF!</definedName>
    <definedName name="Z_D42CBE4A_2013_11D3_8CE0_400000044310_.wvu.PrintArea" hidden="1">#REF!</definedName>
    <definedName name="Z_D42CBE4B_2013_11D3_8CE0_400000044310_.wvu.PrintArea" hidden="1">#REF!</definedName>
    <definedName name="Z_D42CBE4C_2013_11D3_8CE0_400000044310_.wvu.PrintArea" hidden="1">#REF!</definedName>
    <definedName name="Z_D42CBE4C_2013_11D3_8CE0_400000044310_.wvu.PrintTitles" hidden="1">#REF!</definedName>
    <definedName name="Z_D42CBE4D_2013_11D3_8CE0_400000044310_.wvu.PrintArea" hidden="1">#REF!</definedName>
    <definedName name="Z_D42CBE4D_2013_11D3_8CE0_400000044310_.wvu.PrintTitles" hidden="1">#REF!</definedName>
    <definedName name="Z_D42CBE4E_2013_11D3_8CE0_400000044310_.wvu.PrintArea" hidden="1">#REF!</definedName>
    <definedName name="Z_D42CBE4E_2013_11D3_8CE0_400000044310_.wvu.PrintTitles" hidden="1">#REF!</definedName>
    <definedName name="Z_D42CBE4F_2013_11D3_8CE0_400000044310_.wvu.PrintArea" hidden="1">#REF!</definedName>
    <definedName name="Z_D42CBE4F_2013_11D3_8CE0_400000044310_.wvu.PrintTitles" hidden="1">#REF!</definedName>
    <definedName name="Z_D42CBE50_2013_11D3_8CE0_400000044310_.wvu.PrintArea" hidden="1">#REF!</definedName>
    <definedName name="Z_D42CBE50_2013_11D3_8CE0_400000044310_.wvu.PrintTitles" hidden="1">#REF!</definedName>
    <definedName name="Z_D42CBE51_2013_11D3_8CE0_400000044310_.wvu.PrintArea" hidden="1">#REF!</definedName>
    <definedName name="Z_D42CBE51_2013_11D3_8CE0_400000044310_.wvu.PrintTitles" hidden="1">#REF!</definedName>
    <definedName name="Z_D42CBE52_2013_11D3_8CE0_400000044310_.wvu.PrintArea" hidden="1">#REF!</definedName>
    <definedName name="Z_D42CBE52_2013_11D3_8CE0_400000044310_.wvu.PrintTitles" hidden="1">#REF!</definedName>
    <definedName name="Z_D42CBE53_2013_11D3_8CE0_400000044310_.wvu.PrintArea" hidden="1">#REF!</definedName>
    <definedName name="Z_D42CBE53_2013_11D3_8CE0_400000044310_.wvu.PrintTitles" hidden="1">#REF!</definedName>
    <definedName name="Z_DA1E49E9_E6B5_11D2_8CE0_400000044310_.wvu.PrintArea" hidden="1">#REF!</definedName>
    <definedName name="Z_DA1E49EA_E6B5_11D2_8CE0_400000044310_.wvu.PrintArea" hidden="1">#REF!</definedName>
    <definedName name="Z_DA1E49EB_E6B5_11D2_8CE0_400000044310_.wvu.Cols" hidden="1">#REF!,#REF!</definedName>
    <definedName name="Z_DA1E49EB_E6B5_11D2_8CE0_400000044310_.wvu.PrintArea" hidden="1">#REF!</definedName>
    <definedName name="Z_DA1E49EC_E6B5_11D2_8CE0_400000044310_.wvu.PrintArea" hidden="1">#REF!</definedName>
    <definedName name="Z_DA1E49ED_E6B5_11D2_8CE0_400000044310_.wvu.PrintArea" hidden="1">#REF!</definedName>
    <definedName name="Z_DA1E49ED_E6B5_11D2_8CE0_400000044310_.wvu.PrintTitles" hidden="1">#REF!</definedName>
    <definedName name="Z_DA1E49EE_E6B5_11D2_8CE0_400000044310_.wvu.PrintArea" hidden="1">#REF!</definedName>
    <definedName name="Z_DA1E49EE_E6B5_11D2_8CE0_400000044310_.wvu.PrintTitles" hidden="1">#REF!</definedName>
    <definedName name="Z_DA1E49EF_E6B5_11D2_8CE0_400000044310_.wvu.PrintArea" hidden="1">#REF!</definedName>
    <definedName name="Z_DA1E49F0_E6B5_11D2_8CE0_400000044310_.wvu.PrintArea" hidden="1">#REF!</definedName>
    <definedName name="Z_DA1E49F1_E6B5_11D2_8CE0_400000044310_.wvu.PrintArea" hidden="1">#REF!</definedName>
    <definedName name="Z_DA1E49F1_E6B5_11D2_8CE0_400000044310_.wvu.PrintTitles" hidden="1">#REF!</definedName>
    <definedName name="Z_DA1E49F2_E6B5_11D2_8CE0_400000044310_.wvu.PrintArea" hidden="1">#REF!</definedName>
    <definedName name="Z_DA1E49F2_E6B5_11D2_8CE0_400000044310_.wvu.PrintTitles" hidden="1">#REF!</definedName>
    <definedName name="Z_DA1E49F3_E6B5_11D2_8CE0_400000044310_.wvu.PrintArea" hidden="1">#REF!</definedName>
    <definedName name="Z_DA1E49F3_E6B5_11D2_8CE0_400000044310_.wvu.PrintTitles" hidden="1">#REF!</definedName>
    <definedName name="Z_DA1E49F4_E6B5_11D2_8CE0_400000044310_.wvu.PrintArea" hidden="1">#REF!</definedName>
    <definedName name="Z_DA1E49F4_E6B5_11D2_8CE0_400000044310_.wvu.PrintTitles" hidden="1">#REF!</definedName>
    <definedName name="Z_DA1E49F5_E6B5_11D2_8CE0_400000044310_.wvu.PrintArea" hidden="1">#REF!</definedName>
    <definedName name="Z_DA1E49F5_E6B5_11D2_8CE0_400000044310_.wvu.PrintTitles" hidden="1">#REF!</definedName>
    <definedName name="Z_DA1E49F6_E6B5_11D2_8CE0_400000044310_.wvu.PrintArea" hidden="1">#REF!</definedName>
    <definedName name="Z_DA1E49F6_E6B5_11D2_8CE0_400000044310_.wvu.PrintTitles" hidden="1">#REF!</definedName>
    <definedName name="Z_DA1E49F7_E6B5_11D2_8CE0_400000044310_.wvu.PrintArea" hidden="1">#REF!</definedName>
    <definedName name="Z_DA1E49F7_E6B5_11D2_8CE0_400000044310_.wvu.PrintTitles" hidden="1">#REF!</definedName>
    <definedName name="Z_DA1E49F8_E6B5_11D2_8CE0_400000044310_.wvu.PrintArea" hidden="1">#REF!</definedName>
    <definedName name="Z_DA1E49F8_E6B5_11D2_8CE0_400000044310_.wvu.PrintTitles" hidden="1">#REF!</definedName>
    <definedName name="Z_DA6B94B3_6B7E_11D3_8D27_400000044310_.wvu.PrintArea" hidden="1">#REF!</definedName>
    <definedName name="Z_DA6B94B4_6B7E_11D3_8D27_400000044310_.wvu.PrintArea" hidden="1">#REF!</definedName>
    <definedName name="Z_DA6B94B5_6B7E_11D3_8D27_400000044310_.wvu.Cols" hidden="1">#REF!,#REF!</definedName>
    <definedName name="Z_DA6B94B5_6B7E_11D3_8D27_400000044310_.wvu.PrintArea" hidden="1">#REF!</definedName>
    <definedName name="Z_DA6B94B6_6B7E_11D3_8D27_400000044310_.wvu.PrintArea" hidden="1">#REF!</definedName>
    <definedName name="Z_DA6B94B7_6B7E_11D3_8D27_400000044310_.wvu.PrintArea" hidden="1">#REF!</definedName>
    <definedName name="Z_DA6B94B7_6B7E_11D3_8D27_400000044310_.wvu.PrintTitles" hidden="1">#REF!</definedName>
    <definedName name="Z_DA6B94B8_6B7E_11D3_8D27_400000044310_.wvu.PrintArea" hidden="1">#REF!</definedName>
    <definedName name="Z_DA6B94B8_6B7E_11D3_8D27_400000044310_.wvu.PrintTitles" hidden="1">#REF!</definedName>
    <definedName name="Z_DA6B94B9_6B7E_11D3_8D27_400000044310_.wvu.PrintArea" hidden="1">#REF!</definedName>
    <definedName name="Z_DA6B94BA_6B7E_11D3_8D27_400000044310_.wvu.PrintArea" hidden="1">#REF!</definedName>
    <definedName name="Z_DA6B94BB_6B7E_11D3_8D27_400000044310_.wvu.PrintArea" hidden="1">#REF!</definedName>
    <definedName name="Z_DA6B94BB_6B7E_11D3_8D27_400000044310_.wvu.PrintTitles" hidden="1">#REF!</definedName>
    <definedName name="Z_DA6B94BC_6B7E_11D3_8D27_400000044310_.wvu.PrintArea" hidden="1">#REF!</definedName>
    <definedName name="Z_DA6B94BC_6B7E_11D3_8D27_400000044310_.wvu.PrintTitles" hidden="1">#REF!</definedName>
    <definedName name="Z_DA6B94BD_6B7E_11D3_8D27_400000044310_.wvu.PrintArea" hidden="1">#REF!</definedName>
    <definedName name="Z_DA6B94BD_6B7E_11D3_8D27_400000044310_.wvu.PrintTitles" hidden="1">#REF!</definedName>
    <definedName name="Z_DA6B94BE_6B7E_11D3_8D27_400000044310_.wvu.PrintArea" hidden="1">#REF!</definedName>
    <definedName name="Z_DA6B94BE_6B7E_11D3_8D27_400000044310_.wvu.PrintTitles" hidden="1">#REF!</definedName>
    <definedName name="Z_DA6B94BF_6B7E_11D3_8D27_400000044310_.wvu.PrintArea" hidden="1">#REF!</definedName>
    <definedName name="Z_DA6B94BF_6B7E_11D3_8D27_400000044310_.wvu.PrintTitles" hidden="1">#REF!</definedName>
    <definedName name="Z_DA6B94C0_6B7E_11D3_8D27_400000044310_.wvu.PrintArea" hidden="1">#REF!</definedName>
    <definedName name="Z_DA6B94C0_6B7E_11D3_8D27_400000044310_.wvu.PrintTitles" hidden="1">#REF!</definedName>
    <definedName name="Z_DA6B94C1_6B7E_11D3_8D27_400000044310_.wvu.PrintArea" hidden="1">#REF!</definedName>
    <definedName name="Z_DA6B94C1_6B7E_11D3_8D27_400000044310_.wvu.PrintTitles" hidden="1">#REF!</definedName>
    <definedName name="Z_DA6B94C2_6B7E_11D3_8D27_400000044310_.wvu.PrintArea" hidden="1">#REF!</definedName>
    <definedName name="Z_DA6B94C2_6B7E_11D3_8D27_400000044310_.wvu.PrintTitles" hidden="1">#REF!</definedName>
    <definedName name="Z_DBBFB753_55AD_11D3_8D27_400000044310_.wvu.PrintArea" hidden="1">#REF!</definedName>
    <definedName name="Z_DBBFB754_55AD_11D3_8D27_400000044310_.wvu.PrintArea" hidden="1">#REF!</definedName>
    <definedName name="Z_DBBFB755_55AD_11D3_8D27_400000044310_.wvu.Cols" hidden="1">#REF!,#REF!</definedName>
    <definedName name="Z_DBBFB755_55AD_11D3_8D27_400000044310_.wvu.PrintArea" hidden="1">#REF!</definedName>
    <definedName name="Z_DBBFB756_55AD_11D3_8D27_400000044310_.wvu.PrintArea" hidden="1">#REF!</definedName>
    <definedName name="Z_DBBFB757_55AD_11D3_8D27_400000044310_.wvu.PrintArea" hidden="1">#REF!</definedName>
    <definedName name="Z_DBBFB757_55AD_11D3_8D27_400000044310_.wvu.PrintTitles" hidden="1">#REF!</definedName>
    <definedName name="Z_DBBFB758_55AD_11D3_8D27_400000044310_.wvu.PrintArea" hidden="1">#REF!</definedName>
    <definedName name="Z_DBBFB758_55AD_11D3_8D27_400000044310_.wvu.PrintTitles" hidden="1">#REF!</definedName>
    <definedName name="Z_DBBFB759_55AD_11D3_8D27_400000044310_.wvu.PrintArea" hidden="1">#REF!</definedName>
    <definedName name="Z_DBBFB75A_55AD_11D3_8D27_400000044310_.wvu.PrintArea" hidden="1">#REF!</definedName>
    <definedName name="Z_DBBFB75B_55AD_11D3_8D27_400000044310_.wvu.PrintArea" hidden="1">#REF!</definedName>
    <definedName name="Z_DBBFB75B_55AD_11D3_8D27_400000044310_.wvu.PrintTitles" hidden="1">#REF!</definedName>
    <definedName name="Z_DBBFB75C_55AD_11D3_8D27_400000044310_.wvu.PrintArea" hidden="1">#REF!</definedName>
    <definedName name="Z_DBBFB75C_55AD_11D3_8D27_400000044310_.wvu.PrintTitles" hidden="1">#REF!</definedName>
    <definedName name="Z_DBBFB75D_55AD_11D3_8D27_400000044310_.wvu.PrintArea" hidden="1">#REF!</definedName>
    <definedName name="Z_DBBFB75D_55AD_11D3_8D27_400000044310_.wvu.PrintTitles" hidden="1">#REF!</definedName>
    <definedName name="Z_DBBFB75E_55AD_11D3_8D27_400000044310_.wvu.PrintArea" hidden="1">#REF!</definedName>
    <definedName name="Z_DBBFB75E_55AD_11D3_8D27_400000044310_.wvu.PrintTitles" hidden="1">#REF!</definedName>
    <definedName name="Z_DBBFB75F_55AD_11D3_8D27_400000044310_.wvu.PrintArea" hidden="1">#REF!</definedName>
    <definedName name="Z_DBBFB75F_55AD_11D3_8D27_400000044310_.wvu.PrintTitles" hidden="1">#REF!</definedName>
    <definedName name="Z_DBBFB760_55AD_11D3_8D27_400000044310_.wvu.PrintArea" hidden="1">#REF!</definedName>
    <definedName name="Z_DBBFB760_55AD_11D3_8D27_400000044310_.wvu.PrintTitles" hidden="1">#REF!</definedName>
    <definedName name="Z_DBBFB761_55AD_11D3_8D27_400000044310_.wvu.PrintArea" hidden="1">#REF!</definedName>
    <definedName name="Z_DBBFB761_55AD_11D3_8D27_400000044310_.wvu.PrintTitles" hidden="1">#REF!</definedName>
    <definedName name="Z_DBBFB762_55AD_11D3_8D27_400000044310_.wvu.PrintArea" hidden="1">#REF!</definedName>
    <definedName name="Z_DBBFB762_55AD_11D3_8D27_400000044310_.wvu.PrintTitles" hidden="1">#REF!</definedName>
    <definedName name="Z_DBBFB768_55AD_11D3_8D27_400000044310_.wvu.PrintArea" hidden="1">#REF!</definedName>
    <definedName name="Z_DBBFB769_55AD_11D3_8D27_400000044310_.wvu.PrintArea" hidden="1">#REF!</definedName>
    <definedName name="Z_DBBFB76A_55AD_11D3_8D27_400000044310_.wvu.Cols" hidden="1">#REF!,#REF!</definedName>
    <definedName name="Z_DBBFB76A_55AD_11D3_8D27_400000044310_.wvu.PrintArea" hidden="1">#REF!</definedName>
    <definedName name="Z_DBBFB76B_55AD_11D3_8D27_400000044310_.wvu.PrintArea" hidden="1">#REF!</definedName>
    <definedName name="Z_DBBFB76C_55AD_11D3_8D27_400000044310_.wvu.PrintArea" hidden="1">#REF!</definedName>
    <definedName name="Z_DBBFB76C_55AD_11D3_8D27_400000044310_.wvu.PrintTitles" hidden="1">#REF!</definedName>
    <definedName name="Z_DBBFB76D_55AD_11D3_8D27_400000044310_.wvu.PrintArea" hidden="1">#REF!</definedName>
    <definedName name="Z_DBBFB76D_55AD_11D3_8D27_400000044310_.wvu.PrintTitles" hidden="1">#REF!</definedName>
    <definedName name="Z_DBBFB76E_55AD_11D3_8D27_400000044310_.wvu.PrintArea" hidden="1">#REF!</definedName>
    <definedName name="Z_DBBFB76F_55AD_11D3_8D27_400000044310_.wvu.PrintArea" hidden="1">#REF!</definedName>
    <definedName name="Z_DBBFB770_55AD_11D3_8D27_400000044310_.wvu.PrintArea" hidden="1">#REF!</definedName>
    <definedName name="Z_DBBFB770_55AD_11D3_8D27_400000044310_.wvu.PrintTitles" hidden="1">#REF!</definedName>
    <definedName name="Z_DBBFB771_55AD_11D3_8D27_400000044310_.wvu.PrintArea" hidden="1">#REF!</definedName>
    <definedName name="Z_DBBFB771_55AD_11D3_8D27_400000044310_.wvu.PrintTitles" hidden="1">#REF!</definedName>
    <definedName name="Z_DBBFB772_55AD_11D3_8D27_400000044310_.wvu.PrintArea" hidden="1">#REF!</definedName>
    <definedName name="Z_DBBFB772_55AD_11D3_8D27_400000044310_.wvu.PrintTitles" hidden="1">#REF!</definedName>
    <definedName name="Z_DBBFB773_55AD_11D3_8D27_400000044310_.wvu.PrintArea" hidden="1">#REF!</definedName>
    <definedName name="Z_DBBFB773_55AD_11D3_8D27_400000044310_.wvu.PrintTitles" hidden="1">#REF!</definedName>
    <definedName name="Z_DBBFB774_55AD_11D3_8D27_400000044310_.wvu.PrintArea" hidden="1">#REF!</definedName>
    <definedName name="Z_DBBFB774_55AD_11D3_8D27_400000044310_.wvu.PrintTitles" hidden="1">#REF!</definedName>
    <definedName name="Z_DBBFB775_55AD_11D3_8D27_400000044310_.wvu.PrintArea" hidden="1">#REF!</definedName>
    <definedName name="Z_DBBFB775_55AD_11D3_8D27_400000044310_.wvu.PrintTitles" hidden="1">#REF!</definedName>
    <definedName name="Z_DBBFB776_55AD_11D3_8D27_400000044310_.wvu.PrintArea" hidden="1">#REF!</definedName>
    <definedName name="Z_DBBFB776_55AD_11D3_8D27_400000044310_.wvu.PrintTitles" hidden="1">#REF!</definedName>
    <definedName name="Z_DBBFB777_55AD_11D3_8D27_400000044310_.wvu.PrintArea" hidden="1">#REF!</definedName>
    <definedName name="Z_DBBFB777_55AD_11D3_8D27_400000044310_.wvu.PrintTitles" hidden="1">#REF!</definedName>
    <definedName name="Z_E2C03E0A_DE46_11D2_8835_400000044310_.wvu.PrintArea" hidden="1">#REF!</definedName>
    <definedName name="Z_E2C03E0B_DE46_11D2_8835_400000044310_.wvu.PrintArea" hidden="1">#REF!</definedName>
    <definedName name="Z_E2C03E0C_DE46_11D2_8835_400000044310_.wvu.Cols" hidden="1">#REF!,#REF!</definedName>
    <definedName name="Z_E2C03E0C_DE46_11D2_8835_400000044310_.wvu.PrintArea" hidden="1">#REF!</definedName>
    <definedName name="Z_E2C03E0D_DE46_11D2_8835_400000044310_.wvu.PrintArea" hidden="1">#REF!</definedName>
    <definedName name="Z_E2C03E0E_DE46_11D2_8835_400000044310_.wvu.PrintArea" hidden="1">#REF!</definedName>
    <definedName name="Z_E2C03E0E_DE46_11D2_8835_400000044310_.wvu.PrintTitles" hidden="1">#REF!</definedName>
    <definedName name="Z_E2C03E0F_DE46_11D2_8835_400000044310_.wvu.PrintArea" hidden="1">#REF!</definedName>
    <definedName name="Z_E2C03E0F_DE46_11D2_8835_400000044310_.wvu.PrintTitles" hidden="1">#REF!</definedName>
    <definedName name="Z_E2C03E10_DE46_11D2_8835_400000044310_.wvu.PrintArea" hidden="1">#REF!</definedName>
    <definedName name="Z_E2C03E11_DE46_11D2_8835_400000044310_.wvu.PrintArea" hidden="1">#REF!</definedName>
    <definedName name="Z_E2C03E12_DE46_11D2_8835_400000044310_.wvu.PrintArea" hidden="1">#REF!</definedName>
    <definedName name="Z_E2C03E12_DE46_11D2_8835_400000044310_.wvu.PrintTitles" hidden="1">#REF!</definedName>
    <definedName name="Z_E2C03E13_DE46_11D2_8835_400000044310_.wvu.PrintArea" hidden="1">#REF!</definedName>
    <definedName name="Z_E2C03E13_DE46_11D2_8835_400000044310_.wvu.PrintTitles" hidden="1">#REF!</definedName>
    <definedName name="Z_E2C03E14_DE46_11D2_8835_400000044310_.wvu.PrintArea" hidden="1">#REF!</definedName>
    <definedName name="Z_E2C03E14_DE46_11D2_8835_400000044310_.wvu.PrintTitles" hidden="1">#REF!</definedName>
    <definedName name="Z_E2C03E15_DE46_11D2_8835_400000044310_.wvu.PrintArea" hidden="1">#REF!</definedName>
    <definedName name="Z_E2C03E15_DE46_11D2_8835_400000044310_.wvu.PrintTitles" hidden="1">#REF!</definedName>
    <definedName name="Z_E2C03E16_DE46_11D2_8835_400000044310_.wvu.PrintArea" hidden="1">#REF!</definedName>
    <definedName name="Z_E2C03E16_DE46_11D2_8835_400000044310_.wvu.PrintTitles" hidden="1">#REF!</definedName>
    <definedName name="Z_E2C03E17_DE46_11D2_8835_400000044310_.wvu.PrintArea" hidden="1">#REF!</definedName>
    <definedName name="Z_E2C03E17_DE46_11D2_8835_400000044310_.wvu.PrintTitles" hidden="1">#REF!</definedName>
    <definedName name="Z_E2C03E18_DE46_11D2_8835_400000044310_.wvu.PrintArea" hidden="1">#REF!</definedName>
    <definedName name="Z_E2C03E18_DE46_11D2_8835_400000044310_.wvu.PrintTitles" hidden="1">#REF!</definedName>
    <definedName name="Z_E2C03E19_DE46_11D2_8835_400000044310_.wvu.PrintArea" hidden="1">#REF!</definedName>
    <definedName name="Z_E2C03E19_DE46_11D2_8835_400000044310_.wvu.PrintTitles" hidden="1">#REF!</definedName>
    <definedName name="Z_EBD79DC3_9202_11D3_8D29_400000044310_.wvu.PrintArea" hidden="1">#REF!</definedName>
    <definedName name="Z_EBD79DC4_9202_11D3_8D29_400000044310_.wvu.PrintArea" hidden="1">#REF!</definedName>
    <definedName name="Z_EBD79DC5_9202_11D3_8D29_400000044310_.wvu.Cols" hidden="1">#REF!,#REF!</definedName>
    <definedName name="Z_EBD79DC5_9202_11D3_8D29_400000044310_.wvu.PrintArea" hidden="1">#REF!</definedName>
    <definedName name="Z_EBD79DC6_9202_11D3_8D29_400000044310_.wvu.PrintArea" hidden="1">#REF!</definedName>
    <definedName name="Z_EBD79DC7_9202_11D3_8D29_400000044310_.wvu.PrintArea" hidden="1">#REF!</definedName>
    <definedName name="Z_EBD79DC7_9202_11D3_8D29_400000044310_.wvu.PrintTitles" hidden="1">#REF!</definedName>
    <definedName name="Z_EBD79DC8_9202_11D3_8D29_400000044310_.wvu.PrintArea" hidden="1">#REF!</definedName>
    <definedName name="Z_EBD79DC8_9202_11D3_8D29_400000044310_.wvu.PrintTitles" hidden="1">#REF!</definedName>
    <definedName name="Z_EBD79DC9_9202_11D3_8D29_400000044310_.wvu.PrintArea" hidden="1">#REF!</definedName>
    <definedName name="Z_EBD79DCA_9202_11D3_8D29_400000044310_.wvu.PrintArea" hidden="1">#REF!</definedName>
    <definedName name="Z_EBD79DCB_9202_11D3_8D29_400000044310_.wvu.PrintArea" hidden="1">#REF!</definedName>
    <definedName name="Z_EBD79DCB_9202_11D3_8D29_400000044310_.wvu.PrintTitles" hidden="1">#REF!</definedName>
    <definedName name="Z_EBD79DCC_9202_11D3_8D29_400000044310_.wvu.PrintArea" hidden="1">#REF!</definedName>
    <definedName name="Z_EBD79DCC_9202_11D3_8D29_400000044310_.wvu.PrintTitles" hidden="1">#REF!</definedName>
    <definedName name="Z_EBD79DCD_9202_11D3_8D29_400000044310_.wvu.PrintArea" hidden="1">#REF!</definedName>
    <definedName name="Z_EBD79DCD_9202_11D3_8D29_400000044310_.wvu.PrintTitles" hidden="1">#REF!</definedName>
    <definedName name="Z_EBD79DCE_9202_11D3_8D29_400000044310_.wvu.PrintArea" hidden="1">#REF!</definedName>
    <definedName name="Z_EBD79DCE_9202_11D3_8D29_400000044310_.wvu.PrintTitles" hidden="1">#REF!</definedName>
    <definedName name="Z_EBD79DCF_9202_11D3_8D29_400000044310_.wvu.PrintArea" hidden="1">#REF!</definedName>
    <definedName name="Z_EBD79DCF_9202_11D3_8D29_400000044310_.wvu.PrintTitles" hidden="1">#REF!</definedName>
    <definedName name="Z_EBD79DD0_9202_11D3_8D29_400000044310_.wvu.PrintArea" hidden="1">#REF!</definedName>
    <definedName name="Z_EBD79DD0_9202_11D3_8D29_400000044310_.wvu.PrintTitles" hidden="1">#REF!</definedName>
    <definedName name="Z_EBD79DD1_9202_11D3_8D29_400000044310_.wvu.PrintArea" hidden="1">#REF!</definedName>
    <definedName name="Z_EBD79DD1_9202_11D3_8D29_400000044310_.wvu.PrintTitles" hidden="1">#REF!</definedName>
    <definedName name="Z_EBD79DD2_9202_11D3_8D29_400000044310_.wvu.PrintArea" hidden="1">#REF!</definedName>
    <definedName name="Z_EBD79DD2_9202_11D3_8D29_400000044310_.wvu.PrintTitles" hidden="1">#REF!</definedName>
    <definedName name="Z_EBD79DD8_9202_11D3_8D29_400000044310_.wvu.PrintArea" hidden="1">#REF!</definedName>
    <definedName name="Z_EBD79DD9_9202_11D3_8D29_400000044310_.wvu.PrintArea" hidden="1">#REF!</definedName>
    <definedName name="Z_EBD79DDA_9202_11D3_8D29_400000044310_.wvu.Cols" hidden="1">#REF!,#REF!</definedName>
    <definedName name="Z_EBD79DDA_9202_11D3_8D29_400000044310_.wvu.PrintArea" hidden="1">#REF!</definedName>
    <definedName name="Z_EBD79DDB_9202_11D3_8D29_400000044310_.wvu.PrintArea" hidden="1">#REF!</definedName>
    <definedName name="Z_EBD79DDC_9202_11D3_8D29_400000044310_.wvu.PrintArea" hidden="1">#REF!</definedName>
    <definedName name="Z_EBD79DDC_9202_11D3_8D29_400000044310_.wvu.PrintTitles" hidden="1">#REF!</definedName>
    <definedName name="Z_EBD79DDD_9202_11D3_8D29_400000044310_.wvu.PrintArea" hidden="1">#REF!</definedName>
    <definedName name="Z_EBD79DDD_9202_11D3_8D29_400000044310_.wvu.PrintTitles" hidden="1">#REF!</definedName>
    <definedName name="Z_EBD79DDE_9202_11D3_8D29_400000044310_.wvu.PrintArea" hidden="1">#REF!</definedName>
    <definedName name="Z_EBD79DDF_9202_11D3_8D29_400000044310_.wvu.PrintArea" hidden="1">#REF!</definedName>
    <definedName name="Z_EBD79DE0_9202_11D3_8D29_400000044310_.wvu.PrintArea" hidden="1">#REF!</definedName>
    <definedName name="Z_EBD79DE0_9202_11D3_8D29_400000044310_.wvu.PrintTitles" hidden="1">#REF!</definedName>
    <definedName name="Z_EBD79DE1_9202_11D3_8D29_400000044310_.wvu.PrintArea" hidden="1">#REF!</definedName>
    <definedName name="Z_EBD79DE1_9202_11D3_8D29_400000044310_.wvu.PrintTitles" hidden="1">#REF!</definedName>
    <definedName name="Z_EBD79DE2_9202_11D3_8D29_400000044310_.wvu.PrintArea" hidden="1">#REF!</definedName>
    <definedName name="Z_EBD79DE2_9202_11D3_8D29_400000044310_.wvu.PrintTitles" hidden="1">#REF!</definedName>
    <definedName name="Z_EBD79DE3_9202_11D3_8D29_400000044310_.wvu.PrintArea" hidden="1">#REF!</definedName>
    <definedName name="Z_EBD79DE3_9202_11D3_8D29_400000044310_.wvu.PrintTitles" hidden="1">#REF!</definedName>
    <definedName name="Z_EBD79DE4_9202_11D3_8D29_400000044310_.wvu.PrintArea" hidden="1">#REF!</definedName>
    <definedName name="Z_EBD79DE4_9202_11D3_8D29_400000044310_.wvu.PrintTitles" hidden="1">#REF!</definedName>
    <definedName name="Z_EBD79DE5_9202_11D3_8D29_400000044310_.wvu.PrintArea" hidden="1">#REF!</definedName>
    <definedName name="Z_EBD79DE5_9202_11D3_8D29_400000044310_.wvu.PrintTitles" hidden="1">#REF!</definedName>
    <definedName name="Z_EBD79DE6_9202_11D3_8D29_400000044310_.wvu.PrintArea" hidden="1">#REF!</definedName>
    <definedName name="Z_EBD79DE6_9202_11D3_8D29_400000044310_.wvu.PrintTitles" hidden="1">#REF!</definedName>
    <definedName name="Z_EBD79DE7_9202_11D3_8D29_400000044310_.wvu.PrintArea" hidden="1">#REF!</definedName>
    <definedName name="Z_EBD79DE7_9202_11D3_8D29_400000044310_.wvu.PrintTitles" hidden="1">#REF!</definedName>
    <definedName name="Z_ECE46763_859C_11D3_8D29_400000044310_.wvu.PrintArea" hidden="1">#REF!</definedName>
    <definedName name="Z_ECE46764_859C_11D3_8D29_400000044310_.wvu.PrintArea" hidden="1">#REF!</definedName>
    <definedName name="Z_ECE46765_859C_11D3_8D29_400000044310_.wvu.Cols" hidden="1">#REF!,#REF!</definedName>
    <definedName name="Z_ECE46765_859C_11D3_8D29_400000044310_.wvu.PrintArea" hidden="1">#REF!</definedName>
    <definedName name="Z_ECE46766_859C_11D3_8D29_400000044310_.wvu.PrintArea" hidden="1">#REF!</definedName>
    <definedName name="Z_ECE46767_859C_11D3_8D29_400000044310_.wvu.PrintArea" hidden="1">#REF!</definedName>
    <definedName name="Z_ECE46767_859C_11D3_8D29_400000044310_.wvu.PrintTitles" hidden="1">#REF!</definedName>
    <definedName name="Z_ECE46768_859C_11D3_8D29_400000044310_.wvu.PrintArea" hidden="1">#REF!</definedName>
    <definedName name="Z_ECE46768_859C_11D3_8D29_400000044310_.wvu.PrintTitles" hidden="1">#REF!</definedName>
    <definedName name="Z_ECE46769_859C_11D3_8D29_400000044310_.wvu.PrintArea" hidden="1">#REF!</definedName>
    <definedName name="Z_ECE4676A_859C_11D3_8D29_400000044310_.wvu.PrintArea" hidden="1">#REF!</definedName>
    <definedName name="Z_ECE4676B_859C_11D3_8D29_400000044310_.wvu.PrintArea" hidden="1">#REF!</definedName>
    <definedName name="Z_ECE4676B_859C_11D3_8D29_400000044310_.wvu.PrintTitles" hidden="1">#REF!</definedName>
    <definedName name="Z_ECE4676C_859C_11D3_8D29_400000044310_.wvu.PrintArea" hidden="1">#REF!</definedName>
    <definedName name="Z_ECE4676C_859C_11D3_8D29_400000044310_.wvu.PrintTitles" hidden="1">#REF!</definedName>
    <definedName name="Z_ECE4676D_859C_11D3_8D29_400000044310_.wvu.PrintArea" hidden="1">#REF!</definedName>
    <definedName name="Z_ECE4676D_859C_11D3_8D29_400000044310_.wvu.PrintTitles" hidden="1">#REF!</definedName>
    <definedName name="Z_ECE4676E_859C_11D3_8D29_400000044310_.wvu.PrintArea" hidden="1">#REF!</definedName>
    <definedName name="Z_ECE4676E_859C_11D3_8D29_400000044310_.wvu.PrintTitles" hidden="1">#REF!</definedName>
    <definedName name="Z_ECE4676F_859C_11D3_8D29_400000044310_.wvu.PrintArea" hidden="1">#REF!</definedName>
    <definedName name="Z_ECE4676F_859C_11D3_8D29_400000044310_.wvu.PrintTitles" hidden="1">#REF!</definedName>
    <definedName name="Z_ECE46770_859C_11D3_8D29_400000044310_.wvu.PrintArea" hidden="1">#REF!</definedName>
    <definedName name="Z_ECE46770_859C_11D3_8D29_400000044310_.wvu.PrintTitles" hidden="1">#REF!</definedName>
    <definedName name="Z_ECE46771_859C_11D3_8D29_400000044310_.wvu.PrintArea" hidden="1">#REF!</definedName>
    <definedName name="Z_ECE46771_859C_11D3_8D29_400000044310_.wvu.PrintTitles" hidden="1">#REF!</definedName>
    <definedName name="Z_ECE46772_859C_11D3_8D29_400000044310_.wvu.PrintArea" hidden="1">#REF!</definedName>
    <definedName name="Z_ECE46772_859C_11D3_8D29_400000044310_.wvu.PrintTitles" hidden="1">#REF!</definedName>
    <definedName name="Z_ED881C13_66D2_11D3_8D27_400000044310_.wvu.PrintArea" hidden="1">#REF!</definedName>
    <definedName name="Z_ED881C14_66D2_11D3_8D27_400000044310_.wvu.PrintArea" hidden="1">#REF!</definedName>
    <definedName name="Z_ED881C15_66D2_11D3_8D27_400000044310_.wvu.Cols" hidden="1">#REF!,#REF!</definedName>
    <definedName name="Z_ED881C15_66D2_11D3_8D27_400000044310_.wvu.PrintArea" hidden="1">#REF!</definedName>
    <definedName name="Z_ED881C16_66D2_11D3_8D27_400000044310_.wvu.PrintArea" hidden="1">#REF!</definedName>
    <definedName name="Z_ED881C17_66D2_11D3_8D27_400000044310_.wvu.PrintArea" hidden="1">#REF!</definedName>
    <definedName name="Z_ED881C17_66D2_11D3_8D27_400000044310_.wvu.PrintTitles" hidden="1">#REF!</definedName>
    <definedName name="Z_ED881C18_66D2_11D3_8D27_400000044310_.wvu.PrintArea" hidden="1">#REF!</definedName>
    <definedName name="Z_ED881C18_66D2_11D3_8D27_400000044310_.wvu.PrintTitles" hidden="1">#REF!</definedName>
    <definedName name="Z_ED881C19_66D2_11D3_8D27_400000044310_.wvu.PrintArea" hidden="1">#REF!</definedName>
    <definedName name="Z_ED881C1A_66D2_11D3_8D27_400000044310_.wvu.PrintArea" hidden="1">#REF!</definedName>
    <definedName name="Z_ED881C1B_66D2_11D3_8D27_400000044310_.wvu.PrintArea" hidden="1">#REF!</definedName>
    <definedName name="Z_ED881C1B_66D2_11D3_8D27_400000044310_.wvu.PrintTitles" hidden="1">#REF!</definedName>
    <definedName name="Z_ED881C1C_66D2_11D3_8D27_400000044310_.wvu.PrintArea" hidden="1">#REF!</definedName>
    <definedName name="Z_ED881C1C_66D2_11D3_8D27_400000044310_.wvu.PrintTitles" hidden="1">#REF!</definedName>
    <definedName name="Z_ED881C1D_66D2_11D3_8D27_400000044310_.wvu.PrintArea" hidden="1">#REF!</definedName>
    <definedName name="Z_ED881C1D_66D2_11D3_8D27_400000044310_.wvu.PrintTitles" hidden="1">#REF!</definedName>
    <definedName name="Z_ED881C1E_66D2_11D3_8D27_400000044310_.wvu.PrintArea" hidden="1">#REF!</definedName>
    <definedName name="Z_ED881C1E_66D2_11D3_8D27_400000044310_.wvu.PrintTitles" hidden="1">#REF!</definedName>
    <definedName name="Z_ED881C1F_66D2_11D3_8D27_400000044310_.wvu.PrintArea" hidden="1">#REF!</definedName>
    <definedName name="Z_ED881C1F_66D2_11D3_8D27_400000044310_.wvu.PrintTitles" hidden="1">#REF!</definedName>
    <definedName name="Z_ED881C20_66D2_11D3_8D27_400000044310_.wvu.PrintArea" hidden="1">#REF!</definedName>
    <definedName name="Z_ED881C20_66D2_11D3_8D27_400000044310_.wvu.PrintTitles" hidden="1">#REF!</definedName>
    <definedName name="Z_ED881C21_66D2_11D3_8D27_400000044310_.wvu.PrintArea" hidden="1">#REF!</definedName>
    <definedName name="Z_ED881C21_66D2_11D3_8D27_400000044310_.wvu.PrintTitles" hidden="1">#REF!</definedName>
    <definedName name="Z_ED881C22_66D2_11D3_8D27_400000044310_.wvu.PrintArea" hidden="1">#REF!</definedName>
    <definedName name="Z_ED881C22_66D2_11D3_8D27_400000044310_.wvu.PrintTitles" hidden="1">#REF!</definedName>
    <definedName name="Z_F2DBC4B7_4F5E_11D3_8D27_400000044310_.wvu.PrintArea" hidden="1">#REF!</definedName>
    <definedName name="Z_F2DBC4B8_4F5E_11D3_8D27_400000044310_.wvu.PrintArea" hidden="1">#REF!</definedName>
    <definedName name="Z_F2DBC4B9_4F5E_11D3_8D27_400000044310_.wvu.Cols" hidden="1">#REF!,#REF!</definedName>
    <definedName name="Z_F2DBC4B9_4F5E_11D3_8D27_400000044310_.wvu.PrintArea" hidden="1">#REF!</definedName>
    <definedName name="Z_F2DBC4BA_4F5E_11D3_8D27_400000044310_.wvu.PrintArea" hidden="1">#REF!</definedName>
    <definedName name="Z_F2DBC4BB_4F5E_11D3_8D27_400000044310_.wvu.PrintArea" hidden="1">#REF!</definedName>
    <definedName name="Z_F2DBC4BB_4F5E_11D3_8D27_400000044310_.wvu.PrintTitles" hidden="1">#REF!</definedName>
    <definedName name="Z_F2DBC4BC_4F5E_11D3_8D27_400000044310_.wvu.PrintArea" hidden="1">#REF!</definedName>
    <definedName name="Z_F2DBC4BC_4F5E_11D3_8D27_400000044310_.wvu.PrintTitles" hidden="1">#REF!</definedName>
    <definedName name="Z_F2DBC4BD_4F5E_11D3_8D27_400000044310_.wvu.PrintArea" hidden="1">#REF!</definedName>
    <definedName name="Z_F2DBC4BE_4F5E_11D3_8D27_400000044310_.wvu.PrintArea" hidden="1">#REF!</definedName>
    <definedName name="Z_F2DBC4BF_4F5E_11D3_8D27_400000044310_.wvu.PrintArea" hidden="1">#REF!</definedName>
    <definedName name="Z_F2DBC4BF_4F5E_11D3_8D27_400000044310_.wvu.PrintTitles" hidden="1">#REF!</definedName>
    <definedName name="Z_F2DBC4C0_4F5E_11D3_8D27_400000044310_.wvu.PrintArea" hidden="1">#REF!</definedName>
    <definedName name="Z_F2DBC4C0_4F5E_11D3_8D27_400000044310_.wvu.PrintTitles" hidden="1">#REF!</definedName>
    <definedName name="Z_F2DBC4C1_4F5E_11D3_8D27_400000044310_.wvu.PrintArea" hidden="1">#REF!</definedName>
    <definedName name="Z_F2DBC4C1_4F5E_11D3_8D27_400000044310_.wvu.PrintTitles" hidden="1">#REF!</definedName>
    <definedName name="Z_F2DBC4C2_4F5E_11D3_8D27_400000044310_.wvu.PrintArea" hidden="1">#REF!</definedName>
    <definedName name="Z_F2DBC4C2_4F5E_11D3_8D27_400000044310_.wvu.PrintTitles" hidden="1">#REF!</definedName>
    <definedName name="Z_F2DBC4C3_4F5E_11D3_8D27_400000044310_.wvu.PrintArea" hidden="1">#REF!</definedName>
    <definedName name="Z_F2DBC4C3_4F5E_11D3_8D27_400000044310_.wvu.PrintTitles" hidden="1">#REF!</definedName>
    <definedName name="Z_F2DBC4C4_4F5E_11D3_8D27_400000044310_.wvu.PrintArea" hidden="1">#REF!</definedName>
    <definedName name="Z_F2DBC4C4_4F5E_11D3_8D27_400000044310_.wvu.PrintTitles" hidden="1">#REF!</definedName>
    <definedName name="Z_F2DBC4C5_4F5E_11D3_8D27_400000044310_.wvu.PrintArea" hidden="1">#REF!</definedName>
    <definedName name="Z_F2DBC4C5_4F5E_11D3_8D27_400000044310_.wvu.PrintTitles" hidden="1">#REF!</definedName>
    <definedName name="Z_F2DBC4C6_4F5E_11D3_8D27_400000044310_.wvu.PrintArea" hidden="1">#REF!</definedName>
    <definedName name="Z_F2DBC4C6_4F5E_11D3_8D27_400000044310_.wvu.PrintTitles" hidden="1">#REF!</definedName>
    <definedName name="Z_F3073E53_6D0D_11D3_8D27_400000044310_.wvu.PrintArea" hidden="1">#REF!</definedName>
    <definedName name="Z_F3073E54_6D0D_11D3_8D27_400000044310_.wvu.PrintArea" hidden="1">#REF!</definedName>
    <definedName name="Z_F3073E55_6D0D_11D3_8D27_400000044310_.wvu.Cols" hidden="1">#REF!,#REF!</definedName>
    <definedName name="Z_F3073E55_6D0D_11D3_8D27_400000044310_.wvu.PrintArea" hidden="1">#REF!</definedName>
    <definedName name="Z_F3073E56_6D0D_11D3_8D27_400000044310_.wvu.PrintArea" hidden="1">#REF!</definedName>
    <definedName name="Z_F3073E57_6D0D_11D3_8D27_400000044310_.wvu.PrintArea" hidden="1">#REF!</definedName>
    <definedName name="Z_F3073E57_6D0D_11D3_8D27_400000044310_.wvu.PrintTitles" hidden="1">#REF!</definedName>
    <definedName name="Z_F3073E58_6D0D_11D3_8D27_400000044310_.wvu.PrintArea" hidden="1">#REF!</definedName>
    <definedName name="Z_F3073E58_6D0D_11D3_8D27_400000044310_.wvu.PrintTitles" hidden="1">#REF!</definedName>
    <definedName name="Z_F3073E59_6D0D_11D3_8D27_400000044310_.wvu.PrintArea" hidden="1">#REF!</definedName>
    <definedName name="Z_F3073E5A_6D0D_11D3_8D27_400000044310_.wvu.PrintArea" hidden="1">#REF!</definedName>
    <definedName name="Z_F3073E5B_6D0D_11D3_8D27_400000044310_.wvu.PrintArea" hidden="1">#REF!</definedName>
    <definedName name="Z_F3073E5B_6D0D_11D3_8D27_400000044310_.wvu.PrintTitles" hidden="1">#REF!</definedName>
    <definedName name="Z_F3073E5C_6D0D_11D3_8D27_400000044310_.wvu.PrintArea" hidden="1">#REF!</definedName>
    <definedName name="Z_F3073E5C_6D0D_11D3_8D27_400000044310_.wvu.PrintTitles" hidden="1">#REF!</definedName>
    <definedName name="Z_F3073E5D_6D0D_11D3_8D27_400000044310_.wvu.PrintArea" hidden="1">#REF!</definedName>
    <definedName name="Z_F3073E5D_6D0D_11D3_8D27_400000044310_.wvu.PrintTitles" hidden="1">#REF!</definedName>
    <definedName name="Z_F3073E5E_6D0D_11D3_8D27_400000044310_.wvu.PrintArea" hidden="1">#REF!</definedName>
    <definedName name="Z_F3073E5E_6D0D_11D3_8D27_400000044310_.wvu.PrintTitles" hidden="1">#REF!</definedName>
    <definedName name="Z_F3073E5F_6D0D_11D3_8D27_400000044310_.wvu.PrintArea" hidden="1">#REF!</definedName>
    <definedName name="Z_F3073E5F_6D0D_11D3_8D27_400000044310_.wvu.PrintTitles" hidden="1">#REF!</definedName>
    <definedName name="Z_F3073E60_6D0D_11D3_8D27_400000044310_.wvu.PrintArea" hidden="1">#REF!</definedName>
    <definedName name="Z_F3073E60_6D0D_11D3_8D27_400000044310_.wvu.PrintTitles" hidden="1">#REF!</definedName>
    <definedName name="Z_F3073E61_6D0D_11D3_8D27_400000044310_.wvu.PrintArea" hidden="1">#REF!</definedName>
    <definedName name="Z_F3073E61_6D0D_11D3_8D27_400000044310_.wvu.PrintTitles" hidden="1">#REF!</definedName>
    <definedName name="Z_F3073E62_6D0D_11D3_8D27_400000044310_.wvu.PrintArea" hidden="1">#REF!</definedName>
    <definedName name="Z_F3073E62_6D0D_11D3_8D27_400000044310_.wvu.PrintTitles" hidden="1">#REF!</definedName>
    <definedName name="Z_F654D3C1_1E80_11D3_8CE0_400000044310_.wvu.PrintArea" hidden="1">#REF!</definedName>
    <definedName name="Z_F654D3C2_1E80_11D3_8CE0_400000044310_.wvu.PrintArea" hidden="1">#REF!</definedName>
    <definedName name="Z_F654D3C3_1E80_11D3_8CE0_400000044310_.wvu.Cols" hidden="1">#REF!,#REF!</definedName>
    <definedName name="Z_F654D3C3_1E80_11D3_8CE0_400000044310_.wvu.PrintArea" hidden="1">#REF!</definedName>
    <definedName name="Z_F654D3C4_1E80_11D3_8CE0_400000044310_.wvu.PrintArea" hidden="1">#REF!</definedName>
    <definedName name="Z_F654D3C5_1E80_11D3_8CE0_400000044310_.wvu.PrintArea" hidden="1">#REF!</definedName>
    <definedName name="Z_F654D3C5_1E80_11D3_8CE0_400000044310_.wvu.PrintTitles" hidden="1">#REF!</definedName>
    <definedName name="Z_F654D3C6_1E80_11D3_8CE0_400000044310_.wvu.PrintArea" hidden="1">#REF!</definedName>
    <definedName name="Z_F654D3C6_1E80_11D3_8CE0_400000044310_.wvu.PrintTitles" hidden="1">#REF!</definedName>
    <definedName name="Z_F654D3C7_1E80_11D3_8CE0_400000044310_.wvu.PrintArea" hidden="1">#REF!</definedName>
    <definedName name="Z_F654D3C8_1E80_11D3_8CE0_400000044310_.wvu.PrintArea" hidden="1">#REF!</definedName>
    <definedName name="Z_F654D3C9_1E80_11D3_8CE0_400000044310_.wvu.PrintArea" hidden="1">#REF!</definedName>
    <definedName name="Z_F654D3C9_1E80_11D3_8CE0_400000044310_.wvu.PrintTitles" hidden="1">#REF!</definedName>
    <definedName name="Z_F654D3CA_1E80_11D3_8CE0_400000044310_.wvu.PrintArea" hidden="1">#REF!</definedName>
    <definedName name="Z_F654D3CA_1E80_11D3_8CE0_400000044310_.wvu.PrintTitles" hidden="1">#REF!</definedName>
    <definedName name="Z_F654D3CB_1E80_11D3_8CE0_400000044310_.wvu.PrintArea" hidden="1">#REF!</definedName>
    <definedName name="Z_F654D3CB_1E80_11D3_8CE0_400000044310_.wvu.PrintTitles" hidden="1">#REF!</definedName>
    <definedName name="Z_F654D3CC_1E80_11D3_8CE0_400000044310_.wvu.PrintArea" hidden="1">#REF!</definedName>
    <definedName name="Z_F654D3CC_1E80_11D3_8CE0_400000044310_.wvu.PrintTitles" hidden="1">#REF!</definedName>
    <definedName name="Z_F654D3CD_1E80_11D3_8CE0_400000044310_.wvu.PrintArea" hidden="1">#REF!</definedName>
    <definedName name="Z_F654D3CD_1E80_11D3_8CE0_400000044310_.wvu.PrintTitles" hidden="1">#REF!</definedName>
    <definedName name="Z_F654D3CE_1E80_11D3_8CE0_400000044310_.wvu.PrintArea" hidden="1">#REF!</definedName>
    <definedName name="Z_F654D3CE_1E80_11D3_8CE0_400000044310_.wvu.PrintTitles" hidden="1">#REF!</definedName>
    <definedName name="Z_F654D3CF_1E80_11D3_8CE0_400000044310_.wvu.PrintArea" hidden="1">#REF!</definedName>
    <definedName name="Z_F654D3CF_1E80_11D3_8CE0_400000044310_.wvu.PrintTitles" hidden="1">#REF!</definedName>
    <definedName name="Z_F654D3D0_1E80_11D3_8CE0_400000044310_.wvu.PrintArea" hidden="1">#REF!</definedName>
    <definedName name="Z_F654D3D0_1E80_11D3_8CE0_400000044310_.wvu.PrintTitles" hidden="1">#REF!</definedName>
    <definedName name="Z_F654D3D4_1E80_11D3_8CE0_400000044310_.wvu.PrintArea" hidden="1">#REF!</definedName>
    <definedName name="Z_F654D3D5_1E80_11D3_8CE0_400000044310_.wvu.PrintArea" hidden="1">#REF!</definedName>
    <definedName name="Z_F654D3D6_1E80_11D3_8CE0_400000044310_.wvu.Cols" hidden="1">#REF!,#REF!</definedName>
    <definedName name="Z_F654D3D6_1E80_11D3_8CE0_400000044310_.wvu.PrintArea" hidden="1">#REF!</definedName>
    <definedName name="Z_F654D3D7_1E80_11D3_8CE0_400000044310_.wvu.PrintArea" hidden="1">#REF!</definedName>
    <definedName name="Z_F654D3D8_1E80_11D3_8CE0_400000044310_.wvu.PrintArea" hidden="1">#REF!</definedName>
    <definedName name="Z_F654D3D8_1E80_11D3_8CE0_400000044310_.wvu.PrintTitles" hidden="1">#REF!</definedName>
    <definedName name="Z_F654D3D9_1E80_11D3_8CE0_400000044310_.wvu.PrintArea" hidden="1">#REF!</definedName>
    <definedName name="Z_F654D3D9_1E80_11D3_8CE0_400000044310_.wvu.PrintTitles" hidden="1">#REF!</definedName>
    <definedName name="Z_F654D3DA_1E80_11D3_8CE0_400000044310_.wvu.PrintArea" hidden="1">#REF!</definedName>
    <definedName name="Z_F654D3DB_1E80_11D3_8CE0_400000044310_.wvu.PrintArea" hidden="1">#REF!</definedName>
    <definedName name="Z_F654D3DC_1E80_11D3_8CE0_400000044310_.wvu.PrintArea" hidden="1">#REF!</definedName>
    <definedName name="Z_F654D3DC_1E80_11D3_8CE0_400000044310_.wvu.PrintTitles" hidden="1">#REF!</definedName>
    <definedName name="Z_F654D3DD_1E80_11D3_8CE0_400000044310_.wvu.PrintArea" hidden="1">#REF!</definedName>
    <definedName name="Z_F654D3DD_1E80_11D3_8CE0_400000044310_.wvu.PrintTitles" hidden="1">#REF!</definedName>
    <definedName name="Z_F654D3DE_1E80_11D3_8CE0_400000044310_.wvu.PrintArea" hidden="1">#REF!</definedName>
    <definedName name="Z_F654D3DE_1E80_11D3_8CE0_400000044310_.wvu.PrintTitles" hidden="1">#REF!</definedName>
    <definedName name="Z_F654D3DF_1E80_11D3_8CE0_400000044310_.wvu.PrintArea" hidden="1">#REF!</definedName>
    <definedName name="Z_F654D3DF_1E80_11D3_8CE0_400000044310_.wvu.PrintTitles" hidden="1">#REF!</definedName>
    <definedName name="Z_F654D3E0_1E80_11D3_8CE0_400000044310_.wvu.PrintArea" hidden="1">#REF!</definedName>
    <definedName name="Z_F654D3E0_1E80_11D3_8CE0_400000044310_.wvu.PrintTitles" hidden="1">#REF!</definedName>
    <definedName name="Z_F654D3E1_1E80_11D3_8CE0_400000044310_.wvu.PrintArea" hidden="1">#REF!</definedName>
    <definedName name="Z_F654D3E1_1E80_11D3_8CE0_400000044310_.wvu.PrintTitles" hidden="1">#REF!</definedName>
    <definedName name="Z_F654D3E2_1E80_11D3_8CE0_400000044310_.wvu.PrintArea" hidden="1">#REF!</definedName>
    <definedName name="Z_F654D3E2_1E80_11D3_8CE0_400000044310_.wvu.PrintTitles" hidden="1">#REF!</definedName>
    <definedName name="Z_F654D3E3_1E80_11D3_8CE0_400000044310_.wvu.PrintArea" hidden="1">#REF!</definedName>
    <definedName name="Z_F654D3E3_1E80_11D3_8CE0_400000044310_.wvu.PrintTitles" hidden="1">#REF!</definedName>
    <definedName name="Z_F9E49439_E616_11D2_8CDF_400000044310_.wvu.PrintArea" hidden="1">#REF!</definedName>
    <definedName name="Z_F9E4943A_E616_11D2_8CDF_400000044310_.wvu.PrintArea" hidden="1">#REF!</definedName>
    <definedName name="Z_F9E4943B_E616_11D2_8CDF_400000044310_.wvu.Cols" hidden="1">#REF!,#REF!</definedName>
    <definedName name="Z_F9E4943B_E616_11D2_8CDF_400000044310_.wvu.PrintArea" hidden="1">#REF!</definedName>
    <definedName name="Z_F9E4943C_E616_11D2_8CDF_400000044310_.wvu.PrintArea" hidden="1">#REF!</definedName>
    <definedName name="Z_F9E4943D_E616_11D2_8CDF_400000044310_.wvu.PrintArea" hidden="1">#REF!</definedName>
    <definedName name="Z_F9E4943D_E616_11D2_8CDF_400000044310_.wvu.PrintTitles" hidden="1">#REF!</definedName>
    <definedName name="Z_F9E4943E_E616_11D2_8CDF_400000044310_.wvu.PrintArea" hidden="1">#REF!</definedName>
    <definedName name="Z_F9E4943E_E616_11D2_8CDF_400000044310_.wvu.PrintTitles" hidden="1">#REF!</definedName>
    <definedName name="Z_F9E4943F_E616_11D2_8CDF_400000044310_.wvu.PrintArea" hidden="1">#REF!</definedName>
    <definedName name="Z_F9E49440_E616_11D2_8CDF_400000044310_.wvu.PrintArea" hidden="1">#REF!</definedName>
    <definedName name="Z_F9E49441_E616_11D2_8CDF_400000044310_.wvu.PrintArea" hidden="1">#REF!</definedName>
    <definedName name="Z_F9E49441_E616_11D2_8CDF_400000044310_.wvu.PrintTitles" hidden="1">#REF!</definedName>
    <definedName name="Z_F9E49442_E616_11D2_8CDF_400000044310_.wvu.PrintArea" hidden="1">#REF!</definedName>
    <definedName name="Z_F9E49442_E616_11D2_8CDF_400000044310_.wvu.PrintTitles" hidden="1">#REF!</definedName>
    <definedName name="Z_F9E49443_E616_11D2_8CDF_400000044310_.wvu.PrintArea" hidden="1">#REF!</definedName>
    <definedName name="Z_F9E49443_E616_11D2_8CDF_400000044310_.wvu.PrintTitles" hidden="1">#REF!</definedName>
    <definedName name="Z_F9E49444_E616_11D2_8CDF_400000044310_.wvu.PrintArea" hidden="1">#REF!</definedName>
    <definedName name="Z_F9E49444_E616_11D2_8CDF_400000044310_.wvu.PrintTitles" hidden="1">#REF!</definedName>
    <definedName name="Z_F9E49445_E616_11D2_8CDF_400000044310_.wvu.PrintArea" hidden="1">#REF!</definedName>
    <definedName name="Z_F9E49445_E616_11D2_8CDF_400000044310_.wvu.PrintTitles" hidden="1">#REF!</definedName>
    <definedName name="Z_F9E49446_E616_11D2_8CDF_400000044310_.wvu.PrintArea" hidden="1">#REF!</definedName>
    <definedName name="Z_F9E49446_E616_11D2_8CDF_400000044310_.wvu.PrintTitles" hidden="1">#REF!</definedName>
    <definedName name="Z_F9E49447_E616_11D2_8CDF_400000044310_.wvu.PrintArea" hidden="1">#REF!</definedName>
    <definedName name="Z_F9E49447_E616_11D2_8CDF_400000044310_.wvu.PrintTitles" hidden="1">#REF!</definedName>
    <definedName name="Z_F9E49448_E616_11D2_8CDF_400000044310_.wvu.PrintArea" hidden="1">#REF!</definedName>
    <definedName name="Z_F9E49448_E616_11D2_8CDF_400000044310_.wvu.PrintTitles" hidden="1">#REF!</definedName>
    <definedName name="Z_FA0FC0C1_03C5_11D3_8F2C_400000044310_.wvu.PrintArea" hidden="1">#REF!</definedName>
    <definedName name="Z_FA0FC0C2_03C5_11D3_8F2C_400000044310_.wvu.PrintArea" hidden="1">#REF!</definedName>
    <definedName name="Z_FA0FC0C3_03C5_11D3_8F2C_400000044310_.wvu.Cols" hidden="1">#REF!,#REF!</definedName>
    <definedName name="Z_FA0FC0C3_03C5_11D3_8F2C_400000044310_.wvu.PrintArea" hidden="1">#REF!</definedName>
    <definedName name="Z_FA0FC0C4_03C5_11D3_8F2C_400000044310_.wvu.PrintArea" hidden="1">#REF!</definedName>
    <definedName name="Z_FA0FC0C5_03C5_11D3_8F2C_400000044310_.wvu.PrintArea" hidden="1">#REF!</definedName>
    <definedName name="Z_FA0FC0C5_03C5_11D3_8F2C_400000044310_.wvu.PrintTitles" hidden="1">#REF!</definedName>
    <definedName name="Z_FA0FC0C6_03C5_11D3_8F2C_400000044310_.wvu.PrintArea" hidden="1">#REF!</definedName>
    <definedName name="Z_FA0FC0C6_03C5_11D3_8F2C_400000044310_.wvu.PrintTitles" hidden="1">#REF!</definedName>
    <definedName name="Z_FA0FC0C7_03C5_11D3_8F2C_400000044310_.wvu.PrintArea" hidden="1">#REF!</definedName>
    <definedName name="Z_FA0FC0C8_03C5_11D3_8F2C_400000044310_.wvu.PrintArea" hidden="1">#REF!</definedName>
    <definedName name="Z_FA0FC0C9_03C5_11D3_8F2C_400000044310_.wvu.PrintArea" hidden="1">#REF!</definedName>
    <definedName name="Z_FA0FC0C9_03C5_11D3_8F2C_400000044310_.wvu.PrintTitles" hidden="1">#REF!</definedName>
    <definedName name="Z_FA0FC0CA_03C5_11D3_8F2C_400000044310_.wvu.PrintArea" hidden="1">#REF!</definedName>
    <definedName name="Z_FA0FC0CA_03C5_11D3_8F2C_400000044310_.wvu.PrintTitles" hidden="1">#REF!</definedName>
    <definedName name="Z_FA0FC0CB_03C5_11D3_8F2C_400000044310_.wvu.PrintArea" hidden="1">#REF!</definedName>
    <definedName name="Z_FA0FC0CB_03C5_11D3_8F2C_400000044310_.wvu.PrintTitles" hidden="1">#REF!</definedName>
    <definedName name="Z_FA0FC0CC_03C5_11D3_8F2C_400000044310_.wvu.PrintArea" hidden="1">#REF!</definedName>
    <definedName name="Z_FA0FC0CC_03C5_11D3_8F2C_400000044310_.wvu.PrintTitles" hidden="1">#REF!</definedName>
    <definedName name="Z_FA0FC0CD_03C5_11D3_8F2C_400000044310_.wvu.PrintArea" hidden="1">#REF!</definedName>
    <definedName name="Z_FA0FC0CD_03C5_11D3_8F2C_400000044310_.wvu.PrintTitles" hidden="1">#REF!</definedName>
    <definedName name="Z_FA0FC0CE_03C5_11D3_8F2C_400000044310_.wvu.PrintArea" hidden="1">#REF!</definedName>
    <definedName name="Z_FA0FC0CE_03C5_11D3_8F2C_400000044310_.wvu.PrintTitles" hidden="1">#REF!</definedName>
    <definedName name="Z_FA0FC0CF_03C5_11D3_8F2C_400000044310_.wvu.PrintArea" hidden="1">#REF!</definedName>
    <definedName name="Z_FA0FC0CF_03C5_11D3_8F2C_400000044310_.wvu.PrintTitles" hidden="1">#REF!</definedName>
    <definedName name="Z_FA0FC0D0_03C5_11D3_8F2C_400000044310_.wvu.PrintArea" hidden="1">#REF!</definedName>
    <definedName name="Z_FA0FC0D0_03C5_11D3_8F2C_400000044310_.wvu.PrintTitles" hidden="1">#REF!</definedName>
    <definedName name="Z_FC7735B9_DB18_11D2_8835_400000044310_.wvu.PrintArea" hidden="1">#REF!</definedName>
    <definedName name="Z_FC7735BA_DB18_11D2_8835_400000044310_.wvu.PrintArea" hidden="1">#REF!</definedName>
    <definedName name="Z_FC7735BB_DB18_11D2_8835_400000044310_.wvu.Cols" hidden="1">#REF!,#REF!</definedName>
    <definedName name="Z_FC7735BB_DB18_11D2_8835_400000044310_.wvu.PrintArea" hidden="1">#REF!</definedName>
    <definedName name="Z_FC7735BC_DB18_11D2_8835_400000044310_.wvu.PrintArea" hidden="1">#REF!</definedName>
    <definedName name="Z_FC7735BD_DB18_11D2_8835_400000044310_.wvu.PrintArea" hidden="1">#REF!</definedName>
    <definedName name="Z_FC7735BD_DB18_11D2_8835_400000044310_.wvu.PrintTitles" hidden="1">#REF!</definedName>
    <definedName name="Z_FC7735BE_DB18_11D2_8835_400000044310_.wvu.PrintArea" hidden="1">#REF!</definedName>
    <definedName name="Z_FC7735BE_DB18_11D2_8835_400000044310_.wvu.PrintTitles" hidden="1">#REF!</definedName>
    <definedName name="Z_FC7735BF_DB18_11D2_8835_400000044310_.wvu.PrintArea" hidden="1">#REF!</definedName>
    <definedName name="Z_FC7735C0_DB18_11D2_8835_400000044310_.wvu.PrintArea" hidden="1">#REF!</definedName>
    <definedName name="Z_FC7735C1_DB18_11D2_8835_400000044310_.wvu.PrintArea" hidden="1">#REF!</definedName>
    <definedName name="Z_FC7735C1_DB18_11D2_8835_400000044310_.wvu.PrintTitles" hidden="1">#REF!</definedName>
    <definedName name="Z_FC7735C2_DB18_11D2_8835_400000044310_.wvu.PrintArea" hidden="1">#REF!</definedName>
    <definedName name="Z_FC7735C2_DB18_11D2_8835_400000044310_.wvu.PrintTitles" hidden="1">#REF!</definedName>
    <definedName name="Z_FC7735C3_DB18_11D2_8835_400000044310_.wvu.PrintArea" hidden="1">#REF!</definedName>
    <definedName name="Z_FC7735C3_DB18_11D2_8835_400000044310_.wvu.PrintTitles" hidden="1">#REF!</definedName>
    <definedName name="Z_FC7735C4_DB18_11D2_8835_400000044310_.wvu.PrintArea" hidden="1">#REF!</definedName>
    <definedName name="Z_FC7735C4_DB18_11D2_8835_400000044310_.wvu.PrintTitles" hidden="1">#REF!</definedName>
    <definedName name="Z_FC7735C5_DB18_11D2_8835_400000044310_.wvu.PrintArea" hidden="1">#REF!</definedName>
    <definedName name="Z_FC7735C5_DB18_11D2_8835_400000044310_.wvu.PrintTitles" hidden="1">#REF!</definedName>
    <definedName name="Z_FC7735C6_DB18_11D2_8835_400000044310_.wvu.PrintArea" hidden="1">#REF!</definedName>
    <definedName name="Z_FC7735C6_DB18_11D2_8835_400000044310_.wvu.PrintTitles" hidden="1">#REF!</definedName>
    <definedName name="Z_FC7735C7_DB18_11D2_8835_400000044310_.wvu.PrintArea" hidden="1">#REF!</definedName>
    <definedName name="Z_FC7735C7_DB18_11D2_8835_400000044310_.wvu.PrintTitles" hidden="1">#REF!</definedName>
    <definedName name="Z_FC7735C8_DB18_11D2_8835_400000044310_.wvu.PrintArea" hidden="1">#REF!</definedName>
    <definedName name="Z_FC7735C8_DB18_11D2_8835_400000044310_.wvu.PrintTitles" hidden="1">#REF!</definedName>
    <definedName name="Z_FD1873E5_5195_11D3_8D27_400000044310_.wvu.PrintArea" hidden="1">#REF!</definedName>
    <definedName name="Z_FD1873E6_5195_11D3_8D27_400000044310_.wvu.PrintArea" hidden="1">#REF!</definedName>
    <definedName name="Z_FD1873E7_5195_11D3_8D27_400000044310_.wvu.Cols" hidden="1">#REF!,#REF!</definedName>
    <definedName name="Z_FD1873E7_5195_11D3_8D27_400000044310_.wvu.PrintArea" hidden="1">#REF!</definedName>
    <definedName name="Z_FD1873E8_5195_11D3_8D27_400000044310_.wvu.PrintArea" hidden="1">#REF!</definedName>
    <definedName name="Z_FD1873E9_5195_11D3_8D27_400000044310_.wvu.PrintArea" hidden="1">#REF!</definedName>
    <definedName name="Z_FD1873E9_5195_11D3_8D27_400000044310_.wvu.PrintTitles" hidden="1">#REF!</definedName>
    <definedName name="Z_FD1873EA_5195_11D3_8D27_400000044310_.wvu.PrintArea" hidden="1">#REF!</definedName>
    <definedName name="Z_FD1873EA_5195_11D3_8D27_400000044310_.wvu.PrintTitles" hidden="1">#REF!</definedName>
    <definedName name="Z_FD1873EB_5195_11D3_8D27_400000044310_.wvu.PrintArea" hidden="1">#REF!</definedName>
    <definedName name="Z_FD1873EC_5195_11D3_8D27_400000044310_.wvu.PrintArea" hidden="1">#REF!</definedName>
    <definedName name="Z_FD1873ED_5195_11D3_8D27_400000044310_.wvu.PrintArea" hidden="1">#REF!</definedName>
    <definedName name="Z_FD1873ED_5195_11D3_8D27_400000044310_.wvu.PrintTitles" hidden="1">#REF!</definedName>
    <definedName name="Z_FD1873EE_5195_11D3_8D27_400000044310_.wvu.PrintArea" hidden="1">#REF!</definedName>
    <definedName name="Z_FD1873EE_5195_11D3_8D27_400000044310_.wvu.PrintTitles" hidden="1">#REF!</definedName>
    <definedName name="Z_FD1873EF_5195_11D3_8D27_400000044310_.wvu.PrintArea" hidden="1">#REF!</definedName>
    <definedName name="Z_FD1873EF_5195_11D3_8D27_400000044310_.wvu.PrintTitles" hidden="1">#REF!</definedName>
    <definedName name="Z_FD1873F0_5195_11D3_8D27_400000044310_.wvu.PrintArea" hidden="1">#REF!</definedName>
    <definedName name="Z_FD1873F0_5195_11D3_8D27_400000044310_.wvu.PrintTitles" hidden="1">#REF!</definedName>
    <definedName name="Z_FD1873F1_5195_11D3_8D27_400000044310_.wvu.PrintArea" hidden="1">#REF!</definedName>
    <definedName name="Z_FD1873F1_5195_11D3_8D27_400000044310_.wvu.PrintTitles" hidden="1">#REF!</definedName>
    <definedName name="Z_FD1873F2_5195_11D3_8D27_400000044310_.wvu.PrintArea" hidden="1">#REF!</definedName>
    <definedName name="Z_FD1873F2_5195_11D3_8D27_400000044310_.wvu.PrintTitles" hidden="1">#REF!</definedName>
    <definedName name="Z_FD1873F3_5195_11D3_8D27_400000044310_.wvu.PrintArea" hidden="1">#REF!</definedName>
    <definedName name="Z_FD1873F3_5195_11D3_8D27_400000044310_.wvu.PrintTitles" hidden="1">#REF!</definedName>
    <definedName name="Z_FD1873F4_5195_11D3_8D27_400000044310_.wvu.PrintArea" hidden="1">#REF!</definedName>
    <definedName name="Z_FD1873F4_5195_11D3_8D27_400000044310_.wvu.PrintTitle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6" i="10" l="1"/>
  <c r="F65" i="10"/>
  <c r="F64" i="10"/>
  <c r="H28" i="10"/>
  <c r="H27" i="10"/>
  <c r="H26" i="10"/>
  <c r="J12" i="10"/>
  <c r="G51" i="66" l="1"/>
  <c r="C8" i="69"/>
  <c r="D9" i="69"/>
  <c r="G9" i="69"/>
  <c r="G10" i="66" s="1"/>
  <c r="H9" i="69"/>
  <c r="E9" i="69"/>
  <c r="F12" i="69"/>
  <c r="H14" i="69"/>
  <c r="C13" i="69"/>
  <c r="C14" i="69" s="1"/>
  <c r="D14" i="69"/>
  <c r="E14" i="69"/>
  <c r="E19" i="69"/>
  <c r="H19" i="69"/>
  <c r="C23" i="69"/>
  <c r="H24" i="69"/>
  <c r="C28" i="69"/>
  <c r="D29" i="69"/>
  <c r="G29" i="69"/>
  <c r="G14" i="66" s="1"/>
  <c r="H29" i="69"/>
  <c r="C33" i="69"/>
  <c r="D34" i="69"/>
  <c r="E34" i="69"/>
  <c r="G34" i="69"/>
  <c r="H34" i="69"/>
  <c r="E39" i="69"/>
  <c r="C38" i="69"/>
  <c r="F38" i="69" s="1"/>
  <c r="D39" i="69"/>
  <c r="C39" i="69"/>
  <c r="D44" i="69"/>
  <c r="E44" i="69"/>
  <c r="G44" i="69"/>
  <c r="C48" i="69"/>
  <c r="D49" i="69"/>
  <c r="E49" i="69"/>
  <c r="G49" i="69"/>
  <c r="D54" i="69"/>
  <c r="G54" i="69"/>
  <c r="G16" i="66" s="1"/>
  <c r="H54" i="69"/>
  <c r="C58" i="69"/>
  <c r="C59" i="69" s="1"/>
  <c r="D59" i="69"/>
  <c r="G59" i="69"/>
  <c r="G17" i="66" s="1"/>
  <c r="H59" i="69"/>
  <c r="E59" i="69"/>
  <c r="C66" i="69"/>
  <c r="E67" i="69"/>
  <c r="G55" i="66" s="1"/>
  <c r="H67" i="69"/>
  <c r="D67" i="69"/>
  <c r="D72" i="69"/>
  <c r="E72" i="69"/>
  <c r="G72" i="69"/>
  <c r="G48" i="66" s="1"/>
  <c r="H72" i="69"/>
  <c r="C76" i="69"/>
  <c r="D77" i="69"/>
  <c r="E77" i="69"/>
  <c r="G77" i="69"/>
  <c r="H77" i="69"/>
  <c r="C81" i="69"/>
  <c r="F81" i="69" s="1"/>
  <c r="E82" i="69"/>
  <c r="G56" i="66" s="1"/>
  <c r="G82" i="69"/>
  <c r="H82" i="69"/>
  <c r="C86" i="69"/>
  <c r="F85" i="69"/>
  <c r="D87" i="69"/>
  <c r="E87" i="69"/>
  <c r="H87" i="69"/>
  <c r="C91" i="69"/>
  <c r="D92" i="69"/>
  <c r="H92" i="69"/>
  <c r="C96" i="69"/>
  <c r="G97" i="69"/>
  <c r="H97" i="69"/>
  <c r="E97" i="69"/>
  <c r="G58" i="66" s="1"/>
  <c r="D102" i="69"/>
  <c r="E102" i="69"/>
  <c r="G59" i="66" s="1"/>
  <c r="F105" i="69"/>
  <c r="D107" i="69"/>
  <c r="E107" i="69"/>
  <c r="H107" i="69"/>
  <c r="G107" i="69"/>
  <c r="G50" i="66" s="1"/>
  <c r="C111" i="69"/>
  <c r="D112" i="69"/>
  <c r="E112" i="69"/>
  <c r="G112" i="69"/>
  <c r="E119" i="69"/>
  <c r="H119" i="69"/>
  <c r="G119" i="69"/>
  <c r="G78" i="66" s="1"/>
  <c r="C123" i="69"/>
  <c r="C124" i="69" s="1"/>
  <c r="F122" i="69"/>
  <c r="E124" i="69"/>
  <c r="G124" i="69"/>
  <c r="G79" i="66" s="1"/>
  <c r="D124" i="69"/>
  <c r="H124" i="69"/>
  <c r="G129" i="69"/>
  <c r="G80" i="66" s="1"/>
  <c r="C128" i="69"/>
  <c r="D129" i="69"/>
  <c r="F132" i="69"/>
  <c r="H134" i="69"/>
  <c r="C133" i="69"/>
  <c r="E134" i="69"/>
  <c r="G134" i="69"/>
  <c r="G39" i="66"/>
  <c r="G38" i="66"/>
  <c r="G37" i="66"/>
  <c r="G30" i="6"/>
  <c r="G29" i="6"/>
  <c r="G28" i="6"/>
  <c r="G15" i="66"/>
  <c r="E25" i="68"/>
  <c r="E26" i="68" s="1"/>
  <c r="E27" i="68" s="1"/>
  <c r="E28" i="68" s="1"/>
  <c r="E29" i="68" s="1"/>
  <c r="E21" i="68"/>
  <c r="E22" i="68" s="1"/>
  <c r="E18" i="68"/>
  <c r="E19" i="68" s="1"/>
  <c r="E15" i="68"/>
  <c r="E16" i="68" s="1"/>
  <c r="E12" i="68"/>
  <c r="E13" i="68" s="1"/>
  <c r="D11" i="68"/>
  <c r="D12" i="68" s="1"/>
  <c r="D13" i="68" s="1"/>
  <c r="D14" i="68" s="1"/>
  <c r="D15" i="68" s="1"/>
  <c r="D16" i="68" s="1"/>
  <c r="D17" i="68" s="1"/>
  <c r="D18" i="68" s="1"/>
  <c r="D19" i="68" s="1"/>
  <c r="D20" i="68" s="1"/>
  <c r="D21" i="68" s="1"/>
  <c r="D22" i="68" s="1"/>
  <c r="D24" i="68" s="1"/>
  <c r="D25" i="68" s="1"/>
  <c r="D26" i="68" s="1"/>
  <c r="D27" i="68" s="1"/>
  <c r="D28" i="68" s="1"/>
  <c r="D29" i="68" s="1"/>
  <c r="F11" i="68"/>
  <c r="F45" i="10" s="1"/>
  <c r="F2" i="68"/>
  <c r="F1" i="68"/>
  <c r="I122" i="69" l="1"/>
  <c r="F12" i="68"/>
  <c r="F46" i="10" s="1"/>
  <c r="F17" i="68"/>
  <c r="F51" i="10" s="1"/>
  <c r="F66" i="69"/>
  <c r="C67" i="69"/>
  <c r="F86" i="69"/>
  <c r="C87" i="69"/>
  <c r="F133" i="69"/>
  <c r="H129" i="69"/>
  <c r="H112" i="69"/>
  <c r="F42" i="69"/>
  <c r="D119" i="69"/>
  <c r="D97" i="69"/>
  <c r="G92" i="69"/>
  <c r="F57" i="69"/>
  <c r="F22" i="69"/>
  <c r="E29" i="69"/>
  <c r="H102" i="69"/>
  <c r="E92" i="69"/>
  <c r="G57" i="66" s="1"/>
  <c r="G39" i="69"/>
  <c r="E54" i="69"/>
  <c r="D134" i="69"/>
  <c r="F37" i="69"/>
  <c r="G24" i="69"/>
  <c r="G13" i="66" s="1"/>
  <c r="F8" i="69"/>
  <c r="F100" i="69"/>
  <c r="G67" i="69"/>
  <c r="G47" i="66" s="1"/>
  <c r="F52" i="69"/>
  <c r="H39" i="69"/>
  <c r="F32" i="69"/>
  <c r="E24" i="69"/>
  <c r="G87" i="69"/>
  <c r="G49" i="66" s="1"/>
  <c r="F65" i="69"/>
  <c r="D24" i="69"/>
  <c r="G19" i="69"/>
  <c r="G12" i="66" s="1"/>
  <c r="F128" i="69"/>
  <c r="F70" i="69"/>
  <c r="F17" i="69"/>
  <c r="F117" i="69"/>
  <c r="G102" i="69"/>
  <c r="F90" i="69"/>
  <c r="H44" i="69"/>
  <c r="C129" i="69"/>
  <c r="E129" i="69"/>
  <c r="F80" i="69"/>
  <c r="C71" i="69"/>
  <c r="F71" i="69" s="1"/>
  <c r="F27" i="69"/>
  <c r="D19" i="69"/>
  <c r="G14" i="69"/>
  <c r="G11" i="66" s="1"/>
  <c r="C101" i="69"/>
  <c r="C102" i="69" s="1"/>
  <c r="H49" i="69"/>
  <c r="F7" i="69"/>
  <c r="C29" i="69"/>
  <c r="F28" i="69"/>
  <c r="C24" i="69"/>
  <c r="F23" i="69"/>
  <c r="I81" i="69"/>
  <c r="F134" i="69"/>
  <c r="I133" i="69"/>
  <c r="I128" i="69"/>
  <c r="I8" i="69"/>
  <c r="I105" i="69"/>
  <c r="I37" i="69"/>
  <c r="I132" i="69"/>
  <c r="I12" i="69"/>
  <c r="I65" i="69"/>
  <c r="C77" i="69"/>
  <c r="F76" i="69"/>
  <c r="F96" i="69"/>
  <c r="C97" i="69"/>
  <c r="C49" i="69"/>
  <c r="F48" i="69"/>
  <c r="I71" i="69"/>
  <c r="C112" i="69"/>
  <c r="F111" i="69"/>
  <c r="F39" i="69"/>
  <c r="I38" i="69"/>
  <c r="F33" i="69"/>
  <c r="C34" i="69"/>
  <c r="C92" i="69"/>
  <c r="F91" i="69"/>
  <c r="I7" i="69"/>
  <c r="C134" i="69"/>
  <c r="F127" i="69"/>
  <c r="C106" i="69"/>
  <c r="C72" i="69"/>
  <c r="C43" i="69"/>
  <c r="C9" i="69"/>
  <c r="I85" i="69"/>
  <c r="D82" i="69"/>
  <c r="C18" i="69"/>
  <c r="C118" i="69"/>
  <c r="F101" i="69"/>
  <c r="C82" i="69"/>
  <c r="F75" i="69"/>
  <c r="F67" i="69"/>
  <c r="C53" i="69"/>
  <c r="F110" i="69"/>
  <c r="F47" i="69"/>
  <c r="F13" i="69"/>
  <c r="F123" i="69"/>
  <c r="F95" i="69"/>
  <c r="F58" i="69"/>
  <c r="G72" i="6"/>
  <c r="F14" i="68"/>
  <c r="F48" i="10" s="1"/>
  <c r="F15" i="68"/>
  <c r="F49" i="10" s="1"/>
  <c r="F16" i="68"/>
  <c r="F50" i="10" s="1"/>
  <c r="F21" i="68"/>
  <c r="F55" i="10" s="1"/>
  <c r="F24" i="68"/>
  <c r="F58" i="10" s="1"/>
  <c r="F26" i="68"/>
  <c r="F60" i="10" s="1"/>
  <c r="F27" i="68"/>
  <c r="F61" i="10" s="1"/>
  <c r="F28" i="68"/>
  <c r="F62" i="10" s="1"/>
  <c r="F29" i="68"/>
  <c r="F63" i="10" s="1"/>
  <c r="F13" i="68"/>
  <c r="F47" i="10" s="1"/>
  <c r="F18" i="68"/>
  <c r="F52" i="10" s="1"/>
  <c r="F19" i="68"/>
  <c r="F53" i="10" s="1"/>
  <c r="F20" i="68"/>
  <c r="F54" i="10" s="1"/>
  <c r="F22" i="68"/>
  <c r="F56" i="10" s="1"/>
  <c r="F25" i="68"/>
  <c r="F59" i="10" s="1"/>
  <c r="G73" i="6"/>
  <c r="G74" i="6"/>
  <c r="F72" i="69" l="1"/>
  <c r="I90" i="69"/>
  <c r="I32" i="69"/>
  <c r="I52" i="69"/>
  <c r="I66" i="69"/>
  <c r="I80" i="69"/>
  <c r="I70" i="69"/>
  <c r="I17" i="69"/>
  <c r="I100" i="69"/>
  <c r="I117" i="69"/>
  <c r="I27" i="69"/>
  <c r="I42" i="69"/>
  <c r="F82" i="69"/>
  <c r="I57" i="69"/>
  <c r="F87" i="69"/>
  <c r="F9" i="69"/>
  <c r="I22" i="69"/>
  <c r="I86" i="69"/>
  <c r="I91" i="69"/>
  <c r="F92" i="69"/>
  <c r="I134" i="69"/>
  <c r="G64" i="66" s="1"/>
  <c r="I110" i="69"/>
  <c r="I9" i="69"/>
  <c r="I39" i="69"/>
  <c r="F43" i="69"/>
  <c r="C44" i="69"/>
  <c r="I75" i="69"/>
  <c r="F106" i="69"/>
  <c r="C107" i="69"/>
  <c r="F97" i="69"/>
  <c r="I96" i="69"/>
  <c r="I82" i="69"/>
  <c r="F24" i="69"/>
  <c r="I23" i="69"/>
  <c r="I47" i="69"/>
  <c r="C54" i="69"/>
  <c r="F53" i="69"/>
  <c r="F112" i="69"/>
  <c r="I111" i="69"/>
  <c r="F14" i="69"/>
  <c r="I13" i="69"/>
  <c r="I95" i="69"/>
  <c r="F102" i="69"/>
  <c r="I101" i="69"/>
  <c r="F77" i="69"/>
  <c r="I76" i="69"/>
  <c r="F49" i="69"/>
  <c r="I48" i="69"/>
  <c r="F34" i="69"/>
  <c r="I33" i="69"/>
  <c r="I127" i="69"/>
  <c r="F129" i="69"/>
  <c r="C119" i="69"/>
  <c r="F118" i="69"/>
  <c r="F18" i="69"/>
  <c r="C19" i="69"/>
  <c r="I72" i="69"/>
  <c r="G62" i="66" s="1"/>
  <c r="I28" i="69"/>
  <c r="F29" i="69"/>
  <c r="F59" i="69"/>
  <c r="I58" i="69"/>
  <c r="F124" i="69"/>
  <c r="I123" i="69"/>
  <c r="G24" i="6"/>
  <c r="I67" i="69" l="1"/>
  <c r="I87" i="69"/>
  <c r="I129" i="69"/>
  <c r="G85" i="66" s="1"/>
  <c r="F44" i="69"/>
  <c r="I43" i="69"/>
  <c r="I118" i="69"/>
  <c r="F119" i="69"/>
  <c r="I112" i="69"/>
  <c r="I97" i="69"/>
  <c r="I18" i="69"/>
  <c r="F19" i="69"/>
  <c r="I59" i="69"/>
  <c r="I53" i="69"/>
  <c r="F54" i="69"/>
  <c r="I49" i="69"/>
  <c r="F107" i="69"/>
  <c r="I106" i="69"/>
  <c r="I77" i="69"/>
  <c r="G63" i="66" s="1"/>
  <c r="I24" i="69"/>
  <c r="I102" i="69"/>
  <c r="I34" i="69"/>
  <c r="I124" i="69"/>
  <c r="G84" i="66" s="1"/>
  <c r="I29" i="69"/>
  <c r="I14" i="69"/>
  <c r="G32" i="66" s="1"/>
  <c r="I92" i="69"/>
  <c r="I119" i="69" l="1"/>
  <c r="I107" i="69"/>
  <c r="I54" i="69"/>
  <c r="I44" i="69"/>
  <c r="G34" i="66" s="1"/>
  <c r="I19" i="69"/>
  <c r="G33" i="66" s="1"/>
  <c r="G56" i="6" l="1"/>
  <c r="G41" i="6"/>
  <c r="G78" i="6"/>
  <c r="G77" i="6"/>
  <c r="G11" i="6"/>
  <c r="G10" i="6"/>
  <c r="G79" i="6"/>
  <c r="G52" i="6"/>
  <c r="G38" i="6"/>
  <c r="G20" i="6" l="1"/>
  <c r="G23" i="6"/>
  <c r="G13" i="6"/>
  <c r="G46" i="6"/>
  <c r="G54" i="6"/>
  <c r="G43" i="6"/>
  <c r="G44" i="6"/>
  <c r="G14" i="6"/>
  <c r="G42" i="6"/>
  <c r="G45" i="6"/>
  <c r="G22" i="6"/>
  <c r="G12" i="6"/>
  <c r="G55" i="6"/>
  <c r="G40" i="6"/>
  <c r="G53" i="6"/>
  <c r="G39" i="6"/>
  <c r="G21" i="6" l="1"/>
  <c r="G25" i="6"/>
  <c r="G49" i="6" l="1"/>
  <c r="G61" i="6"/>
  <c r="C81" i="6" l="1"/>
  <c r="C66" i="66"/>
  <c r="C87" i="66"/>
  <c r="C92" i="66" s="1"/>
  <c r="C96" i="66" s="1"/>
  <c r="C43" i="66"/>
  <c r="C85" i="6"/>
  <c r="C89" i="6" s="1"/>
  <c r="C58" i="6"/>
  <c r="C69" i="66" l="1"/>
  <c r="C70" i="66" s="1"/>
  <c r="C74" i="66" s="1"/>
  <c r="C98" i="66" s="1"/>
  <c r="D51" i="39" l="1"/>
  <c r="E49" i="39"/>
  <c r="E50" i="39" l="1"/>
  <c r="G6" i="39" l="1"/>
  <c r="E15" i="64"/>
  <c r="D15" i="64"/>
  <c r="C15" i="64"/>
  <c r="E10" i="64"/>
  <c r="D10" i="64"/>
  <c r="F5" i="63"/>
  <c r="E36" i="63" l="1"/>
  <c r="E41" i="63" s="1"/>
  <c r="F36" i="63"/>
  <c r="F41" i="63" s="1"/>
  <c r="F49" i="63"/>
  <c r="F54" i="63" s="1"/>
  <c r="D6" i="64"/>
  <c r="D8" i="64" s="1"/>
  <c r="D11" i="64" s="1"/>
  <c r="E13" i="63"/>
  <c r="E49" i="63"/>
  <c r="E54" i="63" s="1"/>
  <c r="F43" i="63" l="1"/>
  <c r="E60" i="63"/>
  <c r="D14" i="64" s="1"/>
  <c r="D16" i="64" s="1"/>
  <c r="F13" i="63"/>
  <c r="F15" i="63" s="1"/>
  <c r="E6" i="64" s="1"/>
  <c r="E8" i="64" s="1"/>
  <c r="E11" i="64" s="1"/>
  <c r="F56" i="63"/>
  <c r="E62" i="63" l="1"/>
  <c r="D19" i="64" s="1"/>
  <c r="D20" i="64" s="1"/>
  <c r="D23" i="64" s="1"/>
  <c r="D26" i="64" s="1"/>
  <c r="D27" i="64" s="1"/>
  <c r="E27" i="63"/>
  <c r="F62" i="63" l="1"/>
  <c r="E19" i="64" s="1"/>
  <c r="F27" i="63"/>
  <c r="F29" i="63" s="1"/>
  <c r="F60" i="63" s="1"/>
  <c r="E14" i="64" s="1"/>
  <c r="E16" i="64" s="1"/>
  <c r="E20" i="64" s="1"/>
  <c r="E23" i="64" s="1"/>
  <c r="E26" i="64" s="1"/>
  <c r="E27" i="64" s="1"/>
  <c r="D36" i="64" l="1"/>
  <c r="D6" i="39" l="1"/>
  <c r="E36" i="64"/>
  <c r="D23" i="39" l="1"/>
  <c r="G55" i="62"/>
  <c r="C23" i="62" l="1"/>
  <c r="C18" i="62"/>
  <c r="C51" i="62"/>
  <c r="C38" i="62"/>
  <c r="G60" i="62"/>
  <c r="G59" i="62"/>
  <c r="G61" i="62"/>
  <c r="G62" i="62"/>
  <c r="G58" i="62"/>
  <c r="C26" i="62"/>
  <c r="C9" i="62" l="1"/>
  <c r="I63" i="10" l="1"/>
  <c r="H63" i="10"/>
  <c r="G63" i="10"/>
  <c r="I62" i="10"/>
  <c r="H62" i="10"/>
  <c r="G62" i="10"/>
  <c r="I61" i="10"/>
  <c r="H61" i="10"/>
  <c r="G61" i="10"/>
  <c r="I60" i="10"/>
  <c r="H60" i="10"/>
  <c r="G60" i="10"/>
  <c r="I59" i="10"/>
  <c r="H59" i="10"/>
  <c r="G59" i="10"/>
  <c r="I58" i="10"/>
  <c r="H58" i="10"/>
  <c r="G58" i="10"/>
  <c r="I37" i="11" l="1"/>
  <c r="E62" i="11" l="1"/>
  <c r="D43" i="11"/>
  <c r="H43" i="11"/>
  <c r="E43" i="11"/>
  <c r="D24" i="11"/>
  <c r="H24" i="11"/>
  <c r="G24" i="11"/>
  <c r="E24" i="11"/>
  <c r="L24" i="11"/>
  <c r="I56" i="11"/>
  <c r="I50" i="11"/>
  <c r="J24" i="11"/>
  <c r="I57" i="11"/>
  <c r="I55" i="11"/>
  <c r="I53" i="11"/>
  <c r="I35" i="11"/>
  <c r="I52" i="11"/>
  <c r="I41" i="11"/>
  <c r="I39" i="11"/>
  <c r="I49" i="11"/>
  <c r="I38" i="11"/>
  <c r="I34" i="11"/>
  <c r="I32" i="11"/>
  <c r="I40" i="11"/>
  <c r="I48" i="11"/>
  <c r="I36" i="11"/>
  <c r="I58" i="11"/>
  <c r="I51" i="11"/>
  <c r="I54" i="11"/>
  <c r="I47" i="11"/>
  <c r="I33" i="11"/>
  <c r="I31" i="11"/>
  <c r="I42" i="11"/>
  <c r="N12" i="11"/>
  <c r="P12" i="11" s="1"/>
  <c r="I14" i="11"/>
  <c r="N15" i="11"/>
  <c r="P15" i="11" s="1"/>
  <c r="I12" i="11"/>
  <c r="N16" i="11"/>
  <c r="P16" i="11" s="1"/>
  <c r="N21" i="11"/>
  <c r="N19" i="11"/>
  <c r="P19" i="11" s="1"/>
  <c r="I15" i="11"/>
  <c r="I13" i="11"/>
  <c r="N13" i="11"/>
  <c r="P13" i="11" s="1"/>
  <c r="N22" i="11"/>
  <c r="I20" i="11"/>
  <c r="I22" i="11"/>
  <c r="N18" i="11"/>
  <c r="P18" i="11" s="1"/>
  <c r="I23" i="11"/>
  <c r="I16" i="11"/>
  <c r="I21" i="11"/>
  <c r="N17" i="11"/>
  <c r="P17" i="11" s="1"/>
  <c r="I19" i="11"/>
  <c r="I17" i="11"/>
  <c r="N20" i="11"/>
  <c r="P20" i="11" s="1"/>
  <c r="N23" i="11"/>
  <c r="I18" i="11"/>
  <c r="N14" i="11"/>
  <c r="P14" i="11" s="1"/>
  <c r="P26" i="11" l="1"/>
  <c r="E21" i="7" s="1"/>
  <c r="J43" i="11"/>
  <c r="I43" i="11"/>
  <c r="I24" i="11"/>
  <c r="N24" i="11"/>
  <c r="J62" i="11" l="1"/>
  <c r="N42" i="11" l="1"/>
  <c r="N34" i="11"/>
  <c r="N38" i="11"/>
  <c r="N41" i="11"/>
  <c r="N40" i="11"/>
  <c r="N36" i="11"/>
  <c r="N37" i="11"/>
  <c r="N39" i="11"/>
  <c r="N33" i="11"/>
  <c r="N35" i="11"/>
  <c r="N32" i="11"/>
  <c r="L43" i="11"/>
  <c r="N31" i="11"/>
  <c r="N53" i="11" l="1"/>
  <c r="N55" i="11"/>
  <c r="N48" i="11"/>
  <c r="N58" i="11"/>
  <c r="N56" i="11"/>
  <c r="N47" i="11"/>
  <c r="N52" i="11"/>
  <c r="N49" i="11"/>
  <c r="N50" i="11"/>
  <c r="N51" i="11"/>
  <c r="N57" i="11"/>
  <c r="N54" i="11"/>
  <c r="L62" i="11"/>
  <c r="N43" i="11"/>
  <c r="N62" i="11" l="1"/>
  <c r="G30" i="20" l="1"/>
  <c r="D30" i="20" l="1"/>
  <c r="I16" i="1" l="1"/>
  <c r="J16" i="1"/>
  <c r="J15" i="1"/>
  <c r="I15" i="1"/>
  <c r="G21" i="20"/>
  <c r="D12" i="20"/>
  <c r="J30" i="20"/>
  <c r="J22" i="20"/>
  <c r="J21" i="20"/>
  <c r="D32" i="20" l="1"/>
  <c r="J31" i="20"/>
  <c r="D13" i="20"/>
  <c r="E13" i="53" l="1"/>
  <c r="F13" i="53" l="1"/>
  <c r="D30" i="1" l="1"/>
  <c r="D46" i="39" l="1"/>
  <c r="E44" i="39"/>
  <c r="E45" i="39" s="1"/>
  <c r="G24" i="39" l="1"/>
  <c r="G25" i="39" s="1"/>
  <c r="G26" i="39" s="1"/>
  <c r="G27" i="39" s="1"/>
  <c r="G28" i="39" s="1"/>
  <c r="G29" i="39" s="1"/>
  <c r="G30" i="39" s="1"/>
  <c r="G31" i="39" s="1"/>
  <c r="C7" i="39" l="1"/>
  <c r="C8" i="39" l="1"/>
  <c r="G7" i="39"/>
  <c r="C9" i="39" l="1"/>
  <c r="G8" i="39"/>
  <c r="G9" i="39" l="1"/>
  <c r="C10" i="39"/>
  <c r="G10" i="39" l="1"/>
  <c r="C11" i="39"/>
  <c r="G11" i="39" l="1"/>
  <c r="C12" i="39"/>
  <c r="G12" i="39" l="1"/>
  <c r="C13" i="39"/>
  <c r="G13" i="39" l="1"/>
  <c r="C14" i="39"/>
  <c r="G14" i="39" l="1"/>
  <c r="C15" i="39"/>
  <c r="G15" i="39" l="1"/>
  <c r="C16" i="39"/>
  <c r="G16" i="39" l="1"/>
  <c r="C17" i="39"/>
  <c r="C23" i="39" l="1"/>
  <c r="G17" i="39"/>
  <c r="C19" i="39"/>
  <c r="C24" i="39" l="1"/>
  <c r="C25" i="39" s="1"/>
  <c r="C26" i="39" s="1"/>
  <c r="C27" i="39" s="1"/>
  <c r="C28" i="39" s="1"/>
  <c r="C29" i="39" s="1"/>
  <c r="C30" i="39" s="1"/>
  <c r="C31" i="39" s="1"/>
  <c r="C32" i="39" s="1"/>
  <c r="C33" i="39" s="1"/>
  <c r="C34" i="39" s="1"/>
  <c r="E23" i="39"/>
  <c r="C36" i="39" l="1"/>
  <c r="L60" i="11" l="1"/>
  <c r="C34" i="6" l="1"/>
  <c r="C63" i="6" s="1"/>
  <c r="H60" i="11" l="1"/>
  <c r="E34" i="7" l="1"/>
  <c r="C38" i="5" l="1"/>
  <c r="I22" i="20" l="1"/>
  <c r="I30" i="20" l="1"/>
  <c r="F21" i="20" l="1"/>
  <c r="I21" i="20" s="1"/>
  <c r="F32" i="20" l="1"/>
  <c r="C32" i="20" l="1"/>
  <c r="I31" i="20"/>
  <c r="C12" i="20"/>
  <c r="I32" i="20" l="1"/>
  <c r="C13" i="20"/>
  <c r="J60" i="11" l="1"/>
  <c r="E60" i="11"/>
  <c r="D60" i="11"/>
  <c r="N2" i="11"/>
  <c r="N1" i="11"/>
  <c r="I56" i="10"/>
  <c r="H56" i="10"/>
  <c r="G56" i="10"/>
  <c r="I55" i="10"/>
  <c r="H55" i="10"/>
  <c r="G55" i="10"/>
  <c r="I54" i="10"/>
  <c r="H54" i="10"/>
  <c r="G54" i="10"/>
  <c r="I53" i="10"/>
  <c r="H53" i="10"/>
  <c r="G53" i="10"/>
  <c r="I52" i="10"/>
  <c r="H52" i="10"/>
  <c r="G52" i="10"/>
  <c r="I51" i="10"/>
  <c r="H51" i="10"/>
  <c r="G51" i="10"/>
  <c r="I50" i="10"/>
  <c r="H50" i="10"/>
  <c r="G50" i="10"/>
  <c r="I49" i="10"/>
  <c r="H49" i="10"/>
  <c r="G49" i="10"/>
  <c r="I48" i="10"/>
  <c r="H48" i="10"/>
  <c r="G48" i="10"/>
  <c r="I47" i="10"/>
  <c r="H47" i="10"/>
  <c r="G47" i="10"/>
  <c r="I46" i="10"/>
  <c r="H46" i="10"/>
  <c r="G46" i="10"/>
  <c r="I45" i="10"/>
  <c r="H45" i="10"/>
  <c r="G45" i="10"/>
  <c r="J44" i="10"/>
  <c r="J13" i="10"/>
  <c r="J14" i="10" s="1"/>
  <c r="J15" i="10" s="1"/>
  <c r="J16" i="10" s="1"/>
  <c r="J17" i="10" s="1"/>
  <c r="J18" i="10" s="1"/>
  <c r="J19" i="10" s="1"/>
  <c r="J20" i="10" s="1"/>
  <c r="J21" i="10" s="1"/>
  <c r="J22" i="10" s="1"/>
  <c r="J23" i="10" s="1"/>
  <c r="J24" i="10" s="1"/>
  <c r="J26" i="10" s="1"/>
  <c r="J27" i="10" s="1"/>
  <c r="J28" i="10" s="1"/>
  <c r="J29" i="10" s="1"/>
  <c r="J30" i="10" s="1"/>
  <c r="J31" i="10" s="1"/>
  <c r="J32" i="10" s="1"/>
  <c r="J33" i="10" s="1"/>
  <c r="J34" i="10" s="1"/>
  <c r="J36" i="10" s="1"/>
  <c r="B13" i="10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J2" i="10"/>
  <c r="J1" i="10"/>
  <c r="B12" i="7"/>
  <c r="B13" i="7" s="1"/>
  <c r="B16" i="7" s="1"/>
  <c r="B17" i="7" s="1"/>
  <c r="B18" i="7" s="1"/>
  <c r="B21" i="7" s="1"/>
  <c r="B22" i="7" s="1"/>
  <c r="B24" i="7" s="1"/>
  <c r="B26" i="7" s="1"/>
  <c r="B28" i="7" s="1"/>
  <c r="C64" i="6"/>
  <c r="G55" i="5"/>
  <c r="C51" i="5"/>
  <c r="C23" i="5"/>
  <c r="C18" i="5"/>
  <c r="C68" i="6" l="1"/>
  <c r="C91" i="6" s="1"/>
  <c r="B26" i="10"/>
  <c r="B27" i="10" s="1"/>
  <c r="B28" i="10" s="1"/>
  <c r="B29" i="10" s="1"/>
  <c r="B30" i="10" s="1"/>
  <c r="B31" i="10" s="1"/>
  <c r="B32" i="10" s="1"/>
  <c r="B33" i="10" s="1"/>
  <c r="B34" i="10" s="1"/>
  <c r="B36" i="10" s="1"/>
  <c r="I60" i="11"/>
  <c r="C26" i="5"/>
  <c r="J45" i="10"/>
  <c r="J46" i="10" s="1"/>
  <c r="J47" i="10" s="1"/>
  <c r="J48" i="10" s="1"/>
  <c r="J49" i="10" s="1"/>
  <c r="J50" i="10" s="1"/>
  <c r="J51" i="10" s="1"/>
  <c r="J52" i="10" s="1"/>
  <c r="J53" i="10" s="1"/>
  <c r="J54" i="10" s="1"/>
  <c r="J55" i="10" s="1"/>
  <c r="J56" i="10" s="1"/>
  <c r="B44" i="10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C30" i="1"/>
  <c r="C27" i="5" l="1"/>
  <c r="C25" i="62"/>
  <c r="C27" i="62" s="1"/>
  <c r="B58" i="10"/>
  <c r="B59" i="10" s="1"/>
  <c r="B60" i="10" s="1"/>
  <c r="B61" i="10" s="1"/>
  <c r="B62" i="10" s="1"/>
  <c r="B63" i="10" s="1"/>
  <c r="B64" i="10" s="1"/>
  <c r="B65" i="10" s="1"/>
  <c r="B66" i="10" s="1"/>
  <c r="B68" i="10" s="1"/>
  <c r="J58" i="10"/>
  <c r="J59" i="10" s="1"/>
  <c r="J60" i="10" s="1"/>
  <c r="J61" i="10" s="1"/>
  <c r="J62" i="10" s="1"/>
  <c r="J63" i="10" s="1"/>
  <c r="J64" i="10" s="1"/>
  <c r="J65" i="10" s="1"/>
  <c r="J66" i="10" s="1"/>
  <c r="J68" i="10" s="1"/>
  <c r="B30" i="7"/>
  <c r="B33" i="7" s="1"/>
  <c r="B34" i="7" s="1"/>
  <c r="B36" i="7" s="1"/>
  <c r="B38" i="7" s="1"/>
  <c r="E28" i="7" l="1"/>
  <c r="C31" i="62"/>
  <c r="C35" i="62" s="1"/>
  <c r="C31" i="5"/>
  <c r="C35" i="5" s="1"/>
  <c r="C44" i="5" s="1"/>
  <c r="E33" i="7"/>
  <c r="N60" i="11"/>
  <c r="C44" i="62" l="1"/>
  <c r="C43" i="62"/>
  <c r="C43" i="5"/>
  <c r="C42" i="5" s="1"/>
  <c r="E36" i="7"/>
  <c r="C42" i="62" l="1"/>
  <c r="G61" i="5"/>
  <c r="G60" i="5" l="1"/>
  <c r="G62" i="5" l="1"/>
  <c r="G59" i="5" l="1"/>
  <c r="G58" i="5" l="1"/>
  <c r="H23" i="39" l="1"/>
  <c r="D24" i="39"/>
  <c r="E24" i="39" l="1"/>
  <c r="H24" i="39"/>
  <c r="D25" i="39"/>
  <c r="E25" i="39" l="1"/>
  <c r="D26" i="39"/>
  <c r="H26" i="39" s="1"/>
  <c r="H25" i="39"/>
  <c r="D27" i="39" l="1"/>
  <c r="H27" i="39" s="1"/>
  <c r="E26" i="39"/>
  <c r="D28" i="39" l="1"/>
  <c r="H28" i="39" s="1"/>
  <c r="E27" i="39"/>
  <c r="G32" i="20"/>
  <c r="J32" i="20" s="1"/>
  <c r="D29" i="39" l="1"/>
  <c r="H29" i="39" s="1"/>
  <c r="E28" i="39"/>
  <c r="D30" i="39" l="1"/>
  <c r="E29" i="39"/>
  <c r="I34" i="1"/>
  <c r="D31" i="39" l="1"/>
  <c r="H31" i="39" s="1"/>
  <c r="H30" i="39"/>
  <c r="D32" i="39"/>
  <c r="E31" i="39"/>
  <c r="E30" i="39"/>
  <c r="J39" i="1"/>
  <c r="D33" i="39" l="1"/>
  <c r="E32" i="39"/>
  <c r="J37" i="1"/>
  <c r="I39" i="1"/>
  <c r="I37" i="1"/>
  <c r="D34" i="39" l="1"/>
  <c r="D36" i="39" s="1"/>
  <c r="E33" i="39"/>
  <c r="J38" i="1"/>
  <c r="E34" i="39" l="1"/>
  <c r="E36" i="39" s="1"/>
  <c r="E37" i="39" s="1"/>
  <c r="H39" i="39" l="1"/>
  <c r="H49" i="39" s="1"/>
  <c r="H50" i="39" s="1"/>
  <c r="J34" i="1" l="1"/>
  <c r="I35" i="1" l="1"/>
  <c r="J35" i="1" l="1"/>
  <c r="I36" i="1" l="1"/>
  <c r="E15" i="53" l="1"/>
  <c r="I40" i="1"/>
  <c r="J36" i="1" l="1"/>
  <c r="F15" i="53" l="1"/>
  <c r="J40" i="1"/>
  <c r="I8" i="20" l="1"/>
  <c r="J8" i="20" l="1"/>
  <c r="J7" i="20" l="1"/>
  <c r="J9" i="20" s="1"/>
  <c r="G9" i="20"/>
  <c r="F9" i="20" l="1"/>
  <c r="I7" i="20"/>
  <c r="I9" i="20" s="1"/>
  <c r="I38" i="1" l="1"/>
  <c r="I9" i="1" l="1"/>
  <c r="I10" i="1" s="1"/>
  <c r="J9" i="1" l="1"/>
  <c r="D16" i="20" l="1"/>
  <c r="F16" i="20"/>
  <c r="I16" i="20" l="1"/>
  <c r="G16" i="20"/>
  <c r="J16" i="20" l="1"/>
  <c r="D17" i="20"/>
  <c r="C24" i="20"/>
  <c r="F17" i="20"/>
  <c r="C18" i="20"/>
  <c r="C26" i="20" l="1"/>
  <c r="C34" i="20" s="1"/>
  <c r="I17" i="20"/>
  <c r="F24" i="20"/>
  <c r="I24" i="20" s="1"/>
  <c r="D24" i="20"/>
  <c r="G17" i="20"/>
  <c r="D18" i="20"/>
  <c r="D26" i="20" l="1"/>
  <c r="D34" i="20" s="1"/>
  <c r="G24" i="20"/>
  <c r="J24" i="20" s="1"/>
  <c r="J17" i="20"/>
  <c r="G12" i="20" l="1"/>
  <c r="G13" i="20" s="1"/>
  <c r="J13" i="20" s="1"/>
  <c r="J11" i="20"/>
  <c r="J12" i="20" l="1"/>
  <c r="G18" i="20"/>
  <c r="G26" i="20" l="1"/>
  <c r="J18" i="20"/>
  <c r="G34" i="20" l="1"/>
  <c r="J34" i="20" s="1"/>
  <c r="J26" i="20"/>
  <c r="F12" i="20" l="1"/>
  <c r="I11" i="20"/>
  <c r="F13" i="20" l="1"/>
  <c r="I13" i="20" s="1"/>
  <c r="I12" i="20"/>
  <c r="F18" i="20" l="1"/>
  <c r="F26" i="20" l="1"/>
  <c r="I18" i="20"/>
  <c r="I26" i="20" l="1"/>
  <c r="F34" i="20"/>
  <c r="I34" i="20" s="1"/>
  <c r="I12" i="1" l="1"/>
  <c r="J12" i="1" l="1"/>
  <c r="I25" i="1" l="1"/>
  <c r="J25" i="1"/>
  <c r="J8" i="1" l="1"/>
  <c r="I8" i="1" l="1"/>
  <c r="I26" i="1" l="1"/>
  <c r="F30" i="1"/>
  <c r="I30" i="1" l="1"/>
  <c r="E11" i="7"/>
  <c r="J26" i="1" l="1"/>
  <c r="G30" i="1"/>
  <c r="J30" i="1" l="1"/>
  <c r="E16" i="7"/>
  <c r="E6" i="39" l="1"/>
  <c r="D7" i="39"/>
  <c r="H6" i="39"/>
  <c r="D8" i="39" l="1"/>
  <c r="E7" i="39"/>
  <c r="H7" i="39"/>
  <c r="D9" i="39" l="1"/>
  <c r="D10" i="39"/>
  <c r="E9" i="39"/>
  <c r="H9" i="39"/>
  <c r="E8" i="39"/>
  <c r="H8" i="39"/>
  <c r="D11" i="39" l="1"/>
  <c r="E10" i="39"/>
  <c r="H10" i="39"/>
  <c r="D12" i="39" l="1"/>
  <c r="E11" i="39"/>
  <c r="H11" i="39"/>
  <c r="D13" i="39" l="1"/>
  <c r="E12" i="39"/>
  <c r="H12" i="39"/>
  <c r="D14" i="39" l="1"/>
  <c r="E13" i="39"/>
  <c r="H13" i="39"/>
  <c r="D15" i="39" l="1"/>
  <c r="E14" i="39"/>
  <c r="H14" i="39"/>
  <c r="D16" i="39" l="1"/>
  <c r="H15" i="39"/>
  <c r="E15" i="39"/>
  <c r="D17" i="39" l="1"/>
  <c r="H16" i="39"/>
  <c r="E16" i="39"/>
  <c r="E17" i="39" l="1"/>
  <c r="E19" i="39" s="1"/>
  <c r="H17" i="39"/>
  <c r="H19" i="39" s="1"/>
  <c r="D19" i="39"/>
  <c r="E20" i="39" l="1"/>
  <c r="H41" i="39"/>
  <c r="H44" i="39"/>
  <c r="H51" i="39"/>
  <c r="H45" i="39" l="1"/>
  <c r="D56" i="39" s="1"/>
  <c r="D55" i="39"/>
  <c r="H46" i="39"/>
  <c r="G55" i="39" l="1"/>
  <c r="D57" i="39"/>
  <c r="G56" i="39"/>
  <c r="H56" i="39" s="1"/>
  <c r="G57" i="39" l="1"/>
  <c r="H55" i="39"/>
  <c r="H57" i="39" l="1"/>
  <c r="G87" i="6" l="1"/>
  <c r="G76" i="6" l="1"/>
  <c r="G83" i="66" l="1"/>
  <c r="G61" i="66" l="1"/>
  <c r="G21" i="62"/>
  <c r="G51" i="6"/>
  <c r="G21" i="5"/>
  <c r="G19" i="6" l="1"/>
  <c r="G14" i="5"/>
  <c r="G31" i="66"/>
  <c r="G14" i="62"/>
  <c r="G71" i="6" l="1"/>
  <c r="G81" i="66" s="1"/>
  <c r="E81" i="6"/>
  <c r="G77" i="66" l="1"/>
  <c r="E87" i="66"/>
  <c r="G81" i="6"/>
  <c r="G87" i="66" l="1"/>
  <c r="G33" i="5" l="1"/>
  <c r="G94" i="66"/>
  <c r="G83" i="6" l="1"/>
  <c r="E85" i="6"/>
  <c r="G33" i="62" l="1"/>
  <c r="G89" i="66"/>
  <c r="E92" i="66"/>
  <c r="G85" i="6"/>
  <c r="E89" i="6"/>
  <c r="G89" i="6" s="1"/>
  <c r="G92" i="66" l="1"/>
  <c r="E96" i="66"/>
  <c r="G96" i="66" s="1"/>
  <c r="G56" i="5" l="1"/>
  <c r="G27" i="6" l="1"/>
  <c r="G15" i="5"/>
  <c r="G56" i="62"/>
  <c r="G36" i="66" l="1"/>
  <c r="G15" i="62"/>
  <c r="C41" i="1" l="1"/>
  <c r="C43" i="1" l="1"/>
  <c r="C45" i="1" s="1"/>
  <c r="F41" i="1"/>
  <c r="D41" i="1"/>
  <c r="D43" i="1" l="1"/>
  <c r="D45" i="1" s="1"/>
  <c r="G41" i="1"/>
  <c r="I41" i="1"/>
  <c r="I43" i="1" s="1"/>
  <c r="F43" i="1"/>
  <c r="F45" i="1" l="1"/>
  <c r="I45" i="1" s="1"/>
  <c r="E12" i="7"/>
  <c r="J41" i="1"/>
  <c r="J43" i="1" s="1"/>
  <c r="G43" i="1"/>
  <c r="E17" i="7" l="1"/>
  <c r="E18" i="7" s="1"/>
  <c r="G45" i="1"/>
  <c r="J45" i="1" s="1"/>
  <c r="E13" i="7"/>
  <c r="G9" i="5" l="1"/>
  <c r="G9" i="6" l="1"/>
  <c r="G11" i="5"/>
  <c r="E9" i="62"/>
  <c r="G9" i="62" s="1"/>
  <c r="G18" i="66" l="1"/>
  <c r="G9" i="66" l="1"/>
  <c r="G11" i="62"/>
  <c r="G13" i="5" l="1"/>
  <c r="G16" i="6"/>
  <c r="G17" i="6" s="1"/>
  <c r="G28" i="66" s="1"/>
  <c r="G13" i="62" l="1"/>
  <c r="G20" i="66"/>
  <c r="G54" i="62" l="1"/>
  <c r="G54" i="5"/>
  <c r="G57" i="62" l="1"/>
  <c r="E51" i="5"/>
  <c r="G51" i="5" s="1"/>
  <c r="G53" i="5"/>
  <c r="E51" i="62"/>
  <c r="G51" i="62" s="1"/>
  <c r="G53" i="62"/>
  <c r="G57" i="5"/>
  <c r="G20" i="5" l="1"/>
  <c r="E23" i="5"/>
  <c r="G23" i="5" s="1"/>
  <c r="G36" i="6"/>
  <c r="E58" i="6"/>
  <c r="G58" i="6" s="1"/>
  <c r="G52" i="66" l="1"/>
  <c r="E23" i="62" l="1"/>
  <c r="G23" i="62" s="1"/>
  <c r="G20" i="62"/>
  <c r="E66" i="66"/>
  <c r="G66" i="66" s="1"/>
  <c r="G45" i="66"/>
  <c r="G25" i="5" l="1"/>
  <c r="G60" i="6"/>
  <c r="G16" i="5" l="1"/>
  <c r="E18" i="5"/>
  <c r="G32" i="6"/>
  <c r="E34" i="6"/>
  <c r="G68" i="66"/>
  <c r="G34" i="6" l="1"/>
  <c r="E63" i="6"/>
  <c r="G18" i="5"/>
  <c r="G26" i="5" s="1"/>
  <c r="G27" i="5" s="1"/>
  <c r="E26" i="5"/>
  <c r="E25" i="62" l="1"/>
  <c r="G25" i="62" s="1"/>
  <c r="E27" i="5"/>
  <c r="G63" i="6"/>
  <c r="E64" i="6"/>
  <c r="G41" i="66" l="1"/>
  <c r="E43" i="66"/>
  <c r="G16" i="62"/>
  <c r="E18" i="62"/>
  <c r="G64" i="6"/>
  <c r="G43" i="66" l="1"/>
  <c r="E69" i="66"/>
  <c r="G18" i="62"/>
  <c r="G26" i="62" s="1"/>
  <c r="G27" i="62" s="1"/>
  <c r="E26" i="62"/>
  <c r="E27" i="62" s="1"/>
  <c r="G69" i="66" l="1"/>
  <c r="E70" i="66"/>
  <c r="G70" i="66" l="1"/>
  <c r="G40" i="5" l="1"/>
  <c r="G39" i="5" l="1"/>
  <c r="E38" i="5"/>
  <c r="G38" i="5" l="1"/>
  <c r="G39" i="62" l="1"/>
  <c r="G40" i="62" l="1"/>
  <c r="E38" i="62"/>
  <c r="G38" i="62" s="1"/>
  <c r="G66" i="6" l="1"/>
  <c r="E68" i="6"/>
  <c r="G29" i="5"/>
  <c r="E31" i="5"/>
  <c r="E91" i="6" l="1"/>
  <c r="G91" i="6" s="1"/>
  <c r="G68" i="6"/>
  <c r="E35" i="5"/>
  <c r="G31" i="5"/>
  <c r="G35" i="5" l="1"/>
  <c r="E44" i="5"/>
  <c r="G44" i="5" s="1"/>
  <c r="G48" i="5"/>
  <c r="E43" i="5"/>
  <c r="G47" i="5"/>
  <c r="G72" i="66"/>
  <c r="E74" i="66"/>
  <c r="G29" i="62"/>
  <c r="E31" i="62"/>
  <c r="G46" i="5" l="1"/>
  <c r="G31" i="62"/>
  <c r="E35" i="62"/>
  <c r="E42" i="5"/>
  <c r="G42" i="5" s="1"/>
  <c r="G65" i="5" s="1"/>
  <c r="G43" i="5"/>
  <c r="E98" i="66"/>
  <c r="G98" i="66" s="1"/>
  <c r="G74" i="66"/>
  <c r="G35" i="62" l="1"/>
  <c r="G48" i="62"/>
  <c r="E43" i="62"/>
  <c r="G47" i="62"/>
  <c r="E44" i="62"/>
  <c r="G44" i="62" s="1"/>
  <c r="G46" i="62" l="1"/>
  <c r="G43" i="62"/>
  <c r="E42" i="62"/>
  <c r="G42" i="62" s="1"/>
  <c r="G65" i="62" s="1"/>
  <c r="C13" i="52" l="1"/>
  <c r="B13" i="52"/>
  <c r="C17" i="52" l="1"/>
  <c r="F23" i="53" s="1"/>
  <c r="B17" i="52" l="1"/>
  <c r="E17" i="53" s="1"/>
  <c r="E19" i="53" l="1"/>
  <c r="E18" i="53"/>
  <c r="F21" i="53" l="1"/>
  <c r="E34" i="53"/>
  <c r="E21" i="53"/>
  <c r="F24" i="53" l="1"/>
  <c r="F25" i="53" s="1"/>
  <c r="F36" i="53"/>
  <c r="E39" i="53"/>
  <c r="F35" i="53"/>
  <c r="E38" i="53"/>
  <c r="F27" i="53" l="1"/>
  <c r="F26" i="53"/>
  <c r="F31" i="53" l="1"/>
  <c r="F29" i="53"/>
  <c r="F34" i="53"/>
  <c r="F38" i="53" l="1"/>
  <c r="F39" i="53"/>
  <c r="P27" i="11" l="1"/>
  <c r="E22" i="7" s="1"/>
  <c r="E24" i="7" s="1"/>
  <c r="E26" i="7" s="1"/>
  <c r="E30" i="7" s="1"/>
  <c r="E38" i="7" l="1"/>
</calcChain>
</file>

<file path=xl/sharedStrings.xml><?xml version="1.0" encoding="utf-8"?>
<sst xmlns="http://schemas.openxmlformats.org/spreadsheetml/2006/main" count="825" uniqueCount="448">
  <si>
    <t>Original Filing</t>
  </si>
  <si>
    <t>Compliance Filing</t>
  </si>
  <si>
    <t>Revenue Requirement</t>
  </si>
  <si>
    <t>Fuel and Purchased Power</t>
  </si>
  <si>
    <t>Non Fuel O&amp;M -Labour</t>
  </si>
  <si>
    <t>Non Fuel O&amp;M -Other</t>
  </si>
  <si>
    <t>Depreciation and Amortization</t>
  </si>
  <si>
    <t>Please see Table 1.1-2</t>
  </si>
  <si>
    <t>Return on Rate Base</t>
  </si>
  <si>
    <t>A</t>
  </si>
  <si>
    <t>Total Revenue Requirement</t>
  </si>
  <si>
    <t>Revenues at Existing Rates</t>
  </si>
  <si>
    <t>Residential</t>
  </si>
  <si>
    <t>Commercial</t>
  </si>
  <si>
    <t>Industrial</t>
  </si>
  <si>
    <t>Streetlight and Sentinel Light</t>
  </si>
  <si>
    <t>Wholesale</t>
  </si>
  <si>
    <t>Secondary Sales revenues</t>
  </si>
  <si>
    <t>Rider J Revenues</t>
  </si>
  <si>
    <t>Other Revenue</t>
  </si>
  <si>
    <t>B</t>
  </si>
  <si>
    <t>Total revenues at existing rates</t>
  </si>
  <si>
    <t>C=A-B</t>
  </si>
  <si>
    <t>Required GRA rate increase</t>
  </si>
  <si>
    <t>Less: Other Revenues</t>
  </si>
  <si>
    <t>Less: Secondary Sales</t>
  </si>
  <si>
    <t>Revenue Required from Firm Rates</t>
  </si>
  <si>
    <t>Line #</t>
  </si>
  <si>
    <t>1a</t>
  </si>
  <si>
    <t>$000</t>
  </si>
  <si>
    <t>1b</t>
  </si>
  <si>
    <t xml:space="preserve">Consolidated Firm Industrial Sales Revenues - Base Rates </t>
  </si>
  <si>
    <t>2a</t>
  </si>
  <si>
    <t>2b</t>
  </si>
  <si>
    <t>3=1+2</t>
  </si>
  <si>
    <t>Total Consolidated Firm Sales Revenues at existing rates</t>
  </si>
  <si>
    <t>5a=4/3</t>
  </si>
  <si>
    <t>Required Rate Increase on total Consolidated Revenues</t>
  </si>
  <si>
    <t>%</t>
  </si>
  <si>
    <t>5b=4/(1a+1b)</t>
  </si>
  <si>
    <t>Rider J Increase Required</t>
  </si>
  <si>
    <t>Rider J Required</t>
  </si>
  <si>
    <t>Existing Rider J - non-industrial</t>
  </si>
  <si>
    <t>Existing Rider J - industrial</t>
  </si>
  <si>
    <t>Total Rider J with increases - non-industrial</t>
  </si>
  <si>
    <t>Total Rider J with increases - industrial</t>
  </si>
  <si>
    <t>Notes:</t>
  </si>
  <si>
    <t>Adjustments</t>
  </si>
  <si>
    <t>in $000</t>
  </si>
  <si>
    <t>Calculation of Rate Base</t>
  </si>
  <si>
    <t>Property, Plant and Equipment</t>
  </si>
  <si>
    <t>Accumulated Amortization</t>
  </si>
  <si>
    <t>Construction-in-progress</t>
  </si>
  <si>
    <t xml:space="preserve">Miscellaneous reserves </t>
  </si>
  <si>
    <t>Total Deductions</t>
  </si>
  <si>
    <t>Less: Studies in Progress</t>
  </si>
  <si>
    <t>Total Additions</t>
  </si>
  <si>
    <t>Previous Year Ending Balance</t>
  </si>
  <si>
    <t>Current Year Ending Balance</t>
  </si>
  <si>
    <t>Mid-year Balance</t>
  </si>
  <si>
    <t>Rate Case</t>
  </si>
  <si>
    <t>Working Capital requirements</t>
  </si>
  <si>
    <t>Gross Mid-year Net Rate Base</t>
  </si>
  <si>
    <t>Net Mid-year Contributions</t>
  </si>
  <si>
    <t>Net Mid-year Net Rate Base</t>
  </si>
  <si>
    <t>Average Cost of Capital</t>
  </si>
  <si>
    <t>Cost of debt</t>
  </si>
  <si>
    <t>ROE</t>
  </si>
  <si>
    <t>Return on rate base</t>
  </si>
  <si>
    <t>Debt</t>
  </si>
  <si>
    <t>Total Return on rate base change</t>
  </si>
  <si>
    <t>Due to change of ROE and Debt cost</t>
  </si>
  <si>
    <t>Due to change in Rate base</t>
  </si>
  <si>
    <t>Net Amortization</t>
  </si>
  <si>
    <t>Fixed Asset Depreciation</t>
  </si>
  <si>
    <t>Customer contribution</t>
  </si>
  <si>
    <t>Change</t>
  </si>
  <si>
    <t>Amortization of fire insurance recoveries</t>
  </si>
  <si>
    <t>Disallowed Depreciation</t>
  </si>
  <si>
    <t>Amortization of deferred charges</t>
  </si>
  <si>
    <t>Feasibility and Relicensing</t>
  </si>
  <si>
    <t>Dam safety</t>
  </si>
  <si>
    <t>Vegetation Management</t>
  </si>
  <si>
    <t>Total Impact to Revenue Requirement</t>
  </si>
  <si>
    <t>Total Additions [reflect above changes]</t>
  </si>
  <si>
    <t>Current Year Ending Balance [reflect above changes]</t>
  </si>
  <si>
    <t>Mid-year Balance [reflect above changes]</t>
  </si>
  <si>
    <t>Working Capital requirements [reflects changes in spending and revenues]</t>
  </si>
  <si>
    <t>Line No.</t>
  </si>
  <si>
    <t>Reference</t>
  </si>
  <si>
    <t>Table 1.1</t>
  </si>
  <si>
    <t>Revenue Shortfall/(Surplus)</t>
  </si>
  <si>
    <t>L1 - L2</t>
  </si>
  <si>
    <t>Interim Rider J collections</t>
  </si>
  <si>
    <t>Table 1.1-5</t>
  </si>
  <si>
    <t>Transfer of Rider F Adjustments</t>
  </si>
  <si>
    <t>Table 1.1-6</t>
  </si>
  <si>
    <t>Total Net Revenue Shortfall/(Surplus) True-up</t>
  </si>
  <si>
    <t>Consolidated Non-industrial</t>
  </si>
  <si>
    <t>Consolidated Industrial</t>
  </si>
  <si>
    <t>Total Consolidated Revenues at Base Rates</t>
  </si>
  <si>
    <t>AEY retail revenues at Base Rates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</si>
  <si>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</si>
  <si>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</si>
  <si>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</si>
  <si>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</si>
  <si>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</si>
  <si>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</si>
  <si>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</si>
  <si>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</si>
  <si>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</si>
  <si>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</si>
  <si>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</si>
  <si>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Month</t>
  </si>
  <si>
    <t>Rider F Surcharge - Industrial</t>
  </si>
  <si>
    <t>Rider F Surcharge - CIS</t>
  </si>
  <si>
    <t>Inter-company Transfer</t>
  </si>
  <si>
    <t>Balance</t>
  </si>
  <si>
    <t>C</t>
  </si>
  <si>
    <t>D</t>
  </si>
  <si>
    <t>E</t>
  </si>
  <si>
    <t>F</t>
  </si>
  <si>
    <t>G</t>
  </si>
  <si>
    <t>YEC Retail Non-Industrial Base Rate Revenue Forecast</t>
  </si>
  <si>
    <t>YEC Industrial Base Rate Revenue Forecast</t>
  </si>
  <si>
    <t>Retail Sales</t>
  </si>
  <si>
    <t>Revenues at Base Rates</t>
  </si>
  <si>
    <t>VG Sales</t>
  </si>
  <si>
    <t>Total Industrial Sales</t>
  </si>
  <si>
    <t>MW.h</t>
  </si>
  <si>
    <t>December</t>
  </si>
  <si>
    <t>Total</t>
  </si>
  <si>
    <t>Diesel</t>
  </si>
  <si>
    <r>
      <t>Fuel Price Variance [Original]</t>
    </r>
    <r>
      <rPr>
        <b/>
        <vertAlign val="superscript"/>
        <sz val="10"/>
        <rFont val="Arial"/>
        <family val="2"/>
      </rPr>
      <t>1</t>
    </r>
  </si>
  <si>
    <t>RS 32 SS Adjustment</t>
  </si>
  <si>
    <t>Based on 2021 GRA inputs</t>
  </si>
  <si>
    <t>Victoria Gold</t>
  </si>
  <si>
    <t>MWh</t>
  </si>
  <si>
    <r>
      <t>Fuel Price Variance [Revised]</t>
    </r>
    <r>
      <rPr>
        <b/>
        <vertAlign val="superscript"/>
        <sz val="10"/>
        <rFont val="Arial"/>
        <family val="2"/>
      </rPr>
      <t>2</t>
    </r>
  </si>
  <si>
    <r>
      <t>RS 32 SS Adjustment</t>
    </r>
    <r>
      <rPr>
        <b/>
        <vertAlign val="superscript"/>
        <sz val="10"/>
        <rFont val="Arial"/>
        <family val="2"/>
      </rPr>
      <t>3</t>
    </r>
  </si>
  <si>
    <t>IPPs</t>
  </si>
  <si>
    <t>Total Fuel Cost, $000</t>
  </si>
  <si>
    <t>Total Maintenance, $000</t>
  </si>
  <si>
    <t>LNG Run-Ups</t>
  </si>
  <si>
    <t xml:space="preserve">Diesel Run-Ups </t>
  </si>
  <si>
    <t>Maintennace run-ups (MW.h)</t>
  </si>
  <si>
    <t>LTA Fuel Cost, $000</t>
  </si>
  <si>
    <t>Weighted Average Diesel price</t>
  </si>
  <si>
    <t>LNG Price</t>
  </si>
  <si>
    <t>Fuel Prices, $/kW.h</t>
  </si>
  <si>
    <t>LNG</t>
  </si>
  <si>
    <t>LTA Thermal Generation (MW.h)</t>
  </si>
  <si>
    <t>IPPs (MW.h)</t>
  </si>
  <si>
    <t>Purchased Power Cost, $000</t>
  </si>
  <si>
    <t>Total Fuel and Purchased Power Cost, $000</t>
  </si>
  <si>
    <t>Gross YEC Load (MW.h)</t>
  </si>
  <si>
    <t>YEC Load net of IPPs (MW.h)</t>
  </si>
  <si>
    <t>Mid-Year Rate Base</t>
  </si>
  <si>
    <t>Contributions</t>
  </si>
  <si>
    <t>Application</t>
  </si>
  <si>
    <t>Intangibles</t>
  </si>
  <si>
    <t>Sales, MW.h</t>
  </si>
  <si>
    <t>Alexco Sales</t>
  </si>
  <si>
    <t>Total Consolidated Base Rate Revenues</t>
  </si>
  <si>
    <t>Included in the Original Application</t>
  </si>
  <si>
    <t>Note:</t>
  </si>
  <si>
    <t>Variance for Compliance Filing</t>
  </si>
  <si>
    <t>C=B-A</t>
  </si>
  <si>
    <t>E=B-D</t>
  </si>
  <si>
    <t>% share</t>
  </si>
  <si>
    <t>Share of true-up</t>
  </si>
  <si>
    <t>Existing Transmission net costs</t>
  </si>
  <si>
    <t>4=1-3</t>
  </si>
  <si>
    <t>Year End Net Book Value</t>
  </si>
  <si>
    <t>Total New Transmission Facilities Fixed Costs</t>
  </si>
  <si>
    <t>Year End Net Cost [net of contributions]</t>
  </si>
  <si>
    <t>Annual Depreciation</t>
  </si>
  <si>
    <t>Accumulated Depreciation</t>
  </si>
  <si>
    <t>9=6-8</t>
  </si>
  <si>
    <t>Year End Cost</t>
  </si>
  <si>
    <t>Year End Contributions</t>
  </si>
  <si>
    <t>13=11+12</t>
  </si>
  <si>
    <t>Year End Net Cost</t>
  </si>
  <si>
    <t>16=13-15</t>
  </si>
  <si>
    <t>SVC/Statcom Costs***</t>
  </si>
  <si>
    <t>20=18+19</t>
  </si>
  <si>
    <t>23=20-22</t>
  </si>
  <si>
    <t>25=10+17+24</t>
  </si>
  <si>
    <t>Rate Base</t>
  </si>
  <si>
    <t>26=7+14+21</t>
  </si>
  <si>
    <t>Depreciation</t>
  </si>
  <si>
    <t>Existing Transmission Facilities</t>
  </si>
  <si>
    <t>Subtotal existing facilities</t>
  </si>
  <si>
    <t>Subtotal new facilities</t>
  </si>
  <si>
    <t>Total Transmission Facilities Fixed Cost</t>
  </si>
  <si>
    <t>Fixed Charge at 85% of annual costs</t>
  </si>
  <si>
    <t>Fixed Charge per month</t>
  </si>
  <si>
    <t>Major Industrial Use of Transmission Facilities</t>
  </si>
  <si>
    <t>Monthly Fixed Charges, $/month</t>
  </si>
  <si>
    <t>New Transmission Facilities [net of contributions]</t>
  </si>
  <si>
    <t>Total true-up</t>
  </si>
  <si>
    <t>Table 1.1:
Summary of Changes to the Revenue Requirement and Revenues at Existing Rates ($000)</t>
  </si>
  <si>
    <t>Deferred Study Costs and Intangibles</t>
  </si>
  <si>
    <t>Required True-up</t>
  </si>
  <si>
    <t>Additional Firm Rate Revenues Required</t>
  </si>
  <si>
    <r>
      <t>Consolidated Firm Retail Sales Revenues - Base Rates</t>
    </r>
    <r>
      <rPr>
        <vertAlign val="superscript"/>
        <sz val="10"/>
        <color theme="1"/>
        <rFont val="Tahoma"/>
        <family val="2"/>
      </rPr>
      <t>1</t>
    </r>
    <r>
      <rPr>
        <sz val="10"/>
        <color theme="1"/>
        <rFont val="Tahoma"/>
        <family val="2"/>
      </rPr>
      <t xml:space="preserve"> </t>
    </r>
  </si>
  <si>
    <r>
      <t>Consolidated Rider J Revenues</t>
    </r>
    <r>
      <rPr>
        <vertAlign val="superscript"/>
        <sz val="10"/>
        <color theme="1"/>
        <rFont val="Tahoma"/>
        <family val="2"/>
      </rPr>
      <t>2</t>
    </r>
  </si>
  <si>
    <r>
      <t>AEY Rider R Revenues</t>
    </r>
    <r>
      <rPr>
        <vertAlign val="superscript"/>
        <sz val="10"/>
        <color theme="1"/>
        <rFont val="Tahoma"/>
        <family val="2"/>
      </rPr>
      <t>3</t>
    </r>
  </si>
  <si>
    <t>Retail Revenue increase required in 2023</t>
  </si>
  <si>
    <t>Total Consolidated Firm Sales Revenues with 2023 Increase</t>
  </si>
  <si>
    <t>Retail Revenue increase required in 2024</t>
  </si>
  <si>
    <t>8=6-3</t>
  </si>
  <si>
    <t>To Be Recovered from 2023 Increase</t>
  </si>
  <si>
    <t>9=7-8</t>
  </si>
  <si>
    <t>Net Retail Revenue increase required in 2024</t>
  </si>
  <si>
    <t>10a=9/6</t>
  </si>
  <si>
    <t>10b=9/(1a+1b)</t>
  </si>
  <si>
    <t>11=6 * 10a</t>
  </si>
  <si>
    <t>Total Consolidated Firm Sales Revenues with 2024 Increase</t>
  </si>
  <si>
    <t>12=5a*(1+10a)+10a</t>
  </si>
  <si>
    <t>Total Cumulative 2023 and 2024 Rate Increases (compounded)</t>
  </si>
  <si>
    <t>13=5b and 10b</t>
  </si>
  <si>
    <t>16=13+14</t>
  </si>
  <si>
    <t>17=13+15</t>
  </si>
  <si>
    <t>Brushing cost reduced</t>
  </si>
  <si>
    <t>[§144]</t>
  </si>
  <si>
    <t>[§48 - wholesale increased by 6.5 GWh]</t>
  </si>
  <si>
    <t>Please see Table 1.1-1 [§48, §73]</t>
  </si>
  <si>
    <t>SCADA Communication</t>
  </si>
  <si>
    <t>[§153]</t>
  </si>
  <si>
    <t>Environmental Mgmt</t>
  </si>
  <si>
    <t>Change in ROE</t>
  </si>
  <si>
    <t>Change in rate base</t>
  </si>
  <si>
    <t>YEC Firm Retail Base Rates Revenues</t>
  </si>
  <si>
    <t>AEY Firm Retail Base Rates Revenues</t>
  </si>
  <si>
    <t>1. Total Consolidated Retail Revenues at existing Base Rates include revenues from YEC and AEY's residential, general service and streetlight sales. AEY firm base rate retail revenues are from AEY's 2023/24 GRA Compliance Filing Schedule 2.1. YEC firm base rate retail revenues are from compliance filing Tab 2, Table 2.1.</t>
  </si>
  <si>
    <t>3. AEY Rider R Revenues are based on AEY's 2023/24 GRA Compliance Filing, including Rider R at 8.30% for 2023 [AEY's 2023/24 GRA Compliance Filing Schedule 12.2 shows no revenue shortfall at existing rates for 2023, i.e., the Rider R for 2023 remains at 8.30%] and for 2024 at 14.38% [AEY's 2023/24 GRA Compliance Filing Schedule 12.1]. There is no impact to YEC Rider J calculations from AEY's Rider R as the Rider J is calculated based on base rate revenues.</t>
  </si>
  <si>
    <t>1a (i)</t>
  </si>
  <si>
    <t>1a (ii)</t>
  </si>
  <si>
    <t>[§343]</t>
  </si>
  <si>
    <t>Manager Community Relations</t>
  </si>
  <si>
    <t>Remove the cost related to Manager Community Relations from 2023 and prorate for 2024 based on filling the position on April 22, 2024 [§109]</t>
  </si>
  <si>
    <t>Adjust maintenance and capital allocation</t>
  </si>
  <si>
    <t>Adjust maintenance and capital allocation based on the 2023 forecast [§110] - capital allocation change from 18.4% to 17.9%</t>
  </si>
  <si>
    <t>2023 Year-end balance</t>
  </si>
  <si>
    <t>2024 Year-end balance</t>
  </si>
  <si>
    <t>October 1, 2024 Rate Implementation</t>
  </si>
  <si>
    <t>Table 1.1-4. Determination of the 2023 and 2024 Revenue Shortfall True-up Rider</t>
  </si>
  <si>
    <t>Compliance Filing Revenue Requirement</t>
  </si>
  <si>
    <t>Revenues at pre-GRA rates</t>
  </si>
  <si>
    <t>January 1, 2024 - September 30, 2024 Interim Rider J Collections</t>
  </si>
  <si>
    <t>Net 2023/24 Revenue Shortfall/(Surplus) True-up</t>
  </si>
  <si>
    <t>Interim Rider J</t>
  </si>
  <si>
    <t>2024 Forecast based on 2023/24 GRA</t>
  </si>
  <si>
    <t>2025 Forecast</t>
  </si>
  <si>
    <t>2026 Forecast</t>
  </si>
  <si>
    <t>Revenue Shortfall True-up Rider J1 effective October 1, 2024</t>
  </si>
  <si>
    <t>October 1, 2024 - December 31, 2024 Rider J Collections at final rates</t>
  </si>
  <si>
    <t>YUB Order 2024-05 Compliance Filing</t>
  </si>
  <si>
    <t>YEC 2023/24 GRA</t>
  </si>
  <si>
    <t>FPVA 2023 Opening Balance</t>
  </si>
  <si>
    <t>Based on 2023/24 GRA inputs</t>
  </si>
  <si>
    <t>1. Based on 2021 GRA fuel prices and fuel efficiencies.</t>
  </si>
  <si>
    <t>2. Based on 2023/24 GRA fuel prices and fuel efficiencies.</t>
  </si>
  <si>
    <t>6=3 + (1a+1b)* 5b</t>
  </si>
  <si>
    <t>[§165]</t>
  </si>
  <si>
    <t>Public safety plans</t>
  </si>
  <si>
    <t>Digital strategy and policy development</t>
  </si>
  <si>
    <t>Privacy management program</t>
  </si>
  <si>
    <t>Vegetation management plan update</t>
  </si>
  <si>
    <t>Cyber security framework</t>
  </si>
  <si>
    <t>Digital reporting review</t>
  </si>
  <si>
    <t>Records policy planning and program development</t>
  </si>
  <si>
    <t>2023/24 GRA Original Filing</t>
  </si>
  <si>
    <t>YUB 2024-05
Compliance Filing</t>
  </si>
  <si>
    <t>2022 Year-end balance</t>
  </si>
  <si>
    <t>Deferred Costs and Intangible Assets</t>
  </si>
  <si>
    <t>Reference to YUB Order 2024-05</t>
  </si>
  <si>
    <t>Less: Revenues from Firm Sales at Existing Rates [includes Rider J]*</t>
  </si>
  <si>
    <t>* - includes updated RS 39 Fixed Charges</t>
  </si>
  <si>
    <t>2. Consolidated Rider J revenues at existing rates include YEC's Rider J at 34.84% for firm YEC and AEY retail sales and at 31.19% for firm industrial sales based on YUB Order 2023-05. The Rider J for 2023 was overstated in the GRA filing: the calculated Rider J would have been $25.509 million compared to $26.265 million included as revenues at existing rates in Table 2.1 and Table 4.2. In this compliance filing YEC used $26.265 million consistent with the original GRA filing forecast. This reduced the revenue shortfall amount compared to revenue shortfall that would have been with the calculated Rider J at $25.509 million.</t>
  </si>
  <si>
    <t>4=Table 1.2</t>
  </si>
  <si>
    <t>7=Table 1.2</t>
  </si>
  <si>
    <t>YEC's McQuesten Substation Costs*</t>
  </si>
  <si>
    <t>Transmission Facilities Development**</t>
  </si>
  <si>
    <t>* VGC Group PPA Section 7.7 (b) notes Fixed Charge will include YEC’s McQuesten Substation Costs. As per section 6 (d) YEC’s McQuesten Substation Costs are after VGC Group contributions.</t>
  </si>
  <si>
    <t>** The completion date for Transmission Facilities is March 15, 2021 [also includes the net spending of $0.030 million in 2022].</t>
  </si>
  <si>
    <t>*** The completion date for SVC/Statcom is October 28, 2021 [also includes the net spending of $0.215 million in 2022]. The depreciation is based on a 10-year life [please refer to Order 2022-03 Compliance Filing filed on April 14, 2022, page 2-13].</t>
  </si>
  <si>
    <t>Average Cost of Capital (2023/24 GRA)</t>
  </si>
  <si>
    <t>Hecla Yukon (Alexco)</t>
  </si>
  <si>
    <t>Table 1.1-4a YEC 2023/24 GRA Compliance Filing: RS39 Fixed Charges</t>
  </si>
  <si>
    <t>Calculated based on YUB Order 2024-05</t>
  </si>
  <si>
    <t>2023 Actual Sales</t>
  </si>
  <si>
    <t>Hecla Yukon</t>
  </si>
  <si>
    <t>* - incl. Jan-June prem actual sales</t>
  </si>
  <si>
    <t>2024 Jan-Sep Forecast Sales*</t>
  </si>
  <si>
    <t>Billed Fixed Charges [Jan-Sep 2024 based on interim Fixed Charge]</t>
  </si>
  <si>
    <t>Total true-up before Rider J</t>
  </si>
  <si>
    <t>Pre-GRA Rider J</t>
  </si>
  <si>
    <t>Rider J at 31.19%</t>
  </si>
  <si>
    <t>Total Jan - Sep 2024 true-up</t>
  </si>
  <si>
    <t>Table 1.1-4a) i), Line 5</t>
  </si>
  <si>
    <t>Table 1.1-4a) i), Line 2</t>
  </si>
  <si>
    <t>Table 1.1-4a) i), Line 25</t>
  </si>
  <si>
    <t>Table 1.1-4a) i), Line 26</t>
  </si>
  <si>
    <t>Interim Rider J Revenues</t>
  </si>
  <si>
    <t>L4 - L5</t>
  </si>
  <si>
    <t>L10 + L11</t>
  </si>
  <si>
    <t>L13 + L14</t>
  </si>
  <si>
    <t>L12 / L15</t>
  </si>
  <si>
    <t>Final Rider J</t>
  </si>
  <si>
    <t>1. The revised long-term average thermal generation for the Compliance Filing was calculated based on Table 2.1-1 in Appendix 2.1 of the Application reflecting updated 2023 and 2024 generation numbers net of IPPs as illustrated in Table 1.1-1.</t>
  </si>
  <si>
    <t>NBV of Disallowed Assets</t>
  </si>
  <si>
    <t>With Rider J before GST</t>
  </si>
  <si>
    <t>Total October 1, 2024 to December 31, 2026</t>
  </si>
  <si>
    <t>Consolidated Revenues at Base Rates for October 1, 2024 to December 31, 2024 [27 months]</t>
  </si>
  <si>
    <t>Total Incremental Revenues</t>
  </si>
  <si>
    <t>L7 + L8</t>
  </si>
  <si>
    <t>L3 + L6 - L9</t>
  </si>
  <si>
    <t>Incremental RS39 Fixed Charge to be recovered from industrial customers [see Table 1.1-4a]</t>
  </si>
  <si>
    <t>Ffixed Charge update impact [see Table 1.1-4a]</t>
  </si>
  <si>
    <t>MH0 Road &amp; Road Slope Stability</t>
  </si>
  <si>
    <t>Mayo Mobile Diesel Genset</t>
  </si>
  <si>
    <t>Schwatka Lake Safety/Debris Boom</t>
  </si>
  <si>
    <t>P&amp;C: S250 Callison Protection, Control and SCADA Upgrade</t>
  </si>
  <si>
    <t>Aishihik 5-Year License Renewal</t>
  </si>
  <si>
    <t>Aishihik 25-Year License Renewal</t>
  </si>
  <si>
    <t>Atlin Hydro SIS and EPA</t>
  </si>
  <si>
    <t>Digital Strategy and Policy Development</t>
  </si>
  <si>
    <t>Privacy Management Program</t>
  </si>
  <si>
    <t>Vegetation Management Plan Update</t>
  </si>
  <si>
    <t>Public Safety Plans</t>
  </si>
  <si>
    <t>Lewes River Boat Lock Insurance Proceeds</t>
  </si>
  <si>
    <t>IPP Connections Customer Contributions</t>
  </si>
  <si>
    <t>Current year-end balance</t>
  </si>
  <si>
    <t>Contributions in WIP</t>
  </si>
  <si>
    <t>Current year-end balance in-service</t>
  </si>
  <si>
    <t>Accumulated amortization of contributions</t>
  </si>
  <si>
    <t>Net 2023 year-end balance in-service</t>
  </si>
  <si>
    <t>Net 2022 year-end balance in-service</t>
  </si>
  <si>
    <t>2023/24 GRA 
Application</t>
  </si>
  <si>
    <t>Previous Year Ending Balance [see 2023 table]</t>
  </si>
  <si>
    <t>Amortization of IPP Connections Customer Contributions</t>
  </si>
  <si>
    <t>Net 2024 year-end balance in-service</t>
  </si>
  <si>
    <t>Depreciation of IPP Connections</t>
  </si>
  <si>
    <t>Depreciation of Whitehorse Stoplog Crane Replacement</t>
  </si>
  <si>
    <t>Removed amortization for 2023 changes</t>
  </si>
  <si>
    <t>2023 Cost Updates</t>
  </si>
  <si>
    <t>2024 Opening Balance change [2023 changes]</t>
  </si>
  <si>
    <t>2024 Cost Updates</t>
  </si>
  <si>
    <t>Atlin Hydro SIS and EPA Contributions</t>
  </si>
  <si>
    <t>Battery Energy Storage System (BESS) Contributions</t>
  </si>
  <si>
    <t>Table 1.2: YEC 2023 and 2024 Compliance Filing Revenue Required from Rates ($000s)</t>
  </si>
  <si>
    <t>Table 1.3: YEC 2023/24 GRA Compliance Filing Required Rider J Increase Calculation</t>
  </si>
  <si>
    <t>Table 1.1-1:
2023/24 GRA Compliance Filing Fuel Cost Calculation
($000)</t>
  </si>
  <si>
    <t>Reduction in Depreciation for four asset classes [section 2.4.1 of the compliance filing]</t>
  </si>
  <si>
    <t>Reduction in Depreciation for four asset classes for 2024 [section 2.4.1 of the compliance filing]</t>
  </si>
  <si>
    <t>Reduction in Depreciation for four asset classes for 2023 [section 2.4.1 of the compliance filing]</t>
  </si>
  <si>
    <t>Battery Energy Storage System (BESS) [section 2.6.5.1 of the compliance filing]</t>
  </si>
  <si>
    <t>IPP Connections [section 2.6.2.1 of the compliance filing]</t>
  </si>
  <si>
    <t>WH2 Uprate [$0.175M disallowed AFUDC less amortization for 2023]</t>
  </si>
  <si>
    <t>WH4 - Servomotor [$0.019M disallowed AFUDC less amortization for 2023]</t>
  </si>
  <si>
    <t>Enterprise Asset Management [$0.042M disallowed AFUDC less amortization for 2023]</t>
  </si>
  <si>
    <t>Atlin Hydro SIS and EPA Contributions [updated cost as section 2.6.5.4 of the compliance filing]</t>
  </si>
  <si>
    <t>Remove IPP Deferral Account Balance [Jan 1, 2023 set at $0 - section 2.7.4 of compliance filing]</t>
  </si>
  <si>
    <t>IPP Connections Customer Contributions [section 2.6.2.1 of the compliance filing]</t>
  </si>
  <si>
    <t>Table 1.1-5 Consolidated Revenues and Interim Rider J Revenue Calculation for True-up</t>
  </si>
  <si>
    <t>2023 Opening WIP</t>
  </si>
  <si>
    <t>2023 Expenditures</t>
  </si>
  <si>
    <t>2023 Closing</t>
  </si>
  <si>
    <t>2023 Ending WIP</t>
  </si>
  <si>
    <t>2024 Expenditures</t>
  </si>
  <si>
    <t>2024 Closing</t>
  </si>
  <si>
    <t>2024 Ending WIP</t>
  </si>
  <si>
    <t>Deferred Costs</t>
  </si>
  <si>
    <t>Secondary Sales, MWh</t>
  </si>
  <si>
    <t>2023/24 GRA Approved Rate, $/kWh</t>
  </si>
  <si>
    <t>Actuals Rate, $/kWh</t>
  </si>
  <si>
    <t>D=A*(C-B)</t>
  </si>
  <si>
    <t>WH2 Uprate [$0.175M disallowed AFUDC less amortization for 2023 and 2024]</t>
  </si>
  <si>
    <t>WH4 - Servomotor [$0.019M disallowed AFUDC less amortization for 2023 and 2024]</t>
  </si>
  <si>
    <t>Enterprise Asset Management [$0.042M disallowed AFUDC less amor. for 2023 and 2024]</t>
  </si>
  <si>
    <t>Disallowed assets [net book value] - [Para 227 - AFUDC reduction less $0.07 amortization impact]</t>
  </si>
  <si>
    <t>Disallowed assets [net book value] - [Para 227 - AFUDC less $0.07/year amor. for 2023-2024]</t>
  </si>
  <si>
    <t>Lewes River Boat Lock Insurance Proceeds  [Undertaking #23, paragraph 245]</t>
  </si>
  <si>
    <t>Records Policy Planning and Program Development [paragraph 343]</t>
  </si>
  <si>
    <t>Digital Reporting Review [paragraph 343]</t>
  </si>
  <si>
    <t>Public Safety Plans [paragraph 343]</t>
  </si>
  <si>
    <t>Vegetation Management Plan Update [paragraph 343]</t>
  </si>
  <si>
    <t>Privacy Management Program [paragraph 343]</t>
  </si>
  <si>
    <t>Cyber Security Framework [paragraph 343]</t>
  </si>
  <si>
    <t>Digital Strategy and Policy Development [paragraph 343]</t>
  </si>
  <si>
    <t>Atlin Hydro SIS and EPA [section 2.6.5.4 of the compliance filing]</t>
  </si>
  <si>
    <t>Aishihik 25-Year License Renewal [Undertaking #23, paragraph 313]</t>
  </si>
  <si>
    <t>Aishihik 5-Year License Renewal [Undertaking #23, paragraph 245]</t>
  </si>
  <si>
    <t>AH3 Overhaul [Undertaking #23, paragraph 245 - paragraph 245 has a typo and shows $2.5 million]</t>
  </si>
  <si>
    <t>DD4 Overhaul [Undertaking #23, paragraph 245]</t>
  </si>
  <si>
    <t>Mayo Mobile Diesel Genset [Undertaking #23, paragraph 245]</t>
  </si>
  <si>
    <t>Lewes River Boat Lock Road Access Rebuild [Undertaking #23, paragraph 245]</t>
  </si>
  <si>
    <t>P&amp;C: S250 Callison Protection, Control and SCADA Upgrade [Undertaking #23, paragraph 245]</t>
  </si>
  <si>
    <t>Schwatka Lake Safety/Debris Boom [Undertaking #23, paragraph 245]</t>
  </si>
  <si>
    <t>MH0 Road &amp; Road Slope Stability [Undertaking #23, paragraph 245]</t>
  </si>
  <si>
    <t>Whitehorse Stoplog Crane Replacement [Undertaking #23, paragraph 245]</t>
  </si>
  <si>
    <t>Thermal Replacement (16.5 MW) [paragraph 276]</t>
  </si>
  <si>
    <t>Battery Energy Storage System (BESS) [see Table 1.1-3c]</t>
  </si>
  <si>
    <t>IPP Connections [see Table 1.1-3c]</t>
  </si>
  <si>
    <t>Whitehorse Stoplog Crane Replacement [see Table 1.1-3c]</t>
  </si>
  <si>
    <t>MH0 Road &amp; Road Slope Stability [see Table 1.1-3c]</t>
  </si>
  <si>
    <t>Mayo Mobile Diesel Genset [see Table 1.1-3c]</t>
  </si>
  <si>
    <t>Schwatka Lake Safety/Debris Boom [see Table 1.1-3c]</t>
  </si>
  <si>
    <t>P&amp;C: S250 Callison Protection, Control and SCADA Upgrade [see Table 1.1-3c]</t>
  </si>
  <si>
    <t>Aishihik 5-Year License Renewal [see Table 1.1-3c]</t>
  </si>
  <si>
    <t>Aishihik 25-Year License Renewal [see Table 1.1-3c]</t>
  </si>
  <si>
    <t>Atlin Hydro SIS and EPA [see Table 1.1-3c]</t>
  </si>
  <si>
    <t>Atlin Hydro SIS and EPA Contributions [see Table 1.1-3c]</t>
  </si>
  <si>
    <t>Digital Strategy and Policy Development [see Table 1.1-3c]</t>
  </si>
  <si>
    <t>Cyber Security Framework [see Table 1.1-3c]</t>
  </si>
  <si>
    <t>Privacy Management Program [see Table 1.1-3c]</t>
  </si>
  <si>
    <t>Vegetation Management Plan Update [see Table 1.1-3c]</t>
  </si>
  <si>
    <t>Public Safety Plans [see Table 1.1-3c]</t>
  </si>
  <si>
    <t>Remove IPP Deferral Account 2022 Balance [section 2.7.4 of the compliance filing]</t>
  </si>
  <si>
    <t>Impact of added SLESP amortization for 2022 and 2023 [paragraph 310]</t>
  </si>
  <si>
    <t>SLESP [closed in 2022 less two months amortization - paragraph 310]</t>
  </si>
  <si>
    <t>Lewes River Boat Lock Insurance Proceeds [see Table 1.1-3c]</t>
  </si>
  <si>
    <t>Battery Energy Storage System (BESS) Contributions [see Table 1.1-3c]</t>
  </si>
  <si>
    <t>IPP Connections Customer Contributions [see Table 1.1-3c]</t>
  </si>
  <si>
    <t>Thermal Replacement (16.5 MW) [see Table 1.1-3c]</t>
  </si>
  <si>
    <t>DD4 Overhaul [see Table 1.1-3c]</t>
  </si>
  <si>
    <t>AH3 Overhaul [see Table 1.1-3c]</t>
  </si>
  <si>
    <t>Lewes River Boat Lock Road Access Rebuild [see Table 1.1-3c]</t>
  </si>
  <si>
    <t>Digital Reporting Review [see Table 1.1-3c]</t>
  </si>
  <si>
    <t>Records Policy Planning and Program Development [see Table 1.1-3c]</t>
  </si>
  <si>
    <t>September 30, 2024 Forecast Balance</t>
  </si>
  <si>
    <t>Revised September 30, 2024 Forecast Balance</t>
  </si>
  <si>
    <t>Jul-24 Forecast</t>
  </si>
  <si>
    <t>Aug-24 Forecast</t>
  </si>
  <si>
    <t>Sep-24 Forecast</t>
  </si>
  <si>
    <t>Note: No forecast is included for secondary sales rate adjustments for July-Sep 2024 and the Rider F balance will be adjusted based on actuals.</t>
  </si>
  <si>
    <t>Table 1.1 -7. Secondary Sales Rate Adjustment for Rider F ($000)</t>
  </si>
  <si>
    <t>3. No secondary sale rate impact was calculated based on 2021 GRA inputs as no sales forecast in the 2021 GRA. No forecast is included for secondary sales rate adjustments for July-Sep 2024 and the Rider F balance will be adjusted based on actuals.</t>
  </si>
  <si>
    <t>Table 1.1 -6. Rider F Adjustments for True-up ($000)</t>
  </si>
  <si>
    <t>Table 1.1 -2a. Adjustments to the Ratebase, Return on Ratebase and Amortization Expense for 2023 [see Table 1.1-3a for details of changes]</t>
  </si>
  <si>
    <t>Table 1.1 -2b. Adjustments to the Ratebase, Return on Ratebase and Amortization Expense for 2024 [see Table 1.1-3b for details of changes]</t>
  </si>
  <si>
    <t>Table 1.1 -3a. Adjustments to the Ratebase for 2023 [detailed]</t>
  </si>
  <si>
    <t>Table 1.1 -3b. Adjustments to the Ratebase [detailed]</t>
  </si>
  <si>
    <t>Table 1.1-3c Adjustments to the Capital and Deferred Projects for 2023 and 2024</t>
  </si>
  <si>
    <t>Table 1.1-4a) i): YEC Transmission Facilities Fixed Costs in Rate Base</t>
  </si>
  <si>
    <t>Table 1.1-4a) ii): Adjusted Transmission Facilities Fixed Charge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</si>
</sst>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00"/>
    <numFmt numFmtId="166" formatCode="_(* #,##0.00_);_(* \(#,##0.00\);_(* &quot;-&quot;??_);_(@_)"/>
    <numFmt numFmtId="167" formatCode="#,##0.0"/>
    <numFmt numFmtId="168" formatCode="_-* #,##0.0_-;\-* #,##0.0_-;_-* &quot;-&quot;??_-;_-@_-"/>
    <numFmt numFmtId="169" formatCode="_(* #,##0_);_(* \(#,##0\);_(* &quot;-&quot;??_);_(@_)"/>
    <numFmt numFmtId="170" formatCode="0.0%"/>
    <numFmt numFmtId="171" formatCode="General_)"/>
    <numFmt numFmtId="178" formatCode="_(&quot;$&quot;* #,##0.00_);_(&quot;$&quot;* \(#,##0.00\);_(&quot;$&quot;* &quot;-&quot;??_);_(@_)"/>
    <numFmt numFmtId="181" formatCode="&quot;$&quot;#,##0"/>
    <numFmt numFmtId="182" formatCode="&quot;$&quot;#,##0.0000"/>
    <numFmt numFmtId="183" formatCode="&quot;$&quot;#,##0.0"/>
    <numFmt numFmtId="184" formatCode="#,##0_ ;\-#,##0\ "/>
    <numFmt numFmtId="185" formatCode="&quot;$&quot;#,##0.00"/>
    <numFmt numFmtId="189" formatCode="mmm/dd/yyyy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Helv"/>
    </font>
    <font>
      <sz val="10"/>
      <name val="Courier"/>
      <family val="3"/>
    </font>
    <font>
      <sz val="10"/>
      <name val="MS Sans Serif"/>
      <family val="2"/>
    </font>
    <font>
      <sz val="10"/>
      <name val="Tahoma"/>
      <family val="2"/>
    </font>
    <font>
      <u/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i/>
      <sz val="9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0"/>
      <color theme="0"/>
      <name val="Tahoma"/>
      <family val="2"/>
    </font>
    <font>
      <sz val="11"/>
      <color rgb="FF000000"/>
      <name val="Calibri"/>
      <family val="2"/>
      <scheme val="minor"/>
    </font>
    <font>
      <i/>
      <sz val="10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name val="Arial"/>
      <family val="2"/>
    </font>
    <font>
      <sz val="10"/>
      <color rgb="FF000000"/>
      <name val="Arial"/>
      <family val="2"/>
    </font>
    <font>
      <u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sz val="9"/>
      <color theme="1"/>
      <name val="Tahoma"/>
      <family val="2"/>
    </font>
    <font>
      <i/>
      <sz val="10"/>
      <color theme="1"/>
      <name val="Tahoma"/>
      <family val="2"/>
    </font>
    <font>
      <sz val="8"/>
      <color theme="1"/>
      <name val="Tahoma"/>
      <family val="2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4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22" fillId="0" borderId="0"/>
    <xf numFmtId="40" fontId="23" fillId="0" borderId="0" applyFont="0" applyFill="0" applyBorder="0" applyAlignment="0" applyProtection="0"/>
    <xf numFmtId="166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0" fontId="3" fillId="0" borderId="0"/>
    <xf numFmtId="169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" fillId="0" borderId="0" applyFont="0" applyFill="0" applyBorder="0" applyAlignment="0" applyProtection="0"/>
    <xf numFmtId="0" fontId="32" fillId="4" borderId="0" applyNumberFormat="0" applyBorder="0" applyAlignment="0" applyProtection="0"/>
    <xf numFmtId="9" fontId="8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9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0" fillId="0" borderId="0" xfId="1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11" fillId="0" borderId="0" xfId="7" applyFont="1" applyAlignment="1">
      <alignment horizontal="centerContinuous" vertical="center"/>
    </xf>
    <xf numFmtId="0" fontId="12" fillId="0" borderId="0" xfId="7" applyFont="1" applyAlignment="1">
      <alignment horizontal="centerContinuous" vertical="center"/>
    </xf>
    <xf numFmtId="0" fontId="12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164" fontId="12" fillId="0" borderId="0" xfId="7" applyNumberFormat="1" applyFont="1" applyAlignment="1">
      <alignment horizontal="center" vertical="center"/>
    </xf>
    <xf numFmtId="0" fontId="13" fillId="0" borderId="4" xfId="7" applyFont="1" applyBorder="1" applyAlignment="1">
      <alignment horizontal="left" vertical="center" wrapText="1"/>
    </xf>
    <xf numFmtId="3" fontId="13" fillId="0" borderId="4" xfId="8" applyNumberFormat="1" applyFont="1" applyBorder="1" applyAlignment="1">
      <alignment horizontal="right" vertical="center"/>
    </xf>
    <xf numFmtId="164" fontId="12" fillId="0" borderId="0" xfId="8" applyNumberFormat="1" applyFont="1" applyAlignment="1">
      <alignment horizontal="center" vertical="center"/>
    </xf>
    <xf numFmtId="43" fontId="12" fillId="0" borderId="0" xfId="7" applyNumberFormat="1" applyFont="1" applyAlignment="1">
      <alignment horizontal="center" vertical="center"/>
    </xf>
    <xf numFmtId="0" fontId="13" fillId="0" borderId="0" xfId="7" applyFont="1" applyAlignment="1">
      <alignment horizontal="left" vertical="center" wrapText="1"/>
    </xf>
    <xf numFmtId="3" fontId="13" fillId="0" borderId="0" xfId="8" applyNumberFormat="1" applyFont="1" applyAlignment="1">
      <alignment horizontal="right" vertical="center"/>
    </xf>
    <xf numFmtId="0" fontId="13" fillId="0" borderId="0" xfId="7" applyFont="1" applyAlignment="1">
      <alignment horizontal="left" vertical="center" wrapText="1" indent="2"/>
    </xf>
    <xf numFmtId="0" fontId="13" fillId="0" borderId="4" xfId="7" applyFont="1" applyBorder="1" applyAlignment="1">
      <alignment horizontal="left" vertical="center" wrapText="1" indent="3"/>
    </xf>
    <xf numFmtId="0" fontId="12" fillId="0" borderId="0" xfId="7" applyFont="1" applyAlignment="1">
      <alignment horizontal="left" vertical="center" wrapText="1" indent="3"/>
    </xf>
    <xf numFmtId="3" fontId="12" fillId="0" borderId="0" xfId="8" applyNumberFormat="1" applyFont="1" applyAlignment="1">
      <alignment horizontal="right" vertical="center"/>
    </xf>
    <xf numFmtId="3" fontId="14" fillId="0" borderId="0" xfId="8" applyNumberFormat="1" applyFont="1" applyAlignment="1">
      <alignment horizontal="right" vertical="center"/>
    </xf>
    <xf numFmtId="3" fontId="12" fillId="0" borderId="0" xfId="7" applyNumberFormat="1" applyFont="1" applyAlignment="1">
      <alignment horizontal="center" vertical="center"/>
    </xf>
    <xf numFmtId="0" fontId="14" fillId="0" borderId="0" xfId="7" applyFont="1" applyAlignment="1">
      <alignment horizontal="left" vertical="center" wrapText="1" indent="3"/>
    </xf>
    <xf numFmtId="0" fontId="15" fillId="0" borderId="4" xfId="7" applyFont="1" applyBorder="1" applyAlignment="1">
      <alignment horizontal="left" vertical="center" wrapText="1" indent="3"/>
    </xf>
    <xf numFmtId="3" fontId="15" fillId="0" borderId="4" xfId="8" applyNumberFormat="1" applyFont="1" applyBorder="1" applyAlignment="1">
      <alignment horizontal="right" vertical="center"/>
    </xf>
    <xf numFmtId="3" fontId="14" fillId="0" borderId="2" xfId="8" applyNumberFormat="1" applyFont="1" applyBorder="1" applyAlignment="1">
      <alignment horizontal="right" vertical="center"/>
    </xf>
    <xf numFmtId="0" fontId="15" fillId="0" borderId="0" xfId="7" applyFont="1" applyAlignment="1">
      <alignment horizontal="left" vertical="center" wrapText="1" indent="3"/>
    </xf>
    <xf numFmtId="3" fontId="15" fillId="0" borderId="0" xfId="8" applyNumberFormat="1" applyFont="1" applyAlignment="1">
      <alignment horizontal="right" vertical="center"/>
    </xf>
    <xf numFmtId="0" fontId="14" fillId="0" borderId="0" xfId="7" applyFont="1" applyAlignment="1">
      <alignment horizontal="left" vertical="center" wrapText="1" indent="5"/>
    </xf>
    <xf numFmtId="0" fontId="13" fillId="0" borderId="2" xfId="7" applyFont="1" applyBorder="1" applyAlignment="1">
      <alignment horizontal="left" vertical="center"/>
    </xf>
    <xf numFmtId="3" fontId="13" fillId="0" borderId="2" xfId="8" applyNumberFormat="1" applyFont="1" applyBorder="1" applyAlignment="1">
      <alignment horizontal="right" vertical="center"/>
    </xf>
    <xf numFmtId="0" fontId="12" fillId="0" borderId="0" xfId="7" applyFont="1" applyAlignment="1">
      <alignment horizontal="left" vertical="center"/>
    </xf>
    <xf numFmtId="3" fontId="14" fillId="0" borderId="0" xfId="2" applyNumberFormat="1" applyFont="1" applyAlignment="1">
      <alignment horizontal="right" vertical="center"/>
    </xf>
    <xf numFmtId="0" fontId="13" fillId="0" borderId="0" xfId="7" applyFont="1" applyAlignment="1">
      <alignment horizontal="left" vertical="center"/>
    </xf>
    <xf numFmtId="10" fontId="14" fillId="0" borderId="0" xfId="2" applyNumberFormat="1" applyFont="1" applyAlignment="1">
      <alignment horizontal="right" vertical="center"/>
    </xf>
    <xf numFmtId="10" fontId="12" fillId="0" borderId="0" xfId="2" applyNumberFormat="1" applyFont="1" applyAlignment="1">
      <alignment horizontal="right" vertical="center"/>
    </xf>
    <xf numFmtId="0" fontId="14" fillId="0" borderId="0" xfId="7" applyFont="1" applyAlignment="1">
      <alignment horizontal="left" vertical="center" wrapText="1" indent="2"/>
    </xf>
    <xf numFmtId="0" fontId="14" fillId="0" borderId="2" xfId="7" applyFont="1" applyBorder="1" applyAlignment="1">
      <alignment horizontal="left" vertical="center" indent="4"/>
    </xf>
    <xf numFmtId="3" fontId="12" fillId="0" borderId="2" xfId="8" applyNumberFormat="1" applyFont="1" applyBorder="1" applyAlignment="1">
      <alignment horizontal="right" vertical="center"/>
    </xf>
    <xf numFmtId="0" fontId="14" fillId="0" borderId="0" xfId="7" applyFont="1" applyAlignment="1">
      <alignment horizontal="left" vertical="center" indent="2"/>
    </xf>
    <xf numFmtId="0" fontId="14" fillId="0" borderId="0" xfId="7" applyFont="1" applyAlignment="1">
      <alignment horizontal="left" vertical="center" indent="4"/>
    </xf>
    <xf numFmtId="168" fontId="12" fillId="0" borderId="0" xfId="7" applyNumberFormat="1" applyFont="1" applyAlignment="1">
      <alignment horizontal="center" vertical="center"/>
    </xf>
    <xf numFmtId="0" fontId="12" fillId="0" borderId="0" xfId="7" applyFont="1" applyAlignment="1">
      <alignment vertical="center" wrapText="1"/>
    </xf>
    <xf numFmtId="3" fontId="12" fillId="0" borderId="0" xfId="2" applyNumberFormat="1" applyFont="1" applyAlignment="1">
      <alignment horizontal="right" vertical="center"/>
    </xf>
    <xf numFmtId="3" fontId="12" fillId="0" borderId="0" xfId="7" applyNumberFormat="1" applyFont="1" applyAlignment="1">
      <alignment horizontal="right" vertical="center"/>
    </xf>
    <xf numFmtId="0" fontId="16" fillId="0" borderId="0" xfId="7" applyFont="1" applyAlignment="1">
      <alignment horizontal="left" indent="4"/>
    </xf>
    <xf numFmtId="0" fontId="12" fillId="0" borderId="0" xfId="7" applyFont="1" applyAlignment="1">
      <alignment horizontal="left" vertical="center" wrapText="1" indent="2"/>
    </xf>
    <xf numFmtId="0" fontId="17" fillId="0" borderId="0" xfId="7" applyFont="1" applyAlignment="1">
      <alignment horizontal="left" indent="4"/>
    </xf>
    <xf numFmtId="164" fontId="13" fillId="0" borderId="0" xfId="8" applyNumberFormat="1" applyFont="1" applyAlignment="1">
      <alignment horizontal="center" vertical="center"/>
    </xf>
    <xf numFmtId="164" fontId="13" fillId="0" borderId="0" xfId="7" applyNumberFormat="1" applyFont="1" applyAlignment="1">
      <alignment horizontal="center" vertical="center"/>
    </xf>
    <xf numFmtId="0" fontId="12" fillId="0" borderId="0" xfId="7" applyFont="1" applyAlignment="1">
      <alignment horizontal="left" vertical="center" wrapText="1"/>
    </xf>
    <xf numFmtId="0" fontId="14" fillId="0" borderId="0" xfId="7" applyFont="1" applyAlignment="1">
      <alignment horizontal="left" vertical="center" wrapText="1" indent="4"/>
    </xf>
    <xf numFmtId="0" fontId="14" fillId="0" borderId="0" xfId="7" applyFont="1" applyAlignment="1">
      <alignment horizontal="left" vertical="center" wrapText="1" indent="6"/>
    </xf>
    <xf numFmtId="0" fontId="9" fillId="0" borderId="0" xfId="7" applyFont="1"/>
    <xf numFmtId="0" fontId="18" fillId="0" borderId="0" xfId="7" applyFont="1" applyAlignment="1">
      <alignment horizontal="right"/>
    </xf>
    <xf numFmtId="0" fontId="18" fillId="0" borderId="0" xfId="7" applyFont="1" applyAlignment="1">
      <alignment horizontal="centerContinuous"/>
    </xf>
    <xf numFmtId="0" fontId="9" fillId="0" borderId="0" xfId="7" applyFont="1" applyAlignment="1">
      <alignment horizontal="centerContinuous"/>
    </xf>
    <xf numFmtId="0" fontId="18" fillId="0" borderId="5" xfId="7" applyFont="1" applyBorder="1" applyAlignment="1">
      <alignment horizontal="center" vertical="center" wrapText="1"/>
    </xf>
    <xf numFmtId="0" fontId="18" fillId="0" borderId="0" xfId="7" applyFont="1"/>
    <xf numFmtId="0" fontId="18" fillId="0" borderId="0" xfId="7" applyFont="1" applyAlignment="1">
      <alignment horizontal="center"/>
    </xf>
    <xf numFmtId="6" fontId="18" fillId="0" borderId="0" xfId="7" quotePrefix="1" applyNumberFormat="1" applyFont="1" applyAlignment="1">
      <alignment horizontal="center"/>
    </xf>
    <xf numFmtId="0" fontId="18" fillId="0" borderId="0" xfId="7" applyFont="1" applyAlignment="1">
      <alignment horizontal="left"/>
    </xf>
    <xf numFmtId="0" fontId="9" fillId="0" borderId="0" xfId="7" applyFont="1" applyAlignment="1">
      <alignment horizontal="center"/>
    </xf>
    <xf numFmtId="0" fontId="9" fillId="0" borderId="0" xfId="7" applyFont="1" applyAlignment="1">
      <alignment horizontal="left" indent="2"/>
    </xf>
    <xf numFmtId="49" fontId="9" fillId="0" borderId="0" xfId="7" applyNumberFormat="1" applyFont="1" applyAlignment="1">
      <alignment horizontal="center"/>
    </xf>
    <xf numFmtId="167" fontId="9" fillId="0" borderId="0" xfId="7" applyNumberFormat="1" applyFont="1"/>
    <xf numFmtId="167" fontId="9" fillId="0" borderId="2" xfId="7" applyNumberFormat="1" applyFont="1" applyBorder="1"/>
    <xf numFmtId="49" fontId="18" fillId="0" borderId="0" xfId="7" applyNumberFormat="1" applyFont="1" applyAlignment="1">
      <alignment horizontal="center"/>
    </xf>
    <xf numFmtId="167" fontId="18" fillId="0" borderId="0" xfId="7" applyNumberFormat="1" applyFont="1"/>
    <xf numFmtId="49" fontId="9" fillId="0" borderId="0" xfId="7" applyNumberFormat="1" applyFont="1" applyAlignment="1">
      <alignment horizontal="center" wrapText="1"/>
    </xf>
    <xf numFmtId="10" fontId="18" fillId="0" borderId="0" xfId="2" applyNumberFormat="1" applyFont="1"/>
    <xf numFmtId="0" fontId="10" fillId="0" borderId="0" xfId="9" applyAlignment="1">
      <alignment horizontal="center"/>
    </xf>
    <xf numFmtId="0" fontId="10" fillId="0" borderId="0" xfId="9"/>
    <xf numFmtId="0" fontId="19" fillId="0" borderId="0" xfId="9" applyFont="1" applyAlignment="1">
      <alignment horizontal="centerContinuous"/>
    </xf>
    <xf numFmtId="0" fontId="10" fillId="0" borderId="0" xfId="9" applyAlignment="1">
      <alignment horizontal="centerContinuous"/>
    </xf>
    <xf numFmtId="0" fontId="19" fillId="0" borderId="0" xfId="9" applyFont="1"/>
    <xf numFmtId="0" fontId="19" fillId="0" borderId="0" xfId="9" applyFont="1" applyAlignment="1">
      <alignment horizontal="center" vertical="center" wrapText="1"/>
    </xf>
    <xf numFmtId="0" fontId="19" fillId="0" borderId="6" xfId="9" applyFont="1" applyBorder="1" applyAlignment="1">
      <alignment horizontal="center" vertical="center" wrapText="1"/>
    </xf>
    <xf numFmtId="0" fontId="19" fillId="0" borderId="0" xfId="9" quotePrefix="1" applyFont="1" applyAlignment="1">
      <alignment horizontal="center" vertical="center" wrapText="1"/>
    </xf>
    <xf numFmtId="0" fontId="19" fillId="0" borderId="0" xfId="9" applyFont="1" applyAlignment="1">
      <alignment horizontal="left"/>
    </xf>
    <xf numFmtId="168" fontId="3" fillId="0" borderId="0" xfId="10" applyNumberFormat="1" applyFont="1"/>
    <xf numFmtId="43" fontId="3" fillId="0" borderId="0" xfId="10" applyFont="1"/>
    <xf numFmtId="43" fontId="10" fillId="0" borderId="0" xfId="9" applyNumberFormat="1"/>
    <xf numFmtId="168" fontId="19" fillId="0" borderId="0" xfId="10" applyNumberFormat="1" applyFont="1"/>
    <xf numFmtId="43" fontId="19" fillId="0" borderId="0" xfId="10" applyFont="1"/>
    <xf numFmtId="43" fontId="0" fillId="0" borderId="0" xfId="10" applyFont="1"/>
    <xf numFmtId="0" fontId="10" fillId="0" borderId="0" xfId="12" applyAlignment="1">
      <alignment horizontal="center" vertical="center"/>
    </xf>
    <xf numFmtId="0" fontId="19" fillId="0" borderId="0" xfId="12" applyFont="1" applyAlignment="1">
      <alignment horizontal="centerContinuous" vertical="center"/>
    </xf>
    <xf numFmtId="0" fontId="19" fillId="0" borderId="0" xfId="12" applyFont="1" applyAlignment="1">
      <alignment horizontal="center" vertical="center"/>
    </xf>
    <xf numFmtId="0" fontId="19" fillId="0" borderId="0" xfId="12" applyFont="1" applyAlignment="1">
      <alignment vertical="center"/>
    </xf>
    <xf numFmtId="0" fontId="19" fillId="0" borderId="0" xfId="12" applyFont="1" applyAlignment="1">
      <alignment horizontal="center" vertical="center" wrapText="1"/>
    </xf>
    <xf numFmtId="0" fontId="19" fillId="0" borderId="0" xfId="12" applyFont="1" applyAlignment="1">
      <alignment horizontal="left" vertical="center"/>
    </xf>
    <xf numFmtId="0" fontId="10" fillId="0" borderId="0" xfId="12" applyAlignment="1">
      <alignment horizontal="left" vertical="center"/>
    </xf>
    <xf numFmtId="3" fontId="10" fillId="0" borderId="0" xfId="12" applyNumberFormat="1" applyAlignment="1">
      <alignment horizontal="right" vertical="center"/>
    </xf>
    <xf numFmtId="17" fontId="10" fillId="0" borderId="0" xfId="12" applyNumberFormat="1" applyAlignment="1">
      <alignment horizontal="left" vertical="center"/>
    </xf>
    <xf numFmtId="0" fontId="10" fillId="0" borderId="0" xfId="12"/>
    <xf numFmtId="165" fontId="10" fillId="0" borderId="0" xfId="12" applyNumberFormat="1"/>
    <xf numFmtId="17" fontId="19" fillId="0" borderId="0" xfId="12" applyNumberFormat="1" applyFont="1" applyAlignment="1">
      <alignment horizontal="left" vertical="center"/>
    </xf>
    <xf numFmtId="3" fontId="19" fillId="0" borderId="0" xfId="12" applyNumberFormat="1" applyFont="1" applyAlignment="1">
      <alignment horizontal="right" vertical="center"/>
    </xf>
    <xf numFmtId="3" fontId="10" fillId="0" borderId="0" xfId="12" quotePrefix="1" applyNumberFormat="1" applyAlignment="1">
      <alignment horizontal="center" vertical="center"/>
    </xf>
    <xf numFmtId="0" fontId="10" fillId="0" borderId="0" xfId="12" applyAlignment="1">
      <alignment horizontal="right" vertical="center"/>
    </xf>
    <xf numFmtId="15" fontId="10" fillId="0" borderId="0" xfId="12" applyNumberFormat="1" applyAlignment="1">
      <alignment horizontal="right" vertical="center"/>
    </xf>
    <xf numFmtId="0" fontId="19" fillId="0" borderId="4" xfId="9" applyFont="1" applyBorder="1" applyAlignment="1">
      <alignment horizontal="left"/>
    </xf>
    <xf numFmtId="0" fontId="19" fillId="0" borderId="4" xfId="9" applyFont="1" applyBorder="1"/>
    <xf numFmtId="168" fontId="19" fillId="0" borderId="4" xfId="10" applyNumberFormat="1" applyFont="1" applyBorder="1"/>
    <xf numFmtId="43" fontId="19" fillId="0" borderId="4" xfId="10" applyFont="1" applyBorder="1"/>
    <xf numFmtId="0" fontId="19" fillId="0" borderId="0" xfId="12" applyFont="1"/>
    <xf numFmtId="0" fontId="10" fillId="0" borderId="6" xfId="12" applyBorder="1" applyAlignment="1">
      <alignment horizontal="center" vertical="center"/>
    </xf>
    <xf numFmtId="0" fontId="19" fillId="0" borderId="6" xfId="12" applyFont="1" applyBorder="1" applyAlignment="1">
      <alignment horizontal="center" vertical="center"/>
    </xf>
    <xf numFmtId="0" fontId="13" fillId="0" borderId="0" xfId="7" applyFont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1" fillId="0" borderId="0" xfId="27"/>
    <xf numFmtId="9" fontId="1" fillId="2" borderId="0" xfId="28" applyFill="1"/>
    <xf numFmtId="181" fontId="1" fillId="0" borderId="0" xfId="27" applyNumberFormat="1"/>
    <xf numFmtId="0" fontId="1" fillId="0" borderId="0" xfId="27" applyAlignment="1">
      <alignment horizontal="left" indent="2"/>
    </xf>
    <xf numFmtId="181" fontId="0" fillId="0" borderId="0" xfId="29" applyNumberFormat="1" applyFont="1" applyFill="1"/>
    <xf numFmtId="0" fontId="2" fillId="0" borderId="0" xfId="27" applyFont="1"/>
    <xf numFmtId="181" fontId="2" fillId="0" borderId="0" xfId="27" applyNumberFormat="1" applyFont="1"/>
    <xf numFmtId="181" fontId="2" fillId="0" borderId="15" xfId="27" applyNumberFormat="1" applyFont="1" applyBorder="1"/>
    <xf numFmtId="181" fontId="0" fillId="0" borderId="0" xfId="30" applyNumberFormat="1" applyFont="1" applyFill="1"/>
    <xf numFmtId="181" fontId="0" fillId="0" borderId="0" xfId="30" applyNumberFormat="1" applyFont="1" applyBorder="1"/>
    <xf numFmtId="181" fontId="2" fillId="0" borderId="11" xfId="30" applyNumberFormat="1" applyFont="1" applyFill="1" applyBorder="1"/>
    <xf numFmtId="181" fontId="2" fillId="0" borderId="0" xfId="30" applyNumberFormat="1" applyFont="1" applyBorder="1"/>
    <xf numFmtId="164" fontId="0" fillId="0" borderId="0" xfId="29" applyNumberFormat="1" applyFont="1" applyFill="1"/>
    <xf numFmtId="164" fontId="0" fillId="0" borderId="0" xfId="29" applyNumberFormat="1" applyFont="1" applyBorder="1"/>
    <xf numFmtId="164" fontId="0" fillId="0" borderId="0" xfId="29" applyNumberFormat="1" applyFont="1"/>
    <xf numFmtId="0" fontId="25" fillId="0" borderId="0" xfId="27" applyFont="1"/>
    <xf numFmtId="182" fontId="0" fillId="0" borderId="0" xfId="30" applyNumberFormat="1" applyFont="1" applyFill="1"/>
    <xf numFmtId="182" fontId="0" fillId="0" borderId="0" xfId="30" applyNumberFormat="1" applyFont="1" applyBorder="1"/>
    <xf numFmtId="0" fontId="2" fillId="0" borderId="0" xfId="27" applyFont="1" applyAlignment="1">
      <alignment horizontal="center"/>
    </xf>
    <xf numFmtId="15" fontId="1" fillId="0" borderId="0" xfId="27" applyNumberFormat="1"/>
    <xf numFmtId="183" fontId="1" fillId="0" borderId="0" xfId="27" applyNumberFormat="1"/>
    <xf numFmtId="183" fontId="2" fillId="0" borderId="0" xfId="30" applyNumberFormat="1" applyFont="1" applyFill="1" applyBorder="1"/>
    <xf numFmtId="184" fontId="0" fillId="0" borderId="0" xfId="29" applyNumberFormat="1" applyFont="1" applyBorder="1"/>
    <xf numFmtId="184" fontId="0" fillId="0" borderId="0" xfId="29" applyNumberFormat="1" applyFont="1"/>
    <xf numFmtId="184" fontId="0" fillId="0" borderId="0" xfId="29" applyNumberFormat="1" applyFont="1" applyFill="1"/>
    <xf numFmtId="0" fontId="2" fillId="0" borderId="15" xfId="27" applyFont="1" applyBorder="1"/>
    <xf numFmtId="183" fontId="2" fillId="0" borderId="15" xfId="27" applyNumberFormat="1" applyFont="1" applyBorder="1"/>
    <xf numFmtId="183" fontId="2" fillId="0" borderId="0" xfId="27" applyNumberFormat="1" applyFont="1"/>
    <xf numFmtId="0" fontId="27" fillId="0" borderId="0" xfId="27" applyFont="1" applyAlignment="1">
      <alignment horizontal="left" indent="2"/>
    </xf>
    <xf numFmtId="184" fontId="27" fillId="0" borderId="0" xfId="29" applyNumberFormat="1" applyFont="1" applyFill="1"/>
    <xf numFmtId="184" fontId="27" fillId="0" borderId="0" xfId="29" applyNumberFormat="1" applyFont="1"/>
    <xf numFmtId="0" fontId="28" fillId="0" borderId="0" xfId="0" applyFont="1" applyAlignment="1">
      <alignment horizontal="left" vertical="center" indent="2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4" fontId="2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0" fontId="0" fillId="0" borderId="0" xfId="2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0" fontId="12" fillId="3" borderId="0" xfId="7" applyFont="1" applyFill="1" applyAlignment="1">
      <alignment horizontal="left" vertical="center"/>
    </xf>
    <xf numFmtId="3" fontId="12" fillId="3" borderId="0" xfId="8" applyNumberFormat="1" applyFont="1" applyFill="1" applyAlignment="1">
      <alignment horizontal="right" vertical="center"/>
    </xf>
    <xf numFmtId="0" fontId="12" fillId="3" borderId="0" xfId="7" applyFont="1" applyFill="1" applyAlignment="1">
      <alignment vertical="center" wrapText="1"/>
    </xf>
    <xf numFmtId="3" fontId="12" fillId="3" borderId="0" xfId="7" applyNumberFormat="1" applyFont="1" applyFill="1" applyAlignment="1">
      <alignment horizontal="right" vertical="center" wrapText="1"/>
    </xf>
    <xf numFmtId="3" fontId="14" fillId="0" borderId="0" xfId="8" applyNumberFormat="1" applyFont="1" applyFill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168" fontId="3" fillId="0" borderId="0" xfId="10" applyNumberFormat="1" applyFont="1" applyFill="1"/>
    <xf numFmtId="0" fontId="0" fillId="0" borderId="0" xfId="0" quotePrefix="1"/>
    <xf numFmtId="0" fontId="2" fillId="0" borderId="0" xfId="0" applyFont="1" applyAlignment="1">
      <alignment horizontal="center" vertical="center" wrapText="1"/>
    </xf>
    <xf numFmtId="168" fontId="19" fillId="0" borderId="0" xfId="10" applyNumberFormat="1" applyFont="1" applyFill="1"/>
    <xf numFmtId="0" fontId="0" fillId="0" borderId="2" xfId="0" applyBorder="1"/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3" fontId="33" fillId="0" borderId="0" xfId="0" applyNumberFormat="1" applyFont="1" applyAlignment="1">
      <alignment horizontal="right" vertical="center"/>
    </xf>
    <xf numFmtId="170" fontId="33" fillId="0" borderId="0" xfId="2" applyNumberFormat="1" applyFont="1" applyAlignment="1">
      <alignment horizontal="right" vertical="center"/>
    </xf>
    <xf numFmtId="3" fontId="33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183" fontId="0" fillId="0" borderId="0" xfId="0" applyNumberFormat="1"/>
    <xf numFmtId="183" fontId="2" fillId="0" borderId="0" xfId="0" applyNumberFormat="1" applyFont="1"/>
    <xf numFmtId="183" fontId="0" fillId="0" borderId="2" xfId="0" applyNumberFormat="1" applyBorder="1"/>
    <xf numFmtId="0" fontId="35" fillId="0" borderId="0" xfId="12" applyFont="1" applyAlignment="1">
      <alignment horizontal="center" vertical="center"/>
    </xf>
    <xf numFmtId="0" fontId="36" fillId="0" borderId="0" xfId="12" applyFont="1" applyAlignment="1">
      <alignment horizontal="center" vertical="center"/>
    </xf>
    <xf numFmtId="0" fontId="19" fillId="0" borderId="0" xfId="12" applyFont="1" applyAlignment="1">
      <alignment horizontal="center"/>
    </xf>
    <xf numFmtId="0" fontId="37" fillId="0" borderId="0" xfId="12" applyFont="1"/>
    <xf numFmtId="0" fontId="10" fillId="0" borderId="0" xfId="12" applyAlignment="1">
      <alignment horizontal="center"/>
    </xf>
    <xf numFmtId="3" fontId="10" fillId="0" borderId="0" xfId="12" applyNumberFormat="1"/>
    <xf numFmtId="3" fontId="38" fillId="0" borderId="0" xfId="12" applyNumberFormat="1" applyFont="1" applyAlignment="1">
      <alignment horizontal="right" vertical="center"/>
    </xf>
    <xf numFmtId="3" fontId="10" fillId="0" borderId="2" xfId="12" applyNumberFormat="1" applyBorder="1"/>
    <xf numFmtId="3" fontId="36" fillId="0" borderId="0" xfId="12" applyNumberFormat="1" applyFont="1" applyAlignment="1">
      <alignment horizontal="right" vertical="center"/>
    </xf>
    <xf numFmtId="3" fontId="19" fillId="0" borderId="0" xfId="12" applyNumberFormat="1" applyFont="1"/>
    <xf numFmtId="0" fontId="10" fillId="0" borderId="4" xfId="12" applyBorder="1"/>
    <xf numFmtId="3" fontId="19" fillId="0" borderId="4" xfId="12" applyNumberFormat="1" applyFont="1" applyBorder="1"/>
    <xf numFmtId="3" fontId="38" fillId="0" borderId="2" xfId="12" applyNumberFormat="1" applyFont="1" applyBorder="1" applyAlignment="1">
      <alignment horizontal="right" vertical="center"/>
    </xf>
    <xf numFmtId="0" fontId="19" fillId="0" borderId="4" xfId="12" applyFont="1" applyBorder="1"/>
    <xf numFmtId="0" fontId="36" fillId="0" borderId="0" xfId="12" applyFont="1" applyAlignment="1">
      <alignment vertical="center"/>
    </xf>
    <xf numFmtId="0" fontId="36" fillId="0" borderId="0" xfId="12" applyFont="1" applyAlignment="1">
      <alignment horizontal="left" vertical="center"/>
    </xf>
    <xf numFmtId="0" fontId="38" fillId="0" borderId="0" xfId="12" applyFont="1" applyAlignment="1">
      <alignment horizontal="left" vertical="center"/>
    </xf>
    <xf numFmtId="181" fontId="38" fillId="0" borderId="0" xfId="12" applyNumberFormat="1" applyFont="1" applyAlignment="1">
      <alignment horizontal="right" vertical="center"/>
    </xf>
    <xf numFmtId="181" fontId="36" fillId="0" borderId="14" xfId="12" applyNumberFormat="1" applyFont="1" applyBorder="1" applyAlignment="1">
      <alignment horizontal="right" vertical="center"/>
    </xf>
    <xf numFmtId="185" fontId="10" fillId="0" borderId="0" xfId="12" applyNumberFormat="1"/>
    <xf numFmtId="181" fontId="36" fillId="0" borderId="0" xfId="12" applyNumberFormat="1" applyFont="1" applyAlignment="1">
      <alignment horizontal="right" vertical="center"/>
    </xf>
    <xf numFmtId="0" fontId="10" fillId="0" borderId="0" xfId="12" applyAlignment="1">
      <alignment horizontal="right"/>
    </xf>
    <xf numFmtId="0" fontId="36" fillId="0" borderId="14" xfId="12" applyFont="1" applyBorder="1" applyAlignment="1">
      <alignment horizontal="left" vertical="center"/>
    </xf>
    <xf numFmtId="0" fontId="10" fillId="0" borderId="14" xfId="12" applyBorder="1"/>
    <xf numFmtId="181" fontId="10" fillId="0" borderId="0" xfId="12" applyNumberFormat="1"/>
    <xf numFmtId="181" fontId="38" fillId="0" borderId="9" xfId="12" applyNumberFormat="1" applyFont="1" applyBorder="1" applyAlignment="1">
      <alignment horizontal="right" vertical="center"/>
    </xf>
    <xf numFmtId="185" fontId="10" fillId="0" borderId="2" xfId="12" applyNumberFormat="1" applyBorder="1"/>
    <xf numFmtId="185" fontId="3" fillId="0" borderId="0" xfId="22" applyNumberFormat="1" applyFont="1"/>
    <xf numFmtId="183" fontId="38" fillId="0" borderId="9" xfId="12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64" fontId="3" fillId="0" borderId="0" xfId="1" applyNumberFormat="1" applyFont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3" fontId="28" fillId="0" borderId="0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6" fontId="8" fillId="0" borderId="0" xfId="0" applyNumberFormat="1" applyFont="1" applyAlignment="1">
      <alignment horizontal="right" vertical="top" wrapText="1"/>
    </xf>
    <xf numFmtId="6" fontId="8" fillId="0" borderId="2" xfId="0" applyNumberFormat="1" applyFont="1" applyBorder="1" applyAlignment="1">
      <alignment horizontal="right" vertical="top" wrapText="1"/>
    </xf>
    <xf numFmtId="6" fontId="39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6" fontId="39" fillId="0" borderId="0" xfId="0" applyNumberFormat="1" applyFont="1" applyAlignment="1">
      <alignment horizontal="right" wrapText="1"/>
    </xf>
    <xf numFmtId="0" fontId="8" fillId="0" borderId="0" xfId="27" applyFont="1" applyAlignment="1">
      <alignment horizontal="center" vertical="center"/>
    </xf>
    <xf numFmtId="0" fontId="7" fillId="0" borderId="0" xfId="27" applyFont="1"/>
    <xf numFmtId="0" fontId="1" fillId="0" borderId="0" xfId="27" applyAlignment="1">
      <alignment horizontal="center" vertical="center"/>
    </xf>
    <xf numFmtId="0" fontId="7" fillId="0" borderId="0" xfId="27" applyFont="1" applyAlignment="1">
      <alignment horizontal="center" vertical="center"/>
    </xf>
    <xf numFmtId="164" fontId="8" fillId="0" borderId="0" xfId="29" applyNumberFormat="1" applyFont="1" applyBorder="1" applyAlignment="1">
      <alignment horizontal="right" vertical="center"/>
    </xf>
    <xf numFmtId="0" fontId="8" fillId="0" borderId="0" xfId="27" applyFont="1" applyAlignment="1">
      <alignment horizontal="left" vertical="center"/>
    </xf>
    <xf numFmtId="0" fontId="8" fillId="0" borderId="0" xfId="27" quotePrefix="1" applyFont="1" applyAlignment="1">
      <alignment horizontal="center" vertical="center"/>
    </xf>
    <xf numFmtId="0" fontId="7" fillId="0" borderId="3" xfId="27" applyFont="1" applyBorder="1" applyAlignment="1">
      <alignment horizontal="left" vertical="center"/>
    </xf>
    <xf numFmtId="0" fontId="8" fillId="0" borderId="3" xfId="27" quotePrefix="1" applyFont="1" applyBorder="1" applyAlignment="1">
      <alignment horizontal="center" vertical="center"/>
    </xf>
    <xf numFmtId="164" fontId="8" fillId="0" borderId="3" xfId="29" applyNumberFormat="1" applyFont="1" applyBorder="1" applyAlignment="1">
      <alignment horizontal="right" vertical="center"/>
    </xf>
    <xf numFmtId="0" fontId="24" fillId="0" borderId="0" xfId="27" applyFont="1" applyAlignment="1">
      <alignment vertical="center" wrapText="1"/>
    </xf>
    <xf numFmtId="10" fontId="8" fillId="0" borderId="0" xfId="5" applyNumberFormat="1" applyFont="1" applyBorder="1" applyAlignment="1">
      <alignment horizontal="right" vertical="center"/>
    </xf>
    <xf numFmtId="0" fontId="7" fillId="0" borderId="0" xfId="27" applyFont="1" applyAlignment="1">
      <alignment horizontal="left" vertical="center"/>
    </xf>
    <xf numFmtId="0" fontId="8" fillId="0" borderId="0" xfId="27" applyFont="1" applyAlignment="1">
      <alignment horizontal="right" vertical="center"/>
    </xf>
    <xf numFmtId="10" fontId="8" fillId="0" borderId="0" xfId="2" applyNumberFormat="1" applyFont="1" applyBorder="1" applyAlignment="1">
      <alignment horizontal="right" vertical="center"/>
    </xf>
    <xf numFmtId="0" fontId="42" fillId="0" borderId="0" xfId="27" applyFont="1" applyAlignment="1">
      <alignment horizontal="left" vertical="center" indent="2"/>
    </xf>
    <xf numFmtId="0" fontId="42" fillId="0" borderId="0" xfId="27" quotePrefix="1" applyFont="1" applyAlignment="1">
      <alignment horizontal="center" vertical="center"/>
    </xf>
    <xf numFmtId="164" fontId="42" fillId="0" borderId="0" xfId="29" applyNumberFormat="1" applyFont="1" applyBorder="1" applyAlignment="1">
      <alignment horizontal="right" vertical="center"/>
    </xf>
    <xf numFmtId="0" fontId="14" fillId="3" borderId="0" xfId="7" applyFont="1" applyFill="1" applyAlignment="1">
      <alignment horizontal="left" vertical="center" wrapText="1" indent="4"/>
    </xf>
    <xf numFmtId="0" fontId="28" fillId="0" borderId="0" xfId="0" applyFont="1" applyAlignment="1">
      <alignment vertical="center" wrapText="1"/>
    </xf>
    <xf numFmtId="168" fontId="4" fillId="0" borderId="0" xfId="10" applyNumberFormat="1" applyFont="1"/>
    <xf numFmtId="43" fontId="4" fillId="0" borderId="0" xfId="10" applyFont="1"/>
    <xf numFmtId="3" fontId="28" fillId="0" borderId="0" xfId="1" applyNumberFormat="1" applyFont="1" applyFill="1" applyBorder="1" applyAlignment="1">
      <alignment vertical="center"/>
    </xf>
    <xf numFmtId="0" fontId="43" fillId="0" borderId="0" xfId="0" applyFont="1" applyAlignment="1">
      <alignment horizontal="justify" vertical="top" wrapText="1"/>
    </xf>
    <xf numFmtId="0" fontId="34" fillId="0" borderId="4" xfId="12" applyFont="1" applyBorder="1"/>
    <xf numFmtId="10" fontId="38" fillId="0" borderId="10" xfId="32" applyNumberFormat="1" applyFont="1" applyFill="1" applyBorder="1" applyAlignment="1">
      <alignment horizontal="right" vertical="center"/>
    </xf>
    <xf numFmtId="183" fontId="3" fillId="0" borderId="0" xfId="22" applyNumberFormat="1" applyFont="1" applyFill="1"/>
    <xf numFmtId="189" fontId="35" fillId="0" borderId="0" xfId="12" applyNumberFormat="1" applyFont="1" applyAlignment="1">
      <alignment horizontal="center" vertical="center"/>
    </xf>
    <xf numFmtId="0" fontId="2" fillId="0" borderId="0" xfId="0" applyFont="1" applyAlignment="1">
      <alignment horizontal="left" indent="1"/>
    </xf>
    <xf numFmtId="170" fontId="44" fillId="0" borderId="0" xfId="2" applyNumberFormat="1" applyFont="1" applyAlignment="1">
      <alignment horizontal="right" vertical="center"/>
    </xf>
    <xf numFmtId="0" fontId="19" fillId="0" borderId="0" xfId="9" applyFont="1" applyAlignment="1">
      <alignment horizontal="right"/>
    </xf>
    <xf numFmtId="43" fontId="19" fillId="0" borderId="0" xfId="9" applyNumberFormat="1" applyFont="1"/>
    <xf numFmtId="3" fontId="14" fillId="0" borderId="0" xfId="8" applyNumberFormat="1" applyFont="1" applyBorder="1" applyAlignment="1">
      <alignment horizontal="right" vertical="center"/>
    </xf>
    <xf numFmtId="0" fontId="15" fillId="0" borderId="0" xfId="7" applyFont="1" applyAlignment="1">
      <alignment horizontal="left" vertical="center" wrapText="1" indent="4"/>
    </xf>
    <xf numFmtId="0" fontId="14" fillId="0" borderId="0" xfId="7" applyFont="1" applyAlignment="1">
      <alignment horizontal="left" vertical="center" wrapText="1" indent="8"/>
    </xf>
    <xf numFmtId="3" fontId="13" fillId="0" borderId="0" xfId="8" applyNumberFormat="1" applyFont="1" applyBorder="1" applyAlignment="1">
      <alignment horizontal="right" vertical="center"/>
    </xf>
    <xf numFmtId="10" fontId="18" fillId="0" borderId="0" xfId="2" applyNumberFormat="1" applyFont="1" applyFill="1"/>
    <xf numFmtId="0" fontId="13" fillId="0" borderId="5" xfId="7" applyFont="1" applyBorder="1" applyAlignment="1">
      <alignment horizontal="center" vertical="center"/>
    </xf>
    <xf numFmtId="0" fontId="13" fillId="0" borderId="5" xfId="7" applyFont="1" applyBorder="1" applyAlignment="1">
      <alignment horizontal="center" vertical="center" wrapText="1"/>
    </xf>
    <xf numFmtId="0" fontId="14" fillId="0" borderId="0" xfId="7" applyFont="1" applyAlignment="1">
      <alignment horizontal="left" vertical="center"/>
    </xf>
    <xf numFmtId="0" fontId="13" fillId="0" borderId="4" xfId="7" applyFont="1" applyBorder="1" applyAlignment="1">
      <alignment horizontal="left" vertical="center"/>
    </xf>
    <xf numFmtId="17" fontId="10" fillId="0" borderId="0" xfId="12" quotePrefix="1" applyNumberFormat="1" applyAlignment="1">
      <alignment horizontal="left" vertical="center"/>
    </xf>
    <xf numFmtId="167" fontId="10" fillId="0" borderId="0" xfId="12" applyNumberFormat="1" applyAlignment="1">
      <alignment horizontal="right" vertical="center"/>
    </xf>
    <xf numFmtId="167" fontId="19" fillId="0" borderId="0" xfId="12" applyNumberFormat="1" applyFont="1" applyAlignment="1">
      <alignment horizontal="center" vertical="center"/>
    </xf>
    <xf numFmtId="167" fontId="10" fillId="0" borderId="0" xfId="12" applyNumberFormat="1" applyAlignment="1">
      <alignment horizontal="center" vertical="center"/>
    </xf>
    <xf numFmtId="167" fontId="19" fillId="0" borderId="0" xfId="12" applyNumberFormat="1" applyFont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41" fillId="0" borderId="0" xfId="27" applyFont="1" applyAlignment="1">
      <alignment horizontal="left" vertical="center" wrapText="1"/>
    </xf>
    <xf numFmtId="0" fontId="1" fillId="0" borderId="0" xfId="27" applyAlignment="1">
      <alignment horizontal="left" wrapText="1"/>
    </xf>
    <xf numFmtId="0" fontId="26" fillId="0" borderId="0" xfId="27" applyFont="1" applyAlignment="1">
      <alignment horizontal="center" wrapText="1"/>
    </xf>
    <xf numFmtId="0" fontId="12" fillId="3" borderId="0" xfId="7" applyFont="1" applyFill="1" applyAlignment="1">
      <alignment horizontal="left" vertical="center" wrapText="1"/>
    </xf>
    <xf numFmtId="0" fontId="13" fillId="0" borderId="0" xfId="7" applyFont="1" applyAlignment="1">
      <alignment horizontal="center" vertical="center" wrapText="1"/>
    </xf>
    <xf numFmtId="0" fontId="13" fillId="0" borderId="0" xfId="7" applyFont="1" applyAlignment="1">
      <alignment horizontal="center" vertical="center"/>
    </xf>
    <xf numFmtId="0" fontId="9" fillId="0" borderId="0" xfId="7" applyFont="1" applyAlignment="1">
      <alignment horizontal="left" wrapText="1"/>
    </xf>
    <xf numFmtId="0" fontId="19" fillId="0" borderId="7" xfId="9" applyFont="1" applyBorder="1" applyAlignment="1">
      <alignment horizontal="center" vertical="center" wrapText="1"/>
    </xf>
    <xf numFmtId="0" fontId="19" fillId="0" borderId="8" xfId="9" applyFont="1" applyBorder="1" applyAlignment="1">
      <alignment horizontal="center" vertical="center" wrapText="1"/>
    </xf>
    <xf numFmtId="0" fontId="19" fillId="0" borderId="6" xfId="9" applyFont="1" applyBorder="1" applyAlignment="1">
      <alignment horizontal="center" vertical="center" wrapText="1"/>
    </xf>
    <xf numFmtId="0" fontId="19" fillId="0" borderId="12" xfId="9" applyFont="1" applyBorder="1" applyAlignment="1">
      <alignment horizontal="center" vertical="center" wrapText="1"/>
    </xf>
    <xf numFmtId="0" fontId="19" fillId="0" borderId="4" xfId="9" applyFont="1" applyBorder="1" applyAlignment="1">
      <alignment horizontal="center" vertical="center" wrapText="1"/>
    </xf>
    <xf numFmtId="0" fontId="19" fillId="0" borderId="13" xfId="9" applyFont="1" applyBorder="1" applyAlignment="1">
      <alignment horizontal="center" vertical="center" wrapText="1"/>
    </xf>
    <xf numFmtId="0" fontId="10" fillId="0" borderId="0" xfId="12" applyAlignment="1">
      <alignment horizontal="left" vertical="center" wrapText="1"/>
    </xf>
    <xf numFmtId="0" fontId="19" fillId="0" borderId="7" xfId="12" applyFont="1" applyBorder="1" applyAlignment="1">
      <alignment horizontal="center" vertical="center" wrapText="1"/>
    </xf>
    <xf numFmtId="0" fontId="19" fillId="0" borderId="8" xfId="12" applyFont="1" applyBorder="1" applyAlignment="1">
      <alignment horizontal="center" vertical="center" wrapText="1"/>
    </xf>
    <xf numFmtId="0" fontId="19" fillId="0" borderId="6" xfId="12" applyFont="1" applyBorder="1" applyAlignment="1">
      <alignment horizontal="center" vertical="center" wrapText="1"/>
    </xf>
    <xf numFmtId="0" fontId="19" fillId="0" borderId="6" xfId="12" applyFont="1" applyBorder="1" applyAlignment="1">
      <alignment horizontal="center" vertical="center"/>
    </xf>
    <xf numFmtId="17" fontId="10" fillId="0" borderId="0" xfId="12" quotePrefix="1" applyNumberFormat="1" applyAlignment="1">
      <alignment horizontal="left" vertical="center" wrapText="1"/>
    </xf>
    <xf numFmtId="0" fontId="10" fillId="0" borderId="0" xfId="12" applyAlignment="1">
      <alignment horizontal="left" wrapText="1"/>
    </xf>
    <xf numFmtId="0" fontId="10" fillId="3" borderId="0" xfId="12" applyFill="1" applyAlignment="1">
      <alignment horizontal="left" wrapText="1"/>
    </xf>
    <xf numFmtId="0" fontId="34" fillId="0" borderId="0" xfId="12" applyFont="1" applyAlignment="1">
      <alignment horizontal="left" wrapText="1"/>
    </xf>
    <xf numFmtId="0" fontId="11" fillId="0" borderId="0" xfId="7" applyFont="1" applyAlignment="1">
      <alignment horizontal="center" vertical="center" wrapText="1"/>
    </xf>
  </cellXfs>
  <cellStyles count="46">
    <cellStyle name="60% - Accent4 2" xfId="38" xr:uid="{EEE4884A-0B94-43E0-BBFD-C69A2424174A}"/>
    <cellStyle name="Comma" xfId="1" builtinId="3"/>
    <cellStyle name="Comma 10" xfId="11" xr:uid="{1B52F143-4E71-4CB9-BDD8-BDD11621FF54}"/>
    <cellStyle name="Comma 10 2 2" xfId="29" xr:uid="{A5B95246-744D-4369-B4BC-4C7D0AF709BB}"/>
    <cellStyle name="Comma 10 5" xfId="4" xr:uid="{0E6B5258-C9B3-4D67-84D5-08681B45BD7D}"/>
    <cellStyle name="Comma 11 4" xfId="17" xr:uid="{39DA53B7-0AF2-43AC-BF8B-9AA9FAD46455}"/>
    <cellStyle name="Comma 12" xfId="13" xr:uid="{C626FFE4-0C93-4512-8458-90E95482C234}"/>
    <cellStyle name="Comma 2" xfId="20" xr:uid="{98062954-0752-433B-BC15-04633E0BB135}"/>
    <cellStyle name="Comma 2 2" xfId="21" xr:uid="{96516760-9913-4BF2-9240-4F5ACA807352}"/>
    <cellStyle name="Comma 2 3" xfId="8" xr:uid="{A611CDCC-D75B-4D29-96F2-181B2304F5CB}"/>
    <cellStyle name="Comma 2 4" xfId="25" xr:uid="{37102D26-DFFD-4DD6-AB8D-63BF03B3C2D7}"/>
    <cellStyle name="Comma 2 5" xfId="35" xr:uid="{2A6FBE78-C8E5-476F-9852-0D7804AF6668}"/>
    <cellStyle name="Comma 2 5 2" xfId="37" xr:uid="{379BED24-8C14-4F2D-9BC1-04D431E2697E}"/>
    <cellStyle name="Comma 24" xfId="42" xr:uid="{7202BCAE-D692-4751-A9D1-97166B3C790B}"/>
    <cellStyle name="Comma 3" xfId="6" xr:uid="{DD12A3E6-850C-4795-A497-074F2B703D37}"/>
    <cellStyle name="Comma 4" xfId="24" xr:uid="{5E3EE7C7-B1C1-40A2-B053-EC4A3BA75810}"/>
    <cellStyle name="Comma 8" xfId="10" xr:uid="{DF205CDC-F382-4D45-BFC7-DDA133420742}"/>
    <cellStyle name="Currency 2" xfId="22" xr:uid="{C5967FF5-141B-4BEC-B732-7C394EAC7B01}"/>
    <cellStyle name="Currency 3" xfId="31" xr:uid="{8579A09A-45D1-4E6D-AC9A-A5635A9C6404}"/>
    <cellStyle name="Currency 5 2 2 2" xfId="30" xr:uid="{11C4E234-D9BF-4D7D-9488-92B5091361DC}"/>
    <cellStyle name="Normal" xfId="0" builtinId="0"/>
    <cellStyle name="Normal 10 2 2 3" xfId="27" xr:uid="{DA7EA3CD-1FF1-458A-9D9A-5EB5509CCB2B}"/>
    <cellStyle name="Normal 10 3 27" xfId="3" xr:uid="{CC702B1D-1EF2-4CF4-9ECA-5F9F27ECFC74}"/>
    <cellStyle name="Normal 11 2 2" xfId="44" xr:uid="{0D44A145-BEC9-48C4-BD99-CC7E9435F3DB}"/>
    <cellStyle name="Normal 12 28" xfId="16" xr:uid="{C06A01F7-CFC5-4179-B0C9-6E52484F3210}"/>
    <cellStyle name="Normal 2" xfId="7" xr:uid="{B7200816-4AE8-40D4-8976-9E7B2CFFEF5A}"/>
    <cellStyle name="Normal 2 10" xfId="12" xr:uid="{221F46BE-D964-49DA-882E-E85F967F7B58}"/>
    <cellStyle name="Normal 2 2" xfId="26" xr:uid="{E77ED0BB-DE64-48D0-9453-0E16E5A0F586}"/>
    <cellStyle name="Normal 2 2 2" xfId="36" xr:uid="{A1094241-CA7F-4978-8121-8B972C3B08C0}"/>
    <cellStyle name="Normal 2 3" xfId="33" xr:uid="{223A1CFC-068D-4479-96FD-75EAAE7C3258}"/>
    <cellStyle name="Normal 23 2" xfId="45" xr:uid="{136E7021-44DF-4AFD-AE69-2AFB3F2B296A}"/>
    <cellStyle name="Normal 3" xfId="19" xr:uid="{544F3551-1D2C-4DBB-BC73-360AC10C51A1}"/>
    <cellStyle name="Normal 3 2" xfId="23" xr:uid="{C264172E-DAC5-4AB1-BFE0-ACD98CE78087}"/>
    <cellStyle name="Normal 333" xfId="41" xr:uid="{6968E5F2-E878-4D13-A42F-2BCD1E8C9038}"/>
    <cellStyle name="Normal 4" xfId="40" xr:uid="{B5B5990A-53C1-4C55-ABAD-DB649400A57E}"/>
    <cellStyle name="Normal 8" xfId="9" xr:uid="{ABE1BE53-455B-42AA-A783-F9D5A11A9A9C}"/>
    <cellStyle name="Percent" xfId="2" builtinId="5"/>
    <cellStyle name="Percent 10" xfId="15" xr:uid="{90267AE8-E7BB-44F1-AEF3-980B142F2C1C}"/>
    <cellStyle name="Percent 11" xfId="28" xr:uid="{3F4C0E36-F6C7-4BF8-883B-09D550FE199D}"/>
    <cellStyle name="Percent 12 5" xfId="18" xr:uid="{625323EC-A3D1-4D51-81DE-95EC48979B37}"/>
    <cellStyle name="Percent 2" xfId="32" xr:uid="{704FC1CA-C7F8-487B-B498-C2A8E87634D3}"/>
    <cellStyle name="Percent 2 2" xfId="43" xr:uid="{5EC0AECA-149B-44AF-98E1-8C2B1B9547F9}"/>
    <cellStyle name="Percent 3" xfId="39" xr:uid="{FE11C3B8-1292-403C-B8CB-4F5980492CBB}"/>
    <cellStyle name="Percent 4" xfId="34" xr:uid="{8D5FD210-B87A-4F54-85F3-9F7DD3EAF100}"/>
    <cellStyle name="Percent 8" xfId="14" xr:uid="{A577EB3C-2B24-45B1-8670-75ECEC541AA1}"/>
    <cellStyle name="Percent 9 22" xfId="5" xr:uid="{AD31E738-A1EF-4BD6-AF07-FD2460BB64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8DABF-3D3F-4665-BB06-E37A1E8E1461}">
  <sheetPr>
    <pageSetUpPr fitToPage="1"/>
  </sheetPr>
  <dimension ref="A1:L65"/>
  <sheetViews>
    <sheetView tabSelected="1" view="pageBreakPreview" zoomScaleNormal="100" zoomScaleSheetLayoutView="100" workbookViewId="0">
      <selection activeCell="E10" sqref="E10"/>
    </sheetView>
  </sheetViews>
  <sheetFormatPr defaultColWidth="9.08984375" defaultRowHeight="14.5" x14ac:dyDescent="0.35"/>
  <cols>
    <col min="1" max="1" width="6.90625" style="4" customWidth="1"/>
    <col min="2" max="2" width="31.7265625" style="4" customWidth="1"/>
    <col min="3" max="4" width="10.6328125" style="4" customWidth="1"/>
    <col min="5" max="5" width="2.54296875" style="4" customWidth="1"/>
    <col min="6" max="7" width="10.6328125" style="4" customWidth="1"/>
    <col min="8" max="8" width="2" style="4" customWidth="1"/>
    <col min="9" max="10" width="10.6328125" style="4" customWidth="1"/>
    <col min="11" max="11" width="2" style="4" customWidth="1"/>
    <col min="12" max="12" width="33.1796875" style="4" customWidth="1"/>
    <col min="13" max="16384" width="9.08984375" style="4"/>
  </cols>
  <sheetData>
    <row r="1" spans="1:12" ht="26" x14ac:dyDescent="0.35">
      <c r="A1" s="1"/>
      <c r="B1" s="2" t="s">
        <v>201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" thickBot="1" x14ac:dyDescent="0.4">
      <c r="A3" s="1"/>
      <c r="B3" s="1"/>
      <c r="C3" s="269" t="s">
        <v>0</v>
      </c>
      <c r="D3" s="269"/>
      <c r="E3" s="5"/>
      <c r="F3" s="269" t="s">
        <v>1</v>
      </c>
      <c r="G3" s="269"/>
      <c r="H3" s="5"/>
      <c r="I3" s="269" t="s">
        <v>76</v>
      </c>
      <c r="J3" s="269"/>
      <c r="K3" s="5"/>
      <c r="L3" s="156" t="s">
        <v>277</v>
      </c>
    </row>
    <row r="4" spans="1:12" ht="15" thickBot="1" x14ac:dyDescent="0.4">
      <c r="A4" s="1"/>
      <c r="B4" s="1"/>
      <c r="C4" s="215">
        <v>2023</v>
      </c>
      <c r="D4" s="215">
        <v>2024</v>
      </c>
      <c r="E4" s="5"/>
      <c r="F4" s="215">
        <v>2023</v>
      </c>
      <c r="G4" s="215">
        <v>2024</v>
      </c>
      <c r="H4" s="5"/>
      <c r="I4" s="215">
        <v>2023</v>
      </c>
      <c r="J4" s="215">
        <v>2024</v>
      </c>
      <c r="K4" s="5"/>
      <c r="L4" s="156"/>
    </row>
    <row r="5" spans="1:12" ht="6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35">
      <c r="A6" s="1"/>
      <c r="B6" s="5" t="s">
        <v>2</v>
      </c>
      <c r="C6" s="211"/>
      <c r="D6" s="211"/>
      <c r="E6" s="211"/>
      <c r="F6" s="211"/>
      <c r="G6" s="211"/>
      <c r="H6" s="211"/>
      <c r="I6" s="211"/>
      <c r="J6" s="211"/>
      <c r="K6" s="1"/>
      <c r="L6" s="1"/>
    </row>
    <row r="7" spans="1:12" ht="4.5" customHeight="1" x14ac:dyDescent="0.35">
      <c r="A7" s="1"/>
      <c r="B7" s="1"/>
      <c r="C7" s="211"/>
      <c r="D7" s="211"/>
      <c r="E7" s="211"/>
      <c r="F7" s="211"/>
      <c r="G7" s="211"/>
      <c r="H7" s="211"/>
      <c r="I7" s="211"/>
      <c r="J7" s="211"/>
      <c r="K7" s="1"/>
      <c r="L7" s="1"/>
    </row>
    <row r="8" spans="1:12" x14ac:dyDescent="0.35">
      <c r="A8" s="1"/>
      <c r="B8" s="1" t="s">
        <v>3</v>
      </c>
      <c r="C8" s="212">
        <v>16272.084831956337</v>
      </c>
      <c r="D8" s="212">
        <v>16966.959997269121</v>
      </c>
      <c r="E8" s="212"/>
      <c r="F8" s="212">
        <v>16128.486262441762</v>
      </c>
      <c r="G8" s="212">
        <v>18053.910707069004</v>
      </c>
      <c r="H8" s="212"/>
      <c r="I8" s="212">
        <f t="shared" ref="I8:J12" si="0">F8-C8</f>
        <v>-143.5985695145755</v>
      </c>
      <c r="J8" s="212">
        <f t="shared" si="0"/>
        <v>1086.950709799883</v>
      </c>
      <c r="K8" s="1"/>
      <c r="L8" s="154" t="s">
        <v>227</v>
      </c>
    </row>
    <row r="9" spans="1:12" x14ac:dyDescent="0.35">
      <c r="A9" s="1"/>
      <c r="B9" s="1" t="s">
        <v>4</v>
      </c>
      <c r="C9" s="212">
        <v>15183.343327669221</v>
      </c>
      <c r="D9" s="212">
        <v>16078.90061361207</v>
      </c>
      <c r="E9" s="212"/>
      <c r="F9" s="212">
        <v>15069.351851368203</v>
      </c>
      <c r="G9" s="212">
        <v>16131.584517821524</v>
      </c>
      <c r="H9" s="212"/>
      <c r="I9" s="212">
        <f t="shared" si="0"/>
        <v>-113.99147630101834</v>
      </c>
      <c r="J9" s="212">
        <f t="shared" si="0"/>
        <v>52.68390420945434</v>
      </c>
      <c r="K9" s="1"/>
      <c r="L9" s="154"/>
    </row>
    <row r="10" spans="1:12" ht="30" x14ac:dyDescent="0.35">
      <c r="A10" s="1"/>
      <c r="B10" s="152" t="s">
        <v>240</v>
      </c>
      <c r="C10" s="212"/>
      <c r="D10" s="212"/>
      <c r="E10" s="212"/>
      <c r="F10" s="212"/>
      <c r="G10" s="212"/>
      <c r="H10" s="212"/>
      <c r="I10" s="245">
        <f>I9</f>
        <v>-113.99147630101834</v>
      </c>
      <c r="J10" s="213">
        <v>-44.238887942530212</v>
      </c>
      <c r="K10" s="1"/>
      <c r="L10" s="242" t="s">
        <v>241</v>
      </c>
    </row>
    <row r="11" spans="1:12" ht="30" x14ac:dyDescent="0.35">
      <c r="A11" s="1"/>
      <c r="B11" s="152" t="s">
        <v>242</v>
      </c>
      <c r="C11" s="212"/>
      <c r="D11" s="212"/>
      <c r="E11" s="212"/>
      <c r="F11" s="212"/>
      <c r="G11" s="212"/>
      <c r="H11" s="212"/>
      <c r="I11" s="212"/>
      <c r="J11" s="213">
        <v>96.922792151986627</v>
      </c>
      <c r="K11" s="1"/>
      <c r="L11" s="242" t="s">
        <v>243</v>
      </c>
    </row>
    <row r="12" spans="1:12" x14ac:dyDescent="0.35">
      <c r="A12" s="1"/>
      <c r="B12" s="1" t="s">
        <v>5</v>
      </c>
      <c r="C12" s="212">
        <v>19815.584560202289</v>
      </c>
      <c r="D12" s="212">
        <v>21404.817344692256</v>
      </c>
      <c r="E12" s="212"/>
      <c r="F12" s="212">
        <v>19860.546560202292</v>
      </c>
      <c r="G12" s="212">
        <v>21182.597344692258</v>
      </c>
      <c r="H12" s="212"/>
      <c r="I12" s="212">
        <f t="shared" si="0"/>
        <v>44.962000000003172</v>
      </c>
      <c r="J12" s="212">
        <f t="shared" si="0"/>
        <v>-222.21999999999753</v>
      </c>
      <c r="K12" s="1"/>
      <c r="L12" s="154"/>
    </row>
    <row r="13" spans="1:12" ht="2.5" customHeight="1" x14ac:dyDescent="0.35">
      <c r="A13" s="1"/>
      <c r="B13" s="152"/>
      <c r="C13" s="213"/>
      <c r="D13" s="213"/>
      <c r="E13" s="213"/>
      <c r="F13" s="213"/>
      <c r="G13" s="213"/>
      <c r="H13" s="213"/>
      <c r="I13" s="213"/>
      <c r="J13" s="213"/>
      <c r="K13" s="153"/>
      <c r="L13" s="154"/>
    </row>
    <row r="14" spans="1:12" x14ac:dyDescent="0.35">
      <c r="A14" s="1"/>
      <c r="B14" s="152" t="s">
        <v>224</v>
      </c>
      <c r="C14" s="213"/>
      <c r="D14" s="213"/>
      <c r="E14" s="213"/>
      <c r="F14" s="213"/>
      <c r="G14" s="213"/>
      <c r="H14" s="213"/>
      <c r="I14" s="213">
        <v>-28.5</v>
      </c>
      <c r="J14" s="213">
        <v>-28.5</v>
      </c>
      <c r="K14" s="153"/>
      <c r="L14" s="154" t="s">
        <v>225</v>
      </c>
    </row>
    <row r="15" spans="1:12" x14ac:dyDescent="0.35">
      <c r="A15" s="1"/>
      <c r="B15" s="152" t="s">
        <v>228</v>
      </c>
      <c r="C15" s="213"/>
      <c r="D15" s="213"/>
      <c r="E15" s="213"/>
      <c r="F15" s="213"/>
      <c r="G15" s="213"/>
      <c r="H15" s="213"/>
      <c r="I15" s="213">
        <f>-(235618-167380)/1000</f>
        <v>-68.238</v>
      </c>
      <c r="J15" s="213">
        <f>-(249300-167380)/1000</f>
        <v>-81.92</v>
      </c>
      <c r="K15" s="153"/>
      <c r="L15" s="154" t="s">
        <v>229</v>
      </c>
    </row>
    <row r="16" spans="1:12" x14ac:dyDescent="0.35">
      <c r="A16" s="1"/>
      <c r="B16" s="152" t="s">
        <v>230</v>
      </c>
      <c r="C16" s="213"/>
      <c r="D16" s="213"/>
      <c r="E16" s="213"/>
      <c r="F16" s="213"/>
      <c r="G16" s="213"/>
      <c r="H16" s="213"/>
      <c r="I16" s="213">
        <f>-(819300-361000)/1000</f>
        <v>-458.3</v>
      </c>
      <c r="J16" s="213">
        <f>-(797800-361000)/1000</f>
        <v>-436.8</v>
      </c>
      <c r="K16" s="153"/>
      <c r="L16" s="154" t="s">
        <v>265</v>
      </c>
    </row>
    <row r="17" spans="1:12" x14ac:dyDescent="0.35">
      <c r="A17" s="1"/>
      <c r="B17" s="152" t="s">
        <v>266</v>
      </c>
      <c r="D17" s="213"/>
      <c r="E17" s="213"/>
      <c r="H17" s="213"/>
      <c r="I17" s="213">
        <v>225</v>
      </c>
      <c r="J17" s="213"/>
      <c r="K17" s="153"/>
      <c r="L17" s="154" t="s">
        <v>239</v>
      </c>
    </row>
    <row r="18" spans="1:12" x14ac:dyDescent="0.35">
      <c r="A18" s="1"/>
      <c r="B18" s="152" t="s">
        <v>267</v>
      </c>
      <c r="D18" s="213"/>
      <c r="E18" s="213"/>
      <c r="H18" s="213"/>
      <c r="I18" s="213">
        <v>10</v>
      </c>
      <c r="J18" s="213"/>
      <c r="K18" s="153"/>
      <c r="L18" s="154" t="s">
        <v>239</v>
      </c>
    </row>
    <row r="19" spans="1:12" x14ac:dyDescent="0.35">
      <c r="A19" s="1"/>
      <c r="B19" s="152" t="s">
        <v>268</v>
      </c>
      <c r="D19" s="213"/>
      <c r="E19" s="213"/>
      <c r="H19" s="213"/>
      <c r="I19" s="213">
        <v>100</v>
      </c>
      <c r="J19" s="213"/>
      <c r="K19" s="153"/>
      <c r="L19" s="154" t="s">
        <v>239</v>
      </c>
    </row>
    <row r="20" spans="1:12" x14ac:dyDescent="0.35">
      <c r="A20" s="1"/>
      <c r="B20" s="152" t="s">
        <v>269</v>
      </c>
      <c r="D20" s="213"/>
      <c r="E20" s="213"/>
      <c r="H20" s="213"/>
      <c r="I20" s="213">
        <v>225</v>
      </c>
      <c r="J20" s="213"/>
      <c r="K20" s="153"/>
      <c r="L20" s="154" t="s">
        <v>239</v>
      </c>
    </row>
    <row r="21" spans="1:12" x14ac:dyDescent="0.35">
      <c r="A21" s="1"/>
      <c r="B21" s="152" t="s">
        <v>270</v>
      </c>
      <c r="D21" s="213"/>
      <c r="H21" s="213"/>
      <c r="I21" s="213">
        <v>40</v>
      </c>
      <c r="J21" s="213">
        <v>100</v>
      </c>
      <c r="K21" s="153"/>
      <c r="L21" s="154" t="s">
        <v>239</v>
      </c>
    </row>
    <row r="22" spans="1:12" x14ac:dyDescent="0.35">
      <c r="A22" s="1"/>
      <c r="B22" s="152" t="s">
        <v>271</v>
      </c>
      <c r="C22" s="213"/>
      <c r="D22" s="213"/>
      <c r="H22" s="213"/>
      <c r="I22" s="213"/>
      <c r="J22" s="213">
        <v>125</v>
      </c>
      <c r="K22" s="153"/>
      <c r="L22" s="154" t="s">
        <v>239</v>
      </c>
    </row>
    <row r="23" spans="1:12" x14ac:dyDescent="0.35">
      <c r="A23" s="1"/>
      <c r="B23" s="152" t="s">
        <v>272</v>
      </c>
      <c r="C23" s="213"/>
      <c r="D23" s="213"/>
      <c r="H23" s="213"/>
      <c r="I23" s="213"/>
      <c r="J23" s="213">
        <v>100</v>
      </c>
      <c r="K23" s="153"/>
      <c r="L23" s="154" t="s">
        <v>239</v>
      </c>
    </row>
    <row r="24" spans="1:12" ht="6.5" customHeight="1" x14ac:dyDescent="0.35">
      <c r="A24" s="1"/>
      <c r="B24" s="152"/>
      <c r="C24" s="213"/>
      <c r="D24" s="213"/>
      <c r="E24" s="213"/>
      <c r="F24" s="213"/>
      <c r="G24" s="213"/>
      <c r="H24" s="213"/>
      <c r="I24" s="213"/>
      <c r="J24" s="213"/>
      <c r="K24" s="153"/>
      <c r="L24" s="154"/>
    </row>
    <row r="25" spans="1:12" x14ac:dyDescent="0.35">
      <c r="A25" s="1"/>
      <c r="B25" s="1" t="s">
        <v>6</v>
      </c>
      <c r="C25" s="212">
        <v>11996.704537000001</v>
      </c>
      <c r="D25" s="212">
        <v>15160.556537</v>
      </c>
      <c r="E25" s="212"/>
      <c r="F25" s="212">
        <v>12811.048092555557</v>
      </c>
      <c r="G25" s="212">
        <v>14702.884092555556</v>
      </c>
      <c r="H25" s="212"/>
      <c r="I25" s="212">
        <f>F25-C25</f>
        <v>814.34355555555521</v>
      </c>
      <c r="J25" s="212">
        <f>G25-D25</f>
        <v>-457.67244444444441</v>
      </c>
      <c r="K25" s="1"/>
      <c r="L25" s="154" t="s">
        <v>7</v>
      </c>
    </row>
    <row r="26" spans="1:12" x14ac:dyDescent="0.35">
      <c r="A26" s="1"/>
      <c r="B26" s="1" t="s">
        <v>8</v>
      </c>
      <c r="C26" s="212">
        <v>18172.125796385724</v>
      </c>
      <c r="D26" s="212">
        <v>20813.898271414848</v>
      </c>
      <c r="E26" s="212"/>
      <c r="F26" s="212">
        <v>18691.172440937735</v>
      </c>
      <c r="G26" s="212">
        <v>21273.197424685066</v>
      </c>
      <c r="H26" s="212"/>
      <c r="I26" s="212">
        <f>F26-C26</f>
        <v>519.04664455201055</v>
      </c>
      <c r="J26" s="212">
        <f>G26-D26</f>
        <v>459.29915327021808</v>
      </c>
      <c r="K26" s="1"/>
      <c r="L26" s="154" t="s">
        <v>7</v>
      </c>
    </row>
    <row r="27" spans="1:12" x14ac:dyDescent="0.35">
      <c r="A27" s="1"/>
      <c r="B27" s="152" t="s">
        <v>231</v>
      </c>
      <c r="C27" s="212"/>
      <c r="D27" s="212"/>
      <c r="E27" s="212"/>
      <c r="F27" s="212"/>
      <c r="G27" s="212"/>
      <c r="H27" s="212"/>
      <c r="I27" s="212"/>
      <c r="J27" s="212"/>
      <c r="K27" s="1"/>
      <c r="L27" s="154"/>
    </row>
    <row r="28" spans="1:12" x14ac:dyDescent="0.35">
      <c r="A28" s="1"/>
      <c r="B28" s="152" t="s">
        <v>232</v>
      </c>
      <c r="C28" s="212"/>
      <c r="D28" s="212"/>
      <c r="E28" s="212"/>
      <c r="F28" s="212"/>
      <c r="G28" s="212"/>
      <c r="H28" s="212"/>
      <c r="I28" s="212"/>
      <c r="J28" s="212"/>
      <c r="K28" s="1"/>
      <c r="L28" s="154"/>
    </row>
    <row r="29" spans="1:12" ht="4" customHeight="1" x14ac:dyDescent="0.35">
      <c r="A29" s="1"/>
      <c r="B29" s="1"/>
      <c r="C29" s="7"/>
      <c r="D29" s="7"/>
      <c r="E29" s="7"/>
      <c r="F29" s="7"/>
      <c r="G29" s="7"/>
      <c r="H29" s="212"/>
      <c r="I29" s="212"/>
      <c r="J29" s="212"/>
      <c r="K29" s="1"/>
      <c r="L29" s="154"/>
    </row>
    <row r="30" spans="1:12" x14ac:dyDescent="0.35">
      <c r="A30" s="8" t="s">
        <v>9</v>
      </c>
      <c r="B30" s="5" t="s">
        <v>10</v>
      </c>
      <c r="C30" s="9">
        <f>SUM(C8:C26)</f>
        <v>81439.843053213568</v>
      </c>
      <c r="D30" s="9">
        <f>SUM(D8:D26)</f>
        <v>90425.132763988295</v>
      </c>
      <c r="E30" s="9"/>
      <c r="F30" s="9">
        <f>SUM(F8:F26)</f>
        <v>82560.605207505549</v>
      </c>
      <c r="G30" s="9">
        <f>SUM(G8:G26)</f>
        <v>91344.174086823419</v>
      </c>
      <c r="H30" s="214"/>
      <c r="I30" s="214">
        <f>F30-C30</f>
        <v>1120.7621542919806</v>
      </c>
      <c r="J30" s="214">
        <f>G30-D30</f>
        <v>919.04132283512445</v>
      </c>
      <c r="K30" s="1"/>
      <c r="L30" s="154"/>
    </row>
    <row r="31" spans="1:12" ht="12.5" customHeight="1" x14ac:dyDescent="0.35">
      <c r="A31" s="1"/>
      <c r="B31" s="1"/>
      <c r="C31" s="7"/>
      <c r="D31" s="7"/>
      <c r="E31" s="7"/>
      <c r="F31" s="7"/>
      <c r="G31" s="7"/>
      <c r="H31" s="212"/>
      <c r="I31" s="212"/>
      <c r="J31" s="212"/>
      <c r="K31" s="1"/>
      <c r="L31" s="154"/>
    </row>
    <row r="32" spans="1:12" x14ac:dyDescent="0.35">
      <c r="A32" s="1"/>
      <c r="B32" s="10" t="s">
        <v>11</v>
      </c>
      <c r="C32" s="7"/>
      <c r="D32" s="7"/>
      <c r="E32" s="7"/>
      <c r="F32" s="7"/>
      <c r="G32" s="7"/>
      <c r="H32" s="212"/>
      <c r="I32" s="212"/>
      <c r="J32" s="212"/>
      <c r="K32" s="1"/>
      <c r="L32" s="154"/>
    </row>
    <row r="33" spans="1:12" ht="3.5" customHeight="1" x14ac:dyDescent="0.35">
      <c r="A33" s="1"/>
      <c r="B33" s="1"/>
      <c r="C33" s="7"/>
      <c r="D33" s="7"/>
      <c r="E33" s="7"/>
      <c r="F33" s="7"/>
      <c r="G33" s="7"/>
      <c r="H33" s="212"/>
      <c r="I33" s="212"/>
      <c r="J33" s="212"/>
      <c r="K33" s="1"/>
      <c r="L33" s="154"/>
    </row>
    <row r="34" spans="1:12" x14ac:dyDescent="0.35">
      <c r="A34" s="1"/>
      <c r="B34" s="11" t="s">
        <v>12</v>
      </c>
      <c r="C34" s="212">
        <v>2531.7944661363281</v>
      </c>
      <c r="D34" s="212">
        <v>2610.7132577603902</v>
      </c>
      <c r="E34" s="212"/>
      <c r="F34" s="212">
        <v>2531.7944661363281</v>
      </c>
      <c r="G34" s="212">
        <v>2610.7132577603902</v>
      </c>
      <c r="H34" s="212"/>
      <c r="I34" s="212">
        <f t="shared" ref="I34:J41" si="1">F34-C34</f>
        <v>0</v>
      </c>
      <c r="J34" s="212">
        <f t="shared" si="1"/>
        <v>0</v>
      </c>
      <c r="K34" s="1"/>
      <c r="L34" s="154"/>
    </row>
    <row r="35" spans="1:12" x14ac:dyDescent="0.35">
      <c r="A35" s="1"/>
      <c r="B35" s="11" t="s">
        <v>13</v>
      </c>
      <c r="C35" s="212">
        <v>6271.980312051458</v>
      </c>
      <c r="D35" s="212">
        <v>7175.0888690444954</v>
      </c>
      <c r="E35" s="212"/>
      <c r="F35" s="212">
        <v>6271.980312051458</v>
      </c>
      <c r="G35" s="212">
        <v>7175.0888690444954</v>
      </c>
      <c r="H35" s="212"/>
      <c r="I35" s="212">
        <f t="shared" si="1"/>
        <v>0</v>
      </c>
      <c r="J35" s="212">
        <f t="shared" si="1"/>
        <v>0</v>
      </c>
      <c r="K35" s="1"/>
      <c r="L35" s="154"/>
    </row>
    <row r="36" spans="1:12" ht="20" x14ac:dyDescent="0.35">
      <c r="A36" s="1"/>
      <c r="B36" s="11" t="s">
        <v>14</v>
      </c>
      <c r="C36" s="212">
        <v>9717.7062437509594</v>
      </c>
      <c r="D36" s="212">
        <v>8771.3687614176233</v>
      </c>
      <c r="E36" s="212"/>
      <c r="F36" s="212">
        <v>9771.6449237509587</v>
      </c>
      <c r="G36" s="212">
        <v>8808.7146814176231</v>
      </c>
      <c r="H36" s="212"/>
      <c r="I36" s="212">
        <f t="shared" si="1"/>
        <v>53.938679999999295</v>
      </c>
      <c r="J36" s="212">
        <f t="shared" si="1"/>
        <v>37.345919999999751</v>
      </c>
      <c r="K36" s="1"/>
      <c r="L36" s="242" t="s">
        <v>319</v>
      </c>
    </row>
    <row r="37" spans="1:12" x14ac:dyDescent="0.35">
      <c r="A37" s="1"/>
      <c r="B37" s="11" t="s">
        <v>15</v>
      </c>
      <c r="C37" s="212">
        <v>84.586900000000014</v>
      </c>
      <c r="D37" s="212">
        <v>84.586900000000014</v>
      </c>
      <c r="E37" s="212"/>
      <c r="F37" s="212">
        <v>84.586900000000014</v>
      </c>
      <c r="G37" s="212">
        <v>84.586900000000014</v>
      </c>
      <c r="H37" s="212"/>
      <c r="I37" s="212">
        <f t="shared" si="1"/>
        <v>0</v>
      </c>
      <c r="J37" s="212">
        <f t="shared" si="1"/>
        <v>0</v>
      </c>
      <c r="K37" s="1"/>
      <c r="L37" s="154"/>
    </row>
    <row r="38" spans="1:12" x14ac:dyDescent="0.35">
      <c r="A38" s="1"/>
      <c r="B38" s="11" t="s">
        <v>16</v>
      </c>
      <c r="C38" s="212">
        <v>29150.145938197533</v>
      </c>
      <c r="D38" s="212">
        <v>29529.007931534565</v>
      </c>
      <c r="E38" s="212"/>
      <c r="F38" s="212">
        <v>29150.145938197533</v>
      </c>
      <c r="G38" s="212">
        <v>30069.055141921675</v>
      </c>
      <c r="H38" s="212"/>
      <c r="I38" s="212">
        <f t="shared" si="1"/>
        <v>0</v>
      </c>
      <c r="J38" s="212">
        <f t="shared" si="1"/>
        <v>540.04721038711068</v>
      </c>
      <c r="K38" s="1"/>
      <c r="L38" s="154" t="s">
        <v>226</v>
      </c>
    </row>
    <row r="39" spans="1:12" x14ac:dyDescent="0.35">
      <c r="A39" s="1"/>
      <c r="B39" s="1" t="s">
        <v>17</v>
      </c>
      <c r="C39" s="212">
        <v>357.60426999999999</v>
      </c>
      <c r="D39" s="212">
        <v>357.59541999999999</v>
      </c>
      <c r="E39" s="212"/>
      <c r="F39" s="212">
        <v>357.60426999999999</v>
      </c>
      <c r="G39" s="212">
        <v>357.59541999999999</v>
      </c>
      <c r="H39" s="212"/>
      <c r="I39" s="212">
        <f t="shared" si="1"/>
        <v>0</v>
      </c>
      <c r="J39" s="212">
        <f t="shared" si="1"/>
        <v>0</v>
      </c>
      <c r="K39" s="1"/>
      <c r="L39" s="154"/>
    </row>
    <row r="40" spans="1:12" x14ac:dyDescent="0.35">
      <c r="A40" s="1"/>
      <c r="B40" s="1" t="s">
        <v>18</v>
      </c>
      <c r="C40" s="212">
        <v>26264.758716410597</v>
      </c>
      <c r="D40" s="212">
        <v>26182.505417564575</v>
      </c>
      <c r="E40" s="212"/>
      <c r="F40" s="212">
        <v>26281.582190702597</v>
      </c>
      <c r="G40" s="212">
        <v>26194.153610012567</v>
      </c>
      <c r="H40" s="212"/>
      <c r="I40" s="212">
        <f t="shared" si="1"/>
        <v>16.823474291999446</v>
      </c>
      <c r="J40" s="212">
        <f t="shared" si="1"/>
        <v>11.648192447992187</v>
      </c>
      <c r="K40" s="1"/>
      <c r="L40" s="154" t="s">
        <v>320</v>
      </c>
    </row>
    <row r="41" spans="1:12" x14ac:dyDescent="0.35">
      <c r="A41" s="1"/>
      <c r="B41" s="1" t="s">
        <v>19</v>
      </c>
      <c r="C41" s="212">
        <f>'Table 1.2'!B9</f>
        <v>394.26620666666668</v>
      </c>
      <c r="D41" s="212">
        <f>'Table 1.2'!C9</f>
        <v>394.26620666666668</v>
      </c>
      <c r="E41" s="212"/>
      <c r="F41" s="212">
        <f>C41</f>
        <v>394.26620666666668</v>
      </c>
      <c r="G41" s="212">
        <f>D41</f>
        <v>394.26620666666668</v>
      </c>
      <c r="H41" s="212"/>
      <c r="I41" s="212">
        <f t="shared" si="1"/>
        <v>0</v>
      </c>
      <c r="J41" s="212">
        <f t="shared" si="1"/>
        <v>0</v>
      </c>
      <c r="K41" s="1"/>
      <c r="L41" s="155"/>
    </row>
    <row r="42" spans="1:12" ht="6" customHeight="1" x14ac:dyDescent="0.35">
      <c r="A42" s="1"/>
      <c r="B42" s="11"/>
      <c r="C42" s="212"/>
      <c r="D42" s="212"/>
      <c r="E42" s="212"/>
      <c r="F42" s="212"/>
      <c r="G42" s="212"/>
      <c r="H42" s="212"/>
      <c r="I42" s="212"/>
      <c r="J42" s="212"/>
      <c r="K42" s="1"/>
      <c r="L42" s="155"/>
    </row>
    <row r="43" spans="1:12" x14ac:dyDescent="0.35">
      <c r="A43" s="8" t="s">
        <v>20</v>
      </c>
      <c r="B43" s="10" t="s">
        <v>21</v>
      </c>
      <c r="C43" s="214">
        <f>SUM(C34:C36)+SUM(C37:C38)+SUM(C39:C41)</f>
        <v>74772.843053213539</v>
      </c>
      <c r="D43" s="214">
        <f>SUM(D34:D36)+SUM(D37:D38)+SUM(D39:D41)</f>
        <v>75105.132763988309</v>
      </c>
      <c r="E43" s="214"/>
      <c r="F43" s="214">
        <f>SUM(F34:F36)+SUM(F37:F38)+SUM(F39:F41)</f>
        <v>74843.605207505534</v>
      </c>
      <c r="G43" s="214">
        <f>SUM(G34:G36)+SUM(G37:G38)+SUM(G39:G41)</f>
        <v>75694.174086823419</v>
      </c>
      <c r="H43" s="214"/>
      <c r="I43" s="214">
        <f>SUM(I34:I36)+SUM(I37:I38)+SUM(I39:I41)</f>
        <v>70.762154291998741</v>
      </c>
      <c r="J43" s="214">
        <f>SUM(J34:J36)+SUM(J37:J38)+SUM(J39:J41)</f>
        <v>589.04132283510262</v>
      </c>
      <c r="K43" s="1"/>
      <c r="L43" s="154"/>
    </row>
    <row r="44" spans="1:12" ht="8.5" customHeight="1" x14ac:dyDescent="0.35">
      <c r="A44" s="1"/>
      <c r="B44" s="1"/>
      <c r="C44" s="212"/>
      <c r="D44" s="212"/>
      <c r="E44" s="212"/>
      <c r="F44" s="212"/>
      <c r="G44" s="212"/>
      <c r="H44" s="212"/>
      <c r="I44" s="212"/>
      <c r="J44" s="212"/>
      <c r="K44" s="1"/>
      <c r="L44" s="154"/>
    </row>
    <row r="45" spans="1:12" x14ac:dyDescent="0.35">
      <c r="A45" s="8" t="s">
        <v>22</v>
      </c>
      <c r="B45" s="10" t="s">
        <v>23</v>
      </c>
      <c r="C45" s="214">
        <f>C30-C43</f>
        <v>6667.0000000000291</v>
      </c>
      <c r="D45" s="214">
        <f>D30-D43</f>
        <v>15319.999999999985</v>
      </c>
      <c r="E45" s="214"/>
      <c r="F45" s="214">
        <f>F30-F43</f>
        <v>7717.0000000000146</v>
      </c>
      <c r="G45" s="214">
        <f>G30-G43</f>
        <v>15650</v>
      </c>
      <c r="H45" s="214"/>
      <c r="I45" s="214">
        <f>F45-C45</f>
        <v>1049.9999999999854</v>
      </c>
      <c r="J45" s="214">
        <f>G45-D45</f>
        <v>330.00000000001455</v>
      </c>
      <c r="K45" s="1"/>
      <c r="L45" s="154"/>
    </row>
    <row r="46" spans="1:12" x14ac:dyDescent="0.35">
      <c r="A46" s="1"/>
      <c r="B46" s="1"/>
      <c r="C46" s="211"/>
      <c r="D46" s="211"/>
      <c r="E46" s="211"/>
      <c r="F46" s="211"/>
      <c r="G46" s="211"/>
      <c r="H46" s="211"/>
      <c r="I46" s="211"/>
      <c r="J46" s="211"/>
      <c r="K46" s="1"/>
      <c r="L46" s="1"/>
    </row>
    <row r="47" spans="1:12" x14ac:dyDescent="0.35">
      <c r="A47" s="1"/>
      <c r="B47" s="11"/>
      <c r="C47" s="6"/>
      <c r="D47" s="6"/>
      <c r="E47" s="6"/>
      <c r="F47" s="6"/>
      <c r="G47" s="6"/>
      <c r="H47" s="6"/>
      <c r="I47" s="6"/>
      <c r="J47" s="6"/>
      <c r="K47" s="1"/>
      <c r="L47" s="1"/>
    </row>
    <row r="48" spans="1:12" x14ac:dyDescent="0.35">
      <c r="A48" s="1"/>
      <c r="C48" s="6"/>
      <c r="D48" s="6"/>
      <c r="E48" s="6"/>
      <c r="F48" s="6"/>
      <c r="G48" s="6"/>
      <c r="H48" s="6"/>
      <c r="I48" s="6"/>
      <c r="J48" s="6"/>
      <c r="K48" s="1"/>
      <c r="L48" s="1"/>
    </row>
    <row r="49" spans="1:12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35">
      <c r="B50" s="1"/>
      <c r="C50" s="12"/>
      <c r="D50" s="12"/>
      <c r="E50" s="12"/>
      <c r="F50" s="12"/>
      <c r="G50" s="12"/>
      <c r="H50" s="12"/>
      <c r="I50" s="12"/>
      <c r="J50" s="12"/>
    </row>
    <row r="51" spans="1:12" x14ac:dyDescent="0.35">
      <c r="B51" s="158"/>
      <c r="C51" s="12"/>
      <c r="D51" s="12"/>
      <c r="E51" s="12"/>
      <c r="F51" s="12"/>
      <c r="G51" s="12"/>
      <c r="H51" s="12"/>
      <c r="I51" s="12"/>
      <c r="J51" s="12"/>
    </row>
    <row r="52" spans="1:12" x14ac:dyDescent="0.35">
      <c r="B52" s="158"/>
      <c r="C52" s="157"/>
      <c r="D52" s="157"/>
      <c r="E52" s="12"/>
      <c r="F52" s="157"/>
      <c r="G52" s="157"/>
      <c r="H52" s="12"/>
      <c r="I52" s="12"/>
      <c r="J52" s="12"/>
    </row>
    <row r="53" spans="1:12" x14ac:dyDescent="0.35">
      <c r="B53" s="158"/>
      <c r="C53" s="12"/>
      <c r="D53" s="12"/>
      <c r="E53" s="12"/>
      <c r="F53" s="12"/>
      <c r="G53" s="12"/>
      <c r="H53" s="12"/>
      <c r="I53" s="12"/>
      <c r="J53" s="12"/>
    </row>
    <row r="54" spans="1:12" x14ac:dyDescent="0.35">
      <c r="B54" s="158"/>
      <c r="C54" s="12"/>
      <c r="D54" s="12"/>
      <c r="E54" s="12"/>
      <c r="F54" s="12"/>
      <c r="G54" s="12"/>
      <c r="H54" s="12"/>
      <c r="I54" s="12"/>
      <c r="J54" s="12"/>
    </row>
    <row r="55" spans="1:12" x14ac:dyDescent="0.35">
      <c r="B55" s="158"/>
      <c r="C55" s="157"/>
      <c r="D55" s="157"/>
      <c r="E55" s="12"/>
      <c r="F55" s="157"/>
      <c r="G55" s="157"/>
      <c r="H55" s="12"/>
      <c r="I55" s="12"/>
      <c r="J55" s="12"/>
    </row>
    <row r="56" spans="1:12" x14ac:dyDescent="0.35">
      <c r="B56" s="158"/>
      <c r="C56" s="12"/>
      <c r="D56" s="12"/>
      <c r="E56" s="12"/>
      <c r="F56" s="12"/>
      <c r="G56" s="12"/>
      <c r="H56" s="12"/>
      <c r="I56" s="12"/>
      <c r="J56" s="12"/>
    </row>
    <row r="57" spans="1:12" x14ac:dyDescent="0.35">
      <c r="C57" s="12"/>
      <c r="D57" s="12"/>
      <c r="E57" s="12"/>
      <c r="F57" s="12"/>
      <c r="G57" s="12"/>
      <c r="H57" s="12"/>
      <c r="I57" s="12"/>
      <c r="J57" s="12"/>
    </row>
    <row r="58" spans="1:12" x14ac:dyDescent="0.35">
      <c r="C58" s="12"/>
      <c r="D58" s="12"/>
      <c r="E58" s="12"/>
      <c r="F58" s="12"/>
      <c r="G58" s="12"/>
      <c r="H58" s="12"/>
      <c r="I58" s="12"/>
      <c r="J58" s="12"/>
    </row>
    <row r="59" spans="1:12" x14ac:dyDescent="0.35">
      <c r="C59" s="12"/>
      <c r="D59" s="12"/>
      <c r="E59" s="12"/>
      <c r="F59" s="12"/>
      <c r="G59" s="12"/>
      <c r="H59" s="12"/>
      <c r="I59" s="12"/>
      <c r="J59" s="12"/>
    </row>
    <row r="60" spans="1:12" x14ac:dyDescent="0.35">
      <c r="C60" s="12"/>
      <c r="D60" s="12"/>
      <c r="E60" s="12"/>
      <c r="F60" s="12"/>
      <c r="G60" s="12"/>
      <c r="H60" s="12"/>
      <c r="I60" s="12"/>
      <c r="J60" s="12"/>
    </row>
    <row r="61" spans="1:12" x14ac:dyDescent="0.35">
      <c r="C61" s="12"/>
      <c r="D61" s="12"/>
      <c r="E61" s="12"/>
      <c r="F61" s="12"/>
      <c r="G61" s="12"/>
      <c r="H61" s="12"/>
      <c r="I61" s="12"/>
      <c r="J61" s="12"/>
    </row>
    <row r="62" spans="1:12" x14ac:dyDescent="0.35">
      <c r="C62" s="12"/>
      <c r="D62" s="12"/>
      <c r="E62" s="12"/>
      <c r="F62" s="12"/>
      <c r="G62" s="12"/>
      <c r="H62" s="12"/>
      <c r="I62" s="12"/>
      <c r="J62" s="12"/>
    </row>
    <row r="63" spans="1:12" x14ac:dyDescent="0.35">
      <c r="C63" s="12"/>
      <c r="D63" s="12"/>
      <c r="E63" s="12"/>
      <c r="F63" s="12"/>
      <c r="G63" s="12"/>
      <c r="H63" s="12"/>
      <c r="I63" s="12"/>
      <c r="J63" s="12"/>
    </row>
    <row r="64" spans="1:12" x14ac:dyDescent="0.35">
      <c r="F64" s="12"/>
      <c r="G64" s="12"/>
    </row>
    <row r="65" spans="6:7" x14ac:dyDescent="0.35">
      <c r="F65" s="12"/>
      <c r="G65" s="12"/>
    </row>
  </sheetData>
  <mergeCells count="3">
    <mergeCell ref="C3:D3"/>
    <mergeCell ref="F3:G3"/>
    <mergeCell ref="I3:J3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0F1CA-3369-4AFD-A370-92C9C4C579F3}">
  <sheetPr>
    <pageSetUpPr fitToPage="1"/>
  </sheetPr>
  <dimension ref="B1:O41"/>
  <sheetViews>
    <sheetView showGridLines="0" view="pageBreakPreview" topLeftCell="B1" zoomScale="85" zoomScaleSheetLayoutView="85" workbookViewId="0">
      <selection activeCell="E1" sqref="E1"/>
    </sheetView>
  </sheetViews>
  <sheetFormatPr defaultColWidth="9.08984375" defaultRowHeight="14.5" x14ac:dyDescent="0.35"/>
  <cols>
    <col min="1" max="1" width="9.08984375" style="62"/>
    <col min="2" max="2" width="11.453125" style="62" customWidth="1"/>
    <col min="3" max="3" width="83" style="62" customWidth="1"/>
    <col min="4" max="4" width="26.6328125" style="62" customWidth="1"/>
    <col min="5" max="5" width="17.08984375" style="62" customWidth="1"/>
    <col min="6" max="6" width="2.6328125" style="62" customWidth="1"/>
    <col min="16" max="16384" width="9.08984375" style="62"/>
  </cols>
  <sheetData>
    <row r="1" spans="2:5" x14ac:dyDescent="0.35">
      <c r="E1" s="63" t="s">
        <v>259</v>
      </c>
    </row>
    <row r="2" spans="2:5" x14ac:dyDescent="0.35">
      <c r="C2" s="64"/>
      <c r="D2" s="64"/>
      <c r="E2" s="63" t="s">
        <v>258</v>
      </c>
    </row>
    <row r="3" spans="2:5" x14ac:dyDescent="0.35">
      <c r="C3" s="64"/>
      <c r="D3" s="64"/>
      <c r="E3" s="64"/>
    </row>
    <row r="4" spans="2:5" x14ac:dyDescent="0.35">
      <c r="C4" s="64"/>
      <c r="D4" s="64"/>
      <c r="E4" s="64"/>
    </row>
    <row r="5" spans="2:5" x14ac:dyDescent="0.35">
      <c r="B5" s="64" t="s">
        <v>247</v>
      </c>
      <c r="C5" s="65"/>
      <c r="D5" s="64"/>
      <c r="E5" s="64"/>
    </row>
    <row r="6" spans="2:5" ht="15" thickBot="1" x14ac:dyDescent="0.4">
      <c r="B6" s="64"/>
      <c r="C6" s="65"/>
      <c r="D6" s="64"/>
      <c r="E6" s="64"/>
    </row>
    <row r="7" spans="2:5" ht="42.5" thickBot="1" x14ac:dyDescent="0.4">
      <c r="C7" s="64"/>
      <c r="D7" s="64"/>
      <c r="E7" s="66" t="s">
        <v>246</v>
      </c>
    </row>
    <row r="8" spans="2:5" x14ac:dyDescent="0.35">
      <c r="B8" s="67" t="s">
        <v>88</v>
      </c>
      <c r="C8" s="67"/>
      <c r="D8" s="68" t="s">
        <v>89</v>
      </c>
      <c r="E8" s="69" t="s">
        <v>29</v>
      </c>
    </row>
    <row r="9" spans="2:5" ht="7.5" customHeight="1" x14ac:dyDescent="0.35"/>
    <row r="10" spans="2:5" x14ac:dyDescent="0.35">
      <c r="C10" s="70">
        <v>2023</v>
      </c>
    </row>
    <row r="11" spans="2:5" x14ac:dyDescent="0.35">
      <c r="B11" s="71">
        <v>1</v>
      </c>
      <c r="C11" s="72" t="s">
        <v>248</v>
      </c>
      <c r="D11" s="73" t="s">
        <v>90</v>
      </c>
      <c r="E11" s="74">
        <f>'Table 1.1'!F30</f>
        <v>82560.605207505549</v>
      </c>
    </row>
    <row r="12" spans="2:5" x14ac:dyDescent="0.35">
      <c r="B12" s="71">
        <f>B11+1</f>
        <v>2</v>
      </c>
      <c r="C12" s="72" t="s">
        <v>249</v>
      </c>
      <c r="D12" s="73" t="s">
        <v>90</v>
      </c>
      <c r="E12" s="75">
        <f>'Table 1.1'!F43</f>
        <v>74843.605207505534</v>
      </c>
    </row>
    <row r="13" spans="2:5" x14ac:dyDescent="0.35">
      <c r="B13" s="71">
        <f>B12+1</f>
        <v>3</v>
      </c>
      <c r="C13" s="72" t="s">
        <v>91</v>
      </c>
      <c r="D13" s="73" t="s">
        <v>92</v>
      </c>
      <c r="E13" s="74">
        <f>E11-E12</f>
        <v>7717.0000000000146</v>
      </c>
    </row>
    <row r="14" spans="2:5" ht="7.5" customHeight="1" x14ac:dyDescent="0.35">
      <c r="B14" s="71"/>
      <c r="C14" s="72"/>
      <c r="D14" s="73"/>
      <c r="E14" s="74"/>
    </row>
    <row r="15" spans="2:5" x14ac:dyDescent="0.35">
      <c r="C15" s="70">
        <v>2024</v>
      </c>
    </row>
    <row r="16" spans="2:5" x14ac:dyDescent="0.35">
      <c r="B16" s="71">
        <f>B13+1</f>
        <v>4</v>
      </c>
      <c r="C16" s="72" t="s">
        <v>248</v>
      </c>
      <c r="D16" s="73" t="s">
        <v>90</v>
      </c>
      <c r="E16" s="74">
        <f>'Table 1.1'!G30</f>
        <v>91344.174086823419</v>
      </c>
    </row>
    <row r="17" spans="2:5" x14ac:dyDescent="0.35">
      <c r="B17" s="71">
        <f>B16+1</f>
        <v>5</v>
      </c>
      <c r="C17" s="72" t="s">
        <v>249</v>
      </c>
      <c r="D17" s="73" t="s">
        <v>90</v>
      </c>
      <c r="E17" s="75">
        <f>'Table 1.1'!G43</f>
        <v>75694.174086823419</v>
      </c>
    </row>
    <row r="18" spans="2:5" x14ac:dyDescent="0.35">
      <c r="B18" s="71">
        <f>B17+1</f>
        <v>6</v>
      </c>
      <c r="C18" s="72" t="s">
        <v>91</v>
      </c>
      <c r="D18" s="73" t="s">
        <v>306</v>
      </c>
      <c r="E18" s="74">
        <f>E16-E17</f>
        <v>15650</v>
      </c>
    </row>
    <row r="19" spans="2:5" x14ac:dyDescent="0.35">
      <c r="B19" s="71"/>
      <c r="C19" s="72"/>
      <c r="D19" s="73"/>
      <c r="E19" s="74"/>
    </row>
    <row r="20" spans="2:5" x14ac:dyDescent="0.35">
      <c r="B20" s="71"/>
      <c r="C20" s="70" t="s">
        <v>93</v>
      </c>
      <c r="D20" s="73"/>
      <c r="E20" s="74"/>
    </row>
    <row r="21" spans="2:5" x14ac:dyDescent="0.35">
      <c r="B21" s="71">
        <f>B18+1</f>
        <v>7</v>
      </c>
      <c r="C21" s="72" t="s">
        <v>250</v>
      </c>
      <c r="D21" s="76" t="s">
        <v>94</v>
      </c>
      <c r="E21" s="74">
        <f>'Table 1.1-5'!P26</f>
        <v>5763.943456805011</v>
      </c>
    </row>
    <row r="22" spans="2:5" x14ac:dyDescent="0.35">
      <c r="B22" s="71">
        <f>B21+1</f>
        <v>8</v>
      </c>
      <c r="C22" s="72" t="s">
        <v>257</v>
      </c>
      <c r="D22" s="76" t="s">
        <v>94</v>
      </c>
      <c r="E22" s="75">
        <f>'Table 1.1-5'!P27</f>
        <v>4455.9620396204409</v>
      </c>
    </row>
    <row r="23" spans="2:5" ht="7.5" customHeight="1" x14ac:dyDescent="0.35">
      <c r="B23" s="71"/>
      <c r="D23" s="73"/>
      <c r="E23" s="74"/>
    </row>
    <row r="24" spans="2:5" x14ac:dyDescent="0.35">
      <c r="B24" s="71">
        <f>B22+1</f>
        <v>9</v>
      </c>
      <c r="C24" s="72" t="s">
        <v>316</v>
      </c>
      <c r="D24" s="76" t="s">
        <v>317</v>
      </c>
      <c r="E24" s="74">
        <f>SUM(E21:E22)</f>
        <v>10219.905496425452</v>
      </c>
    </row>
    <row r="25" spans="2:5" ht="7.5" customHeight="1" x14ac:dyDescent="0.35">
      <c r="B25" s="71"/>
      <c r="D25" s="73"/>
      <c r="E25" s="74"/>
    </row>
    <row r="26" spans="2:5" x14ac:dyDescent="0.35">
      <c r="B26" s="71">
        <f>B24+1</f>
        <v>10</v>
      </c>
      <c r="C26" s="67" t="s">
        <v>251</v>
      </c>
      <c r="D26" s="76" t="s">
        <v>318</v>
      </c>
      <c r="E26" s="77">
        <f>E13+E18-E24</f>
        <v>13147.094503574563</v>
      </c>
    </row>
    <row r="27" spans="2:5" ht="7.5" customHeight="1" x14ac:dyDescent="0.35">
      <c r="B27" s="71"/>
      <c r="D27" s="73"/>
      <c r="E27" s="74"/>
    </row>
    <row r="28" spans="2:5" x14ac:dyDescent="0.35">
      <c r="B28" s="71">
        <f>B26+1</f>
        <v>11</v>
      </c>
      <c r="C28" s="67" t="s">
        <v>95</v>
      </c>
      <c r="D28" s="76" t="s">
        <v>96</v>
      </c>
      <c r="E28" s="77">
        <f>-'Table 1.1-6'!J68</f>
        <v>2657.709020703036</v>
      </c>
    </row>
    <row r="29" spans="2:5" ht="6.75" customHeight="1" x14ac:dyDescent="0.35">
      <c r="B29" s="71"/>
      <c r="C29" s="67"/>
      <c r="D29" s="76"/>
      <c r="E29" s="77"/>
    </row>
    <row r="30" spans="2:5" x14ac:dyDescent="0.35">
      <c r="B30" s="71">
        <f>B28+1</f>
        <v>12</v>
      </c>
      <c r="C30" s="67" t="s">
        <v>97</v>
      </c>
      <c r="D30" s="76" t="s">
        <v>307</v>
      </c>
      <c r="E30" s="77">
        <f>E26+E28</f>
        <v>15804.803524277599</v>
      </c>
    </row>
    <row r="31" spans="2:5" ht="7.5" customHeight="1" x14ac:dyDescent="0.35">
      <c r="B31" s="71"/>
      <c r="C31" s="67"/>
      <c r="D31" s="73"/>
      <c r="E31" s="74"/>
    </row>
    <row r="32" spans="2:5" x14ac:dyDescent="0.35">
      <c r="B32" s="71"/>
      <c r="C32" s="67" t="s">
        <v>315</v>
      </c>
      <c r="D32" s="73"/>
      <c r="E32" s="74"/>
    </row>
    <row r="33" spans="2:5" ht="15" customHeight="1" x14ac:dyDescent="0.35">
      <c r="B33" s="71">
        <f>B30+1</f>
        <v>13</v>
      </c>
      <c r="C33" s="72" t="s">
        <v>98</v>
      </c>
      <c r="D33" s="78" t="s">
        <v>94</v>
      </c>
      <c r="E33" s="74">
        <f>'Table 1.1-5'!N62-E34</f>
        <v>158445.17571883154</v>
      </c>
    </row>
    <row r="34" spans="2:5" ht="15" customHeight="1" x14ac:dyDescent="0.35">
      <c r="B34" s="71">
        <f>B33+1</f>
        <v>14</v>
      </c>
      <c r="C34" s="72" t="s">
        <v>99</v>
      </c>
      <c r="D34" s="78" t="s">
        <v>94</v>
      </c>
      <c r="E34" s="74">
        <f>'Table 1.1-5'!J62</f>
        <v>8760.2368946389943</v>
      </c>
    </row>
    <row r="35" spans="2:5" ht="7.5" customHeight="1" x14ac:dyDescent="0.35">
      <c r="B35" s="71"/>
      <c r="C35" s="72"/>
      <c r="D35" s="73"/>
      <c r="E35" s="74"/>
    </row>
    <row r="36" spans="2:5" x14ac:dyDescent="0.35">
      <c r="B36" s="71">
        <f>B34+1</f>
        <v>15</v>
      </c>
      <c r="C36" s="67" t="s">
        <v>100</v>
      </c>
      <c r="D36" s="76" t="s">
        <v>308</v>
      </c>
      <c r="E36" s="77">
        <f>SUM(E33:E34)</f>
        <v>167205.41261347054</v>
      </c>
    </row>
    <row r="37" spans="2:5" ht="7.5" customHeight="1" x14ac:dyDescent="0.35">
      <c r="B37" s="71"/>
      <c r="C37" s="67"/>
      <c r="D37" s="76"/>
      <c r="E37" s="67"/>
    </row>
    <row r="38" spans="2:5" x14ac:dyDescent="0.35">
      <c r="B38" s="71">
        <f>B36+1</f>
        <v>16</v>
      </c>
      <c r="C38" s="67" t="s">
        <v>256</v>
      </c>
      <c r="D38" s="76" t="s">
        <v>309</v>
      </c>
      <c r="E38" s="259">
        <f>ROUND(E30/E36,4)</f>
        <v>9.4500000000000001E-2</v>
      </c>
    </row>
    <row r="39" spans="2:5" x14ac:dyDescent="0.35">
      <c r="B39" s="71"/>
      <c r="C39" s="67"/>
      <c r="D39" s="76"/>
      <c r="E39" s="79"/>
    </row>
    <row r="40" spans="2:5" x14ac:dyDescent="0.35">
      <c r="B40" s="71"/>
      <c r="C40" s="72"/>
      <c r="E40" s="74"/>
    </row>
    <row r="41" spans="2:5" ht="29.5" customHeight="1" x14ac:dyDescent="0.35">
      <c r="B41" s="279"/>
      <c r="C41" s="279"/>
      <c r="D41" s="279"/>
      <c r="E41" s="279"/>
    </row>
  </sheetData>
  <mergeCells count="1">
    <mergeCell ref="B41:E41"/>
  </mergeCells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14DA6-BF0E-4B2E-824D-823664B54779}">
  <dimension ref="B1:H58"/>
  <sheetViews>
    <sheetView view="pageBreakPreview" zoomScale="90" zoomScaleNormal="100" zoomScaleSheetLayoutView="90" workbookViewId="0"/>
  </sheetViews>
  <sheetFormatPr defaultRowHeight="14.5" x14ac:dyDescent="0.35"/>
  <cols>
    <col min="2" max="2" width="14.36328125" customWidth="1"/>
    <col min="3" max="4" width="14.7265625" customWidth="1"/>
    <col min="5" max="5" width="12.36328125" customWidth="1"/>
    <col min="6" max="6" width="1.81640625" customWidth="1"/>
    <col min="7" max="8" width="11.90625" customWidth="1"/>
    <col min="9" max="9" width="11.1796875" customWidth="1"/>
  </cols>
  <sheetData>
    <row r="1" spans="2:8" x14ac:dyDescent="0.35">
      <c r="B1" s="84" t="s">
        <v>290</v>
      </c>
    </row>
    <row r="2" spans="2:8" ht="15" thickBot="1" x14ac:dyDescent="0.4">
      <c r="B2" s="84"/>
    </row>
    <row r="3" spans="2:8" ht="87.5" thickBot="1" x14ac:dyDescent="0.4">
      <c r="B3" s="166"/>
      <c r="C3" s="164" t="s">
        <v>164</v>
      </c>
      <c r="D3" s="164" t="s">
        <v>291</v>
      </c>
      <c r="E3" s="164" t="s">
        <v>166</v>
      </c>
      <c r="G3" s="164" t="s">
        <v>296</v>
      </c>
      <c r="H3" s="164" t="s">
        <v>203</v>
      </c>
    </row>
    <row r="4" spans="2:8" x14ac:dyDescent="0.35">
      <c r="B4" s="166"/>
      <c r="C4" s="167" t="s">
        <v>9</v>
      </c>
      <c r="D4" s="167" t="s">
        <v>20</v>
      </c>
      <c r="E4" s="167" t="s">
        <v>167</v>
      </c>
      <c r="G4" s="167" t="s">
        <v>119</v>
      </c>
      <c r="H4" s="167" t="s">
        <v>168</v>
      </c>
    </row>
    <row r="5" spans="2:8" x14ac:dyDescent="0.35">
      <c r="B5" s="210">
        <v>2023</v>
      </c>
    </row>
    <row r="6" spans="2:8" x14ac:dyDescent="0.35">
      <c r="B6" s="59" t="s">
        <v>102</v>
      </c>
      <c r="C6" s="178">
        <v>65857.64</v>
      </c>
      <c r="D6" s="178">
        <f>'Table 1.1-4a) ii) '!D36</f>
        <v>70352.530293851407</v>
      </c>
      <c r="E6" s="178">
        <f>D6-C6</f>
        <v>4494.8902938514075</v>
      </c>
      <c r="F6" s="178"/>
      <c r="G6" s="178">
        <f>C6</f>
        <v>65857.64</v>
      </c>
      <c r="H6" s="178">
        <f>D6-G6</f>
        <v>4494.8902938514075</v>
      </c>
    </row>
    <row r="7" spans="2:8" x14ac:dyDescent="0.35">
      <c r="B7" s="59" t="s">
        <v>103</v>
      </c>
      <c r="C7" s="178">
        <f>C6</f>
        <v>65857.64</v>
      </c>
      <c r="D7" s="178">
        <f>D6</f>
        <v>70352.530293851407</v>
      </c>
      <c r="E7" s="178">
        <f>D7-C7</f>
        <v>4494.8902938514075</v>
      </c>
      <c r="F7" s="178"/>
      <c r="G7" s="178">
        <f>C7</f>
        <v>65857.64</v>
      </c>
      <c r="H7" s="178">
        <f>D7-G7</f>
        <v>4494.8902938514075</v>
      </c>
    </row>
    <row r="8" spans="2:8" x14ac:dyDescent="0.35">
      <c r="B8" s="59" t="s">
        <v>104</v>
      </c>
      <c r="C8" s="178">
        <f>C7</f>
        <v>65857.64</v>
      </c>
      <c r="D8" s="178">
        <f>D7</f>
        <v>70352.530293851407</v>
      </c>
      <c r="E8" s="178">
        <f>D8-C8</f>
        <v>4494.8902938514075</v>
      </c>
      <c r="F8" s="178"/>
      <c r="G8" s="178">
        <f>C8</f>
        <v>65857.64</v>
      </c>
      <c r="H8" s="178">
        <f>D8-G8</f>
        <v>4494.8902938514075</v>
      </c>
    </row>
    <row r="9" spans="2:8" x14ac:dyDescent="0.35">
      <c r="B9" s="59" t="s">
        <v>105</v>
      </c>
      <c r="C9" s="178">
        <f>C8</f>
        <v>65857.64</v>
      </c>
      <c r="D9" s="178">
        <f>D8</f>
        <v>70352.530293851407</v>
      </c>
      <c r="E9" s="178">
        <f>D9-C9</f>
        <v>4494.8902938514075</v>
      </c>
      <c r="F9" s="178"/>
      <c r="G9" s="178">
        <f>C9</f>
        <v>65857.64</v>
      </c>
      <c r="H9" s="178">
        <f>D9-G9</f>
        <v>4494.8902938514075</v>
      </c>
    </row>
    <row r="10" spans="2:8" x14ac:dyDescent="0.35">
      <c r="B10" s="59" t="s">
        <v>106</v>
      </c>
      <c r="C10" s="178">
        <f>C9</f>
        <v>65857.64</v>
      </c>
      <c r="D10" s="178">
        <f>D9</f>
        <v>70352.530293851407</v>
      </c>
      <c r="E10" s="178">
        <f>D10-C10</f>
        <v>4494.8902938514075</v>
      </c>
      <c r="F10" s="178"/>
      <c r="G10" s="178">
        <f>C10</f>
        <v>65857.64</v>
      </c>
      <c r="H10" s="178">
        <f>D10-G10</f>
        <v>4494.8902938514075</v>
      </c>
    </row>
    <row r="11" spans="2:8" x14ac:dyDescent="0.35">
      <c r="B11" s="59" t="s">
        <v>107</v>
      </c>
      <c r="C11" s="178">
        <f>C10</f>
        <v>65857.64</v>
      </c>
      <c r="D11" s="178">
        <f>D10</f>
        <v>70352.530293851407</v>
      </c>
      <c r="E11" s="178">
        <f>D11-C11</f>
        <v>4494.8902938514075</v>
      </c>
      <c r="F11" s="178"/>
      <c r="G11" s="178">
        <f>C11</f>
        <v>65857.64</v>
      </c>
      <c r="H11" s="178">
        <f>D11-G11</f>
        <v>4494.8902938514075</v>
      </c>
    </row>
    <row r="12" spans="2:8" x14ac:dyDescent="0.35">
      <c r="B12" s="59" t="s">
        <v>108</v>
      </c>
      <c r="C12" s="178">
        <f>C11</f>
        <v>65857.64</v>
      </c>
      <c r="D12" s="178">
        <f>D11</f>
        <v>70352.530293851407</v>
      </c>
      <c r="E12" s="178">
        <f>D12-C12</f>
        <v>4494.8902938514075</v>
      </c>
      <c r="F12" s="178"/>
      <c r="G12" s="178">
        <f>C12</f>
        <v>65857.64</v>
      </c>
      <c r="H12" s="178">
        <f>D12-G12</f>
        <v>4494.8902938514075</v>
      </c>
    </row>
    <row r="13" spans="2:8" x14ac:dyDescent="0.35">
      <c r="B13" s="59" t="s">
        <v>109</v>
      </c>
      <c r="C13" s="178">
        <f>C12</f>
        <v>65857.64</v>
      </c>
      <c r="D13" s="178">
        <f>D12</f>
        <v>70352.530293851407</v>
      </c>
      <c r="E13" s="178">
        <f>D13-C13</f>
        <v>4494.8902938514075</v>
      </c>
      <c r="F13" s="178"/>
      <c r="G13" s="178">
        <f>C13</f>
        <v>65857.64</v>
      </c>
      <c r="H13" s="178">
        <f>D13-G13</f>
        <v>4494.8902938514075</v>
      </c>
    </row>
    <row r="14" spans="2:8" x14ac:dyDescent="0.35">
      <c r="B14" s="59" t="s">
        <v>110</v>
      </c>
      <c r="C14" s="178">
        <f>C13</f>
        <v>65857.64</v>
      </c>
      <c r="D14" s="178">
        <f>D13</f>
        <v>70352.530293851407</v>
      </c>
      <c r="E14" s="178">
        <f>D14-C14</f>
        <v>4494.8902938514075</v>
      </c>
      <c r="F14" s="178"/>
      <c r="G14" s="178">
        <f>C14</f>
        <v>65857.64</v>
      </c>
      <c r="H14" s="178">
        <f>D14-G14</f>
        <v>4494.8902938514075</v>
      </c>
    </row>
    <row r="15" spans="2:8" x14ac:dyDescent="0.35">
      <c r="B15" s="59" t="s">
        <v>111</v>
      </c>
      <c r="C15" s="178">
        <f>C14</f>
        <v>65857.64</v>
      </c>
      <c r="D15" s="178">
        <f>D14</f>
        <v>70352.530293851407</v>
      </c>
      <c r="E15" s="178">
        <f>D15-C15</f>
        <v>4494.8902938514075</v>
      </c>
      <c r="F15" s="178"/>
      <c r="G15" s="178">
        <f>C15</f>
        <v>65857.64</v>
      </c>
      <c r="H15" s="178">
        <f>D15-G15</f>
        <v>4494.8902938514075</v>
      </c>
    </row>
    <row r="16" spans="2:8" x14ac:dyDescent="0.35">
      <c r="B16" s="59" t="s">
        <v>112</v>
      </c>
      <c r="C16" s="178">
        <f>C15</f>
        <v>65857.64</v>
      </c>
      <c r="D16" s="178">
        <f>D15</f>
        <v>70352.530293851407</v>
      </c>
      <c r="E16" s="178">
        <f>D16-C16</f>
        <v>4494.8902938514075</v>
      </c>
      <c r="F16" s="178"/>
      <c r="G16" s="178">
        <f>C16</f>
        <v>65857.64</v>
      </c>
      <c r="H16" s="178">
        <f>D16-G16</f>
        <v>4494.8902938514075</v>
      </c>
    </row>
    <row r="17" spans="2:8" x14ac:dyDescent="0.35">
      <c r="B17" s="59" t="s">
        <v>130</v>
      </c>
      <c r="C17" s="178">
        <f>C16</f>
        <v>65857.64</v>
      </c>
      <c r="D17" s="178">
        <f>D16</f>
        <v>70352.530293851407</v>
      </c>
      <c r="E17" s="178">
        <f>D17-C17</f>
        <v>4494.8902938514075</v>
      </c>
      <c r="F17" s="178"/>
      <c r="G17" s="178">
        <f>C17</f>
        <v>65857.64</v>
      </c>
      <c r="H17" s="178">
        <f>D17-G17</f>
        <v>4494.8902938514075</v>
      </c>
    </row>
    <row r="18" spans="2:8" ht="5" customHeight="1" x14ac:dyDescent="0.35">
      <c r="C18" s="178"/>
      <c r="D18" s="178"/>
      <c r="E18" s="178"/>
      <c r="F18" s="178"/>
      <c r="G18" s="178"/>
      <c r="H18" s="178"/>
    </row>
    <row r="19" spans="2:8" x14ac:dyDescent="0.35">
      <c r="B19" s="23" t="s">
        <v>131</v>
      </c>
      <c r="C19" s="179">
        <f>SUM(C6:C17)</f>
        <v>790291.68</v>
      </c>
      <c r="D19" s="179">
        <f>SUM(D6:D17)</f>
        <v>844230.36352621682</v>
      </c>
      <c r="E19" s="179">
        <f>SUM(E6:E17)</f>
        <v>53938.68352621689</v>
      </c>
      <c r="F19" s="178"/>
      <c r="G19" s="179"/>
      <c r="H19" s="179">
        <f>SUM(H6:H17)</f>
        <v>53938.68352621689</v>
      </c>
    </row>
    <row r="20" spans="2:8" x14ac:dyDescent="0.35">
      <c r="B20" s="169" t="s">
        <v>299</v>
      </c>
      <c r="C20" s="169"/>
      <c r="D20" s="169"/>
      <c r="E20" s="180">
        <f>E19*31.19%</f>
        <v>16823.475391827047</v>
      </c>
      <c r="F20" s="169"/>
      <c r="G20" s="169"/>
      <c r="H20" s="169"/>
    </row>
    <row r="21" spans="2:8" ht="5.5" customHeight="1" x14ac:dyDescent="0.35">
      <c r="H21" s="170"/>
    </row>
    <row r="22" spans="2:8" x14ac:dyDescent="0.35">
      <c r="B22" s="210">
        <v>2024</v>
      </c>
    </row>
    <row r="23" spans="2:8" x14ac:dyDescent="0.35">
      <c r="B23" s="59" t="s">
        <v>102</v>
      </c>
      <c r="C23" s="178">
        <f>C17</f>
        <v>65857.64</v>
      </c>
      <c r="D23" s="178">
        <f>'Table 1.1-4a) ii) '!E36</f>
        <v>68969.800312590785</v>
      </c>
      <c r="E23" s="178">
        <f>D23-C23</f>
        <v>3112.1603125907859</v>
      </c>
      <c r="G23" s="178">
        <v>67850.580938990184</v>
      </c>
      <c r="H23" s="178">
        <f>D23-G23</f>
        <v>1119.2193736006011</v>
      </c>
    </row>
    <row r="24" spans="2:8" x14ac:dyDescent="0.35">
      <c r="B24" s="59" t="s">
        <v>103</v>
      </c>
      <c r="C24" s="178">
        <f>C23</f>
        <v>65857.64</v>
      </c>
      <c r="D24" s="178">
        <f>D23</f>
        <v>68969.800312590785</v>
      </c>
      <c r="E24" s="178">
        <f>D24-C24</f>
        <v>3112.1603125907859</v>
      </c>
      <c r="G24" s="178">
        <f>G23</f>
        <v>67850.580938990184</v>
      </c>
      <c r="H24" s="178">
        <f>D24-G24</f>
        <v>1119.2193736006011</v>
      </c>
    </row>
    <row r="25" spans="2:8" x14ac:dyDescent="0.35">
      <c r="B25" s="59" t="s">
        <v>104</v>
      </c>
      <c r="C25" s="178">
        <f>C24</f>
        <v>65857.64</v>
      </c>
      <c r="D25" s="178">
        <f>D24</f>
        <v>68969.800312590785</v>
      </c>
      <c r="E25" s="178">
        <f>D25-C25</f>
        <v>3112.1603125907859</v>
      </c>
      <c r="G25" s="178">
        <f>G24</f>
        <v>67850.580938990184</v>
      </c>
      <c r="H25" s="178">
        <f>D25-G25</f>
        <v>1119.2193736006011</v>
      </c>
    </row>
    <row r="26" spans="2:8" x14ac:dyDescent="0.35">
      <c r="B26" s="59" t="s">
        <v>105</v>
      </c>
      <c r="C26" s="178">
        <f>C25</f>
        <v>65857.64</v>
      </c>
      <c r="D26" s="178">
        <f>D25</f>
        <v>68969.800312590785</v>
      </c>
      <c r="E26" s="178">
        <f>D26-C26</f>
        <v>3112.1603125907859</v>
      </c>
      <c r="G26" s="178">
        <f>G25</f>
        <v>67850.580938990184</v>
      </c>
      <c r="H26" s="178">
        <f>D26-G26</f>
        <v>1119.2193736006011</v>
      </c>
    </row>
    <row r="27" spans="2:8" x14ac:dyDescent="0.35">
      <c r="B27" s="59" t="s">
        <v>106</v>
      </c>
      <c r="C27" s="178">
        <f>C26</f>
        <v>65857.64</v>
      </c>
      <c r="D27" s="178">
        <f>D26</f>
        <v>68969.800312590785</v>
      </c>
      <c r="E27" s="178">
        <f>D27-C27</f>
        <v>3112.1603125907859</v>
      </c>
      <c r="G27" s="178">
        <f>G26</f>
        <v>67850.580938990184</v>
      </c>
      <c r="H27" s="178">
        <f>D27-G27</f>
        <v>1119.2193736006011</v>
      </c>
    </row>
    <row r="28" spans="2:8" x14ac:dyDescent="0.35">
      <c r="B28" s="59" t="s">
        <v>107</v>
      </c>
      <c r="C28" s="178">
        <f>C27</f>
        <v>65857.64</v>
      </c>
      <c r="D28" s="178">
        <f>D27</f>
        <v>68969.800312590785</v>
      </c>
      <c r="E28" s="178">
        <f>D28-C28</f>
        <v>3112.1603125907859</v>
      </c>
      <c r="G28" s="178">
        <f>G27</f>
        <v>67850.580938990184</v>
      </c>
      <c r="H28" s="178">
        <f>D28-G28</f>
        <v>1119.2193736006011</v>
      </c>
    </row>
    <row r="29" spans="2:8" x14ac:dyDescent="0.35">
      <c r="B29" s="59" t="s">
        <v>108</v>
      </c>
      <c r="C29" s="178">
        <f>C28</f>
        <v>65857.64</v>
      </c>
      <c r="D29" s="178">
        <f>D28</f>
        <v>68969.800312590785</v>
      </c>
      <c r="E29" s="178">
        <f>D29-C29</f>
        <v>3112.1603125907859</v>
      </c>
      <c r="G29" s="178">
        <f>G28</f>
        <v>67850.580938990184</v>
      </c>
      <c r="H29" s="178">
        <f>D29-G29</f>
        <v>1119.2193736006011</v>
      </c>
    </row>
    <row r="30" spans="2:8" x14ac:dyDescent="0.35">
      <c r="B30" s="59" t="s">
        <v>109</v>
      </c>
      <c r="C30" s="178">
        <f>C29</f>
        <v>65857.64</v>
      </c>
      <c r="D30" s="178">
        <f>D29</f>
        <v>68969.800312590785</v>
      </c>
      <c r="E30" s="178">
        <f>D30-C30</f>
        <v>3112.1603125907859</v>
      </c>
      <c r="G30" s="178">
        <f>G29</f>
        <v>67850.580938990184</v>
      </c>
      <c r="H30" s="178">
        <f>D30-G30</f>
        <v>1119.2193736006011</v>
      </c>
    </row>
    <row r="31" spans="2:8" x14ac:dyDescent="0.35">
      <c r="B31" s="59" t="s">
        <v>110</v>
      </c>
      <c r="C31" s="178">
        <f>C30</f>
        <v>65857.64</v>
      </c>
      <c r="D31" s="178">
        <f>D30</f>
        <v>68969.800312590785</v>
      </c>
      <c r="E31" s="178">
        <f>D31-C31</f>
        <v>3112.1603125907859</v>
      </c>
      <c r="G31" s="178">
        <f>G30</f>
        <v>67850.580938990184</v>
      </c>
      <c r="H31" s="178">
        <f>D31-G31</f>
        <v>1119.2193736006011</v>
      </c>
    </row>
    <row r="32" spans="2:8" x14ac:dyDescent="0.35">
      <c r="B32" s="59" t="s">
        <v>111</v>
      </c>
      <c r="C32" s="178">
        <f>C31</f>
        <v>65857.64</v>
      </c>
      <c r="D32" s="178">
        <f>D31</f>
        <v>68969.800312590785</v>
      </c>
      <c r="E32" s="178">
        <f>D32-C32</f>
        <v>3112.1603125907859</v>
      </c>
      <c r="G32" s="178"/>
      <c r="H32" s="178"/>
    </row>
    <row r="33" spans="2:8" x14ac:dyDescent="0.35">
      <c r="B33" s="59" t="s">
        <v>112</v>
      </c>
      <c r="C33" s="178">
        <f>C32</f>
        <v>65857.64</v>
      </c>
      <c r="D33" s="178">
        <f>D32</f>
        <v>68969.800312590785</v>
      </c>
      <c r="E33" s="178">
        <f>D33-C33</f>
        <v>3112.1603125907859</v>
      </c>
      <c r="G33" s="178"/>
      <c r="H33" s="178"/>
    </row>
    <row r="34" spans="2:8" x14ac:dyDescent="0.35">
      <c r="B34" s="59" t="s">
        <v>130</v>
      </c>
      <c r="C34" s="178">
        <f>C33</f>
        <v>65857.64</v>
      </c>
      <c r="D34" s="178">
        <f>D33</f>
        <v>68969.800312590785</v>
      </c>
      <c r="E34" s="178">
        <f>D34-C34</f>
        <v>3112.1603125907859</v>
      </c>
      <c r="G34" s="178"/>
      <c r="H34" s="178"/>
    </row>
    <row r="35" spans="2:8" ht="6.5" customHeight="1" x14ac:dyDescent="0.35">
      <c r="B35" s="59"/>
      <c r="C35" s="178"/>
      <c r="D35" s="178"/>
      <c r="E35" s="178"/>
      <c r="G35" s="178"/>
      <c r="H35" s="178"/>
    </row>
    <row r="36" spans="2:8" x14ac:dyDescent="0.35">
      <c r="B36" s="23" t="s">
        <v>131</v>
      </c>
      <c r="C36" s="179">
        <f>SUM(C23:C34)</f>
        <v>790291.68</v>
      </c>
      <c r="D36" s="179">
        <f>SUM(D23:D34)</f>
        <v>827637.60375108942</v>
      </c>
      <c r="E36" s="179">
        <f>SUM(E23:E34)</f>
        <v>37345.923751089431</v>
      </c>
      <c r="F36" s="178"/>
      <c r="G36" s="179"/>
      <c r="H36" s="179"/>
    </row>
    <row r="37" spans="2:8" x14ac:dyDescent="0.35">
      <c r="B37" s="169" t="s">
        <v>299</v>
      </c>
      <c r="C37" s="169"/>
      <c r="D37" s="169"/>
      <c r="E37" s="180">
        <f>E36*31.19%</f>
        <v>11648.193617964795</v>
      </c>
      <c r="G37" s="178"/>
      <c r="H37" s="178"/>
    </row>
    <row r="38" spans="2:8" ht="6.5" customHeight="1" x14ac:dyDescent="0.35">
      <c r="E38" s="178"/>
      <c r="G38" s="178"/>
      <c r="H38" s="178"/>
    </row>
    <row r="39" spans="2:8" x14ac:dyDescent="0.35">
      <c r="B39" s="42" t="s">
        <v>300</v>
      </c>
      <c r="D39" s="178"/>
      <c r="G39" s="178"/>
      <c r="H39" s="179">
        <f>SUM(H23:H34)</f>
        <v>10072.97436240541</v>
      </c>
    </row>
    <row r="40" spans="2:8" ht="9.5" customHeight="1" x14ac:dyDescent="0.35">
      <c r="B40" s="59"/>
      <c r="D40" s="178"/>
      <c r="G40" s="178"/>
      <c r="H40" s="178"/>
    </row>
    <row r="41" spans="2:8" x14ac:dyDescent="0.35">
      <c r="B41" s="42" t="s">
        <v>297</v>
      </c>
      <c r="D41" s="178"/>
      <c r="G41" s="178"/>
      <c r="H41" s="179">
        <f>H19+H39</f>
        <v>64011.6578886223</v>
      </c>
    </row>
    <row r="42" spans="2:8" x14ac:dyDescent="0.35">
      <c r="B42" s="59"/>
      <c r="H42" s="170"/>
    </row>
    <row r="43" spans="2:8" x14ac:dyDescent="0.35">
      <c r="C43" s="177" t="s">
        <v>292</v>
      </c>
      <c r="D43" s="173" t="s">
        <v>137</v>
      </c>
      <c r="E43" s="173" t="s">
        <v>169</v>
      </c>
      <c r="G43" s="172"/>
      <c r="H43" s="173" t="s">
        <v>170</v>
      </c>
    </row>
    <row r="44" spans="2:8" x14ac:dyDescent="0.35">
      <c r="C44" s="171" t="s">
        <v>136</v>
      </c>
      <c r="D44" s="174">
        <v>42696.919999999969</v>
      </c>
      <c r="E44" s="175">
        <f>D44/SUM(D44:D45)</f>
        <v>0.73417253989750408</v>
      </c>
      <c r="G44" s="172"/>
      <c r="H44" s="178">
        <f>H19*E44</f>
        <v>39600.300283170312</v>
      </c>
    </row>
    <row r="45" spans="2:8" x14ac:dyDescent="0.35">
      <c r="C45" s="171" t="s">
        <v>293</v>
      </c>
      <c r="D45" s="176">
        <v>15459.6</v>
      </c>
      <c r="E45" s="175">
        <f>1-E44</f>
        <v>0.26582746010249592</v>
      </c>
      <c r="H45" s="180">
        <f>H19-H44</f>
        <v>14338.383243046577</v>
      </c>
    </row>
    <row r="46" spans="2:8" x14ac:dyDescent="0.35">
      <c r="C46" s="171" t="s">
        <v>131</v>
      </c>
      <c r="D46" s="174">
        <f>SUM(D44:D45)</f>
        <v>58156.519999999968</v>
      </c>
      <c r="E46" s="174"/>
      <c r="F46" s="175"/>
      <c r="H46" s="178">
        <f>SUM(H44:H45)</f>
        <v>53938.68352621689</v>
      </c>
    </row>
    <row r="47" spans="2:8" ht="6.5" customHeight="1" x14ac:dyDescent="0.35">
      <c r="C47" s="171"/>
      <c r="D47" s="174"/>
      <c r="E47" s="174"/>
      <c r="F47" s="175"/>
    </row>
    <row r="48" spans="2:8" x14ac:dyDescent="0.35">
      <c r="C48" s="177" t="s">
        <v>295</v>
      </c>
      <c r="D48" s="173" t="s">
        <v>137</v>
      </c>
      <c r="E48" s="173" t="s">
        <v>169</v>
      </c>
      <c r="G48" s="172"/>
      <c r="H48" s="173" t="s">
        <v>170</v>
      </c>
    </row>
    <row r="49" spans="3:8" x14ac:dyDescent="0.35">
      <c r="C49" s="171" t="s">
        <v>136</v>
      </c>
      <c r="D49" s="174">
        <v>33067.880000000005</v>
      </c>
      <c r="E49" s="175">
        <f>D49/SUM(D49:D50)</f>
        <v>0.66239014969610077</v>
      </c>
      <c r="G49" s="172"/>
      <c r="H49" s="178">
        <f>H39*E49</f>
        <v>6672.2389957987043</v>
      </c>
    </row>
    <row r="50" spans="3:8" x14ac:dyDescent="0.35">
      <c r="C50" s="171" t="s">
        <v>293</v>
      </c>
      <c r="D50" s="176">
        <v>16854.178797479512</v>
      </c>
      <c r="E50" s="175">
        <f>1-E49</f>
        <v>0.33760985030389923</v>
      </c>
      <c r="H50" s="180">
        <f>H39-H49</f>
        <v>3400.7353666067056</v>
      </c>
    </row>
    <row r="51" spans="3:8" x14ac:dyDescent="0.35">
      <c r="C51" s="171" t="s">
        <v>131</v>
      </c>
      <c r="D51" s="174">
        <f>SUM(D49:D50)</f>
        <v>49922.05879747952</v>
      </c>
      <c r="E51" s="174"/>
      <c r="F51" s="175"/>
      <c r="H51" s="178">
        <f>SUM(H49:H50)</f>
        <v>10072.97436240541</v>
      </c>
    </row>
    <row r="52" spans="3:8" x14ac:dyDescent="0.35">
      <c r="C52" s="171" t="s">
        <v>294</v>
      </c>
      <c r="D52" s="174"/>
      <c r="E52" s="174"/>
      <c r="F52" s="175"/>
      <c r="H52" s="178"/>
    </row>
    <row r="53" spans="3:8" x14ac:dyDescent="0.35">
      <c r="C53" s="171"/>
      <c r="D53" s="174"/>
      <c r="E53" s="174"/>
      <c r="F53" s="175"/>
      <c r="H53" s="178"/>
    </row>
    <row r="54" spans="3:8" x14ac:dyDescent="0.35">
      <c r="C54" s="210" t="s">
        <v>200</v>
      </c>
      <c r="D54" s="173" t="s">
        <v>170</v>
      </c>
      <c r="G54" s="173" t="s">
        <v>298</v>
      </c>
      <c r="H54" s="173" t="s">
        <v>313</v>
      </c>
    </row>
    <row r="55" spans="3:8" x14ac:dyDescent="0.35">
      <c r="C55" s="171" t="s">
        <v>136</v>
      </c>
      <c r="D55" s="178">
        <f>H44+H49</f>
        <v>46272.539278969016</v>
      </c>
      <c r="G55" s="178">
        <f>D55*31.19%</f>
        <v>14432.405001110437</v>
      </c>
      <c r="H55" s="178">
        <f>D55+G55</f>
        <v>60704.94428007945</v>
      </c>
    </row>
    <row r="56" spans="3:8" x14ac:dyDescent="0.35">
      <c r="C56" s="171" t="s">
        <v>293</v>
      </c>
      <c r="D56" s="180">
        <f>H45+H50</f>
        <v>17739.118609653284</v>
      </c>
      <c r="G56" s="180">
        <f>D56*31.19%</f>
        <v>5532.8310943508595</v>
      </c>
      <c r="H56" s="180">
        <f>D56+G56</f>
        <v>23271.949704004142</v>
      </c>
    </row>
    <row r="57" spans="3:8" x14ac:dyDescent="0.35">
      <c r="C57" s="251" t="s">
        <v>131</v>
      </c>
      <c r="D57" s="179">
        <f>SUM(D55:D56)</f>
        <v>64011.6578886223</v>
      </c>
      <c r="F57" s="252"/>
      <c r="G57" s="179">
        <f>SUM(G55:G56)</f>
        <v>19965.236095461296</v>
      </c>
      <c r="H57" s="179">
        <f>SUM(H55:H56)</f>
        <v>83976.893984083596</v>
      </c>
    </row>
    <row r="58" spans="3:8" x14ac:dyDescent="0.35">
      <c r="C58" s="171"/>
      <c r="D58" s="174"/>
      <c r="E58" s="174"/>
      <c r="F58" s="175"/>
      <c r="H58" s="178"/>
    </row>
  </sheetData>
  <phoneticPr fontId="31" type="noConversion"/>
  <pageMargins left="0.7" right="0.7" top="0.75" bottom="0.75" header="0.3" footer="0.3"/>
  <pageSetup scale="79" orientation="portrait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6613E-3FF1-4901-9DD7-BE8F69155493}">
  <sheetPr>
    <pageSetUpPr fitToPage="1"/>
  </sheetPr>
  <dimension ref="A1:X71"/>
  <sheetViews>
    <sheetView view="pageBreakPreview" zoomScale="90" zoomScaleNormal="100" zoomScaleSheetLayoutView="90" workbookViewId="0">
      <selection activeCell="B1" sqref="B1"/>
    </sheetView>
  </sheetViews>
  <sheetFormatPr defaultColWidth="8.90625" defaultRowHeight="14.5" x14ac:dyDescent="0.35"/>
  <cols>
    <col min="1" max="1" width="13.90625" style="104" customWidth="1"/>
    <col min="2" max="2" width="4.36328125" style="104" customWidth="1"/>
    <col min="3" max="3" width="2.453125" style="104" customWidth="1"/>
    <col min="4" max="4" width="34.6328125" style="104" customWidth="1"/>
    <col min="5" max="6" width="14.54296875" style="104" customWidth="1"/>
    <col min="7" max="7" width="4.90625" style="104" customWidth="1"/>
    <col min="8" max="8" width="8.1796875" style="104" customWidth="1"/>
    <col min="9" max="9" width="12.1796875" style="104" customWidth="1"/>
    <col min="10" max="11" width="8.90625" style="104"/>
    <col min="25" max="16384" width="8.90625" style="104"/>
  </cols>
  <sheetData>
    <row r="1" spans="1:7" x14ac:dyDescent="0.35">
      <c r="B1" s="115" t="s">
        <v>446</v>
      </c>
    </row>
    <row r="4" spans="1:7" x14ac:dyDescent="0.35">
      <c r="G4" s="181"/>
    </row>
    <row r="5" spans="1:7" x14ac:dyDescent="0.35">
      <c r="E5" s="181">
        <v>2023</v>
      </c>
      <c r="F5" s="181">
        <f>E5+1</f>
        <v>2024</v>
      </c>
      <c r="G5" s="182"/>
    </row>
    <row r="6" spans="1:7" x14ac:dyDescent="0.35">
      <c r="E6" s="182"/>
      <c r="F6" s="182"/>
      <c r="G6" s="182"/>
    </row>
    <row r="7" spans="1:7" x14ac:dyDescent="0.35">
      <c r="A7" s="183"/>
      <c r="B7" s="184" t="s">
        <v>171</v>
      </c>
    </row>
    <row r="8" spans="1:7" x14ac:dyDescent="0.35">
      <c r="A8" s="185">
        <v>1</v>
      </c>
      <c r="D8" s="104" t="s">
        <v>182</v>
      </c>
      <c r="E8" s="186">
        <v>1155849.1884615382</v>
      </c>
      <c r="F8" s="186">
        <v>1155849.1884615382</v>
      </c>
      <c r="G8" s="186"/>
    </row>
    <row r="9" spans="1:7" ht="6.75" customHeight="1" x14ac:dyDescent="0.35">
      <c r="A9" s="185"/>
      <c r="E9" s="186"/>
      <c r="F9" s="186"/>
      <c r="G9" s="186"/>
    </row>
    <row r="10" spans="1:7" x14ac:dyDescent="0.35">
      <c r="A10" s="185">
        <v>2</v>
      </c>
      <c r="D10" s="104" t="s">
        <v>176</v>
      </c>
      <c r="E10" s="186">
        <v>18069.463915187378</v>
      </c>
      <c r="F10" s="186">
        <v>18069.463915187378</v>
      </c>
      <c r="G10" s="186"/>
    </row>
    <row r="11" spans="1:7" x14ac:dyDescent="0.35">
      <c r="A11" s="185">
        <v>3</v>
      </c>
      <c r="D11" s="104" t="s">
        <v>177</v>
      </c>
      <c r="E11" s="188">
        <v>324778.77244575939</v>
      </c>
      <c r="F11" s="188">
        <v>342848.23636094679</v>
      </c>
      <c r="G11" s="186"/>
    </row>
    <row r="12" spans="1:7" ht="6.75" customHeight="1" x14ac:dyDescent="0.35">
      <c r="A12" s="185"/>
      <c r="E12" s="186"/>
      <c r="F12" s="186"/>
      <c r="G12" s="186"/>
    </row>
    <row r="13" spans="1:7" x14ac:dyDescent="0.35">
      <c r="A13" s="185" t="s">
        <v>172</v>
      </c>
      <c r="D13" s="104" t="s">
        <v>173</v>
      </c>
      <c r="E13" s="186">
        <f t="shared" ref="E13:F13" si="0">E8-E11</f>
        <v>831070.41601577878</v>
      </c>
      <c r="F13" s="186">
        <f t="shared" si="0"/>
        <v>813000.95210059138</v>
      </c>
      <c r="G13" s="186"/>
    </row>
    <row r="14" spans="1:7" ht="6" customHeight="1" x14ac:dyDescent="0.35">
      <c r="A14" s="185"/>
      <c r="E14" s="190"/>
      <c r="F14" s="190"/>
      <c r="G14" s="190"/>
    </row>
    <row r="15" spans="1:7" x14ac:dyDescent="0.35">
      <c r="A15" s="185">
        <v>5</v>
      </c>
      <c r="D15" s="191" t="s">
        <v>157</v>
      </c>
      <c r="E15" s="192">
        <v>840105.14797337248</v>
      </c>
      <c r="F15" s="192">
        <f>AVERAGE(E13:F13)</f>
        <v>822035.68405818508</v>
      </c>
      <c r="G15" s="190"/>
    </row>
    <row r="16" spans="1:7" ht="5.5" customHeight="1" x14ac:dyDescent="0.35">
      <c r="A16" s="185"/>
      <c r="E16" s="190"/>
      <c r="F16" s="190"/>
      <c r="G16" s="190"/>
    </row>
    <row r="17" spans="1:7" ht="5.5" customHeight="1" x14ac:dyDescent="0.35">
      <c r="A17" s="185"/>
      <c r="E17" s="190"/>
      <c r="F17" s="190"/>
      <c r="G17" s="190"/>
    </row>
    <row r="18" spans="1:7" x14ac:dyDescent="0.35">
      <c r="A18" s="185"/>
      <c r="B18" s="184" t="s">
        <v>174</v>
      </c>
      <c r="E18" s="190"/>
      <c r="F18" s="190"/>
      <c r="G18" s="190"/>
    </row>
    <row r="19" spans="1:7" ht="7.75" customHeight="1" x14ac:dyDescent="0.35">
      <c r="A19" s="185"/>
      <c r="E19" s="190"/>
      <c r="F19" s="190"/>
      <c r="G19" s="190"/>
    </row>
    <row r="20" spans="1:7" x14ac:dyDescent="0.35">
      <c r="A20" s="185"/>
      <c r="B20" s="115" t="s">
        <v>283</v>
      </c>
    </row>
    <row r="21" spans="1:7" ht="6" customHeight="1" x14ac:dyDescent="0.35">
      <c r="A21" s="185"/>
      <c r="B21" s="115"/>
    </row>
    <row r="22" spans="1:7" x14ac:dyDescent="0.35">
      <c r="A22" s="185">
        <v>6</v>
      </c>
      <c r="D22" s="104" t="s">
        <v>175</v>
      </c>
      <c r="E22" s="187">
        <v>930563</v>
      </c>
      <c r="F22" s="187">
        <v>930563</v>
      </c>
      <c r="G22" s="187"/>
    </row>
    <row r="23" spans="1:7" ht="4.25" customHeight="1" x14ac:dyDescent="0.35">
      <c r="A23" s="185"/>
      <c r="E23" s="187"/>
      <c r="F23" s="187"/>
      <c r="G23" s="187"/>
    </row>
    <row r="24" spans="1:7" x14ac:dyDescent="0.35">
      <c r="A24" s="185">
        <v>7</v>
      </c>
      <c r="D24" s="104" t="s">
        <v>176</v>
      </c>
      <c r="E24" s="187">
        <v>17232.648148148146</v>
      </c>
      <c r="F24" s="187">
        <v>17232.648148148146</v>
      </c>
      <c r="G24" s="187"/>
    </row>
    <row r="25" spans="1:7" x14ac:dyDescent="0.35">
      <c r="A25" s="185">
        <v>8</v>
      </c>
      <c r="D25" s="104" t="s">
        <v>177</v>
      </c>
      <c r="E25" s="193">
        <v>80120.010705225781</v>
      </c>
      <c r="F25" s="193">
        <v>97352.658853373927</v>
      </c>
      <c r="G25" s="187"/>
    </row>
    <row r="26" spans="1:7" ht="4.25" customHeight="1" x14ac:dyDescent="0.35">
      <c r="A26" s="185"/>
      <c r="E26" s="187"/>
      <c r="F26" s="187"/>
      <c r="G26" s="187"/>
    </row>
    <row r="27" spans="1:7" x14ac:dyDescent="0.35">
      <c r="A27" s="185" t="s">
        <v>178</v>
      </c>
      <c r="D27" s="104" t="s">
        <v>173</v>
      </c>
      <c r="E27" s="187">
        <f>E22-E25</f>
        <v>850442.98929477425</v>
      </c>
      <c r="F27" s="187">
        <f>F22-F25</f>
        <v>833210.34114662604</v>
      </c>
      <c r="G27" s="187"/>
    </row>
    <row r="28" spans="1:7" ht="4.75" customHeight="1" x14ac:dyDescent="0.35">
      <c r="A28" s="185"/>
      <c r="E28" s="189"/>
      <c r="F28" s="189"/>
      <c r="G28" s="189"/>
    </row>
    <row r="29" spans="1:7" x14ac:dyDescent="0.35">
      <c r="A29" s="185">
        <v>10</v>
      </c>
      <c r="D29" s="191" t="s">
        <v>157</v>
      </c>
      <c r="E29" s="192">
        <v>859059.31336884829</v>
      </c>
      <c r="F29" s="192">
        <f>AVERAGE(E27:F27)</f>
        <v>841826.6652207002</v>
      </c>
      <c r="G29" s="190"/>
    </row>
    <row r="30" spans="1:7" ht="4.75" customHeight="1" x14ac:dyDescent="0.35">
      <c r="A30" s="185"/>
      <c r="E30" s="190"/>
      <c r="F30" s="190"/>
      <c r="G30" s="190"/>
    </row>
    <row r="31" spans="1:7" ht="6" customHeight="1" x14ac:dyDescent="0.35">
      <c r="A31" s="185"/>
      <c r="E31" s="189"/>
      <c r="F31" s="189"/>
      <c r="G31" s="189"/>
    </row>
    <row r="32" spans="1:7" x14ac:dyDescent="0.35">
      <c r="A32" s="185"/>
      <c r="B32" s="115" t="s">
        <v>284</v>
      </c>
    </row>
    <row r="33" spans="1:7" x14ac:dyDescent="0.35">
      <c r="A33" s="185">
        <v>11</v>
      </c>
      <c r="B33" s="115"/>
      <c r="D33" s="104" t="s">
        <v>179</v>
      </c>
      <c r="E33" s="187">
        <v>15844816.839999998</v>
      </c>
      <c r="F33" s="187">
        <v>15844816.839999998</v>
      </c>
      <c r="G33" s="187"/>
    </row>
    <row r="34" spans="1:7" x14ac:dyDescent="0.35">
      <c r="A34" s="185">
        <v>12</v>
      </c>
      <c r="B34" s="115"/>
      <c r="D34" s="104" t="s">
        <v>180</v>
      </c>
      <c r="E34" s="193">
        <v>-11537389.859999999</v>
      </c>
      <c r="F34" s="193">
        <v>-11537389.859999999</v>
      </c>
      <c r="G34" s="187"/>
    </row>
    <row r="35" spans="1:7" ht="6" customHeight="1" x14ac:dyDescent="0.35">
      <c r="A35" s="185"/>
      <c r="B35" s="115"/>
    </row>
    <row r="36" spans="1:7" x14ac:dyDescent="0.35">
      <c r="A36" s="185" t="s">
        <v>181</v>
      </c>
      <c r="D36" s="104" t="s">
        <v>182</v>
      </c>
      <c r="E36" s="187">
        <f>E33+E34</f>
        <v>4307426.9799999986</v>
      </c>
      <c r="F36" s="187">
        <f>F33+F34</f>
        <v>4307426.9799999986</v>
      </c>
      <c r="G36" s="187"/>
    </row>
    <row r="37" spans="1:7" ht="4.25" customHeight="1" x14ac:dyDescent="0.35">
      <c r="A37" s="185"/>
      <c r="E37" s="187"/>
      <c r="F37" s="187"/>
      <c r="G37" s="187"/>
    </row>
    <row r="38" spans="1:7" x14ac:dyDescent="0.35">
      <c r="A38" s="185">
        <v>14</v>
      </c>
      <c r="D38" s="104" t="s">
        <v>176</v>
      </c>
      <c r="E38" s="187">
        <v>67184.765578525636</v>
      </c>
      <c r="F38" s="187">
        <v>67184.765578525636</v>
      </c>
      <c r="G38" s="187"/>
    </row>
    <row r="39" spans="1:7" x14ac:dyDescent="0.35">
      <c r="A39" s="185">
        <v>15</v>
      </c>
      <c r="D39" s="104" t="s">
        <v>177</v>
      </c>
      <c r="E39" s="193">
        <v>187321.95147660255</v>
      </c>
      <c r="F39" s="193">
        <v>254506.71705512819</v>
      </c>
      <c r="G39" s="187"/>
    </row>
    <row r="40" spans="1:7" ht="4.25" customHeight="1" x14ac:dyDescent="0.35">
      <c r="A40" s="185"/>
      <c r="E40" s="187"/>
      <c r="F40" s="187"/>
      <c r="G40" s="187"/>
    </row>
    <row r="41" spans="1:7" x14ac:dyDescent="0.35">
      <c r="A41" s="185" t="s">
        <v>183</v>
      </c>
      <c r="D41" s="104" t="s">
        <v>173</v>
      </c>
      <c r="E41" s="187">
        <f>E36-E39</f>
        <v>4120105.0285233962</v>
      </c>
      <c r="F41" s="187">
        <f>F36-F39</f>
        <v>4052920.2629448706</v>
      </c>
      <c r="G41" s="187"/>
    </row>
    <row r="42" spans="1:7" ht="4.75" customHeight="1" x14ac:dyDescent="0.35">
      <c r="A42" s="185"/>
      <c r="E42" s="189"/>
      <c r="F42" s="189"/>
      <c r="G42" s="189"/>
    </row>
    <row r="43" spans="1:7" x14ac:dyDescent="0.35">
      <c r="A43" s="185">
        <v>17</v>
      </c>
      <c r="D43" s="247" t="s">
        <v>188</v>
      </c>
      <c r="E43" s="192">
        <v>4153697.4113126593</v>
      </c>
      <c r="F43" s="192">
        <f>AVERAGE(E41:F41)</f>
        <v>4086512.6457341332</v>
      </c>
      <c r="G43" s="190"/>
    </row>
    <row r="44" spans="1:7" ht="6" customHeight="1" x14ac:dyDescent="0.35">
      <c r="A44" s="185"/>
      <c r="E44" s="189"/>
      <c r="F44" s="189"/>
      <c r="G44" s="189"/>
    </row>
    <row r="45" spans="1:7" x14ac:dyDescent="0.35">
      <c r="A45" s="185"/>
      <c r="B45" s="115" t="s">
        <v>184</v>
      </c>
    </row>
    <row r="46" spans="1:7" x14ac:dyDescent="0.35">
      <c r="A46" s="185">
        <v>18</v>
      </c>
      <c r="B46" s="115"/>
      <c r="D46" s="104" t="s">
        <v>179</v>
      </c>
      <c r="E46" s="187">
        <v>13991451.050000001</v>
      </c>
      <c r="F46" s="187">
        <v>13991451.050000001</v>
      </c>
      <c r="G46" s="187"/>
    </row>
    <row r="47" spans="1:7" x14ac:dyDescent="0.35">
      <c r="A47" s="185">
        <v>19</v>
      </c>
      <c r="B47" s="115"/>
      <c r="D47" s="104" t="s">
        <v>180</v>
      </c>
      <c r="E47" s="193">
        <v>-10179564.550000001</v>
      </c>
      <c r="F47" s="193">
        <v>-10179564.550000001</v>
      </c>
      <c r="G47" s="187"/>
    </row>
    <row r="48" spans="1:7" ht="6" customHeight="1" x14ac:dyDescent="0.35">
      <c r="A48" s="185"/>
      <c r="B48" s="115"/>
    </row>
    <row r="49" spans="1:9" x14ac:dyDescent="0.35">
      <c r="A49" s="185" t="s">
        <v>185</v>
      </c>
      <c r="D49" s="104" t="s">
        <v>182</v>
      </c>
      <c r="E49" s="187">
        <f>SUM(E46:E47)</f>
        <v>3811886.5</v>
      </c>
      <c r="F49" s="187">
        <f>SUM(F46:F47)</f>
        <v>3811886.5</v>
      </c>
      <c r="G49" s="187"/>
    </row>
    <row r="50" spans="1:9" ht="4.25" customHeight="1" x14ac:dyDescent="0.35">
      <c r="A50" s="185"/>
      <c r="E50" s="187"/>
      <c r="F50" s="187"/>
      <c r="G50" s="187"/>
    </row>
    <row r="51" spans="1:9" x14ac:dyDescent="0.35">
      <c r="A51" s="185">
        <v>21</v>
      </c>
      <c r="D51" s="104" t="s">
        <v>176</v>
      </c>
      <c r="E51" s="187">
        <v>381188.6500000002</v>
      </c>
      <c r="F51" s="187">
        <v>381188.6500000002</v>
      </c>
      <c r="G51" s="187"/>
      <c r="I51" s="186"/>
    </row>
    <row r="52" spans="1:9" x14ac:dyDescent="0.35">
      <c r="A52" s="185">
        <v>22</v>
      </c>
      <c r="D52" s="104" t="s">
        <v>177</v>
      </c>
      <c r="E52" s="193">
        <v>804957.88873972627</v>
      </c>
      <c r="F52" s="193">
        <v>1186146.5387397264</v>
      </c>
      <c r="G52" s="187"/>
    </row>
    <row r="53" spans="1:9" ht="4.25" customHeight="1" x14ac:dyDescent="0.35">
      <c r="A53" s="185"/>
      <c r="E53" s="187"/>
      <c r="F53" s="187"/>
      <c r="G53" s="187"/>
    </row>
    <row r="54" spans="1:9" x14ac:dyDescent="0.35">
      <c r="A54" s="185" t="s">
        <v>186</v>
      </c>
      <c r="D54" s="104" t="s">
        <v>173</v>
      </c>
      <c r="E54" s="187">
        <f>E49-E52</f>
        <v>3006928.6112602735</v>
      </c>
      <c r="F54" s="187">
        <f>F49-F52</f>
        <v>2625739.9612602736</v>
      </c>
      <c r="G54" s="187"/>
    </row>
    <row r="55" spans="1:9" ht="4.75" customHeight="1" x14ac:dyDescent="0.35">
      <c r="A55" s="185"/>
      <c r="E55" s="189"/>
      <c r="F55" s="189"/>
      <c r="G55" s="189"/>
    </row>
    <row r="56" spans="1:9" x14ac:dyDescent="0.35">
      <c r="A56" s="185">
        <v>24</v>
      </c>
      <c r="D56" s="191" t="s">
        <v>157</v>
      </c>
      <c r="E56" s="192">
        <v>3197522.9362602737</v>
      </c>
      <c r="F56" s="192">
        <f>AVERAGE(E54:F54)</f>
        <v>2816334.2862602733</v>
      </c>
      <c r="G56" s="190"/>
    </row>
    <row r="57" spans="1:9" ht="6" customHeight="1" x14ac:dyDescent="0.35">
      <c r="A57" s="185"/>
      <c r="E57" s="189"/>
      <c r="F57" s="189"/>
      <c r="G57" s="189"/>
    </row>
    <row r="58" spans="1:9" x14ac:dyDescent="0.35">
      <c r="A58" s="185"/>
      <c r="B58" s="184" t="s">
        <v>174</v>
      </c>
    </row>
    <row r="59" spans="1:9" x14ac:dyDescent="0.35">
      <c r="A59" s="185"/>
      <c r="B59" s="115"/>
    </row>
    <row r="60" spans="1:9" x14ac:dyDescent="0.35">
      <c r="A60" s="185" t="s">
        <v>187</v>
      </c>
      <c r="B60" s="115"/>
      <c r="D60" s="194" t="s">
        <v>188</v>
      </c>
      <c r="E60" s="192">
        <f>SUM(E29,E43,E56)</f>
        <v>8210279.6609417815</v>
      </c>
      <c r="F60" s="192">
        <f>SUM(F29,F43,F56)</f>
        <v>7744673.5972151067</v>
      </c>
      <c r="G60" s="190"/>
    </row>
    <row r="61" spans="1:9" ht="4.75" customHeight="1" x14ac:dyDescent="0.35">
      <c r="A61" s="185"/>
      <c r="B61" s="115"/>
      <c r="D61" s="115"/>
      <c r="E61" s="190"/>
      <c r="F61" s="190"/>
      <c r="G61" s="190"/>
    </row>
    <row r="62" spans="1:9" x14ac:dyDescent="0.35">
      <c r="A62" s="185" t="s">
        <v>189</v>
      </c>
      <c r="B62" s="115"/>
      <c r="D62" s="194" t="s">
        <v>190</v>
      </c>
      <c r="E62" s="192">
        <f>E24+E38+E51</f>
        <v>465606.06372667395</v>
      </c>
      <c r="F62" s="192">
        <f>F24+F38+F51</f>
        <v>465606.06372667395</v>
      </c>
      <c r="G62" s="190"/>
    </row>
    <row r="63" spans="1:9" x14ac:dyDescent="0.35">
      <c r="B63" s="115"/>
      <c r="D63" s="115"/>
      <c r="E63" s="190"/>
      <c r="F63" s="190"/>
      <c r="G63" s="190"/>
    </row>
    <row r="64" spans="1:9" x14ac:dyDescent="0.35">
      <c r="A64" s="104" t="s">
        <v>46</v>
      </c>
      <c r="B64" s="115"/>
      <c r="D64" s="115"/>
      <c r="E64" s="190"/>
      <c r="F64" s="190"/>
      <c r="G64" s="190"/>
    </row>
    <row r="65" spans="1:7" ht="30" customHeight="1" x14ac:dyDescent="0.35">
      <c r="A65" s="292" t="s">
        <v>285</v>
      </c>
      <c r="B65" s="292"/>
      <c r="C65" s="292"/>
      <c r="D65" s="292"/>
      <c r="E65" s="292"/>
      <c r="F65" s="292"/>
      <c r="G65" s="190"/>
    </row>
    <row r="66" spans="1:7" ht="31.5" customHeight="1" x14ac:dyDescent="0.35">
      <c r="A66" s="292" t="s">
        <v>286</v>
      </c>
      <c r="B66" s="292"/>
      <c r="C66" s="292"/>
      <c r="D66" s="292"/>
      <c r="E66" s="292"/>
      <c r="F66" s="292"/>
    </row>
    <row r="67" spans="1:7" ht="43.5" customHeight="1" x14ac:dyDescent="0.35">
      <c r="A67" s="292" t="s">
        <v>287</v>
      </c>
      <c r="B67" s="292"/>
      <c r="C67" s="292"/>
      <c r="D67" s="292"/>
      <c r="E67" s="292"/>
      <c r="F67" s="292"/>
    </row>
    <row r="68" spans="1:7" x14ac:dyDescent="0.35">
      <c r="B68" s="115"/>
    </row>
    <row r="69" spans="1:7" x14ac:dyDescent="0.35">
      <c r="B69" s="115"/>
    </row>
    <row r="70" spans="1:7" x14ac:dyDescent="0.35">
      <c r="B70" s="115"/>
    </row>
    <row r="71" spans="1:7" x14ac:dyDescent="0.35">
      <c r="A71" s="293"/>
      <c r="B71" s="293"/>
      <c r="C71" s="293"/>
      <c r="D71" s="293"/>
      <c r="E71" s="293"/>
      <c r="F71" s="293"/>
      <c r="G71" s="293"/>
    </row>
  </sheetData>
  <mergeCells count="4">
    <mergeCell ref="A65:F65"/>
    <mergeCell ref="A66:F66"/>
    <mergeCell ref="A67:F67"/>
    <mergeCell ref="A71:G71"/>
  </mergeCells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5B0B4-73C2-4F00-BBFA-3D9348BACD1E}">
  <sheetPr>
    <pageSetUpPr fitToPage="1"/>
  </sheetPr>
  <dimension ref="B1:I36"/>
  <sheetViews>
    <sheetView view="pageBreakPreview" zoomScaleNormal="100" zoomScaleSheetLayoutView="100" workbookViewId="0">
      <selection activeCell="B1" sqref="B1"/>
    </sheetView>
  </sheetViews>
  <sheetFormatPr defaultColWidth="8.7265625" defaultRowHeight="12.5" x14ac:dyDescent="0.25"/>
  <cols>
    <col min="1" max="1" width="3.6328125" style="104" customWidth="1"/>
    <col min="2" max="2" width="4.81640625" style="104" customWidth="1"/>
    <col min="3" max="3" width="45.1796875" style="104" customWidth="1"/>
    <col min="4" max="5" width="13.6328125" style="104" customWidth="1"/>
    <col min="6" max="6" width="3" style="104" customWidth="1"/>
    <col min="7" max="7" width="20.26953125" style="104" customWidth="1"/>
    <col min="8" max="8" width="9.90625" style="104" bestFit="1" customWidth="1"/>
    <col min="9" max="9" width="11.6328125" style="104" customWidth="1"/>
    <col min="10" max="16384" width="8.7265625" style="104"/>
  </cols>
  <sheetData>
    <row r="1" spans="2:9" ht="13" x14ac:dyDescent="0.3">
      <c r="B1" s="115" t="s">
        <v>447</v>
      </c>
    </row>
    <row r="3" spans="2:9" ht="13" x14ac:dyDescent="0.25">
      <c r="B3" s="195"/>
      <c r="C3" s="195"/>
      <c r="D3" s="181">
        <v>2023</v>
      </c>
      <c r="E3" s="181">
        <v>2024</v>
      </c>
    </row>
    <row r="4" spans="2:9" ht="13" x14ac:dyDescent="0.25">
      <c r="B4" s="196"/>
      <c r="C4" s="196"/>
      <c r="D4" s="181"/>
      <c r="E4" s="181"/>
    </row>
    <row r="5" spans="2:9" ht="13" x14ac:dyDescent="0.25">
      <c r="B5" s="195" t="s">
        <v>191</v>
      </c>
      <c r="C5" s="196"/>
      <c r="D5" s="181"/>
      <c r="E5" s="181"/>
    </row>
    <row r="6" spans="2:9" x14ac:dyDescent="0.25">
      <c r="B6" s="101"/>
      <c r="C6" s="197" t="s">
        <v>188</v>
      </c>
      <c r="D6" s="198">
        <f>'Table 1.1-4a) i) '!E15</f>
        <v>840105.14797337248</v>
      </c>
      <c r="E6" s="198">
        <f>'Table 1.1-4a) i) '!F15</f>
        <v>822035.68405818508</v>
      </c>
      <c r="G6" s="104" t="s">
        <v>301</v>
      </c>
    </row>
    <row r="7" spans="2:9" ht="13" thickBot="1" x14ac:dyDescent="0.3">
      <c r="B7" s="101"/>
      <c r="C7" s="197" t="s">
        <v>288</v>
      </c>
      <c r="D7" s="248">
        <v>5.6300000000000003E-2</v>
      </c>
      <c r="E7" s="248">
        <v>5.7200000000000001E-2</v>
      </c>
      <c r="F7" s="186"/>
    </row>
    <row r="8" spans="2:9" x14ac:dyDescent="0.25">
      <c r="B8" s="101"/>
      <c r="C8" s="197" t="s">
        <v>8</v>
      </c>
      <c r="D8" s="198">
        <f>D6*D7</f>
        <v>47297.919830900872</v>
      </c>
      <c r="E8" s="198">
        <f>E6*E7</f>
        <v>47020.441128128186</v>
      </c>
    </row>
    <row r="9" spans="2:9" ht="4" customHeight="1" x14ac:dyDescent="0.25">
      <c r="B9" s="101"/>
      <c r="C9" s="101"/>
      <c r="D9" s="109"/>
      <c r="E9" s="109"/>
    </row>
    <row r="10" spans="2:9" ht="13" thickBot="1" x14ac:dyDescent="0.3">
      <c r="B10" s="101"/>
      <c r="C10" s="197" t="s">
        <v>190</v>
      </c>
      <c r="D10" s="198">
        <f>'Table 1.1-4a) i) '!E10</f>
        <v>18069.463915187378</v>
      </c>
      <c r="E10" s="198">
        <f>'Table 1.1-4a) i) '!F10</f>
        <v>18069.463915187378</v>
      </c>
      <c r="G10" s="104" t="s">
        <v>302</v>
      </c>
    </row>
    <row r="11" spans="2:9" ht="13.5" thickBot="1" x14ac:dyDescent="0.3">
      <c r="B11" s="101"/>
      <c r="C11" s="196" t="s">
        <v>192</v>
      </c>
      <c r="D11" s="199">
        <f>(D8+D10)</f>
        <v>65367.38374608825</v>
      </c>
      <c r="E11" s="199">
        <f>(E8+E10)</f>
        <v>65089.905043315564</v>
      </c>
      <c r="I11" s="200"/>
    </row>
    <row r="12" spans="2:9" ht="4" customHeight="1" x14ac:dyDescent="0.25">
      <c r="B12" s="101"/>
      <c r="C12" s="196"/>
      <c r="D12" s="201"/>
      <c r="E12" s="201"/>
    </row>
    <row r="13" spans="2:9" ht="13" x14ac:dyDescent="0.25">
      <c r="B13" s="195" t="s">
        <v>199</v>
      </c>
      <c r="C13" s="196"/>
      <c r="D13" s="181"/>
      <c r="E13" s="181"/>
    </row>
    <row r="14" spans="2:9" x14ac:dyDescent="0.25">
      <c r="B14" s="101"/>
      <c r="C14" s="197" t="s">
        <v>188</v>
      </c>
      <c r="D14" s="198">
        <f>'Table 1.1-4a) i) '!E60</f>
        <v>8210279.6609417815</v>
      </c>
      <c r="E14" s="198">
        <f>'Table 1.1-4a) i) '!F60</f>
        <v>7744673.5972151067</v>
      </c>
      <c r="G14" s="104" t="s">
        <v>303</v>
      </c>
    </row>
    <row r="15" spans="2:9" ht="13" thickBot="1" x14ac:dyDescent="0.3">
      <c r="B15" s="101"/>
      <c r="C15" s="197" t="str">
        <f>C7</f>
        <v>Average Cost of Capital (2023/24 GRA)</v>
      </c>
      <c r="D15" s="248">
        <f>D7</f>
        <v>5.6300000000000003E-2</v>
      </c>
      <c r="E15" s="248">
        <f>E7</f>
        <v>5.7200000000000001E-2</v>
      </c>
    </row>
    <row r="16" spans="2:9" ht="13" x14ac:dyDescent="0.25">
      <c r="B16" s="101"/>
      <c r="C16" s="197" t="s">
        <v>8</v>
      </c>
      <c r="D16" s="201">
        <f>D14*D15</f>
        <v>462238.74491102231</v>
      </c>
      <c r="E16" s="201">
        <f>E14*E15</f>
        <v>442995.32976070413</v>
      </c>
    </row>
    <row r="17" spans="2:7" ht="4" customHeight="1" x14ac:dyDescent="0.25">
      <c r="B17" s="101"/>
      <c r="C17" s="101"/>
      <c r="D17" s="109"/>
      <c r="E17" s="109"/>
    </row>
    <row r="18" spans="2:7" ht="6" customHeight="1" x14ac:dyDescent="0.25">
      <c r="B18" s="101"/>
      <c r="C18" s="101"/>
      <c r="D18" s="109"/>
      <c r="E18" s="109"/>
    </row>
    <row r="19" spans="2:7" ht="13" thickBot="1" x14ac:dyDescent="0.3">
      <c r="B19" s="101"/>
      <c r="C19" s="197" t="s">
        <v>190</v>
      </c>
      <c r="D19" s="198">
        <f>'Table 1.1-4a) i) '!E62</f>
        <v>465606.06372667395</v>
      </c>
      <c r="E19" s="198">
        <f>'Table 1.1-4a) i) '!F62</f>
        <v>465606.06372667395</v>
      </c>
      <c r="G19" s="104" t="s">
        <v>304</v>
      </c>
    </row>
    <row r="20" spans="2:7" ht="13.5" thickBot="1" x14ac:dyDescent="0.3">
      <c r="B20" s="101"/>
      <c r="C20" s="196" t="s">
        <v>193</v>
      </c>
      <c r="D20" s="199">
        <f>D16+D19</f>
        <v>927844.80863769632</v>
      </c>
      <c r="E20" s="199">
        <f>E16+E19</f>
        <v>908601.39348737802</v>
      </c>
    </row>
    <row r="21" spans="2:7" ht="4" customHeight="1" x14ac:dyDescent="0.3">
      <c r="B21" s="202"/>
      <c r="C21" s="294"/>
      <c r="D21" s="294"/>
      <c r="E21" s="294"/>
    </row>
    <row r="22" spans="2:7" ht="4" customHeight="1" thickBot="1" x14ac:dyDescent="0.3"/>
    <row r="23" spans="2:7" ht="13.5" thickBot="1" x14ac:dyDescent="0.3">
      <c r="B23" s="203" t="s">
        <v>194</v>
      </c>
      <c r="C23" s="204"/>
      <c r="D23" s="199">
        <f>D11+D20</f>
        <v>993212.19238378457</v>
      </c>
      <c r="E23" s="199">
        <f>E11+E20</f>
        <v>973691.29853069363</v>
      </c>
    </row>
    <row r="24" spans="2:7" ht="6" customHeight="1" x14ac:dyDescent="0.25">
      <c r="B24" s="196"/>
      <c r="E24" s="201"/>
    </row>
    <row r="25" spans="2:7" ht="4" customHeight="1" thickBot="1" x14ac:dyDescent="0.3">
      <c r="E25" s="205"/>
    </row>
    <row r="26" spans="2:7" ht="13" thickBot="1" x14ac:dyDescent="0.3">
      <c r="C26" s="197" t="s">
        <v>195</v>
      </c>
      <c r="D26" s="206">
        <f>D23*0.85</f>
        <v>844230.36352621682</v>
      </c>
      <c r="E26" s="206">
        <f>E23*0.85</f>
        <v>827637.60375108954</v>
      </c>
    </row>
    <row r="27" spans="2:7" x14ac:dyDescent="0.25">
      <c r="C27" s="104" t="s">
        <v>196</v>
      </c>
      <c r="D27" s="209">
        <f>D26/12</f>
        <v>70352.530293851407</v>
      </c>
      <c r="E27" s="209">
        <f>E26/12</f>
        <v>68969.8003125908</v>
      </c>
    </row>
    <row r="28" spans="2:7" ht="4" customHeight="1" x14ac:dyDescent="0.25">
      <c r="D28" s="249"/>
      <c r="E28" s="249"/>
    </row>
    <row r="29" spans="2:7" x14ac:dyDescent="0.25">
      <c r="C29" s="104" t="s">
        <v>197</v>
      </c>
      <c r="D29" s="185" t="s">
        <v>161</v>
      </c>
      <c r="E29" s="185" t="s">
        <v>161</v>
      </c>
    </row>
    <row r="30" spans="2:7" x14ac:dyDescent="0.25">
      <c r="C30" s="104" t="s">
        <v>136</v>
      </c>
      <c r="D30" s="187">
        <v>43582.619999999988</v>
      </c>
      <c r="E30" s="187">
        <v>47595.874400000008</v>
      </c>
    </row>
    <row r="31" spans="2:7" x14ac:dyDescent="0.25">
      <c r="C31" s="104" t="s">
        <v>289</v>
      </c>
      <c r="D31" s="187">
        <v>15073.604538777783</v>
      </c>
      <c r="E31" s="187">
        <v>21771.943480341728</v>
      </c>
    </row>
    <row r="32" spans="2:7" ht="4" customHeight="1" x14ac:dyDescent="0.25"/>
    <row r="33" spans="2:5" ht="13" x14ac:dyDescent="0.25">
      <c r="B33" s="195" t="s">
        <v>198</v>
      </c>
      <c r="D33" s="250">
        <v>44927</v>
      </c>
      <c r="E33" s="250">
        <v>45292</v>
      </c>
    </row>
    <row r="34" spans="2:5" x14ac:dyDescent="0.25">
      <c r="C34" s="104" t="s">
        <v>136</v>
      </c>
      <c r="D34" s="200">
        <v>52273.183586992986</v>
      </c>
      <c r="E34" s="200">
        <v>47322.779545029283</v>
      </c>
    </row>
    <row r="35" spans="2:5" x14ac:dyDescent="0.25">
      <c r="C35" s="104" t="s">
        <v>289</v>
      </c>
      <c r="D35" s="207">
        <v>18079.346706858421</v>
      </c>
      <c r="E35" s="207">
        <v>21647.020767561506</v>
      </c>
    </row>
    <row r="36" spans="2:5" x14ac:dyDescent="0.25">
      <c r="C36" s="104" t="s">
        <v>131</v>
      </c>
      <c r="D36" s="208">
        <f>SUM(D34:D35)</f>
        <v>70352.530293851407</v>
      </c>
      <c r="E36" s="208">
        <f>SUM(E34:E35)</f>
        <v>68969.800312590785</v>
      </c>
    </row>
  </sheetData>
  <mergeCells count="1">
    <mergeCell ref="C21:E21"/>
  </mergeCells>
  <pageMargins left="0.70866141732283472" right="0.70866141732283472" top="0.74803149606299213" bottom="0.74803149606299213" header="0.31496062992125984" footer="0.31496062992125984"/>
  <pageSetup scale="8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5BBA4-C21B-4378-9BD7-865284DD7214}">
  <dimension ref="A1:AF242"/>
  <sheetViews>
    <sheetView view="pageBreakPreview" zoomScale="70" zoomScaleNormal="100" zoomScaleSheetLayoutView="70" workbookViewId="0">
      <selection activeCell="A2" sqref="A2"/>
    </sheetView>
  </sheetViews>
  <sheetFormatPr defaultColWidth="9.08984375" defaultRowHeight="12.5" x14ac:dyDescent="0.35"/>
  <cols>
    <col min="1" max="1" width="6.08984375" style="80" customWidth="1"/>
    <col min="2" max="2" width="28.54296875" style="81" customWidth="1"/>
    <col min="3" max="3" width="1.36328125" style="81" customWidth="1"/>
    <col min="4" max="4" width="11.36328125" style="81" customWidth="1"/>
    <col min="5" max="5" width="10.54296875" style="81" customWidth="1"/>
    <col min="6" max="6" width="1.36328125" style="81" customWidth="1"/>
    <col min="7" max="9" width="11.36328125" style="81" customWidth="1"/>
    <col min="10" max="10" width="10.08984375" style="81" customWidth="1"/>
    <col min="11" max="11" width="1.36328125" style="81" customWidth="1"/>
    <col min="12" max="12" width="11.36328125" style="81" customWidth="1"/>
    <col min="13" max="13" width="1.36328125" style="81" customWidth="1"/>
    <col min="14" max="14" width="12.90625" style="81" customWidth="1"/>
    <col min="15" max="15" width="1.6328125" style="81" customWidth="1"/>
    <col min="16" max="16" width="11.453125" style="81" customWidth="1"/>
    <col min="33" max="16384" width="9.08984375" style="81"/>
  </cols>
  <sheetData>
    <row r="1" spans="2:16" ht="14.5" x14ac:dyDescent="0.35">
      <c r="N1" s="63" t="str">
        <f>'Table 1.1-4'!$E$1</f>
        <v>YEC 2023/24 GRA</v>
      </c>
    </row>
    <row r="2" spans="2:16" ht="14.5" x14ac:dyDescent="0.35">
      <c r="N2" s="63" t="str">
        <f>'Table 1.1-4'!$E$2</f>
        <v>YUB Order 2024-05 Compliance Filing</v>
      </c>
    </row>
    <row r="3" spans="2:16" ht="14.5" x14ac:dyDescent="0.35">
      <c r="B3" s="82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2:16" ht="14.5" x14ac:dyDescent="0.35">
      <c r="B4" s="82" t="s">
        <v>366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</row>
    <row r="5" spans="2:16" ht="14.5" x14ac:dyDescent="0.35"/>
    <row r="6" spans="2:16" ht="45.75" customHeight="1" x14ac:dyDescent="0.35">
      <c r="B6" s="84"/>
      <c r="C6" s="84"/>
      <c r="D6" s="282" t="s">
        <v>123</v>
      </c>
      <c r="E6" s="282"/>
      <c r="F6" s="84"/>
      <c r="G6" s="283" t="s">
        <v>124</v>
      </c>
      <c r="H6" s="284"/>
      <c r="I6" s="284"/>
      <c r="J6" s="285"/>
      <c r="K6" s="84"/>
      <c r="L6" s="280" t="s">
        <v>101</v>
      </c>
      <c r="M6" s="85"/>
      <c r="N6" s="280" t="s">
        <v>163</v>
      </c>
      <c r="P6" s="280" t="s">
        <v>305</v>
      </c>
    </row>
    <row r="7" spans="2:16" ht="50" customHeight="1" x14ac:dyDescent="0.35">
      <c r="B7" s="84"/>
      <c r="C7" s="84"/>
      <c r="D7" s="86" t="s">
        <v>125</v>
      </c>
      <c r="E7" s="86" t="s">
        <v>126</v>
      </c>
      <c r="F7" s="84"/>
      <c r="G7" s="86" t="s">
        <v>127</v>
      </c>
      <c r="H7" s="86" t="s">
        <v>162</v>
      </c>
      <c r="I7" s="86" t="s">
        <v>128</v>
      </c>
      <c r="J7" s="86" t="s">
        <v>126</v>
      </c>
      <c r="K7" s="84"/>
      <c r="L7" s="281"/>
      <c r="M7" s="85"/>
      <c r="N7" s="281"/>
      <c r="P7" s="281"/>
    </row>
    <row r="8" spans="2:16" ht="14.5" x14ac:dyDescent="0.35">
      <c r="B8" s="84"/>
      <c r="C8" s="84"/>
      <c r="D8" s="87" t="s">
        <v>129</v>
      </c>
      <c r="E8" s="87" t="s">
        <v>29</v>
      </c>
      <c r="F8" s="87"/>
      <c r="G8" s="87" t="s">
        <v>129</v>
      </c>
      <c r="H8" s="87" t="s">
        <v>129</v>
      </c>
      <c r="I8" s="87" t="s">
        <v>129</v>
      </c>
      <c r="J8" s="87" t="s">
        <v>29</v>
      </c>
      <c r="K8" s="84"/>
      <c r="L8" s="87" t="s">
        <v>29</v>
      </c>
      <c r="M8" s="87"/>
      <c r="N8" s="87" t="s">
        <v>29</v>
      </c>
      <c r="P8" s="87" t="s">
        <v>29</v>
      </c>
    </row>
    <row r="9" spans="2:16" ht="14.5" x14ac:dyDescent="0.35">
      <c r="B9" s="84"/>
      <c r="C9" s="84"/>
      <c r="D9" s="87"/>
      <c r="E9" s="87"/>
      <c r="F9" s="87"/>
      <c r="G9" s="87"/>
      <c r="H9" s="87"/>
      <c r="I9" s="87"/>
      <c r="J9" s="87"/>
      <c r="K9" s="84"/>
      <c r="L9" s="87"/>
      <c r="M9" s="87"/>
      <c r="N9" s="87"/>
    </row>
    <row r="10" spans="2:16" ht="14.5" x14ac:dyDescent="0.35">
      <c r="B10" s="88" t="s">
        <v>253</v>
      </c>
      <c r="C10" s="84"/>
      <c r="D10" s="87"/>
      <c r="E10" s="87"/>
      <c r="F10" s="87"/>
      <c r="G10" s="87"/>
      <c r="H10" s="87"/>
      <c r="I10" s="87"/>
      <c r="J10" s="87"/>
      <c r="K10" s="84"/>
      <c r="L10" s="87"/>
      <c r="M10" s="87"/>
      <c r="N10" s="87"/>
    </row>
    <row r="11" spans="2:16" ht="6" customHeight="1" x14ac:dyDescent="0.35">
      <c r="B11" s="88"/>
      <c r="C11" s="84"/>
      <c r="D11" s="87"/>
      <c r="E11" s="87"/>
      <c r="F11" s="87"/>
      <c r="G11" s="87"/>
      <c r="H11" s="87"/>
      <c r="I11" s="87"/>
      <c r="J11" s="87"/>
      <c r="K11" s="84"/>
      <c r="L11" s="87"/>
      <c r="M11" s="87"/>
      <c r="N11" s="87"/>
    </row>
    <row r="12" spans="2:16" ht="14.5" x14ac:dyDescent="0.35">
      <c r="B12" s="81" t="s">
        <v>102</v>
      </c>
      <c r="C12" s="84"/>
      <c r="D12" s="89">
        <v>6334.1836352282926</v>
      </c>
      <c r="E12" s="89">
        <v>985.86331997455284</v>
      </c>
      <c r="F12" s="90"/>
      <c r="G12" s="89">
        <v>3437.5400000000004</v>
      </c>
      <c r="H12" s="89">
        <v>1786.8551578644528</v>
      </c>
      <c r="I12" s="89">
        <f>SUM(G12:H12)</f>
        <v>5224.3951578644537</v>
      </c>
      <c r="J12" s="89">
        <v>682.60105776499222</v>
      </c>
      <c r="K12" s="89"/>
      <c r="L12" s="89">
        <v>6532.5902453208528</v>
      </c>
      <c r="M12" s="89"/>
      <c r="N12" s="89">
        <f>E12+J12+L12</f>
        <v>8201.0546230603977</v>
      </c>
      <c r="P12" s="91">
        <f>N12*10%</f>
        <v>820.10546230603984</v>
      </c>
    </row>
    <row r="13" spans="2:16" ht="14.5" x14ac:dyDescent="0.35">
      <c r="B13" s="81" t="s">
        <v>103</v>
      </c>
      <c r="C13" s="84"/>
      <c r="D13" s="89">
        <v>6667.7043089137342</v>
      </c>
      <c r="E13" s="89">
        <v>1041.6307882749265</v>
      </c>
      <c r="F13" s="90"/>
      <c r="G13" s="89">
        <v>3136.0960000000005</v>
      </c>
      <c r="H13" s="89">
        <v>1787.3253161447458</v>
      </c>
      <c r="I13" s="89">
        <f>SUM(G13:H13)</f>
        <v>4923.421316144746</v>
      </c>
      <c r="J13" s="89">
        <v>656.12642628058325</v>
      </c>
      <c r="K13" s="89"/>
      <c r="L13" s="89">
        <v>4997.2267298426113</v>
      </c>
      <c r="M13" s="89"/>
      <c r="N13" s="89">
        <f>E13+J13+L13</f>
        <v>6694.9839443981209</v>
      </c>
      <c r="P13" s="91">
        <f>N13*10%</f>
        <v>669.49839443981216</v>
      </c>
    </row>
    <row r="14" spans="2:16" ht="14.5" x14ac:dyDescent="0.35">
      <c r="B14" s="81" t="s">
        <v>104</v>
      </c>
      <c r="C14" s="84"/>
      <c r="D14" s="89">
        <v>5889.4842414368468</v>
      </c>
      <c r="E14" s="89">
        <v>918.5358112497064</v>
      </c>
      <c r="F14" s="90"/>
      <c r="G14" s="89">
        <v>3697.6064000000006</v>
      </c>
      <c r="H14" s="89">
        <v>1787.7954744250387</v>
      </c>
      <c r="I14" s="89">
        <f>SUM(G14:H14)</f>
        <v>5485.4018744250388</v>
      </c>
      <c r="J14" s="89">
        <v>702.7202343676023</v>
      </c>
      <c r="K14" s="89"/>
      <c r="L14" s="89">
        <v>5523.6520150705492</v>
      </c>
      <c r="M14" s="89"/>
      <c r="N14" s="89">
        <f>E14+J14+L14</f>
        <v>7144.9080606878579</v>
      </c>
      <c r="P14" s="91">
        <f>N14*10%</f>
        <v>714.49080606878579</v>
      </c>
    </row>
    <row r="15" spans="2:16" ht="14.5" x14ac:dyDescent="0.35">
      <c r="B15" s="81" t="s">
        <v>105</v>
      </c>
      <c r="C15" s="84"/>
      <c r="D15" s="89">
        <v>5389.0848706684674</v>
      </c>
      <c r="E15" s="89">
        <v>835.94219687733721</v>
      </c>
      <c r="F15" s="90"/>
      <c r="G15" s="89">
        <v>3100.0320000000002</v>
      </c>
      <c r="H15" s="89">
        <v>1819.0456327053319</v>
      </c>
      <c r="I15" s="89">
        <f>SUM(G15:H15)</f>
        <v>4919.0776327053318</v>
      </c>
      <c r="J15" s="89">
        <v>655.76629148662141</v>
      </c>
      <c r="K15" s="89"/>
      <c r="L15" s="89">
        <v>4476.6889547642149</v>
      </c>
      <c r="M15" s="89"/>
      <c r="N15" s="89">
        <f>E15+J15+L15</f>
        <v>5968.3974431281731</v>
      </c>
      <c r="P15" s="91">
        <f>N15*10%</f>
        <v>596.83974431281729</v>
      </c>
    </row>
    <row r="16" spans="2:16" ht="14.5" x14ac:dyDescent="0.35">
      <c r="B16" s="81" t="s">
        <v>106</v>
      </c>
      <c r="C16" s="84"/>
      <c r="D16" s="89">
        <v>4518.587877687899</v>
      </c>
      <c r="E16" s="89">
        <v>710.89741217432368</v>
      </c>
      <c r="F16" s="90"/>
      <c r="G16" s="89">
        <v>5140.8</v>
      </c>
      <c r="H16" s="89">
        <v>1819.5157909856248</v>
      </c>
      <c r="I16" s="89">
        <f>SUM(G16:H16)</f>
        <v>6960.3157909856254</v>
      </c>
      <c r="J16" s="89">
        <v>855.5498722792463</v>
      </c>
      <c r="K16" s="89"/>
      <c r="L16" s="89">
        <v>3982.4859231603295</v>
      </c>
      <c r="M16" s="89"/>
      <c r="N16" s="89">
        <f>E16+J16+L16</f>
        <v>5548.9332076138999</v>
      </c>
      <c r="P16" s="91">
        <f>N16*10%</f>
        <v>554.89332076138999</v>
      </c>
    </row>
    <row r="17" spans="2:16" ht="14.5" x14ac:dyDescent="0.35">
      <c r="B17" s="81" t="s">
        <v>107</v>
      </c>
      <c r="C17" s="84"/>
      <c r="D17" s="89">
        <v>3976.4507989479011</v>
      </c>
      <c r="E17" s="89">
        <v>628.11475101180713</v>
      </c>
      <c r="F17" s="90"/>
      <c r="G17" s="89">
        <v>3981.6000000000004</v>
      </c>
      <c r="H17" s="89">
        <v>1819.985949265918</v>
      </c>
      <c r="I17" s="89">
        <f>SUM(G17:H17)</f>
        <v>5801.5859492659183</v>
      </c>
      <c r="J17" s="89">
        <v>728.93505601265952</v>
      </c>
      <c r="K17" s="89"/>
      <c r="L17" s="89">
        <v>3558.837048826902</v>
      </c>
      <c r="M17" s="89"/>
      <c r="N17" s="89">
        <f>E17+J17+L17</f>
        <v>4915.8868558513686</v>
      </c>
      <c r="P17" s="91">
        <f>N17*10%</f>
        <v>491.58868558513689</v>
      </c>
    </row>
    <row r="18" spans="2:16" ht="14.5" x14ac:dyDescent="0.35">
      <c r="B18" s="81" t="s">
        <v>108</v>
      </c>
      <c r="C18" s="84"/>
      <c r="D18" s="89">
        <v>4583.6382395450828</v>
      </c>
      <c r="E18" s="89">
        <v>724.29151100353522</v>
      </c>
      <c r="F18" s="90"/>
      <c r="G18" s="89">
        <v>4219.2</v>
      </c>
      <c r="H18" s="89">
        <v>1820.4561075462109</v>
      </c>
      <c r="I18" s="89">
        <f>SUM(G18:H18)</f>
        <v>6039.6561075462105</v>
      </c>
      <c r="J18" s="89">
        <v>751.79432201130589</v>
      </c>
      <c r="K18" s="89"/>
      <c r="L18" s="89">
        <v>3834.5197403406009</v>
      </c>
      <c r="M18" s="89"/>
      <c r="N18" s="89">
        <f>E18+J18+L18</f>
        <v>5310.6055733554422</v>
      </c>
      <c r="P18" s="91">
        <f>N18*10%</f>
        <v>531.06055733554422</v>
      </c>
    </row>
    <row r="19" spans="2:16" ht="14.5" x14ac:dyDescent="0.35">
      <c r="B19" s="81" t="s">
        <v>109</v>
      </c>
      <c r="C19" s="84"/>
      <c r="D19" s="89">
        <v>4432.4942656404055</v>
      </c>
      <c r="E19" s="89">
        <v>701.62961583319372</v>
      </c>
      <c r="F19" s="90"/>
      <c r="G19" s="89">
        <v>4484.16</v>
      </c>
      <c r="H19" s="89">
        <v>1820.926265826504</v>
      </c>
      <c r="I19" s="89">
        <f>SUM(G19:H19)</f>
        <v>6305.0862658265041</v>
      </c>
      <c r="J19" s="89">
        <v>781.68543750959395</v>
      </c>
      <c r="K19" s="89"/>
      <c r="L19" s="89">
        <v>3710.2600623066082</v>
      </c>
      <c r="M19" s="89"/>
      <c r="N19" s="89">
        <f>E19+J19+L19</f>
        <v>5193.5751156493961</v>
      </c>
      <c r="P19" s="91">
        <f>N19*(10%+3.01%)</f>
        <v>675.68412254598638</v>
      </c>
    </row>
    <row r="20" spans="2:16" ht="14.5" x14ac:dyDescent="0.35">
      <c r="B20" s="81" t="s">
        <v>110</v>
      </c>
      <c r="C20" s="84"/>
      <c r="D20" s="89">
        <v>4409.4855287732489</v>
      </c>
      <c r="E20" s="89">
        <v>696.0695744344971</v>
      </c>
      <c r="F20" s="90"/>
      <c r="G20" s="89">
        <v>4436.6400000000003</v>
      </c>
      <c r="H20" s="89">
        <v>1821.396424106797</v>
      </c>
      <c r="I20" s="89">
        <f>SUM(G20:H20)</f>
        <v>6258.0364241067973</v>
      </c>
      <c r="J20" s="89">
        <v>780.77114265949467</v>
      </c>
      <c r="K20" s="89"/>
      <c r="L20" s="89">
        <v>3978.8269496969251</v>
      </c>
      <c r="M20" s="89"/>
      <c r="N20" s="89">
        <f>E20+J20+L20</f>
        <v>5455.6676667909169</v>
      </c>
      <c r="P20" s="91">
        <f>N20*(10%+3.01%)</f>
        <v>709.78236344949823</v>
      </c>
    </row>
    <row r="21" spans="2:16" ht="14.5" x14ac:dyDescent="0.35">
      <c r="B21" s="81" t="s">
        <v>111</v>
      </c>
      <c r="C21" s="84"/>
      <c r="D21" s="89">
        <v>5258.3842165106407</v>
      </c>
      <c r="E21" s="89">
        <v>829.42594993374053</v>
      </c>
      <c r="F21" s="90"/>
      <c r="G21" s="89">
        <v>3153.6</v>
      </c>
      <c r="H21" s="89">
        <v>1821.8665823870899</v>
      </c>
      <c r="I21" s="89">
        <f>SUM(G21:H21)</f>
        <v>4975.4665823870901</v>
      </c>
      <c r="J21" s="89">
        <v>660.441499304736</v>
      </c>
      <c r="K21" s="89"/>
      <c r="L21" s="89">
        <v>4707.4408012622307</v>
      </c>
      <c r="M21" s="89"/>
      <c r="N21" s="89">
        <f>E21+J21+L21</f>
        <v>6197.3082505007078</v>
      </c>
      <c r="P21" s="91">
        <v>1274.1665763029453</v>
      </c>
    </row>
    <row r="22" spans="2:16" ht="14.5" x14ac:dyDescent="0.35">
      <c r="B22" s="81" t="s">
        <v>112</v>
      </c>
      <c r="C22" s="84"/>
      <c r="D22" s="89">
        <v>5408.1521176584547</v>
      </c>
      <c r="E22" s="89">
        <v>847.70666466307557</v>
      </c>
      <c r="F22" s="90"/>
      <c r="G22" s="89">
        <v>4341.6000000000004</v>
      </c>
      <c r="H22" s="89">
        <v>1813.2647406673832</v>
      </c>
      <c r="I22" s="89">
        <f>SUM(G22:H22)</f>
        <v>6154.8647406673836</v>
      </c>
      <c r="J22" s="89">
        <v>769.29484505219955</v>
      </c>
      <c r="K22" s="89"/>
      <c r="L22" s="89">
        <v>5665.8293561890796</v>
      </c>
      <c r="M22" s="89"/>
      <c r="N22" s="89">
        <f>E22+J22+L22</f>
        <v>7282.8308659043541</v>
      </c>
      <c r="P22" s="91">
        <v>1497.350026029935</v>
      </c>
    </row>
    <row r="23" spans="2:16" ht="14.5" x14ac:dyDescent="0.35">
      <c r="B23" s="81" t="s">
        <v>130</v>
      </c>
      <c r="C23" s="84"/>
      <c r="D23" s="89">
        <v>6097.9729854740253</v>
      </c>
      <c r="E23" s="89">
        <v>950.28143137418851</v>
      </c>
      <c r="F23" s="90"/>
      <c r="G23" s="89">
        <v>4467</v>
      </c>
      <c r="H23" s="89">
        <v>1853.5100384166299</v>
      </c>
      <c r="I23" s="89">
        <f>SUM(G23:H23)</f>
        <v>6320.5100384166299</v>
      </c>
      <c r="J23" s="89">
        <v>783.0284966885896</v>
      </c>
      <c r="K23" s="89"/>
      <c r="L23" s="89">
        <v>6459.5180743086294</v>
      </c>
      <c r="M23" s="89"/>
      <c r="N23" s="89">
        <f>E23+J23+L23</f>
        <v>8192.8280023714069</v>
      </c>
      <c r="P23" s="91">
        <v>1684.4454372875609</v>
      </c>
    </row>
    <row r="24" spans="2:16" ht="14.5" x14ac:dyDescent="0.35">
      <c r="B24" s="84" t="s">
        <v>131</v>
      </c>
      <c r="C24" s="84"/>
      <c r="D24" s="243">
        <f>SUM(D12:D23)</f>
        <v>62965.623086485008</v>
      </c>
      <c r="E24" s="243">
        <f>SUM(E12:E23)</f>
        <v>9870.3890268048854</v>
      </c>
      <c r="F24" s="244"/>
      <c r="G24" s="243">
        <f>SUM(G12:G23)</f>
        <v>47595.874400000001</v>
      </c>
      <c r="H24" s="243">
        <f>SUM(H12:H23)</f>
        <v>21771.943480341724</v>
      </c>
      <c r="I24" s="243">
        <f>SUM(I12:I23)</f>
        <v>69367.817880341725</v>
      </c>
      <c r="J24" s="243">
        <f>SUM(J12:J23)</f>
        <v>8808.7146814176249</v>
      </c>
      <c r="K24" s="243"/>
      <c r="L24" s="243">
        <f>SUM(L12:L23)</f>
        <v>57427.87590108953</v>
      </c>
      <c r="M24" s="243"/>
      <c r="N24" s="243">
        <f>SUM(N12:N23)</f>
        <v>76106.979609312039</v>
      </c>
    </row>
    <row r="25" spans="2:16" ht="14.5" x14ac:dyDescent="0.35">
      <c r="B25" s="84"/>
      <c r="C25" s="84"/>
      <c r="D25" s="243"/>
      <c r="E25" s="243"/>
      <c r="F25" s="244"/>
      <c r="G25" s="243"/>
      <c r="H25" s="243"/>
      <c r="I25" s="243"/>
      <c r="J25" s="243"/>
      <c r="K25" s="243"/>
      <c r="L25" s="243"/>
      <c r="M25" s="243"/>
      <c r="N25" s="243"/>
    </row>
    <row r="26" spans="2:16" ht="14.5" x14ac:dyDescent="0.35">
      <c r="C26" s="84"/>
      <c r="D26" s="243"/>
      <c r="E26" s="243"/>
      <c r="F26" s="244"/>
      <c r="G26" s="243"/>
      <c r="H26" s="243"/>
      <c r="I26" s="243"/>
      <c r="J26" s="243"/>
      <c r="K26" s="243"/>
      <c r="L26" s="243"/>
      <c r="M26" s="243"/>
      <c r="N26" s="253" t="s">
        <v>252</v>
      </c>
      <c r="P26" s="254">
        <f>SUM(P12:P20)</f>
        <v>5763.943456805011</v>
      </c>
    </row>
    <row r="27" spans="2:16" ht="14.5" x14ac:dyDescent="0.35">
      <c r="B27" s="84"/>
      <c r="C27" s="84"/>
      <c r="D27" s="243"/>
      <c r="E27" s="243"/>
      <c r="F27" s="244"/>
      <c r="G27" s="243"/>
      <c r="H27" s="243"/>
      <c r="I27" s="243"/>
      <c r="J27" s="243"/>
      <c r="K27" s="243"/>
      <c r="L27" s="243"/>
      <c r="M27" s="243"/>
      <c r="N27" s="253" t="s">
        <v>310</v>
      </c>
      <c r="P27" s="254">
        <f>SUM(P21:P23)</f>
        <v>4455.9620396204409</v>
      </c>
    </row>
    <row r="28" spans="2:16" ht="14.5" x14ac:dyDescent="0.35">
      <c r="C28" s="84"/>
      <c r="D28" s="89"/>
      <c r="E28" s="89"/>
      <c r="F28" s="90"/>
      <c r="G28" s="89"/>
      <c r="H28" s="89"/>
      <c r="I28" s="89"/>
      <c r="J28" s="89"/>
      <c r="K28" s="89"/>
      <c r="L28" s="89"/>
      <c r="M28" s="89"/>
      <c r="N28" s="89"/>
    </row>
    <row r="29" spans="2:16" ht="14.5" x14ac:dyDescent="0.35">
      <c r="B29" s="88" t="s">
        <v>254</v>
      </c>
      <c r="C29" s="84"/>
      <c r="D29" s="89"/>
      <c r="E29" s="89"/>
      <c r="F29" s="90"/>
      <c r="G29" s="89"/>
      <c r="H29" s="89"/>
      <c r="I29" s="89"/>
      <c r="J29" s="89"/>
      <c r="K29" s="89"/>
      <c r="L29" s="89"/>
      <c r="M29" s="89"/>
      <c r="N29" s="89"/>
    </row>
    <row r="30" spans="2:16" ht="5" customHeight="1" x14ac:dyDescent="0.35">
      <c r="B30" s="88"/>
      <c r="C30" s="84"/>
      <c r="D30" s="89"/>
      <c r="E30" s="89"/>
      <c r="F30" s="90"/>
      <c r="G30" s="89"/>
      <c r="H30" s="89"/>
      <c r="I30" s="89"/>
      <c r="J30" s="89"/>
      <c r="K30" s="89"/>
      <c r="L30" s="89"/>
      <c r="M30" s="89"/>
      <c r="N30" s="89"/>
    </row>
    <row r="31" spans="2:16" ht="14.5" x14ac:dyDescent="0.35">
      <c r="B31" s="81" t="s">
        <v>102</v>
      </c>
      <c r="D31" s="89">
        <v>7650.9628799036891</v>
      </c>
      <c r="E31" s="89">
        <v>1183.9818095906219</v>
      </c>
      <c r="F31" s="90"/>
      <c r="G31" s="89"/>
      <c r="H31" s="89">
        <v>1786.8551578644528</v>
      </c>
      <c r="I31" s="89">
        <f>SUM(G31:H31)</f>
        <v>1786.8551578644528</v>
      </c>
      <c r="J31" s="89">
        <v>270.53351054200857</v>
      </c>
      <c r="K31" s="89"/>
      <c r="L31" s="89">
        <v>6484.5311232243093</v>
      </c>
      <c r="M31" s="89"/>
      <c r="N31" s="89">
        <f>E31+J31+L31</f>
        <v>7939.0464433569396</v>
      </c>
    </row>
    <row r="32" spans="2:16" ht="14.5" x14ac:dyDescent="0.35">
      <c r="B32" s="81" t="s">
        <v>103</v>
      </c>
      <c r="D32" s="89">
        <v>7987.3471477078665</v>
      </c>
      <c r="E32" s="89">
        <v>1241.7821089479996</v>
      </c>
      <c r="F32" s="90"/>
      <c r="G32" s="89"/>
      <c r="H32" s="89">
        <v>1787.3253161447458</v>
      </c>
      <c r="I32" s="89">
        <f>SUM(G32:H32)</f>
        <v>1787.3253161447458</v>
      </c>
      <c r="J32" s="89">
        <v>270.57249136502764</v>
      </c>
      <c r="K32" s="89"/>
      <c r="L32" s="89">
        <v>4960.4630081740679</v>
      </c>
      <c r="M32" s="89"/>
      <c r="N32" s="89">
        <f>E32+J32+L32</f>
        <v>6472.8176084870956</v>
      </c>
    </row>
    <row r="33" spans="1:14" ht="14.5" x14ac:dyDescent="0.35">
      <c r="B33" s="81" t="s">
        <v>104</v>
      </c>
      <c r="D33" s="89">
        <v>7176.8790572817179</v>
      </c>
      <c r="E33" s="89">
        <v>1111.9555321878943</v>
      </c>
      <c r="F33" s="90"/>
      <c r="G33" s="89"/>
      <c r="H33" s="89">
        <v>1787.7954744250387</v>
      </c>
      <c r="I33" s="89">
        <f>SUM(G33:H33)</f>
        <v>1787.7954744250387</v>
      </c>
      <c r="J33" s="89">
        <v>270.61147218804672</v>
      </c>
      <c r="K33" s="89"/>
      <c r="L33" s="89">
        <v>5483.0154747944716</v>
      </c>
      <c r="M33" s="89"/>
      <c r="N33" s="89">
        <f>E33+J33+L33</f>
        <v>6865.5824791704126</v>
      </c>
    </row>
    <row r="34" spans="1:14" ht="14.5" x14ac:dyDescent="0.35">
      <c r="B34" s="81" t="s">
        <v>105</v>
      </c>
      <c r="D34" s="89">
        <v>6686.7568783290299</v>
      </c>
      <c r="E34" s="89">
        <v>1031.0049262557427</v>
      </c>
      <c r="F34" s="90"/>
      <c r="G34" s="89"/>
      <c r="H34" s="89">
        <v>1819.0456327053319</v>
      </c>
      <c r="I34" s="89">
        <f>SUM(G34:H34)</f>
        <v>1819.0456327053319</v>
      </c>
      <c r="J34" s="89">
        <v>273.20242281106584</v>
      </c>
      <c r="K34" s="89"/>
      <c r="L34" s="89">
        <v>4443.7547383223728</v>
      </c>
      <c r="M34" s="89"/>
      <c r="N34" s="89">
        <f>E34+J34+L34</f>
        <v>5747.9620873891818</v>
      </c>
    </row>
    <row r="35" spans="1:14" ht="14.5" x14ac:dyDescent="0.35">
      <c r="B35" s="81" t="s">
        <v>106</v>
      </c>
      <c r="D35" s="89">
        <v>5707.5100516371876</v>
      </c>
      <c r="E35" s="89">
        <v>892.48256447742745</v>
      </c>
      <c r="F35" s="90"/>
      <c r="G35" s="89"/>
      <c r="H35" s="89">
        <v>1819.5157909856248</v>
      </c>
      <c r="I35" s="89">
        <f>SUM(G35:H35)</f>
        <v>1819.5157909856248</v>
      </c>
      <c r="J35" s="89">
        <v>273.24140363408492</v>
      </c>
      <c r="K35" s="89"/>
      <c r="L35" s="89">
        <v>3953.1874718506028</v>
      </c>
      <c r="M35" s="89"/>
      <c r="N35" s="89">
        <f>E35+J35+L35</f>
        <v>5118.9114399621158</v>
      </c>
    </row>
    <row r="36" spans="1:14" ht="14.5" x14ac:dyDescent="0.35">
      <c r="B36" s="81" t="s">
        <v>107</v>
      </c>
      <c r="D36" s="89">
        <v>5220.4099317722576</v>
      </c>
      <c r="E36" s="89">
        <v>814.72497576398564</v>
      </c>
      <c r="F36" s="90"/>
      <c r="G36" s="89"/>
      <c r="H36" s="89">
        <v>1819.985949265918</v>
      </c>
      <c r="I36" s="89">
        <f>SUM(G36:H36)</f>
        <v>1819.985949265918</v>
      </c>
      <c r="J36" s="89">
        <v>273.28038445710399</v>
      </c>
      <c r="K36" s="89"/>
      <c r="L36" s="89">
        <v>3532.6553080734875</v>
      </c>
      <c r="M36" s="89"/>
      <c r="N36" s="89">
        <f>E36+J36+L36</f>
        <v>4620.6606682945767</v>
      </c>
    </row>
    <row r="37" spans="1:14" ht="14.5" x14ac:dyDescent="0.35">
      <c r="B37" s="81" t="s">
        <v>108</v>
      </c>
      <c r="D37" s="89">
        <v>5728.3409878684724</v>
      </c>
      <c r="E37" s="89">
        <v>895.94419577048154</v>
      </c>
      <c r="F37" s="90"/>
      <c r="G37" s="89"/>
      <c r="H37" s="89">
        <v>1820.4561075462109</v>
      </c>
      <c r="I37" s="89">
        <f>SUM(G37:H37)</f>
        <v>1820.4561075462109</v>
      </c>
      <c r="J37" s="89">
        <v>273.31936528012307</v>
      </c>
      <c r="K37" s="89"/>
      <c r="L37" s="89">
        <v>3806.309850318089</v>
      </c>
      <c r="M37" s="89"/>
      <c r="N37" s="89">
        <f>E37+J37+L37</f>
        <v>4975.573411368694</v>
      </c>
    </row>
    <row r="38" spans="1:14" ht="14.5" x14ac:dyDescent="0.35">
      <c r="B38" s="81" t="s">
        <v>109</v>
      </c>
      <c r="D38" s="89">
        <v>5654.7120610895927</v>
      </c>
      <c r="E38" s="89">
        <v>884.73308607839408</v>
      </c>
      <c r="F38" s="90"/>
      <c r="G38" s="89"/>
      <c r="H38" s="89">
        <v>1820.926265826504</v>
      </c>
      <c r="I38" s="89">
        <f>SUM(G38:H38)</f>
        <v>1820.926265826504</v>
      </c>
      <c r="J38" s="89">
        <v>273.3583461031422</v>
      </c>
      <c r="K38" s="89"/>
      <c r="L38" s="89">
        <v>3682.9643289683595</v>
      </c>
      <c r="M38" s="89"/>
      <c r="N38" s="89">
        <f>E38+J38+L38</f>
        <v>4841.0557611498953</v>
      </c>
    </row>
    <row r="39" spans="1:14" ht="14.5" x14ac:dyDescent="0.35">
      <c r="B39" s="81" t="s">
        <v>110</v>
      </c>
      <c r="D39" s="89">
        <v>5556.1922418086288</v>
      </c>
      <c r="E39" s="89">
        <v>868.07429729057878</v>
      </c>
      <c r="F39" s="90"/>
      <c r="G39" s="89"/>
      <c r="H39" s="89">
        <v>1821.396424106797</v>
      </c>
      <c r="I39" s="89">
        <f>SUM(G39:H39)</f>
        <v>1821.396424106797</v>
      </c>
      <c r="J39" s="89">
        <v>273.39732692616133</v>
      </c>
      <c r="K39" s="89"/>
      <c r="L39" s="89">
        <v>3949.5554168140125</v>
      </c>
      <c r="M39" s="89"/>
      <c r="N39" s="89">
        <f>E39+J39+L39</f>
        <v>5091.027041030753</v>
      </c>
    </row>
    <row r="40" spans="1:14" ht="14.5" x14ac:dyDescent="0.35">
      <c r="B40" s="81" t="s">
        <v>111</v>
      </c>
      <c r="D40" s="89">
        <v>6406.3096698646004</v>
      </c>
      <c r="E40" s="89">
        <v>1000.160782459365</v>
      </c>
      <c r="F40" s="90"/>
      <c r="G40" s="89"/>
      <c r="H40" s="89">
        <v>1821.8665823870899</v>
      </c>
      <c r="I40" s="89">
        <f>SUM(G40:H40)</f>
        <v>1821.8665823870899</v>
      </c>
      <c r="J40" s="89">
        <v>273.4363077491804</v>
      </c>
      <c r="K40" s="89"/>
      <c r="L40" s="89">
        <v>4672.8089839073673</v>
      </c>
      <c r="M40" s="89"/>
      <c r="N40" s="89">
        <f>E40+J40+L40</f>
        <v>5946.4060741159128</v>
      </c>
    </row>
    <row r="41" spans="1:14" ht="14.5" x14ac:dyDescent="0.35">
      <c r="B41" s="81" t="s">
        <v>112</v>
      </c>
      <c r="D41" s="89">
        <v>6705.7308131102836</v>
      </c>
      <c r="E41" s="89">
        <v>1043.0118575871111</v>
      </c>
      <c r="F41" s="90"/>
      <c r="G41" s="89"/>
      <c r="H41" s="89">
        <v>1813.2647406673832</v>
      </c>
      <c r="I41" s="89">
        <f>SUM(G41:H41)</f>
        <v>1813.2647406673832</v>
      </c>
      <c r="J41" s="89">
        <v>272.72312905219951</v>
      </c>
      <c r="K41" s="89"/>
      <c r="L41" s="89">
        <v>5624.1468421201298</v>
      </c>
      <c r="M41" s="89"/>
      <c r="N41" s="89">
        <f>E41+J41+L41</f>
        <v>6939.8818287594404</v>
      </c>
    </row>
    <row r="42" spans="1:14" ht="14.5" x14ac:dyDescent="0.35">
      <c r="B42" s="81" t="s">
        <v>130</v>
      </c>
      <c r="D42" s="89">
        <v>7355.3701556031274</v>
      </c>
      <c r="E42" s="89">
        <v>1140.0469340060681</v>
      </c>
      <c r="F42" s="90"/>
      <c r="G42" s="89"/>
      <c r="H42" s="89">
        <v>1853.5100384166299</v>
      </c>
      <c r="I42" s="89">
        <f>SUM(G42:H42)</f>
        <v>1853.5100384166299</v>
      </c>
      <c r="J42" s="89">
        <v>276.05986668858952</v>
      </c>
      <c r="K42" s="89"/>
      <c r="L42" s="89">
        <v>6411.9965313738967</v>
      </c>
      <c r="M42" s="89"/>
      <c r="N42" s="89">
        <f>E42+J42+L42</f>
        <v>7828.1033320685547</v>
      </c>
    </row>
    <row r="43" spans="1:14" ht="14.5" x14ac:dyDescent="0.35">
      <c r="B43" s="84" t="s">
        <v>131</v>
      </c>
      <c r="C43" s="84"/>
      <c r="D43" s="243">
        <f>SUM(D31:D42)</f>
        <v>77836.521875976468</v>
      </c>
      <c r="E43" s="243">
        <f>SUM(E31:E42)</f>
        <v>12107.903070415668</v>
      </c>
      <c r="F43" s="244"/>
      <c r="G43" s="243"/>
      <c r="H43" s="243">
        <f>SUM(H31:H42)</f>
        <v>21771.943480341724</v>
      </c>
      <c r="I43" s="243">
        <f>SUM(I31:I42)</f>
        <v>21771.943480341724</v>
      </c>
      <c r="J43" s="243">
        <f>SUM(J31:J42)</f>
        <v>3273.7360267967338</v>
      </c>
      <c r="K43" s="243"/>
      <c r="L43" s="243">
        <f>SUM(L31:L42)</f>
        <v>57005.389077941167</v>
      </c>
      <c r="M43" s="243"/>
      <c r="N43" s="243">
        <f>SUM(N31:N42)</f>
        <v>72387.028175153566</v>
      </c>
    </row>
    <row r="44" spans="1:14" ht="14.5" x14ac:dyDescent="0.35">
      <c r="D44" s="89"/>
      <c r="E44" s="89"/>
      <c r="F44" s="90"/>
      <c r="G44" s="89"/>
      <c r="H44" s="89"/>
      <c r="I44" s="89"/>
      <c r="J44" s="89"/>
      <c r="K44" s="89"/>
      <c r="L44" s="89"/>
      <c r="M44" s="89"/>
      <c r="N44" s="89"/>
    </row>
    <row r="45" spans="1:14" ht="14.5" x14ac:dyDescent="0.35">
      <c r="B45" s="88" t="s">
        <v>255</v>
      </c>
      <c r="D45" s="89"/>
      <c r="E45" s="89"/>
      <c r="F45" s="90"/>
      <c r="G45" s="89"/>
      <c r="H45" s="89"/>
      <c r="I45" s="89"/>
      <c r="J45" s="89"/>
      <c r="K45" s="89"/>
      <c r="L45" s="89"/>
      <c r="M45" s="89"/>
      <c r="N45" s="89"/>
    </row>
    <row r="46" spans="1:14" ht="5" customHeight="1" x14ac:dyDescent="0.35">
      <c r="D46" s="89"/>
      <c r="E46" s="89"/>
      <c r="F46" s="90"/>
      <c r="G46" s="89"/>
      <c r="H46" s="89"/>
      <c r="I46" s="89"/>
      <c r="J46" s="89"/>
      <c r="K46" s="89"/>
      <c r="L46" s="89"/>
      <c r="M46" s="89"/>
      <c r="N46" s="89"/>
    </row>
    <row r="47" spans="1:14" ht="14.5" x14ac:dyDescent="0.35">
      <c r="A47" s="81"/>
      <c r="B47" s="81" t="s">
        <v>102</v>
      </c>
      <c r="D47" s="89">
        <v>7758.521513337435</v>
      </c>
      <c r="E47" s="89">
        <v>1201.101803464247</v>
      </c>
      <c r="F47" s="90"/>
      <c r="G47" s="89"/>
      <c r="H47" s="89">
        <v>1786.8551578644528</v>
      </c>
      <c r="I47" s="89">
        <f>SUM(G47:H47)</f>
        <v>1786.8551578644528</v>
      </c>
      <c r="J47" s="89">
        <v>270.53351054200857</v>
      </c>
      <c r="K47" s="89"/>
      <c r="L47" s="89">
        <v>6556.6588621943083</v>
      </c>
      <c r="M47" s="89"/>
      <c r="N47" s="89">
        <f t="shared" ref="N47:N58" si="0">E47+J47+L47</f>
        <v>8028.2941762005639</v>
      </c>
    </row>
    <row r="48" spans="1:14" ht="14.5" x14ac:dyDescent="0.35">
      <c r="A48" s="81"/>
      <c r="B48" s="81" t="s">
        <v>103</v>
      </c>
      <c r="D48" s="89">
        <v>8080.7730685473434</v>
      </c>
      <c r="E48" s="89">
        <v>1256.4219484428968</v>
      </c>
      <c r="F48" s="90"/>
      <c r="G48" s="89"/>
      <c r="H48" s="89">
        <v>1787.3253161447458</v>
      </c>
      <c r="I48" s="89">
        <f>SUM(G48:H48)</f>
        <v>1787.3253161447458</v>
      </c>
      <c r="J48" s="89">
        <v>270.57249136502764</v>
      </c>
      <c r="K48" s="89"/>
      <c r="L48" s="89">
        <v>5015.638467158682</v>
      </c>
      <c r="M48" s="89"/>
      <c r="N48" s="89">
        <f t="shared" si="0"/>
        <v>6542.6329069666062</v>
      </c>
    </row>
    <row r="49" spans="1:14" ht="14.5" x14ac:dyDescent="0.35">
      <c r="A49" s="81"/>
      <c r="B49" s="81" t="s">
        <v>104</v>
      </c>
      <c r="D49" s="89">
        <v>7302.2572272156413</v>
      </c>
      <c r="E49" s="89">
        <v>1132.0281589894471</v>
      </c>
      <c r="F49" s="90"/>
      <c r="G49" s="89"/>
      <c r="H49" s="89">
        <v>1787.7954744250387</v>
      </c>
      <c r="I49" s="89">
        <f>SUM(G49:H49)</f>
        <v>1787.7954744250387</v>
      </c>
      <c r="J49" s="89">
        <v>270.61147218804672</v>
      </c>
      <c r="K49" s="89"/>
      <c r="L49" s="89">
        <v>5544.0033089831368</v>
      </c>
      <c r="M49" s="89"/>
      <c r="N49" s="89">
        <f t="shared" si="0"/>
        <v>6946.642940160631</v>
      </c>
    </row>
    <row r="50" spans="1:14" ht="14.5" x14ac:dyDescent="0.35">
      <c r="A50" s="81"/>
      <c r="B50" s="81" t="s">
        <v>105</v>
      </c>
      <c r="D50" s="89">
        <v>6725.8945556738399</v>
      </c>
      <c r="E50" s="89">
        <v>1036.8726525029724</v>
      </c>
      <c r="F50" s="90"/>
      <c r="G50" s="89"/>
      <c r="H50" s="89">
        <v>1819.0456327053319</v>
      </c>
      <c r="I50" s="89">
        <f>SUM(G50:H50)</f>
        <v>1819.0456327053319</v>
      </c>
      <c r="J50" s="89">
        <v>273.20242281106584</v>
      </c>
      <c r="K50" s="89"/>
      <c r="L50" s="89">
        <v>4493.1828273733263</v>
      </c>
      <c r="M50" s="89"/>
      <c r="N50" s="89">
        <f t="shared" si="0"/>
        <v>5803.2579026873645</v>
      </c>
    </row>
    <row r="51" spans="1:14" ht="14.5" x14ac:dyDescent="0.35">
      <c r="A51" s="81"/>
      <c r="B51" s="81" t="s">
        <v>106</v>
      </c>
      <c r="D51" s="89">
        <v>5718.9008900921835</v>
      </c>
      <c r="E51" s="89">
        <v>894.00365854099232</v>
      </c>
      <c r="F51" s="90"/>
      <c r="G51" s="89"/>
      <c r="H51" s="89">
        <v>1819.5157909856248</v>
      </c>
      <c r="I51" s="89">
        <f>SUM(G51:H51)</f>
        <v>1819.5157909856248</v>
      </c>
      <c r="J51" s="89">
        <v>273.24140363408492</v>
      </c>
      <c r="K51" s="89"/>
      <c r="L51" s="89">
        <v>3997.1589585550005</v>
      </c>
      <c r="M51" s="89"/>
      <c r="N51" s="89">
        <f t="shared" si="0"/>
        <v>5164.4040207300777</v>
      </c>
    </row>
    <row r="52" spans="1:14" ht="14.5" x14ac:dyDescent="0.35">
      <c r="A52" s="81"/>
      <c r="B52" s="81" t="s">
        <v>107</v>
      </c>
      <c r="D52" s="89">
        <v>5216.4425696022236</v>
      </c>
      <c r="E52" s="89">
        <v>813.7476558884473</v>
      </c>
      <c r="F52" s="90"/>
      <c r="G52" s="89"/>
      <c r="H52" s="89">
        <v>1819.985949265918</v>
      </c>
      <c r="I52" s="89">
        <f>SUM(G52:H52)</f>
        <v>1819.985949265918</v>
      </c>
      <c r="J52" s="89">
        <v>273.28038445710399</v>
      </c>
      <c r="K52" s="89"/>
      <c r="L52" s="89">
        <v>3571.9491961109948</v>
      </c>
      <c r="M52" s="89"/>
      <c r="N52" s="89">
        <f t="shared" si="0"/>
        <v>4658.9772364565461</v>
      </c>
    </row>
    <row r="53" spans="1:14" ht="14.5" x14ac:dyDescent="0.35">
      <c r="A53" s="81"/>
      <c r="B53" s="81" t="s">
        <v>108</v>
      </c>
      <c r="D53" s="89">
        <v>5838.1696685450006</v>
      </c>
      <c r="E53" s="89">
        <v>913.71706542264087</v>
      </c>
      <c r="F53" s="90"/>
      <c r="G53" s="89"/>
      <c r="H53" s="89">
        <v>1820.4561075462109</v>
      </c>
      <c r="I53" s="89">
        <f>SUM(G53:H53)</f>
        <v>1820.4561075462109</v>
      </c>
      <c r="J53" s="89">
        <v>273.31936528012307</v>
      </c>
      <c r="K53" s="89"/>
      <c r="L53" s="89">
        <v>3848.6476104592061</v>
      </c>
      <c r="M53" s="89"/>
      <c r="N53" s="89">
        <f t="shared" si="0"/>
        <v>5035.6840411619705</v>
      </c>
    </row>
    <row r="54" spans="1:14" ht="14.5" x14ac:dyDescent="0.35">
      <c r="A54" s="81"/>
      <c r="B54" s="81" t="s">
        <v>109</v>
      </c>
      <c r="D54" s="89">
        <v>5712.7173022193201</v>
      </c>
      <c r="E54" s="89">
        <v>894.03648028871919</v>
      </c>
      <c r="F54" s="90"/>
      <c r="G54" s="89"/>
      <c r="H54" s="89">
        <v>1820.926265826504</v>
      </c>
      <c r="I54" s="89">
        <f>SUM(G54:H54)</f>
        <v>1820.926265826504</v>
      </c>
      <c r="J54" s="89">
        <v>273.3583461031422</v>
      </c>
      <c r="K54" s="89"/>
      <c r="L54" s="89">
        <v>3723.9301111826271</v>
      </c>
      <c r="M54" s="89"/>
      <c r="N54" s="89">
        <f t="shared" si="0"/>
        <v>4891.324937574489</v>
      </c>
    </row>
    <row r="55" spans="1:14" ht="14.5" x14ac:dyDescent="0.35">
      <c r="A55" s="81"/>
      <c r="B55" s="81" t="s">
        <v>110</v>
      </c>
      <c r="D55" s="89">
        <v>5624.1270719650765</v>
      </c>
      <c r="E55" s="89">
        <v>878.97590689721221</v>
      </c>
      <c r="F55" s="90"/>
      <c r="G55" s="89"/>
      <c r="H55" s="89">
        <v>1821.396424106797</v>
      </c>
      <c r="I55" s="89">
        <f>SUM(G55:H55)</f>
        <v>1821.396424106797</v>
      </c>
      <c r="J55" s="89">
        <v>273.39732692616133</v>
      </c>
      <c r="K55" s="89"/>
      <c r="L55" s="89">
        <v>3993.4865040026048</v>
      </c>
      <c r="M55" s="89"/>
      <c r="N55" s="89">
        <f t="shared" si="0"/>
        <v>5145.8597378259783</v>
      </c>
    </row>
    <row r="56" spans="1:14" ht="14.5" x14ac:dyDescent="0.35">
      <c r="A56" s="81"/>
      <c r="B56" s="81" t="s">
        <v>111</v>
      </c>
      <c r="D56" s="89">
        <v>6543.0805127047988</v>
      </c>
      <c r="E56" s="89">
        <v>1022.3160811669887</v>
      </c>
      <c r="F56" s="90"/>
      <c r="G56" s="89"/>
      <c r="H56" s="89">
        <v>1821.8665823870899</v>
      </c>
      <c r="I56" s="89">
        <f>SUM(G56:H56)</f>
        <v>1821.8665823870899</v>
      </c>
      <c r="J56" s="89">
        <v>273.4363077491804</v>
      </c>
      <c r="K56" s="89"/>
      <c r="L56" s="89">
        <v>4724.7848539037086</v>
      </c>
      <c r="M56" s="89"/>
      <c r="N56" s="89">
        <f t="shared" si="0"/>
        <v>6020.537242819878</v>
      </c>
    </row>
    <row r="57" spans="1:14" ht="14.5" x14ac:dyDescent="0.35">
      <c r="A57" s="81"/>
      <c r="B57" s="81" t="s">
        <v>112</v>
      </c>
      <c r="D57" s="89">
        <v>6705.0002758223327</v>
      </c>
      <c r="E57" s="89">
        <v>1042.4234458761673</v>
      </c>
      <c r="F57" s="90"/>
      <c r="G57" s="89"/>
      <c r="H57" s="89">
        <v>1813.2647406673832</v>
      </c>
      <c r="I57" s="89">
        <f>SUM(G57:H57)</f>
        <v>1813.2647406673832</v>
      </c>
      <c r="J57" s="89">
        <v>272.72312905219951</v>
      </c>
      <c r="K57" s="89"/>
      <c r="L57" s="89">
        <v>5686.7044870213203</v>
      </c>
      <c r="M57" s="89"/>
      <c r="N57" s="89">
        <f t="shared" si="0"/>
        <v>7001.8510619496874</v>
      </c>
    </row>
    <row r="58" spans="1:14" ht="14.5" x14ac:dyDescent="0.35">
      <c r="A58" s="81"/>
      <c r="B58" s="81" t="s">
        <v>130</v>
      </c>
      <c r="D58" s="89">
        <v>7398.659151648968</v>
      </c>
      <c r="E58" s="89">
        <v>1146.573783587105</v>
      </c>
      <c r="F58" s="90"/>
      <c r="G58" s="89"/>
      <c r="H58" s="89">
        <v>1853.5100384166299</v>
      </c>
      <c r="I58" s="89">
        <f>SUM(G58:H58)</f>
        <v>1853.5100384166299</v>
      </c>
      <c r="J58" s="89">
        <v>276.05986668858952</v>
      </c>
      <c r="K58" s="89"/>
      <c r="L58" s="89">
        <v>6483.3174647309897</v>
      </c>
      <c r="M58" s="89"/>
      <c r="N58" s="89">
        <f t="shared" si="0"/>
        <v>7905.9511150066846</v>
      </c>
    </row>
    <row r="59" spans="1:14" ht="6.75" customHeight="1" x14ac:dyDescent="0.35">
      <c r="A59" s="81"/>
      <c r="D59" s="89"/>
      <c r="E59" s="89"/>
      <c r="F59" s="90"/>
      <c r="G59" s="165"/>
      <c r="H59" s="165"/>
      <c r="I59" s="89"/>
      <c r="J59" s="89"/>
      <c r="K59" s="89"/>
      <c r="L59" s="89"/>
      <c r="M59" s="89"/>
      <c r="N59" s="89"/>
    </row>
    <row r="60" spans="1:14" ht="14.5" x14ac:dyDescent="0.35">
      <c r="A60" s="81"/>
      <c r="B60" s="88" t="s">
        <v>131</v>
      </c>
      <c r="C60" s="84"/>
      <c r="D60" s="92">
        <f>SUM(D47:D58)</f>
        <v>78624.543807374168</v>
      </c>
      <c r="E60" s="92">
        <f>SUM(E47:E58)</f>
        <v>12232.218641067837</v>
      </c>
      <c r="F60" s="93"/>
      <c r="G60" s="168"/>
      <c r="H60" s="168">
        <f>SUM(H47:H58)</f>
        <v>21771.943480341724</v>
      </c>
      <c r="I60" s="92">
        <f>SUM(I47:I58)</f>
        <v>21771.943480341724</v>
      </c>
      <c r="J60" s="92">
        <f>SUM(J47:J58)</f>
        <v>3273.7360267967338</v>
      </c>
      <c r="K60" s="92"/>
      <c r="L60" s="92">
        <f>SUM(L47:L58)</f>
        <v>57639.462651675902</v>
      </c>
      <c r="M60" s="92"/>
      <c r="N60" s="92">
        <f>SUM(N47:N58)</f>
        <v>73145.417319540473</v>
      </c>
    </row>
    <row r="61" spans="1:14" ht="14.5" x14ac:dyDescent="0.35">
      <c r="A61" s="81"/>
      <c r="D61" s="89"/>
      <c r="E61" s="89"/>
      <c r="F61" s="90"/>
      <c r="G61" s="89"/>
      <c r="H61" s="89"/>
      <c r="I61" s="89"/>
      <c r="J61" s="89"/>
      <c r="K61" s="89"/>
      <c r="L61" s="89"/>
      <c r="M61" s="89"/>
      <c r="N61" s="89"/>
    </row>
    <row r="62" spans="1:14" ht="14.5" x14ac:dyDescent="0.35">
      <c r="A62" s="81"/>
      <c r="B62" s="111" t="s">
        <v>314</v>
      </c>
      <c r="C62" s="112"/>
      <c r="D62" s="113"/>
      <c r="E62" s="113">
        <f>SUM(E21:E23,E31:E42,E47:E58)</f>
        <v>26967.535757454509</v>
      </c>
      <c r="F62" s="114"/>
      <c r="G62" s="113"/>
      <c r="H62" s="113"/>
      <c r="I62" s="113"/>
      <c r="J62" s="113">
        <f>SUM(J21:J23,J31:J42,J47:J58)</f>
        <v>8760.2368946389943</v>
      </c>
      <c r="K62" s="113"/>
      <c r="L62" s="113">
        <f>SUM(L21:L23,L31:L42,L47:L58)</f>
        <v>131477.63996137699</v>
      </c>
      <c r="M62" s="113"/>
      <c r="N62" s="113">
        <f>SUM(N21:N23,N31:N42,N47:N58)</f>
        <v>167205.41261347054</v>
      </c>
    </row>
    <row r="63" spans="1:14" ht="6.65" customHeight="1" x14ac:dyDescent="0.35">
      <c r="A63" s="81"/>
      <c r="B63" s="88"/>
      <c r="C63" s="84"/>
      <c r="D63" s="92"/>
      <c r="E63" s="92"/>
      <c r="F63" s="93"/>
      <c r="G63" s="92"/>
      <c r="H63" s="92"/>
      <c r="I63" s="92"/>
      <c r="J63" s="92"/>
      <c r="K63" s="92"/>
      <c r="L63" s="92"/>
      <c r="M63" s="92"/>
      <c r="N63" s="92"/>
    </row>
    <row r="64" spans="1:14" ht="14.5" x14ac:dyDescent="0.35"/>
    <row r="65" ht="14.5" x14ac:dyDescent="0.35"/>
    <row r="66" ht="14.5" x14ac:dyDescent="0.35"/>
    <row r="67" ht="14.5" x14ac:dyDescent="0.35"/>
    <row r="68" ht="14.5" x14ac:dyDescent="0.35"/>
    <row r="69" ht="14.5" x14ac:dyDescent="0.35"/>
    <row r="70" ht="14.5" x14ac:dyDescent="0.35"/>
    <row r="71" ht="14.5" x14ac:dyDescent="0.35"/>
    <row r="72" ht="14.5" x14ac:dyDescent="0.35"/>
    <row r="73" ht="14.5" x14ac:dyDescent="0.35"/>
    <row r="74" ht="14.5" x14ac:dyDescent="0.35"/>
    <row r="75" ht="14.5" x14ac:dyDescent="0.35"/>
    <row r="76" ht="14.5" x14ac:dyDescent="0.35"/>
    <row r="77" ht="14.5" x14ac:dyDescent="0.35"/>
    <row r="78" ht="14.5" x14ac:dyDescent="0.35"/>
    <row r="79" ht="14.5" x14ac:dyDescent="0.35"/>
    <row r="80" ht="14.5" x14ac:dyDescent="0.35"/>
    <row r="81" ht="14.5" x14ac:dyDescent="0.35"/>
    <row r="82" ht="14.5" x14ac:dyDescent="0.35"/>
    <row r="83" ht="14.5" x14ac:dyDescent="0.35"/>
    <row r="84" ht="14.5" x14ac:dyDescent="0.35"/>
    <row r="85" ht="14.5" x14ac:dyDescent="0.35"/>
    <row r="86" ht="14.5" x14ac:dyDescent="0.35"/>
    <row r="87" ht="14.5" x14ac:dyDescent="0.35"/>
    <row r="88" ht="14.5" x14ac:dyDescent="0.35"/>
    <row r="89" ht="14.5" x14ac:dyDescent="0.35"/>
    <row r="90" ht="14.5" x14ac:dyDescent="0.35"/>
    <row r="91" ht="14.5" x14ac:dyDescent="0.35"/>
    <row r="92" ht="14.5" x14ac:dyDescent="0.35"/>
    <row r="93" ht="14.5" x14ac:dyDescent="0.35"/>
    <row r="94" ht="14.5" x14ac:dyDescent="0.35"/>
    <row r="95" ht="14.5" x14ac:dyDescent="0.35"/>
    <row r="96" ht="14.5" x14ac:dyDescent="0.35"/>
    <row r="97" ht="14.5" x14ac:dyDescent="0.35"/>
    <row r="98" ht="14.5" x14ac:dyDescent="0.35"/>
    <row r="99" ht="14.5" x14ac:dyDescent="0.35"/>
    <row r="100" ht="14.5" x14ac:dyDescent="0.35"/>
    <row r="101" ht="14.5" x14ac:dyDescent="0.35"/>
    <row r="102" ht="14.5" x14ac:dyDescent="0.35"/>
    <row r="103" ht="14.5" x14ac:dyDescent="0.35"/>
    <row r="104" ht="14.5" x14ac:dyDescent="0.35"/>
    <row r="105" ht="14.5" x14ac:dyDescent="0.35"/>
    <row r="106" ht="14.5" x14ac:dyDescent="0.35"/>
    <row r="107" ht="14.5" x14ac:dyDescent="0.35"/>
    <row r="108" ht="14.5" x14ac:dyDescent="0.35"/>
    <row r="109" ht="14.5" x14ac:dyDescent="0.35"/>
    <row r="110" ht="14.5" x14ac:dyDescent="0.35"/>
    <row r="111" ht="14.5" x14ac:dyDescent="0.35"/>
    <row r="112" ht="14.5" x14ac:dyDescent="0.35"/>
    <row r="113" ht="14.5" x14ac:dyDescent="0.35"/>
    <row r="114" ht="14.5" x14ac:dyDescent="0.35"/>
    <row r="115" ht="14.5" x14ac:dyDescent="0.35"/>
    <row r="116" ht="14.5" x14ac:dyDescent="0.35"/>
    <row r="117" ht="14.5" x14ac:dyDescent="0.35"/>
    <row r="118" ht="14.5" x14ac:dyDescent="0.35"/>
    <row r="119" ht="14.5" x14ac:dyDescent="0.35"/>
    <row r="120" ht="14.5" x14ac:dyDescent="0.35"/>
    <row r="121" ht="14.5" x14ac:dyDescent="0.35"/>
    <row r="122" ht="14.5" x14ac:dyDescent="0.35"/>
    <row r="123" ht="14.5" x14ac:dyDescent="0.35"/>
    <row r="124" ht="14.5" x14ac:dyDescent="0.35"/>
    <row r="125" ht="14.5" x14ac:dyDescent="0.35"/>
    <row r="126" ht="14.5" x14ac:dyDescent="0.35"/>
    <row r="127" ht="14.5" x14ac:dyDescent="0.35"/>
    <row r="128" ht="14.5" x14ac:dyDescent="0.35"/>
    <row r="129" ht="14.5" x14ac:dyDescent="0.35"/>
    <row r="130" ht="14.5" x14ac:dyDescent="0.35"/>
    <row r="131" ht="14.5" x14ac:dyDescent="0.35"/>
    <row r="132" ht="14.5" x14ac:dyDescent="0.35"/>
    <row r="133" ht="14.5" x14ac:dyDescent="0.35"/>
    <row r="134" ht="14.5" x14ac:dyDescent="0.35"/>
    <row r="135" ht="14.5" x14ac:dyDescent="0.35"/>
    <row r="136" ht="14.5" x14ac:dyDescent="0.35"/>
    <row r="137" ht="14.5" x14ac:dyDescent="0.35"/>
    <row r="138" ht="14.5" x14ac:dyDescent="0.35"/>
    <row r="139" ht="14.5" x14ac:dyDescent="0.35"/>
    <row r="140" ht="14.5" x14ac:dyDescent="0.35"/>
    <row r="141" ht="14.5" x14ac:dyDescent="0.35"/>
    <row r="142" ht="14.5" x14ac:dyDescent="0.35"/>
    <row r="143" ht="14.5" x14ac:dyDescent="0.35"/>
    <row r="144" ht="14.5" x14ac:dyDescent="0.35"/>
    <row r="145" ht="14.5" x14ac:dyDescent="0.35"/>
    <row r="146" ht="14.5" x14ac:dyDescent="0.35"/>
    <row r="147" ht="14.5" x14ac:dyDescent="0.35"/>
    <row r="148" ht="14.5" x14ac:dyDescent="0.35"/>
    <row r="149" ht="14.5" x14ac:dyDescent="0.35"/>
    <row r="150" ht="14.5" x14ac:dyDescent="0.35"/>
    <row r="151" ht="14.5" x14ac:dyDescent="0.35"/>
    <row r="152" ht="14.5" x14ac:dyDescent="0.35"/>
    <row r="153" ht="14.5" x14ac:dyDescent="0.35"/>
    <row r="154" ht="14.5" x14ac:dyDescent="0.35"/>
    <row r="155" ht="14.5" x14ac:dyDescent="0.35"/>
    <row r="156" ht="14.5" x14ac:dyDescent="0.35"/>
    <row r="157" ht="14.5" x14ac:dyDescent="0.35"/>
    <row r="158" ht="14.5" x14ac:dyDescent="0.35"/>
    <row r="159" ht="14.5" x14ac:dyDescent="0.35"/>
    <row r="160" ht="14.5" x14ac:dyDescent="0.35"/>
    <row r="161" spans="4:14" ht="14.5" x14ac:dyDescent="0.35"/>
    <row r="162" spans="4:14" ht="14.5" x14ac:dyDescent="0.35"/>
    <row r="163" spans="4:14" ht="14.5" x14ac:dyDescent="0.35"/>
    <row r="164" spans="4:14" ht="14.5" x14ac:dyDescent="0.35"/>
    <row r="165" spans="4:14" ht="14.5" x14ac:dyDescent="0.35"/>
    <row r="166" spans="4:14" ht="14.5" x14ac:dyDescent="0.35"/>
    <row r="167" spans="4:14" ht="14.5" x14ac:dyDescent="0.35"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</row>
    <row r="168" spans="4:14" ht="14.5" x14ac:dyDescent="0.35"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</row>
    <row r="169" spans="4:14" ht="14.5" x14ac:dyDescent="0.35"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</row>
    <row r="170" spans="4:14" ht="14.5" x14ac:dyDescent="0.35"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</row>
    <row r="171" spans="4:14" ht="14.5" x14ac:dyDescent="0.35"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</row>
    <row r="172" spans="4:14" ht="14.5" x14ac:dyDescent="0.35"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</row>
    <row r="173" spans="4:14" ht="14.5" x14ac:dyDescent="0.35"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</row>
    <row r="174" spans="4:14" ht="14.5" x14ac:dyDescent="0.35"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</row>
    <row r="175" spans="4:14" ht="14.5" x14ac:dyDescent="0.35"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</row>
    <row r="176" spans="4:14" ht="14.5" x14ac:dyDescent="0.35"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</row>
    <row r="177" spans="4:14" ht="14.5" x14ac:dyDescent="0.35"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</row>
    <row r="178" spans="4:14" ht="14.5" x14ac:dyDescent="0.35"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</row>
    <row r="179" spans="4:14" ht="14.5" x14ac:dyDescent="0.35"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</row>
    <row r="180" spans="4:14" ht="14.5" x14ac:dyDescent="0.35"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</row>
    <row r="181" spans="4:14" ht="14.5" x14ac:dyDescent="0.35"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</row>
    <row r="182" spans="4:14" ht="14.5" x14ac:dyDescent="0.35"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</row>
    <row r="183" spans="4:14" ht="14.5" x14ac:dyDescent="0.35"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</row>
    <row r="184" spans="4:14" ht="14.5" x14ac:dyDescent="0.35"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</row>
    <row r="185" spans="4:14" ht="14.5" x14ac:dyDescent="0.35"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</row>
    <row r="186" spans="4:14" ht="14.5" x14ac:dyDescent="0.35"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</row>
    <row r="187" spans="4:14" ht="14.5" x14ac:dyDescent="0.35"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</row>
    <row r="188" spans="4:14" ht="14.5" x14ac:dyDescent="0.35"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</row>
    <row r="189" spans="4:14" ht="14.5" x14ac:dyDescent="0.35"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</row>
    <row r="190" spans="4:14" ht="14.5" x14ac:dyDescent="0.35"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</row>
    <row r="191" spans="4:14" ht="14.5" x14ac:dyDescent="0.35"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4"/>
    </row>
    <row r="192" spans="4:14" ht="14.5" x14ac:dyDescent="0.35"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4"/>
    </row>
    <row r="193" spans="4:14" ht="14.5" x14ac:dyDescent="0.35"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4"/>
    </row>
    <row r="194" spans="4:14" ht="14.5" x14ac:dyDescent="0.35"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4"/>
    </row>
    <row r="195" spans="4:14" ht="14.5" x14ac:dyDescent="0.35"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4"/>
    </row>
    <row r="196" spans="4:14" ht="14.5" x14ac:dyDescent="0.35"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4"/>
    </row>
    <row r="197" spans="4:14" ht="14.5" x14ac:dyDescent="0.35"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4"/>
    </row>
    <row r="198" spans="4:14" ht="14.5" x14ac:dyDescent="0.35"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4"/>
    </row>
    <row r="199" spans="4:14" ht="14.5" x14ac:dyDescent="0.35"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</row>
    <row r="200" spans="4:14" ht="14.5" x14ac:dyDescent="0.35"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</row>
    <row r="201" spans="4:14" ht="14.5" x14ac:dyDescent="0.35"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</row>
    <row r="202" spans="4:14" ht="14.5" x14ac:dyDescent="0.35"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</row>
    <row r="203" spans="4:14" ht="14.5" x14ac:dyDescent="0.35"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</row>
    <row r="204" spans="4:14" ht="14.5" x14ac:dyDescent="0.35"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</row>
    <row r="205" spans="4:14" ht="14.5" x14ac:dyDescent="0.35"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</row>
    <row r="206" spans="4:14" ht="14.5" x14ac:dyDescent="0.35"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</row>
    <row r="207" spans="4:14" ht="14.5" x14ac:dyDescent="0.35"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4"/>
    </row>
    <row r="208" spans="4:14" ht="14.5" x14ac:dyDescent="0.35"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</row>
    <row r="209" spans="4:14" ht="14.5" x14ac:dyDescent="0.35"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</row>
    <row r="210" spans="4:14" ht="14.5" x14ac:dyDescent="0.35"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</row>
    <row r="211" spans="4:14" ht="14.5" x14ac:dyDescent="0.35"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</row>
    <row r="212" spans="4:14" ht="14.5" x14ac:dyDescent="0.35"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</row>
    <row r="213" spans="4:14" ht="14.5" x14ac:dyDescent="0.35"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4"/>
    </row>
    <row r="214" spans="4:14" ht="14.5" x14ac:dyDescent="0.35"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4"/>
    </row>
    <row r="215" spans="4:14" ht="14.5" x14ac:dyDescent="0.35"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4"/>
    </row>
    <row r="216" spans="4:14" ht="14.5" x14ac:dyDescent="0.35"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4"/>
    </row>
    <row r="217" spans="4:14" ht="14.5" x14ac:dyDescent="0.35"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4"/>
    </row>
    <row r="218" spans="4:14" ht="14.5" x14ac:dyDescent="0.35"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4"/>
    </row>
    <row r="219" spans="4:14" ht="14.5" x14ac:dyDescent="0.35"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4"/>
    </row>
    <row r="220" spans="4:14" ht="14.5" x14ac:dyDescent="0.35"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4"/>
    </row>
    <row r="221" spans="4:14" ht="14.5" x14ac:dyDescent="0.35"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4"/>
    </row>
    <row r="222" spans="4:14" ht="14.5" x14ac:dyDescent="0.35"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4"/>
    </row>
    <row r="223" spans="4:14" ht="14.5" x14ac:dyDescent="0.35"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4"/>
    </row>
    <row r="224" spans="4:14" ht="14.5" x14ac:dyDescent="0.35"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4"/>
    </row>
    <row r="225" spans="4:14" ht="14.5" x14ac:dyDescent="0.35"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4"/>
    </row>
    <row r="226" spans="4:14" ht="14.5" x14ac:dyDescent="0.35"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4"/>
    </row>
    <row r="227" spans="4:14" ht="14.5" x14ac:dyDescent="0.35"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4"/>
    </row>
    <row r="228" spans="4:14" ht="14.5" x14ac:dyDescent="0.35"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4"/>
    </row>
    <row r="229" spans="4:14" ht="14.5" x14ac:dyDescent="0.35"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4"/>
    </row>
    <row r="230" spans="4:14" ht="14.5" x14ac:dyDescent="0.35"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4"/>
    </row>
    <row r="231" spans="4:14" ht="14.5" x14ac:dyDescent="0.35"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4"/>
    </row>
    <row r="232" spans="4:14" ht="14.5" x14ac:dyDescent="0.35"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4"/>
    </row>
    <row r="233" spans="4:14" ht="14.5" x14ac:dyDescent="0.35"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4"/>
    </row>
    <row r="234" spans="4:14" ht="14.5" x14ac:dyDescent="0.35"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4"/>
    </row>
    <row r="235" spans="4:14" ht="14.5" x14ac:dyDescent="0.35"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4"/>
    </row>
    <row r="236" spans="4:14" ht="14.5" x14ac:dyDescent="0.35"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4"/>
    </row>
    <row r="237" spans="4:14" ht="14.5" x14ac:dyDescent="0.35"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4"/>
    </row>
    <row r="238" spans="4:14" ht="14.5" x14ac:dyDescent="0.35"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4"/>
    </row>
    <row r="239" spans="4:14" ht="14.5" x14ac:dyDescent="0.35"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4"/>
    </row>
    <row r="240" spans="4:14" ht="14.5" x14ac:dyDescent="0.35"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4"/>
    </row>
    <row r="241" spans="4:14" ht="14.5" x14ac:dyDescent="0.35"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4"/>
    </row>
    <row r="242" spans="4:14" ht="14.5" x14ac:dyDescent="0.35"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4"/>
    </row>
  </sheetData>
  <mergeCells count="5">
    <mergeCell ref="P6:P7"/>
    <mergeCell ref="D6:E6"/>
    <mergeCell ref="N6:N7"/>
    <mergeCell ref="L6:L7"/>
    <mergeCell ref="G6:J6"/>
  </mergeCells>
  <phoneticPr fontId="31" type="noConversion"/>
  <pageMargins left="0.7" right="0.7" top="0.75" bottom="0.75" header="0.3" footer="0.3"/>
  <pageSetup scale="50" orientation="landscape" r:id="rId1"/>
  <rowBreaks count="1" manualBreakCount="1">
    <brk id="70" max="1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4BFDC-BD77-40CC-821A-665DADA01522}">
  <dimension ref="B1:Y89"/>
  <sheetViews>
    <sheetView view="pageBreakPreview" zoomScale="84" zoomScaleNormal="100" zoomScaleSheetLayoutView="80" workbookViewId="0">
      <selection activeCell="D10" sqref="D10"/>
    </sheetView>
  </sheetViews>
  <sheetFormatPr defaultColWidth="9.08984375" defaultRowHeight="14.5" x14ac:dyDescent="0.35"/>
  <cols>
    <col min="1" max="2" width="9.08984375" style="95"/>
    <col min="3" max="3" width="14.90625" style="95" customWidth="1"/>
    <col min="4" max="5" width="13" style="95" customWidth="1"/>
    <col min="6" max="6" width="14.54296875" style="95" customWidth="1"/>
    <col min="7" max="10" width="11.6328125" style="95" customWidth="1"/>
    <col min="11" max="11" width="1.54296875" style="95" customWidth="1"/>
    <col min="26" max="16384" width="9.08984375" style="95"/>
  </cols>
  <sheetData>
    <row r="1" spans="2:11" x14ac:dyDescent="0.35">
      <c r="J1" s="63" t="str">
        <f>'Table 1.1-4'!$E$1</f>
        <v>YEC 2023/24 GRA</v>
      </c>
    </row>
    <row r="2" spans="2:11" x14ac:dyDescent="0.35">
      <c r="J2" s="63" t="str">
        <f>'Table 1.1-4'!$E$2</f>
        <v>YUB Order 2024-05 Compliance Filing</v>
      </c>
    </row>
    <row r="4" spans="2:11" x14ac:dyDescent="0.35">
      <c r="B4" s="96" t="s">
        <v>440</v>
      </c>
      <c r="C4" s="96"/>
      <c r="D4" s="96"/>
      <c r="E4" s="96"/>
      <c r="F4" s="96"/>
      <c r="G4" s="96"/>
      <c r="H4" s="96"/>
      <c r="I4" s="96"/>
      <c r="J4" s="96"/>
      <c r="K4" s="98"/>
    </row>
    <row r="5" spans="2:11" x14ac:dyDescent="0.35">
      <c r="B5" s="96"/>
      <c r="C5" s="96"/>
      <c r="D5" s="96"/>
      <c r="E5" s="96"/>
      <c r="F5" s="96"/>
      <c r="G5" s="96"/>
      <c r="H5" s="96"/>
      <c r="I5" s="96"/>
      <c r="J5" s="96"/>
      <c r="K5" s="98"/>
    </row>
    <row r="6" spans="2:11" x14ac:dyDescent="0.35">
      <c r="B6" s="96"/>
      <c r="C6" s="96"/>
      <c r="D6" s="96"/>
      <c r="E6" s="96"/>
      <c r="F6" s="96"/>
      <c r="G6" s="96"/>
      <c r="H6" s="96"/>
      <c r="I6" s="96"/>
      <c r="J6" s="96"/>
      <c r="K6" s="96"/>
    </row>
    <row r="7" spans="2:11" ht="31.5" customHeight="1" x14ac:dyDescent="0.35">
      <c r="B7" s="290" t="s">
        <v>88</v>
      </c>
      <c r="C7" s="290" t="s">
        <v>113</v>
      </c>
      <c r="D7" s="287" t="s">
        <v>133</v>
      </c>
      <c r="E7" s="287" t="s">
        <v>138</v>
      </c>
      <c r="F7" s="289" t="s">
        <v>139</v>
      </c>
      <c r="G7" s="289" t="s">
        <v>114</v>
      </c>
      <c r="H7" s="289" t="s">
        <v>115</v>
      </c>
      <c r="I7" s="289" t="s">
        <v>116</v>
      </c>
      <c r="J7" s="289" t="s">
        <v>117</v>
      </c>
    </row>
    <row r="8" spans="2:11" ht="25" customHeight="1" x14ac:dyDescent="0.35">
      <c r="B8" s="290"/>
      <c r="C8" s="290"/>
      <c r="D8" s="288"/>
      <c r="E8" s="288"/>
      <c r="F8" s="289"/>
      <c r="G8" s="289"/>
      <c r="H8" s="289"/>
      <c r="I8" s="289"/>
      <c r="J8" s="289"/>
    </row>
    <row r="9" spans="2:11" x14ac:dyDescent="0.35">
      <c r="B9" s="116"/>
      <c r="C9" s="116"/>
      <c r="D9" s="117" t="s">
        <v>9</v>
      </c>
      <c r="E9" s="117" t="s">
        <v>20</v>
      </c>
      <c r="F9" s="117" t="s">
        <v>118</v>
      </c>
      <c r="G9" s="117" t="s">
        <v>119</v>
      </c>
      <c r="H9" s="117" t="s">
        <v>120</v>
      </c>
      <c r="I9" s="117" t="s">
        <v>121</v>
      </c>
      <c r="J9" s="117" t="s">
        <v>122</v>
      </c>
      <c r="K9" s="97"/>
    </row>
    <row r="10" spans="2:11" x14ac:dyDescent="0.35">
      <c r="B10" s="100" t="s">
        <v>135</v>
      </c>
      <c r="D10" s="97"/>
      <c r="E10" s="97"/>
      <c r="F10" s="97"/>
      <c r="G10" s="97"/>
      <c r="H10" s="97"/>
      <c r="I10" s="97"/>
      <c r="J10" s="97"/>
      <c r="K10" s="97"/>
    </row>
    <row r="11" spans="2:11" ht="5.25" customHeight="1" x14ac:dyDescent="0.35">
      <c r="B11" s="100"/>
      <c r="D11" s="97"/>
      <c r="E11" s="97"/>
      <c r="F11" s="97"/>
      <c r="G11" s="97"/>
      <c r="H11" s="97"/>
      <c r="I11" s="97"/>
      <c r="J11" s="97"/>
      <c r="K11" s="97"/>
    </row>
    <row r="12" spans="2:11" x14ac:dyDescent="0.35">
      <c r="B12" s="95">
        <v>1</v>
      </c>
      <c r="C12" s="101" t="s">
        <v>260</v>
      </c>
      <c r="D12" s="97"/>
      <c r="E12" s="266"/>
      <c r="F12" s="266"/>
      <c r="G12" s="266"/>
      <c r="H12" s="266"/>
      <c r="I12" s="266"/>
      <c r="J12" s="265">
        <f>-3168649.47419218/1000</f>
        <v>-3168.6494741921802</v>
      </c>
      <c r="K12" s="97"/>
    </row>
    <row r="13" spans="2:11" x14ac:dyDescent="0.35">
      <c r="B13" s="95">
        <f t="shared" ref="B13:B23" si="0">B12+1</f>
        <v>2</v>
      </c>
      <c r="C13" s="103">
        <v>44927</v>
      </c>
      <c r="D13" s="265">
        <v>-327.75479999999999</v>
      </c>
      <c r="E13" s="265"/>
      <c r="F13" s="265"/>
      <c r="G13" s="265">
        <v>145.19716</v>
      </c>
      <c r="H13" s="265">
        <v>41.926259999999999</v>
      </c>
      <c r="I13" s="265">
        <v>148.29142101293792</v>
      </c>
      <c r="J13" s="265">
        <f t="shared" ref="J13:J24" si="1">SUM(D13:I13)+J12</f>
        <v>-3160.989433179242</v>
      </c>
      <c r="K13" s="97"/>
    </row>
    <row r="14" spans="2:11" x14ac:dyDescent="0.35">
      <c r="B14" s="95">
        <f t="shared" si="0"/>
        <v>3</v>
      </c>
      <c r="C14" s="103">
        <v>44958</v>
      </c>
      <c r="D14" s="265">
        <v>-103.9102287111896</v>
      </c>
      <c r="E14" s="265"/>
      <c r="F14" s="265"/>
      <c r="G14" s="265">
        <v>123.54877999999999</v>
      </c>
      <c r="H14" s="265">
        <v>71.980080000000001</v>
      </c>
      <c r="I14" s="265">
        <v>141.95513770990095</v>
      </c>
      <c r="J14" s="265">
        <f t="shared" si="1"/>
        <v>-2927.4156641805307</v>
      </c>
      <c r="K14" s="97"/>
    </row>
    <row r="15" spans="2:11" x14ac:dyDescent="0.35">
      <c r="B15" s="95">
        <f t="shared" si="0"/>
        <v>4</v>
      </c>
      <c r="C15" s="103">
        <v>44986</v>
      </c>
      <c r="D15" s="265">
        <v>-165.11180642323646</v>
      </c>
      <c r="E15" s="265"/>
      <c r="F15" s="265"/>
      <c r="G15" s="265">
        <v>136.15658999999999</v>
      </c>
      <c r="H15" s="265">
        <v>102.77449</v>
      </c>
      <c r="I15" s="265">
        <v>129.76038134310627</v>
      </c>
      <c r="J15" s="265">
        <f t="shared" si="1"/>
        <v>-2723.8360092606608</v>
      </c>
      <c r="K15" s="97"/>
    </row>
    <row r="16" spans="2:11" x14ac:dyDescent="0.35">
      <c r="B16" s="95">
        <f t="shared" si="0"/>
        <v>5</v>
      </c>
      <c r="C16" s="103">
        <v>45017</v>
      </c>
      <c r="D16" s="265">
        <v>-75.431984018296461</v>
      </c>
      <c r="E16" s="265"/>
      <c r="F16" s="265"/>
      <c r="G16" s="265">
        <v>137.22556</v>
      </c>
      <c r="H16" s="265">
        <v>62.402999999999999</v>
      </c>
      <c r="I16" s="265">
        <v>141.2698735785479</v>
      </c>
      <c r="J16" s="265">
        <f t="shared" si="1"/>
        <v>-2458.3695597004094</v>
      </c>
      <c r="K16" s="97"/>
    </row>
    <row r="17" spans="2:11" x14ac:dyDescent="0.35">
      <c r="B17" s="95">
        <f t="shared" si="0"/>
        <v>6</v>
      </c>
      <c r="C17" s="103">
        <v>45047</v>
      </c>
      <c r="D17" s="265">
        <v>-35.916066972563328</v>
      </c>
      <c r="E17" s="265"/>
      <c r="F17" s="265"/>
      <c r="G17" s="265">
        <v>116.73801999999999</v>
      </c>
      <c r="H17" s="265">
        <v>55.496079999999999</v>
      </c>
      <c r="I17" s="265">
        <v>85.040411682539798</v>
      </c>
      <c r="J17" s="265">
        <f t="shared" si="1"/>
        <v>-2237.0111149904328</v>
      </c>
      <c r="K17" s="97"/>
    </row>
    <row r="18" spans="2:11" x14ac:dyDescent="0.35">
      <c r="B18" s="95">
        <f t="shared" si="0"/>
        <v>7</v>
      </c>
      <c r="C18" s="103">
        <v>45078</v>
      </c>
      <c r="D18" s="265">
        <v>-31.293692857303462</v>
      </c>
      <c r="E18" s="265"/>
      <c r="F18" s="265"/>
      <c r="G18" s="265">
        <v>77.190319999999986</v>
      </c>
      <c r="H18" s="265">
        <v>60.932019999999994</v>
      </c>
      <c r="I18" s="265">
        <v>76.037911017923378</v>
      </c>
      <c r="J18" s="265">
        <f t="shared" si="1"/>
        <v>-2054.1445568298132</v>
      </c>
      <c r="K18" s="97"/>
    </row>
    <row r="19" spans="2:11" x14ac:dyDescent="0.35">
      <c r="B19" s="95">
        <f t="shared" si="0"/>
        <v>8</v>
      </c>
      <c r="C19" s="103">
        <v>45108</v>
      </c>
      <c r="D19" s="265">
        <v>-202.97190530106442</v>
      </c>
      <c r="E19" s="265"/>
      <c r="F19" s="265"/>
      <c r="G19" s="265">
        <v>46.130110000000002</v>
      </c>
      <c r="H19" s="265">
        <v>84.263390000000001</v>
      </c>
      <c r="I19" s="265">
        <v>82.647341108895901</v>
      </c>
      <c r="J19" s="265">
        <f t="shared" si="1"/>
        <v>-2044.0756210219818</v>
      </c>
      <c r="K19" s="97"/>
    </row>
    <row r="20" spans="2:11" x14ac:dyDescent="0.35">
      <c r="B20" s="95">
        <f t="shared" si="0"/>
        <v>9</v>
      </c>
      <c r="C20" s="103">
        <v>45139</v>
      </c>
      <c r="D20" s="265">
        <v>-77.58806500814282</v>
      </c>
      <c r="E20" s="265"/>
      <c r="F20" s="265"/>
      <c r="G20" s="265">
        <v>73.543610000000001</v>
      </c>
      <c r="H20" s="265">
        <v>76.528840000000002</v>
      </c>
      <c r="I20" s="265">
        <v>61.881737924871615</v>
      </c>
      <c r="J20" s="265">
        <f t="shared" si="1"/>
        <v>-1909.709498105253</v>
      </c>
      <c r="K20" s="97"/>
    </row>
    <row r="21" spans="2:11" x14ac:dyDescent="0.35">
      <c r="B21" s="95">
        <f t="shared" si="0"/>
        <v>10</v>
      </c>
      <c r="C21" s="103">
        <v>45170</v>
      </c>
      <c r="D21" s="265">
        <v>-198.71443973370532</v>
      </c>
      <c r="E21" s="265"/>
      <c r="F21" s="265"/>
      <c r="G21" s="265">
        <v>85.27897999999999</v>
      </c>
      <c r="H21" s="265">
        <v>78.968800000000002</v>
      </c>
      <c r="I21" s="265">
        <v>-866.88422000000003</v>
      </c>
      <c r="J21" s="265">
        <f t="shared" si="1"/>
        <v>-2811.0603778389586</v>
      </c>
      <c r="K21" s="97"/>
    </row>
    <row r="22" spans="2:11" x14ac:dyDescent="0.35">
      <c r="B22" s="95">
        <f t="shared" si="0"/>
        <v>11</v>
      </c>
      <c r="C22" s="103">
        <v>45200</v>
      </c>
      <c r="D22" s="265">
        <v>-253.83854552986136</v>
      </c>
      <c r="E22" s="265"/>
      <c r="F22" s="265"/>
      <c r="G22" s="265">
        <v>95.149150000000006</v>
      </c>
      <c r="H22" s="265">
        <v>80.958950000000002</v>
      </c>
      <c r="I22" s="265">
        <v>0</v>
      </c>
      <c r="J22" s="265">
        <f t="shared" si="1"/>
        <v>-2888.7908233688199</v>
      </c>
      <c r="K22" s="97"/>
    </row>
    <row r="23" spans="2:11" x14ac:dyDescent="0.35">
      <c r="B23" s="95">
        <f t="shared" si="0"/>
        <v>12</v>
      </c>
      <c r="C23" s="103">
        <v>45231</v>
      </c>
      <c r="D23" s="265">
        <v>-204.78666136918642</v>
      </c>
      <c r="E23" s="265"/>
      <c r="F23" s="265"/>
      <c r="G23" s="265">
        <v>113.26005000000001</v>
      </c>
      <c r="H23" s="265">
        <v>94.629270000000005</v>
      </c>
      <c r="I23" s="265">
        <v>0</v>
      </c>
      <c r="J23" s="265">
        <f t="shared" si="1"/>
        <v>-2885.6881647380064</v>
      </c>
      <c r="K23" s="97"/>
    </row>
    <row r="24" spans="2:11" x14ac:dyDescent="0.35">
      <c r="B24" s="95">
        <f>B23+1</f>
        <v>13</v>
      </c>
      <c r="C24" s="103">
        <v>45261</v>
      </c>
      <c r="D24" s="265">
        <v>-515.88338903938416</v>
      </c>
      <c r="E24" s="265"/>
      <c r="F24" s="265"/>
      <c r="G24" s="265">
        <v>64.689759999999993</v>
      </c>
      <c r="H24" s="265">
        <v>86.833280000000002</v>
      </c>
      <c r="I24" s="265">
        <v>0</v>
      </c>
      <c r="J24" s="265">
        <f t="shared" si="1"/>
        <v>-3250.0485137773908</v>
      </c>
      <c r="K24" s="97"/>
    </row>
    <row r="25" spans="2:11" x14ac:dyDescent="0.35">
      <c r="C25" s="103"/>
      <c r="D25" s="265"/>
      <c r="E25" s="265"/>
      <c r="F25" s="265"/>
      <c r="G25" s="265"/>
      <c r="H25" s="265"/>
      <c r="I25" s="265"/>
      <c r="J25" s="265"/>
      <c r="K25" s="97"/>
    </row>
    <row r="26" spans="2:11" x14ac:dyDescent="0.35">
      <c r="B26" s="95">
        <f>B24+1</f>
        <v>14</v>
      </c>
      <c r="C26" s="103">
        <v>45292</v>
      </c>
      <c r="D26" s="265">
        <v>-1515.2949900000001</v>
      </c>
      <c r="E26" s="265"/>
      <c r="F26" s="265"/>
      <c r="G26" s="265"/>
      <c r="H26" s="265">
        <f>70112.23/1000</f>
        <v>70.112229999999997</v>
      </c>
      <c r="I26" s="265"/>
      <c r="J26" s="265">
        <f>SUM(D26:I26)+J24</f>
        <v>-4695.2312737773909</v>
      </c>
      <c r="K26" s="97"/>
    </row>
    <row r="27" spans="2:11" x14ac:dyDescent="0.35">
      <c r="B27" s="95">
        <f t="shared" ref="B27:B34" si="2">B26+1</f>
        <v>15</v>
      </c>
      <c r="C27" s="103">
        <v>45323</v>
      </c>
      <c r="D27" s="265">
        <v>-793.55010976844142</v>
      </c>
      <c r="E27" s="265"/>
      <c r="F27" s="265"/>
      <c r="G27" s="265"/>
      <c r="H27" s="265">
        <f>7828.09/1000</f>
        <v>7.8280900000000004</v>
      </c>
      <c r="I27" s="265"/>
      <c r="J27" s="265">
        <f t="shared" ref="J27:J34" si="3">SUM(D27:I27)+J26</f>
        <v>-5480.9532935458319</v>
      </c>
      <c r="K27" s="97"/>
    </row>
    <row r="28" spans="2:11" x14ac:dyDescent="0.35">
      <c r="B28" s="95">
        <f t="shared" si="2"/>
        <v>16</v>
      </c>
      <c r="C28" s="103">
        <v>45352</v>
      </c>
      <c r="D28" s="265">
        <v>-275.80049937619708</v>
      </c>
      <c r="E28" s="265"/>
      <c r="F28" s="265"/>
      <c r="G28" s="265"/>
      <c r="H28" s="265">
        <f>1303.85/1000</f>
        <v>1.30385</v>
      </c>
      <c r="I28" s="265"/>
      <c r="J28" s="265">
        <f t="shared" si="3"/>
        <v>-5755.4499429220286</v>
      </c>
      <c r="K28" s="97"/>
    </row>
    <row r="29" spans="2:11" x14ac:dyDescent="0.35">
      <c r="B29" s="95">
        <f t="shared" si="2"/>
        <v>17</v>
      </c>
      <c r="C29" s="103">
        <v>45383</v>
      </c>
      <c r="D29" s="265">
        <v>-33.773086797647146</v>
      </c>
      <c r="E29" s="265"/>
      <c r="F29" s="265"/>
      <c r="G29" s="265"/>
      <c r="H29" s="265"/>
      <c r="I29" s="265"/>
      <c r="J29" s="265">
        <f t="shared" si="3"/>
        <v>-5789.2230297196757</v>
      </c>
      <c r="K29" s="97"/>
    </row>
    <row r="30" spans="2:11" x14ac:dyDescent="0.35">
      <c r="B30" s="95">
        <f t="shared" si="2"/>
        <v>18</v>
      </c>
      <c r="C30" s="103">
        <v>45413</v>
      </c>
      <c r="D30" s="265">
        <v>19.169754481827837</v>
      </c>
      <c r="E30" s="265"/>
      <c r="F30" s="265"/>
      <c r="G30" s="265"/>
      <c r="H30" s="265"/>
      <c r="I30" s="265"/>
      <c r="J30" s="265">
        <f t="shared" si="3"/>
        <v>-5770.0532752378476</v>
      </c>
      <c r="K30" s="97"/>
    </row>
    <row r="31" spans="2:11" x14ac:dyDescent="0.35">
      <c r="B31" s="95">
        <f t="shared" si="2"/>
        <v>19</v>
      </c>
      <c r="C31" s="103">
        <v>45444</v>
      </c>
      <c r="D31" s="265">
        <v>-0.43381821305452162</v>
      </c>
      <c r="E31" s="265"/>
      <c r="F31" s="265"/>
      <c r="G31" s="265"/>
      <c r="H31" s="265"/>
      <c r="I31" s="265"/>
      <c r="J31" s="265">
        <f t="shared" si="3"/>
        <v>-5770.4870934509017</v>
      </c>
      <c r="K31" s="97"/>
    </row>
    <row r="32" spans="2:11" x14ac:dyDescent="0.35">
      <c r="B32" s="95">
        <f t="shared" si="2"/>
        <v>20</v>
      </c>
      <c r="C32" s="264" t="s">
        <v>434</v>
      </c>
      <c r="D32" s="265">
        <v>0</v>
      </c>
      <c r="E32" s="265"/>
      <c r="F32" s="265"/>
      <c r="G32" s="265"/>
      <c r="H32" s="265"/>
      <c r="I32" s="265"/>
      <c r="J32" s="265">
        <f t="shared" si="3"/>
        <v>-5770.4870934509017</v>
      </c>
      <c r="K32" s="97"/>
    </row>
    <row r="33" spans="2:11" x14ac:dyDescent="0.35">
      <c r="B33" s="95">
        <f t="shared" si="2"/>
        <v>21</v>
      </c>
      <c r="C33" s="264" t="s">
        <v>435</v>
      </c>
      <c r="D33" s="265">
        <v>0</v>
      </c>
      <c r="E33" s="265"/>
      <c r="F33" s="265"/>
      <c r="G33" s="265"/>
      <c r="H33" s="265"/>
      <c r="I33" s="265"/>
      <c r="J33" s="265">
        <f t="shared" si="3"/>
        <v>-5770.4870934509017</v>
      </c>
      <c r="K33" s="97"/>
    </row>
    <row r="34" spans="2:11" x14ac:dyDescent="0.35">
      <c r="B34" s="95">
        <f t="shared" si="2"/>
        <v>22</v>
      </c>
      <c r="C34" s="264" t="s">
        <v>436</v>
      </c>
      <c r="D34" s="265">
        <v>0</v>
      </c>
      <c r="E34" s="265"/>
      <c r="F34" s="265"/>
      <c r="G34" s="265"/>
      <c r="H34" s="265"/>
      <c r="I34" s="265"/>
      <c r="J34" s="265">
        <f t="shared" si="3"/>
        <v>-5770.4870934509017</v>
      </c>
      <c r="K34" s="97"/>
    </row>
    <row r="35" spans="2:11" ht="6.75" customHeight="1" x14ac:dyDescent="0.35">
      <c r="C35" s="103"/>
      <c r="D35" s="102"/>
      <c r="E35" s="265"/>
      <c r="F35" s="265"/>
      <c r="G35" s="265"/>
      <c r="H35" s="265"/>
      <c r="I35" s="265"/>
      <c r="J35" s="267"/>
      <c r="K35" s="102"/>
    </row>
    <row r="36" spans="2:11" x14ac:dyDescent="0.35">
      <c r="B36" s="95">
        <f>B34+1</f>
        <v>23</v>
      </c>
      <c r="C36" s="106" t="s">
        <v>432</v>
      </c>
      <c r="D36" s="107"/>
      <c r="E36" s="268"/>
      <c r="F36" s="268"/>
      <c r="G36" s="268"/>
      <c r="H36" s="268"/>
      <c r="I36" s="268"/>
      <c r="J36" s="265">
        <f>J34</f>
        <v>-5770.4870934509017</v>
      </c>
      <c r="K36" s="107"/>
    </row>
    <row r="37" spans="2:11" x14ac:dyDescent="0.35">
      <c r="C37" s="103"/>
      <c r="D37" s="102"/>
      <c r="E37" s="102"/>
      <c r="F37" s="102"/>
      <c r="G37" s="102"/>
      <c r="H37" s="102"/>
      <c r="I37" s="102"/>
      <c r="J37" s="102"/>
      <c r="K37" s="102"/>
    </row>
    <row r="38" spans="2:11" ht="13" customHeight="1" x14ac:dyDescent="0.35">
      <c r="B38" s="290" t="s">
        <v>88</v>
      </c>
      <c r="C38" s="290" t="s">
        <v>113</v>
      </c>
      <c r="D38" s="287" t="s">
        <v>133</v>
      </c>
      <c r="E38" s="287" t="s">
        <v>138</v>
      </c>
      <c r="F38" s="289" t="s">
        <v>139</v>
      </c>
      <c r="G38" s="289" t="s">
        <v>114</v>
      </c>
      <c r="H38" s="289" t="s">
        <v>115</v>
      </c>
      <c r="I38" s="289" t="s">
        <v>116</v>
      </c>
      <c r="J38" s="289" t="s">
        <v>117</v>
      </c>
      <c r="K38" s="102"/>
    </row>
    <row r="39" spans="2:11" ht="58.5" customHeight="1" x14ac:dyDescent="0.35">
      <c r="B39" s="290"/>
      <c r="C39" s="290"/>
      <c r="D39" s="288"/>
      <c r="E39" s="288"/>
      <c r="F39" s="289"/>
      <c r="G39" s="289"/>
      <c r="H39" s="289"/>
      <c r="I39" s="289"/>
      <c r="J39" s="289"/>
    </row>
    <row r="40" spans="2:11" x14ac:dyDescent="0.35">
      <c r="B40" s="116"/>
      <c r="C40" s="116"/>
      <c r="D40" s="117" t="s">
        <v>9</v>
      </c>
      <c r="E40" s="117" t="s">
        <v>20</v>
      </c>
      <c r="F40" s="117" t="s">
        <v>118</v>
      </c>
      <c r="G40" s="117" t="s">
        <v>119</v>
      </c>
      <c r="H40" s="117" t="s">
        <v>120</v>
      </c>
      <c r="I40" s="117" t="s">
        <v>121</v>
      </c>
      <c r="J40" s="117" t="s">
        <v>122</v>
      </c>
    </row>
    <row r="41" spans="2:11" x14ac:dyDescent="0.35">
      <c r="D41" s="97"/>
      <c r="E41" s="97"/>
      <c r="F41" s="97"/>
      <c r="G41" s="97"/>
      <c r="H41" s="97"/>
      <c r="I41" s="97"/>
      <c r="J41" s="97"/>
    </row>
    <row r="42" spans="2:11" x14ac:dyDescent="0.35">
      <c r="B42" s="100" t="s">
        <v>261</v>
      </c>
    </row>
    <row r="43" spans="2:11" ht="5.25" customHeight="1" x14ac:dyDescent="0.35">
      <c r="B43" s="100"/>
    </row>
    <row r="44" spans="2:11" x14ac:dyDescent="0.35">
      <c r="B44" s="95">
        <f>B36+1</f>
        <v>24</v>
      </c>
      <c r="C44" s="101" t="s">
        <v>260</v>
      </c>
      <c r="D44" s="97"/>
      <c r="E44" s="266"/>
      <c r="F44" s="266"/>
      <c r="G44" s="266"/>
      <c r="H44" s="266"/>
      <c r="I44" s="266"/>
      <c r="J44" s="265">
        <f>J12</f>
        <v>-3168.6494741921802</v>
      </c>
    </row>
    <row r="45" spans="2:11" x14ac:dyDescent="0.35">
      <c r="B45" s="95">
        <f t="shared" ref="B45:B56" si="4">B44+1</f>
        <v>25</v>
      </c>
      <c r="C45" s="103">
        <v>44927</v>
      </c>
      <c r="D45" s="102"/>
      <c r="E45" s="265">
        <v>-150.93303</v>
      </c>
      <c r="F45" s="265">
        <f>'Table 1.1-7'!F11</f>
        <v>-3.0000000000000024E-4</v>
      </c>
      <c r="G45" s="265">
        <f t="shared" ref="G45:I56" si="5">G13</f>
        <v>145.19716</v>
      </c>
      <c r="H45" s="265">
        <f t="shared" si="5"/>
        <v>41.926259999999999</v>
      </c>
      <c r="I45" s="265">
        <f t="shared" si="5"/>
        <v>148.29142101293792</v>
      </c>
      <c r="J45" s="265">
        <f t="shared" ref="J45:J56" si="6">SUM(D45:I45)+J44</f>
        <v>-2984.1679631792422</v>
      </c>
    </row>
    <row r="46" spans="2:11" x14ac:dyDescent="0.35">
      <c r="B46" s="95">
        <f t="shared" si="4"/>
        <v>26</v>
      </c>
      <c r="C46" s="103">
        <v>44958</v>
      </c>
      <c r="D46" s="102"/>
      <c r="E46" s="265">
        <v>-48.51294802368016</v>
      </c>
      <c r="F46" s="265">
        <f>'Table 1.1-7'!F12</f>
        <v>0</v>
      </c>
      <c r="G46" s="265">
        <f t="shared" si="5"/>
        <v>123.54877999999999</v>
      </c>
      <c r="H46" s="265">
        <f t="shared" si="5"/>
        <v>71.980080000000001</v>
      </c>
      <c r="I46" s="265">
        <f t="shared" si="5"/>
        <v>141.95513770990095</v>
      </c>
      <c r="J46" s="265">
        <f t="shared" si="6"/>
        <v>-2695.1969134930214</v>
      </c>
    </row>
    <row r="47" spans="2:11" x14ac:dyDescent="0.35">
      <c r="B47" s="95">
        <f t="shared" si="4"/>
        <v>27</v>
      </c>
      <c r="C47" s="103">
        <v>44986</v>
      </c>
      <c r="D47" s="102"/>
      <c r="E47" s="265">
        <v>-67.584125499740068</v>
      </c>
      <c r="F47" s="265">
        <f>'Table 1.1-7'!F13</f>
        <v>0</v>
      </c>
      <c r="G47" s="265">
        <f t="shared" si="5"/>
        <v>136.15658999999999</v>
      </c>
      <c r="H47" s="265">
        <f t="shared" si="5"/>
        <v>102.77449</v>
      </c>
      <c r="I47" s="265">
        <f t="shared" si="5"/>
        <v>129.76038134310627</v>
      </c>
      <c r="J47" s="265">
        <f t="shared" si="6"/>
        <v>-2394.0895776496554</v>
      </c>
    </row>
    <row r="48" spans="2:11" x14ac:dyDescent="0.35">
      <c r="B48" s="95">
        <f t="shared" si="4"/>
        <v>28</v>
      </c>
      <c r="C48" s="103">
        <v>45017</v>
      </c>
      <c r="D48" s="102"/>
      <c r="E48" s="265">
        <v>-55.190505827993519</v>
      </c>
      <c r="F48" s="265">
        <f>'Table 1.1-7'!F14</f>
        <v>0</v>
      </c>
      <c r="G48" s="265">
        <f t="shared" si="5"/>
        <v>137.22556</v>
      </c>
      <c r="H48" s="265">
        <f t="shared" si="5"/>
        <v>62.402999999999999</v>
      </c>
      <c r="I48" s="265">
        <f t="shared" si="5"/>
        <v>141.2698735785479</v>
      </c>
      <c r="J48" s="265">
        <f t="shared" si="6"/>
        <v>-2108.3816498991009</v>
      </c>
    </row>
    <row r="49" spans="2:10" x14ac:dyDescent="0.35">
      <c r="B49" s="95">
        <f t="shared" si="4"/>
        <v>29</v>
      </c>
      <c r="C49" s="103">
        <v>45047</v>
      </c>
      <c r="D49" s="102"/>
      <c r="E49" s="265">
        <v>-13.944411274866439</v>
      </c>
      <c r="F49" s="265">
        <f>'Table 1.1-7'!F15</f>
        <v>0</v>
      </c>
      <c r="G49" s="265">
        <f t="shared" si="5"/>
        <v>116.73801999999999</v>
      </c>
      <c r="H49" s="265">
        <f t="shared" si="5"/>
        <v>55.496079999999999</v>
      </c>
      <c r="I49" s="265">
        <f t="shared" si="5"/>
        <v>85.040411682539798</v>
      </c>
      <c r="J49" s="265">
        <f t="shared" si="6"/>
        <v>-1865.0515494914275</v>
      </c>
    </row>
    <row r="50" spans="2:10" x14ac:dyDescent="0.35">
      <c r="B50" s="95">
        <f t="shared" si="4"/>
        <v>30</v>
      </c>
      <c r="C50" s="103">
        <v>45078</v>
      </c>
      <c r="D50" s="102"/>
      <c r="E50" s="265">
        <v>-13.346071025581562</v>
      </c>
      <c r="F50" s="265">
        <f>'Table 1.1-7'!F16</f>
        <v>0</v>
      </c>
      <c r="G50" s="265">
        <f t="shared" si="5"/>
        <v>77.190319999999986</v>
      </c>
      <c r="H50" s="265">
        <f t="shared" si="5"/>
        <v>60.932019999999994</v>
      </c>
      <c r="I50" s="265">
        <f t="shared" si="5"/>
        <v>76.037911017923378</v>
      </c>
      <c r="J50" s="265">
        <f t="shared" si="6"/>
        <v>-1664.2373694990856</v>
      </c>
    </row>
    <row r="51" spans="2:10" x14ac:dyDescent="0.35">
      <c r="B51" s="95">
        <f t="shared" si="4"/>
        <v>31</v>
      </c>
      <c r="C51" s="103">
        <v>45108</v>
      </c>
      <c r="D51" s="102"/>
      <c r="E51" s="265">
        <v>-40.072525803519873</v>
      </c>
      <c r="F51" s="265">
        <f>'Table 1.1-7'!F17</f>
        <v>-4.9702399999999995</v>
      </c>
      <c r="G51" s="265">
        <f t="shared" si="5"/>
        <v>46.130110000000002</v>
      </c>
      <c r="H51" s="265">
        <f t="shared" si="5"/>
        <v>84.263390000000001</v>
      </c>
      <c r="I51" s="265">
        <f t="shared" si="5"/>
        <v>82.647341108895901</v>
      </c>
      <c r="J51" s="265">
        <f t="shared" si="6"/>
        <v>-1496.2392941937096</v>
      </c>
    </row>
    <row r="52" spans="2:10" x14ac:dyDescent="0.35">
      <c r="B52" s="95">
        <f t="shared" si="4"/>
        <v>32</v>
      </c>
      <c r="C52" s="103">
        <v>45139</v>
      </c>
      <c r="D52" s="102"/>
      <c r="E52" s="265">
        <v>-25.325146635593352</v>
      </c>
      <c r="F52" s="265">
        <f>'Table 1.1-7'!F18</f>
        <v>0</v>
      </c>
      <c r="G52" s="265">
        <f t="shared" si="5"/>
        <v>73.543610000000001</v>
      </c>
      <c r="H52" s="265">
        <f t="shared" si="5"/>
        <v>76.528840000000002</v>
      </c>
      <c r="I52" s="265">
        <f t="shared" si="5"/>
        <v>61.881737924871615</v>
      </c>
      <c r="J52" s="265">
        <f t="shared" si="6"/>
        <v>-1309.6102529044313</v>
      </c>
    </row>
    <row r="53" spans="2:10" x14ac:dyDescent="0.35">
      <c r="B53" s="95">
        <f t="shared" si="4"/>
        <v>33</v>
      </c>
      <c r="C53" s="103">
        <v>45170</v>
      </c>
      <c r="D53" s="102"/>
      <c r="E53" s="265">
        <v>-168.68032373575863</v>
      </c>
      <c r="F53" s="265">
        <f>'Table 1.1-7'!F19</f>
        <v>0</v>
      </c>
      <c r="G53" s="265">
        <f t="shared" si="5"/>
        <v>85.27897999999999</v>
      </c>
      <c r="H53" s="265">
        <f t="shared" si="5"/>
        <v>78.968800000000002</v>
      </c>
      <c r="I53" s="265">
        <f t="shared" si="5"/>
        <v>-866.88422000000003</v>
      </c>
      <c r="J53" s="265">
        <f t="shared" si="6"/>
        <v>-2180.9270166401898</v>
      </c>
    </row>
    <row r="54" spans="2:10" x14ac:dyDescent="0.35">
      <c r="B54" s="95">
        <f t="shared" si="4"/>
        <v>34</v>
      </c>
      <c r="C54" s="103">
        <v>45200</v>
      </c>
      <c r="D54" s="102"/>
      <c r="E54" s="265">
        <v>-121.00619880819647</v>
      </c>
      <c r="F54" s="265">
        <f>'Table 1.1-7'!F20</f>
        <v>-11.342939999999995</v>
      </c>
      <c r="G54" s="265">
        <f t="shared" si="5"/>
        <v>95.149150000000006</v>
      </c>
      <c r="H54" s="265">
        <f t="shared" si="5"/>
        <v>80.958950000000002</v>
      </c>
      <c r="I54" s="265">
        <f t="shared" si="5"/>
        <v>0</v>
      </c>
      <c r="J54" s="265">
        <f t="shared" si="6"/>
        <v>-2137.1680554483864</v>
      </c>
    </row>
    <row r="55" spans="2:10" x14ac:dyDescent="0.35">
      <c r="B55" s="95">
        <f t="shared" si="4"/>
        <v>35</v>
      </c>
      <c r="C55" s="103">
        <v>45231</v>
      </c>
      <c r="D55" s="102"/>
      <c r="E55" s="265">
        <v>-96.603861842048317</v>
      </c>
      <c r="F55" s="265">
        <f>'Table 1.1-7'!F21</f>
        <v>0</v>
      </c>
      <c r="G55" s="265">
        <f t="shared" si="5"/>
        <v>113.26005000000001</v>
      </c>
      <c r="H55" s="265">
        <f t="shared" si="5"/>
        <v>94.629270000000005</v>
      </c>
      <c r="I55" s="265">
        <f t="shared" si="5"/>
        <v>0</v>
      </c>
      <c r="J55" s="265">
        <f t="shared" si="6"/>
        <v>-2025.8825972904347</v>
      </c>
    </row>
    <row r="56" spans="2:10" x14ac:dyDescent="0.35">
      <c r="B56" s="95">
        <f t="shared" si="4"/>
        <v>36</v>
      </c>
      <c r="C56" s="103">
        <v>45261</v>
      </c>
      <c r="D56" s="102"/>
      <c r="E56" s="265">
        <v>-187.10129292725037</v>
      </c>
      <c r="F56" s="265">
        <f>'Table 1.1-7'!F22</f>
        <v>-27.104174999999987</v>
      </c>
      <c r="G56" s="265">
        <f t="shared" si="5"/>
        <v>64.689759999999993</v>
      </c>
      <c r="H56" s="265">
        <f t="shared" si="5"/>
        <v>86.833280000000002</v>
      </c>
      <c r="I56" s="265">
        <f t="shared" si="5"/>
        <v>0</v>
      </c>
      <c r="J56" s="265">
        <f t="shared" si="6"/>
        <v>-2088.5650252176852</v>
      </c>
    </row>
    <row r="57" spans="2:10" x14ac:dyDescent="0.35">
      <c r="C57" s="103"/>
      <c r="D57" s="102"/>
      <c r="E57" s="265"/>
      <c r="F57" s="265"/>
      <c r="G57" s="265"/>
      <c r="H57" s="265"/>
      <c r="I57" s="265"/>
      <c r="J57" s="265"/>
    </row>
    <row r="58" spans="2:10" x14ac:dyDescent="0.35">
      <c r="B58" s="95">
        <f>B56+1</f>
        <v>37</v>
      </c>
      <c r="C58" s="103">
        <v>45292</v>
      </c>
      <c r="D58" s="102"/>
      <c r="E58" s="265">
        <v>-353.59178000000003</v>
      </c>
      <c r="F58" s="265">
        <f>'Table 1.1-7'!F24</f>
        <v>-2.7499199999999999</v>
      </c>
      <c r="G58" s="265">
        <f t="shared" ref="G58:I63" si="7">G26</f>
        <v>0</v>
      </c>
      <c r="H58" s="265">
        <f t="shared" si="7"/>
        <v>70.112229999999997</v>
      </c>
      <c r="I58" s="265">
        <f t="shared" si="7"/>
        <v>0</v>
      </c>
      <c r="J58" s="265">
        <f>SUM(D58:I58)+J56</f>
        <v>-2374.7944952176849</v>
      </c>
    </row>
    <row r="59" spans="2:10" x14ac:dyDescent="0.35">
      <c r="B59" s="95">
        <f t="shared" ref="B59:B66" si="8">B58+1</f>
        <v>38</v>
      </c>
      <c r="C59" s="103">
        <v>45323</v>
      </c>
      <c r="D59" s="102"/>
      <c r="E59" s="265">
        <v>-260.65249261939067</v>
      </c>
      <c r="F59" s="265">
        <f>'Table 1.1-7'!F25</f>
        <v>0</v>
      </c>
      <c r="G59" s="265">
        <f t="shared" si="7"/>
        <v>0</v>
      </c>
      <c r="H59" s="265">
        <f t="shared" si="7"/>
        <v>7.8280900000000004</v>
      </c>
      <c r="I59" s="265">
        <f t="shared" si="7"/>
        <v>0</v>
      </c>
      <c r="J59" s="265">
        <f t="shared" ref="J59:J66" si="9">SUM(D59:I59)+J58</f>
        <v>-2627.6188978370756</v>
      </c>
    </row>
    <row r="60" spans="2:10" x14ac:dyDescent="0.35">
      <c r="B60" s="95">
        <f t="shared" si="8"/>
        <v>39</v>
      </c>
      <c r="C60" s="103">
        <v>45352</v>
      </c>
      <c r="D60" s="102"/>
      <c r="E60" s="265">
        <v>-45.872309959657258</v>
      </c>
      <c r="F60" s="265">
        <f>'Table 1.1-7'!F26</f>
        <v>-20.261279999999999</v>
      </c>
      <c r="G60" s="265">
        <f t="shared" si="7"/>
        <v>0</v>
      </c>
      <c r="H60" s="265">
        <f t="shared" si="7"/>
        <v>1.30385</v>
      </c>
      <c r="I60" s="265">
        <f t="shared" si="7"/>
        <v>0</v>
      </c>
      <c r="J60" s="265">
        <f t="shared" si="9"/>
        <v>-2692.4486377967328</v>
      </c>
    </row>
    <row r="61" spans="2:10" x14ac:dyDescent="0.35">
      <c r="B61" s="95">
        <f t="shared" si="8"/>
        <v>40</v>
      </c>
      <c r="C61" s="103">
        <v>45383</v>
      </c>
      <c r="D61" s="102"/>
      <c r="E61" s="265">
        <v>10.391674672055816</v>
      </c>
      <c r="F61" s="265">
        <f>'Table 1.1-7'!F27</f>
        <v>-4.8238349999999999</v>
      </c>
      <c r="G61" s="265">
        <f t="shared" si="7"/>
        <v>0</v>
      </c>
      <c r="H61" s="265">
        <f t="shared" si="7"/>
        <v>0</v>
      </c>
      <c r="I61" s="265">
        <f t="shared" si="7"/>
        <v>0</v>
      </c>
      <c r="J61" s="265">
        <f t="shared" si="9"/>
        <v>-2686.8807981246769</v>
      </c>
    </row>
    <row r="62" spans="2:10" x14ac:dyDescent="0.35">
      <c r="B62" s="95">
        <f t="shared" si="8"/>
        <v>41</v>
      </c>
      <c r="C62" s="103">
        <v>45413</v>
      </c>
      <c r="D62" s="102"/>
      <c r="E62" s="265">
        <v>31.188787198464201</v>
      </c>
      <c r="F62" s="265">
        <f>'Table 1.1-7'!F28</f>
        <v>0</v>
      </c>
      <c r="G62" s="265">
        <f t="shared" si="7"/>
        <v>0</v>
      </c>
      <c r="H62" s="265">
        <f t="shared" si="7"/>
        <v>0</v>
      </c>
      <c r="I62" s="265">
        <f t="shared" si="7"/>
        <v>0</v>
      </c>
      <c r="J62" s="265">
        <f t="shared" si="9"/>
        <v>-2655.6920109262128</v>
      </c>
    </row>
    <row r="63" spans="2:10" x14ac:dyDescent="0.35">
      <c r="B63" s="95">
        <f t="shared" si="8"/>
        <v>42</v>
      </c>
      <c r="C63" s="103">
        <v>45444</v>
      </c>
      <c r="D63" s="102"/>
      <c r="E63" s="265">
        <v>0.47179022317679004</v>
      </c>
      <c r="F63" s="265">
        <f>'Table 1.1-7'!F29</f>
        <v>-2.4888000000000003</v>
      </c>
      <c r="G63" s="265">
        <f t="shared" si="7"/>
        <v>0</v>
      </c>
      <c r="H63" s="265">
        <f t="shared" si="7"/>
        <v>0</v>
      </c>
      <c r="I63" s="265">
        <f t="shared" si="7"/>
        <v>0</v>
      </c>
      <c r="J63" s="265">
        <f t="shared" si="9"/>
        <v>-2657.709020703036</v>
      </c>
    </row>
    <row r="64" spans="2:10" x14ac:dyDescent="0.35">
      <c r="B64" s="95">
        <f t="shared" si="8"/>
        <v>43</v>
      </c>
      <c r="C64" s="264" t="s">
        <v>434</v>
      </c>
      <c r="D64" s="102"/>
      <c r="E64" s="265">
        <v>0</v>
      </c>
      <c r="F64" s="265">
        <f>'Table 1.1-7'!F30</f>
        <v>0</v>
      </c>
      <c r="G64" s="265">
        <v>0</v>
      </c>
      <c r="H64" s="265">
        <v>0</v>
      </c>
      <c r="I64" s="265">
        <v>0</v>
      </c>
      <c r="J64" s="265">
        <f t="shared" si="9"/>
        <v>-2657.709020703036</v>
      </c>
    </row>
    <row r="65" spans="2:10" x14ac:dyDescent="0.35">
      <c r="B65" s="95">
        <f t="shared" si="8"/>
        <v>44</v>
      </c>
      <c r="C65" s="264" t="s">
        <v>435</v>
      </c>
      <c r="D65" s="102"/>
      <c r="E65" s="265">
        <v>0</v>
      </c>
      <c r="F65" s="265">
        <f>'Table 1.1-7'!F31</f>
        <v>0</v>
      </c>
      <c r="G65" s="265">
        <v>0</v>
      </c>
      <c r="H65" s="265">
        <v>0</v>
      </c>
      <c r="I65" s="265">
        <v>0</v>
      </c>
      <c r="J65" s="265">
        <f t="shared" si="9"/>
        <v>-2657.709020703036</v>
      </c>
    </row>
    <row r="66" spans="2:10" x14ac:dyDescent="0.35">
      <c r="B66" s="95">
        <f t="shared" si="8"/>
        <v>45</v>
      </c>
      <c r="C66" s="264" t="s">
        <v>436</v>
      </c>
      <c r="D66" s="102"/>
      <c r="E66" s="265">
        <v>0</v>
      </c>
      <c r="F66" s="265">
        <f>'Table 1.1-7'!F32</f>
        <v>0</v>
      </c>
      <c r="G66" s="265">
        <v>0</v>
      </c>
      <c r="H66" s="265">
        <v>0</v>
      </c>
      <c r="I66" s="265">
        <v>0</v>
      </c>
      <c r="J66" s="265">
        <f t="shared" si="9"/>
        <v>-2657.709020703036</v>
      </c>
    </row>
    <row r="67" spans="2:10" ht="6" customHeight="1" x14ac:dyDescent="0.35">
      <c r="C67" s="103"/>
      <c r="D67" s="102"/>
      <c r="E67" s="265"/>
      <c r="F67" s="265"/>
      <c r="G67" s="265"/>
      <c r="H67" s="265"/>
      <c r="I67" s="265"/>
      <c r="J67" s="267"/>
    </row>
    <row r="68" spans="2:10" x14ac:dyDescent="0.35">
      <c r="B68" s="95">
        <f>B66+1</f>
        <v>46</v>
      </c>
      <c r="C68" s="106" t="s">
        <v>433</v>
      </c>
      <c r="D68" s="107"/>
      <c r="E68" s="268"/>
      <c r="F68" s="268"/>
      <c r="G68" s="268"/>
      <c r="H68" s="268"/>
      <c r="I68" s="268"/>
      <c r="J68" s="265">
        <f>J66</f>
        <v>-2657.709020703036</v>
      </c>
    </row>
    <row r="69" spans="2:10" ht="6" customHeight="1" x14ac:dyDescent="0.35">
      <c r="B69" s="100"/>
    </row>
    <row r="70" spans="2:10" ht="6" customHeight="1" x14ac:dyDescent="0.35"/>
    <row r="71" spans="2:10" x14ac:dyDescent="0.35">
      <c r="C71" s="100" t="s">
        <v>46</v>
      </c>
    </row>
    <row r="72" spans="2:10" x14ac:dyDescent="0.35">
      <c r="C72" s="101" t="s">
        <v>262</v>
      </c>
    </row>
    <row r="73" spans="2:10" ht="14.25" customHeight="1" x14ac:dyDescent="0.35">
      <c r="C73" s="101" t="s">
        <v>263</v>
      </c>
    </row>
    <row r="74" spans="2:10" ht="27.5" customHeight="1" x14ac:dyDescent="0.35">
      <c r="C74" s="286" t="s">
        <v>439</v>
      </c>
      <c r="D74" s="286"/>
      <c r="E74" s="286"/>
      <c r="F74" s="286"/>
      <c r="G74" s="286"/>
      <c r="H74" s="286"/>
      <c r="I74" s="286"/>
      <c r="J74" s="286"/>
    </row>
    <row r="79" spans="2:10" x14ac:dyDescent="0.35">
      <c r="J79" s="99"/>
    </row>
    <row r="80" spans="2:10" x14ac:dyDescent="0.35">
      <c r="J80" s="108"/>
    </row>
    <row r="81" spans="8:10" x14ac:dyDescent="0.35">
      <c r="H81" s="109"/>
      <c r="J81" s="102"/>
    </row>
    <row r="82" spans="8:10" x14ac:dyDescent="0.35">
      <c r="H82" s="109"/>
      <c r="J82" s="102"/>
    </row>
    <row r="83" spans="8:10" x14ac:dyDescent="0.35">
      <c r="H83" s="109"/>
      <c r="J83" s="102"/>
    </row>
    <row r="84" spans="8:10" x14ac:dyDescent="0.35">
      <c r="H84" s="109"/>
      <c r="J84" s="102"/>
    </row>
    <row r="85" spans="8:10" x14ac:dyDescent="0.35">
      <c r="H85" s="109"/>
      <c r="J85" s="102"/>
    </row>
    <row r="86" spans="8:10" x14ac:dyDescent="0.35">
      <c r="H86" s="109"/>
    </row>
    <row r="87" spans="8:10" x14ac:dyDescent="0.35">
      <c r="H87" s="109"/>
      <c r="J87" s="102"/>
    </row>
    <row r="88" spans="8:10" x14ac:dyDescent="0.35">
      <c r="H88" s="109"/>
      <c r="J88" s="102"/>
    </row>
    <row r="89" spans="8:10" x14ac:dyDescent="0.35">
      <c r="H89" s="110"/>
      <c r="J89" s="102"/>
    </row>
  </sheetData>
  <mergeCells count="19">
    <mergeCell ref="B7:B8"/>
    <mergeCell ref="C7:C8"/>
    <mergeCell ref="B38:B39"/>
    <mergeCell ref="C38:C39"/>
    <mergeCell ref="D7:D8"/>
    <mergeCell ref="D38:D39"/>
    <mergeCell ref="C74:J74"/>
    <mergeCell ref="E7:E8"/>
    <mergeCell ref="F38:F39"/>
    <mergeCell ref="G38:G39"/>
    <mergeCell ref="H38:H39"/>
    <mergeCell ref="I38:I39"/>
    <mergeCell ref="E38:E39"/>
    <mergeCell ref="J38:J39"/>
    <mergeCell ref="F7:F8"/>
    <mergeCell ref="G7:G8"/>
    <mergeCell ref="H7:H8"/>
    <mergeCell ref="I7:I8"/>
    <mergeCell ref="J7:J8"/>
  </mergeCells>
  <pageMargins left="0.70866141732283472" right="0.70866141732283472" top="0.74803149606299213" bottom="0.74803149606299213" header="0.31496062992125984" footer="0.31496062992125984"/>
  <pageSetup scale="52" fitToHeight="2" orientation="portrait" r:id="rId1"/>
  <rowBreaks count="1" manualBreakCount="1">
    <brk id="37" max="1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074E2-4046-4A27-8F5D-6DD7BD8D15D7}">
  <dimension ref="B1:U32"/>
  <sheetViews>
    <sheetView view="pageBreakPreview" zoomScale="84" zoomScaleNormal="100" zoomScaleSheetLayoutView="80" workbookViewId="0"/>
  </sheetViews>
  <sheetFormatPr defaultColWidth="9.08984375" defaultRowHeight="14.5" x14ac:dyDescent="0.35"/>
  <cols>
    <col min="1" max="1" width="4.6328125" style="95" customWidth="1"/>
    <col min="2" max="2" width="15.08984375" style="95" customWidth="1"/>
    <col min="3" max="4" width="13" style="95" customWidth="1"/>
    <col min="5" max="5" width="14.54296875" style="95" customWidth="1"/>
    <col min="6" max="6" width="11.6328125" style="95" customWidth="1"/>
    <col min="7" max="7" width="1.54296875" style="95" customWidth="1"/>
    <col min="8" max="8" width="13" style="95" customWidth="1"/>
    <col min="22" max="16384" width="9.08984375" style="95"/>
  </cols>
  <sheetData>
    <row r="1" spans="2:8" x14ac:dyDescent="0.35">
      <c r="F1" s="63" t="str">
        <f>'Table 1.1-4'!$E$1</f>
        <v>YEC 2023/24 GRA</v>
      </c>
    </row>
    <row r="2" spans="2:8" x14ac:dyDescent="0.35">
      <c r="F2" s="63" t="str">
        <f>'Table 1.1-4'!$E$2</f>
        <v>YUB Order 2024-05 Compliance Filing</v>
      </c>
    </row>
    <row r="4" spans="2:8" x14ac:dyDescent="0.35">
      <c r="B4" s="96" t="s">
        <v>438</v>
      </c>
      <c r="C4" s="96"/>
      <c r="D4" s="96"/>
      <c r="E4" s="96"/>
      <c r="F4" s="96"/>
      <c r="G4" s="98"/>
      <c r="H4" s="96"/>
    </row>
    <row r="5" spans="2:8" x14ac:dyDescent="0.35">
      <c r="B5" s="96"/>
      <c r="C5" s="96"/>
      <c r="D5" s="96"/>
      <c r="E5" s="96"/>
      <c r="F5" s="96"/>
      <c r="G5" s="98"/>
      <c r="H5" s="96"/>
    </row>
    <row r="6" spans="2:8" x14ac:dyDescent="0.35">
      <c r="B6" s="96"/>
      <c r="C6" s="96"/>
      <c r="D6" s="96"/>
      <c r="E6" s="96"/>
      <c r="F6" s="96"/>
      <c r="G6" s="96"/>
      <c r="H6" s="96"/>
    </row>
    <row r="7" spans="2:8" ht="13" customHeight="1" x14ac:dyDescent="0.35">
      <c r="B7" s="290" t="s">
        <v>113</v>
      </c>
      <c r="C7" s="287" t="s">
        <v>375</v>
      </c>
      <c r="D7" s="287" t="s">
        <v>376</v>
      </c>
      <c r="E7" s="287" t="s">
        <v>377</v>
      </c>
      <c r="F7" s="289" t="s">
        <v>134</v>
      </c>
      <c r="G7" s="102"/>
      <c r="H7" s="102"/>
    </row>
    <row r="8" spans="2:8" ht="58.5" customHeight="1" x14ac:dyDescent="0.35">
      <c r="B8" s="290"/>
      <c r="C8" s="288"/>
      <c r="D8" s="288"/>
      <c r="E8" s="288"/>
      <c r="F8" s="289"/>
    </row>
    <row r="9" spans="2:8" x14ac:dyDescent="0.35">
      <c r="B9" s="116"/>
      <c r="C9" s="117" t="s">
        <v>9</v>
      </c>
      <c r="D9" s="117" t="s">
        <v>20</v>
      </c>
      <c r="E9" s="117" t="s">
        <v>118</v>
      </c>
      <c r="F9" s="117" t="s">
        <v>378</v>
      </c>
    </row>
    <row r="10" spans="2:8" ht="5.25" customHeight="1" x14ac:dyDescent="0.35"/>
    <row r="11" spans="2:8" x14ac:dyDescent="0.35">
      <c r="B11" s="103">
        <v>44927</v>
      </c>
      <c r="C11" s="102">
        <v>7.4999999999999997E-2</v>
      </c>
      <c r="D11" s="104">
        <f>12.2/100</f>
        <v>0.122</v>
      </c>
      <c r="E11" s="105">
        <v>0.11799999999999999</v>
      </c>
      <c r="F11" s="102">
        <f>C11*(E11-D11)</f>
        <v>-3.0000000000000024E-4</v>
      </c>
    </row>
    <row r="12" spans="2:8" x14ac:dyDescent="0.35">
      <c r="B12" s="103">
        <v>44958</v>
      </c>
      <c r="C12" s="102">
        <v>0</v>
      </c>
      <c r="D12" s="104">
        <f>D11</f>
        <v>0.122</v>
      </c>
      <c r="E12" s="105">
        <f>E11</f>
        <v>0.11799999999999999</v>
      </c>
      <c r="F12" s="102">
        <f t="shared" ref="F12:F22" si="0">C12*(E12-D12)</f>
        <v>0</v>
      </c>
    </row>
    <row r="13" spans="2:8" x14ac:dyDescent="0.35">
      <c r="B13" s="103">
        <v>44986</v>
      </c>
      <c r="C13" s="102">
        <v>0</v>
      </c>
      <c r="D13" s="104">
        <f t="shared" ref="D13" si="1">D12</f>
        <v>0.122</v>
      </c>
      <c r="E13" s="105">
        <f>E12</f>
        <v>0.11799999999999999</v>
      </c>
      <c r="F13" s="102">
        <f t="shared" si="0"/>
        <v>0</v>
      </c>
    </row>
    <row r="14" spans="2:8" x14ac:dyDescent="0.35">
      <c r="B14" s="103">
        <v>45017</v>
      </c>
      <c r="C14" s="102">
        <v>0</v>
      </c>
      <c r="D14" s="104">
        <f t="shared" ref="D14" si="2">D13</f>
        <v>0.122</v>
      </c>
      <c r="E14" s="105">
        <v>0.122</v>
      </c>
      <c r="F14" s="102">
        <f t="shared" si="0"/>
        <v>0</v>
      </c>
    </row>
    <row r="15" spans="2:8" x14ac:dyDescent="0.35">
      <c r="B15" s="103">
        <v>45047</v>
      </c>
      <c r="C15" s="102">
        <v>0</v>
      </c>
      <c r="D15" s="104">
        <f t="shared" ref="D15:E15" si="3">D14</f>
        <v>0.122</v>
      </c>
      <c r="E15" s="105">
        <f t="shared" si="3"/>
        <v>0.122</v>
      </c>
      <c r="F15" s="102">
        <f t="shared" si="0"/>
        <v>0</v>
      </c>
    </row>
    <row r="16" spans="2:8" x14ac:dyDescent="0.35">
      <c r="B16" s="103">
        <v>45078</v>
      </c>
      <c r="C16" s="102">
        <v>72.239999999999995</v>
      </c>
      <c r="D16" s="104">
        <f t="shared" ref="D16:E16" si="4">D15</f>
        <v>0.122</v>
      </c>
      <c r="E16" s="105">
        <f t="shared" si="4"/>
        <v>0.122</v>
      </c>
      <c r="F16" s="102">
        <f t="shared" si="0"/>
        <v>0</v>
      </c>
    </row>
    <row r="17" spans="2:6" x14ac:dyDescent="0.35">
      <c r="B17" s="103">
        <v>45108</v>
      </c>
      <c r="C17" s="102">
        <v>310.64</v>
      </c>
      <c r="D17" s="104">
        <f t="shared" ref="D17" si="5">D16</f>
        <v>0.122</v>
      </c>
      <c r="E17" s="105">
        <v>0.106</v>
      </c>
      <c r="F17" s="102">
        <f t="shared" si="0"/>
        <v>-4.9702399999999995</v>
      </c>
    </row>
    <row r="18" spans="2:6" x14ac:dyDescent="0.35">
      <c r="B18" s="103">
        <v>45139</v>
      </c>
      <c r="C18" s="102">
        <v>0</v>
      </c>
      <c r="D18" s="104">
        <f t="shared" ref="D18:E18" si="6">D17</f>
        <v>0.122</v>
      </c>
      <c r="E18" s="105">
        <f t="shared" si="6"/>
        <v>0.106</v>
      </c>
      <c r="F18" s="102">
        <f t="shared" si="0"/>
        <v>0</v>
      </c>
    </row>
    <row r="19" spans="2:6" x14ac:dyDescent="0.35">
      <c r="B19" s="103">
        <v>45170</v>
      </c>
      <c r="C19" s="102">
        <v>0</v>
      </c>
      <c r="D19" s="104">
        <f t="shared" ref="D19:E19" si="7">D18</f>
        <v>0.122</v>
      </c>
      <c r="E19" s="105">
        <f t="shared" si="7"/>
        <v>0.106</v>
      </c>
      <c r="F19" s="102">
        <f t="shared" si="0"/>
        <v>0</v>
      </c>
    </row>
    <row r="20" spans="2:6" x14ac:dyDescent="0.35">
      <c r="B20" s="103">
        <v>45200</v>
      </c>
      <c r="C20" s="102">
        <v>540.14</v>
      </c>
      <c r="D20" s="104">
        <f t="shared" ref="D20" si="8">D19</f>
        <v>0.122</v>
      </c>
      <c r="E20" s="105">
        <v>0.10100000000000001</v>
      </c>
      <c r="F20" s="102">
        <f t="shared" si="0"/>
        <v>-11.342939999999995</v>
      </c>
    </row>
    <row r="21" spans="2:6" x14ac:dyDescent="0.35">
      <c r="B21" s="103">
        <v>45231</v>
      </c>
      <c r="C21" s="102">
        <v>0</v>
      </c>
      <c r="D21" s="104">
        <f t="shared" ref="D21:E21" si="9">D20</f>
        <v>0.122</v>
      </c>
      <c r="E21" s="105">
        <f t="shared" si="9"/>
        <v>0.10100000000000001</v>
      </c>
      <c r="F21" s="102">
        <f t="shared" si="0"/>
        <v>0</v>
      </c>
    </row>
    <row r="22" spans="2:6" x14ac:dyDescent="0.35">
      <c r="B22" s="103">
        <v>45261</v>
      </c>
      <c r="C22" s="102">
        <v>1290.675</v>
      </c>
      <c r="D22" s="104">
        <f t="shared" ref="D22:E22" si="10">D21</f>
        <v>0.122</v>
      </c>
      <c r="E22" s="105">
        <f t="shared" si="10"/>
        <v>0.10100000000000001</v>
      </c>
      <c r="F22" s="102">
        <f t="shared" si="0"/>
        <v>-27.104174999999987</v>
      </c>
    </row>
    <row r="23" spans="2:6" x14ac:dyDescent="0.35">
      <c r="B23" s="103"/>
      <c r="D23" s="104"/>
      <c r="E23" s="105"/>
      <c r="F23" s="102"/>
    </row>
    <row r="24" spans="2:6" x14ac:dyDescent="0.35">
      <c r="B24" s="103">
        <v>45292</v>
      </c>
      <c r="C24" s="102">
        <v>161.76</v>
      </c>
      <c r="D24" s="104">
        <f>D22</f>
        <v>0.122</v>
      </c>
      <c r="E24" s="105">
        <v>0.105</v>
      </c>
      <c r="F24" s="102">
        <f t="shared" ref="F24:F29" si="11">C24*(E24-D24)</f>
        <v>-2.7499199999999999</v>
      </c>
    </row>
    <row r="25" spans="2:6" x14ac:dyDescent="0.35">
      <c r="B25" s="103">
        <v>45323</v>
      </c>
      <c r="C25" s="102">
        <v>0</v>
      </c>
      <c r="D25" s="104">
        <f>D24</f>
        <v>0.122</v>
      </c>
      <c r="E25" s="105">
        <f t="shared" ref="E25:E29" si="12">E24</f>
        <v>0.105</v>
      </c>
      <c r="F25" s="102">
        <f t="shared" si="11"/>
        <v>0</v>
      </c>
    </row>
    <row r="26" spans="2:6" x14ac:dyDescent="0.35">
      <c r="B26" s="103">
        <v>45352</v>
      </c>
      <c r="C26" s="102">
        <v>1191.8399999999999</v>
      </c>
      <c r="D26" s="104">
        <f t="shared" ref="D26:D29" si="13">D25</f>
        <v>0.122</v>
      </c>
      <c r="E26" s="105">
        <f t="shared" si="12"/>
        <v>0.105</v>
      </c>
      <c r="F26" s="102">
        <f t="shared" si="11"/>
        <v>-20.261279999999999</v>
      </c>
    </row>
    <row r="27" spans="2:6" x14ac:dyDescent="0.35">
      <c r="B27" s="103">
        <v>45383</v>
      </c>
      <c r="C27" s="102">
        <v>283.755</v>
      </c>
      <c r="D27" s="104">
        <f t="shared" si="13"/>
        <v>0.122</v>
      </c>
      <c r="E27" s="105">
        <f t="shared" si="12"/>
        <v>0.105</v>
      </c>
      <c r="F27" s="102">
        <f t="shared" si="11"/>
        <v>-4.8238349999999999</v>
      </c>
    </row>
    <row r="28" spans="2:6" x14ac:dyDescent="0.35">
      <c r="B28" s="103">
        <v>45413</v>
      </c>
      <c r="C28" s="102">
        <v>0</v>
      </c>
      <c r="D28" s="104">
        <f t="shared" si="13"/>
        <v>0.122</v>
      </c>
      <c r="E28" s="105">
        <f t="shared" si="12"/>
        <v>0.105</v>
      </c>
      <c r="F28" s="102">
        <f t="shared" si="11"/>
        <v>0</v>
      </c>
    </row>
    <row r="29" spans="2:6" x14ac:dyDescent="0.35">
      <c r="B29" s="103">
        <v>45444</v>
      </c>
      <c r="C29" s="102">
        <v>146.4</v>
      </c>
      <c r="D29" s="104">
        <f t="shared" si="13"/>
        <v>0.122</v>
      </c>
      <c r="E29" s="105">
        <f t="shared" si="12"/>
        <v>0.105</v>
      </c>
      <c r="F29" s="102">
        <f t="shared" si="11"/>
        <v>-2.4888000000000003</v>
      </c>
    </row>
    <row r="30" spans="2:6" x14ac:dyDescent="0.35">
      <c r="B30" s="264"/>
      <c r="C30" s="102"/>
      <c r="D30" s="104"/>
      <c r="E30" s="105"/>
      <c r="F30" s="102"/>
    </row>
    <row r="31" spans="2:6" ht="27.5" customHeight="1" x14ac:dyDescent="0.35">
      <c r="B31" s="291" t="s">
        <v>437</v>
      </c>
      <c r="C31" s="291"/>
      <c r="D31" s="291"/>
      <c r="E31" s="291"/>
      <c r="F31" s="291"/>
    </row>
    <row r="32" spans="2:6" x14ac:dyDescent="0.35">
      <c r="B32" s="264"/>
      <c r="C32" s="102"/>
      <c r="D32" s="104"/>
      <c r="E32" s="105"/>
      <c r="F32" s="102"/>
    </row>
  </sheetData>
  <mergeCells count="6">
    <mergeCell ref="B31:F31"/>
    <mergeCell ref="B7:B8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scale="5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4DA87-CB8A-44A0-8F52-ACE4A8DC0A09}">
  <dimension ref="A1:C19"/>
  <sheetViews>
    <sheetView showGridLines="0" view="pageBreakPreview" zoomScaleNormal="100" zoomScaleSheetLayoutView="100" workbookViewId="0">
      <selection activeCell="A7" sqref="A7"/>
    </sheetView>
  </sheetViews>
  <sheetFormatPr defaultRowHeight="14.5" x14ac:dyDescent="0.35"/>
  <cols>
    <col min="1" max="1" width="45.36328125" customWidth="1"/>
    <col min="4" max="4" width="2.453125" customWidth="1"/>
  </cols>
  <sheetData>
    <row r="1" spans="1:3" x14ac:dyDescent="0.35">
      <c r="A1" s="270"/>
      <c r="B1" s="270"/>
    </row>
    <row r="2" spans="1:3" ht="29.5" customHeight="1" x14ac:dyDescent="0.35">
      <c r="A2" s="272" t="s">
        <v>352</v>
      </c>
      <c r="B2" s="272"/>
      <c r="C2" s="272"/>
    </row>
    <row r="3" spans="1:3" x14ac:dyDescent="0.35">
      <c r="A3" s="270"/>
      <c r="B3" s="270"/>
    </row>
    <row r="4" spans="1:3" x14ac:dyDescent="0.35">
      <c r="A4" s="13"/>
      <c r="B4" s="13"/>
    </row>
    <row r="5" spans="1:3" x14ac:dyDescent="0.35">
      <c r="A5" s="13"/>
      <c r="B5" s="271" t="s">
        <v>1</v>
      </c>
      <c r="C5" s="271"/>
    </row>
    <row r="6" spans="1:3" ht="15" thickBot="1" x14ac:dyDescent="0.4">
      <c r="A6" s="216"/>
      <c r="B6" s="217">
        <v>2023</v>
      </c>
      <c r="C6" s="217">
        <v>2024</v>
      </c>
    </row>
    <row r="7" spans="1:3" ht="15" thickTop="1" x14ac:dyDescent="0.35">
      <c r="A7" s="216"/>
      <c r="B7" s="216"/>
      <c r="C7" s="216"/>
    </row>
    <row r="8" spans="1:3" x14ac:dyDescent="0.35">
      <c r="A8" s="216" t="s">
        <v>2</v>
      </c>
      <c r="B8" s="218">
        <v>82560.605207505549</v>
      </c>
      <c r="C8" s="218">
        <v>91344.174086823419</v>
      </c>
    </row>
    <row r="9" spans="1:3" x14ac:dyDescent="0.35">
      <c r="A9" s="216" t="s">
        <v>24</v>
      </c>
      <c r="B9" s="218">
        <v>394.26620666666668</v>
      </c>
      <c r="C9" s="218">
        <v>394.26620666666668</v>
      </c>
    </row>
    <row r="10" spans="1:3" x14ac:dyDescent="0.35">
      <c r="A10" s="216" t="s">
        <v>25</v>
      </c>
      <c r="B10" s="218">
        <v>357.60426999999999</v>
      </c>
      <c r="C10" s="218">
        <v>357.59541999999999</v>
      </c>
    </row>
    <row r="11" spans="1:3" ht="5.4" customHeight="1" x14ac:dyDescent="0.35">
      <c r="A11" s="216"/>
      <c r="B11" s="219"/>
      <c r="C11" s="219"/>
    </row>
    <row r="12" spans="1:3" ht="5.4" customHeight="1" x14ac:dyDescent="0.35">
      <c r="A12" s="216"/>
      <c r="B12" s="220"/>
      <c r="C12" s="220"/>
    </row>
    <row r="13" spans="1:3" x14ac:dyDescent="0.35">
      <c r="A13" s="216" t="s">
        <v>26</v>
      </c>
      <c r="B13" s="218">
        <f>B8-B9-B11-B10</f>
        <v>81808.734730838885</v>
      </c>
      <c r="C13" s="218">
        <f>C8-C9-C11-C10</f>
        <v>90592.312460156754</v>
      </c>
    </row>
    <row r="14" spans="1:3" x14ac:dyDescent="0.35">
      <c r="A14" s="216"/>
      <c r="B14" s="218"/>
      <c r="C14" s="218"/>
    </row>
    <row r="15" spans="1:3" ht="25" x14ac:dyDescent="0.35">
      <c r="A15" s="221" t="s">
        <v>278</v>
      </c>
      <c r="B15" s="222">
        <v>74091.734730838871</v>
      </c>
      <c r="C15" s="222">
        <v>74942.31246015674</v>
      </c>
    </row>
    <row r="16" spans="1:3" x14ac:dyDescent="0.35">
      <c r="A16" s="216"/>
      <c r="B16" s="222"/>
      <c r="C16" s="222"/>
    </row>
    <row r="17" spans="1:3" x14ac:dyDescent="0.35">
      <c r="A17" s="216" t="s">
        <v>204</v>
      </c>
      <c r="B17" s="218">
        <f>B13-B15</f>
        <v>7717.0000000000146</v>
      </c>
      <c r="C17" s="218">
        <f>C13-C15</f>
        <v>15650.000000000015</v>
      </c>
    </row>
    <row r="19" spans="1:3" x14ac:dyDescent="0.35">
      <c r="A19" s="246" t="s">
        <v>279</v>
      </c>
    </row>
  </sheetData>
  <mergeCells count="4">
    <mergeCell ref="A1:B1"/>
    <mergeCell ref="A3:B3"/>
    <mergeCell ref="B5:C5"/>
    <mergeCell ref="A2:C2"/>
  </mergeCells>
  <pageMargins left="0.7" right="0.7" top="0.75" bottom="0.75" header="0.3" footer="0.3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E291B-25B1-48D2-8FFA-FEB25A0087FC}">
  <sheetPr>
    <pageSetUpPr fitToPage="1"/>
  </sheetPr>
  <dimension ref="B1:Q46"/>
  <sheetViews>
    <sheetView showGridLines="0" view="pageBreakPreview" zoomScale="70" zoomScaleNormal="100" zoomScaleSheetLayoutView="70" workbookViewId="0">
      <pane ySplit="4" topLeftCell="A5" activePane="bottomLeft" state="frozen"/>
      <selection pane="bottomLeft" activeCell="C9" sqref="C9"/>
    </sheetView>
  </sheetViews>
  <sheetFormatPr defaultColWidth="9.08984375" defaultRowHeight="14.5" x14ac:dyDescent="0.35"/>
  <cols>
    <col min="1" max="1" width="3.54296875" style="225" customWidth="1"/>
    <col min="2" max="2" width="18.54296875" style="225" customWidth="1"/>
    <col min="3" max="3" width="57.54296875" style="225" customWidth="1"/>
    <col min="4" max="4" width="10" style="225" customWidth="1"/>
    <col min="5" max="6" width="12.08984375" style="225" customWidth="1"/>
    <col min="7" max="7" width="3.08984375" style="225" customWidth="1"/>
    <col min="18" max="16384" width="9.08984375" style="225"/>
  </cols>
  <sheetData>
    <row r="1" spans="2:6" x14ac:dyDescent="0.35">
      <c r="B1" s="223"/>
      <c r="C1" s="120" t="s">
        <v>353</v>
      </c>
      <c r="D1" s="224"/>
      <c r="E1" s="224"/>
      <c r="F1" s="223"/>
    </row>
    <row r="2" spans="2:6" x14ac:dyDescent="0.35">
      <c r="B2" s="223"/>
      <c r="C2" s="224"/>
      <c r="D2" s="224"/>
      <c r="E2" s="224"/>
      <c r="F2" s="223"/>
    </row>
    <row r="3" spans="2:6" x14ac:dyDescent="0.35">
      <c r="B3" s="223"/>
      <c r="C3" s="223"/>
      <c r="D3" s="223"/>
      <c r="E3" s="271" t="s">
        <v>1</v>
      </c>
      <c r="F3" s="271"/>
    </row>
    <row r="4" spans="2:6" ht="15" customHeight="1" x14ac:dyDescent="0.35">
      <c r="B4" s="223"/>
      <c r="C4" s="223"/>
      <c r="D4" s="223"/>
      <c r="E4" s="226">
        <v>2023</v>
      </c>
      <c r="F4" s="226">
        <v>2024</v>
      </c>
    </row>
    <row r="5" spans="2:6" x14ac:dyDescent="0.35">
      <c r="B5" s="223" t="s">
        <v>27</v>
      </c>
      <c r="C5" s="223"/>
      <c r="D5" s="223"/>
      <c r="E5" s="223"/>
      <c r="F5" s="223"/>
    </row>
    <row r="6" spans="2:6" ht="7.5" customHeight="1" x14ac:dyDescent="0.35">
      <c r="B6" s="223"/>
      <c r="C6" s="226"/>
      <c r="D6" s="223"/>
      <c r="E6" s="223"/>
      <c r="F6" s="227"/>
    </row>
    <row r="7" spans="2:6" ht="14" customHeight="1" x14ac:dyDescent="0.35">
      <c r="B7" s="223"/>
      <c r="C7" s="226"/>
      <c r="D7" s="223"/>
      <c r="E7" s="223"/>
      <c r="F7" s="227"/>
    </row>
    <row r="8" spans="2:6" ht="14.4" customHeight="1" x14ac:dyDescent="0.35">
      <c r="B8" s="223" t="s">
        <v>28</v>
      </c>
      <c r="C8" s="228" t="s">
        <v>205</v>
      </c>
      <c r="D8" s="229" t="s">
        <v>29</v>
      </c>
      <c r="E8" s="227">
        <v>64470.961157756377</v>
      </c>
      <c r="F8" s="227">
        <v>67298.264927894415</v>
      </c>
    </row>
    <row r="9" spans="2:6" ht="14.4" customHeight="1" x14ac:dyDescent="0.35">
      <c r="B9" s="223" t="s">
        <v>237</v>
      </c>
      <c r="C9" s="238" t="s">
        <v>233</v>
      </c>
      <c r="D9" s="239" t="s">
        <v>29</v>
      </c>
      <c r="E9" s="240">
        <v>8888.3616781877863</v>
      </c>
      <c r="F9" s="240">
        <v>9870.3890268048854</v>
      </c>
    </row>
    <row r="10" spans="2:6" ht="14.4" customHeight="1" x14ac:dyDescent="0.35">
      <c r="B10" s="223" t="s">
        <v>238</v>
      </c>
      <c r="C10" s="238" t="s">
        <v>234</v>
      </c>
      <c r="D10" s="239" t="s">
        <v>29</v>
      </c>
      <c r="E10" s="240">
        <v>55582.599479568584</v>
      </c>
      <c r="F10" s="240">
        <v>57427.87590108953</v>
      </c>
    </row>
    <row r="11" spans="2:6" ht="14.4" customHeight="1" x14ac:dyDescent="0.35">
      <c r="B11" s="223" t="s">
        <v>30</v>
      </c>
      <c r="C11" s="228" t="s">
        <v>31</v>
      </c>
      <c r="D11" s="229" t="s">
        <v>29</v>
      </c>
      <c r="E11" s="227">
        <v>9771.6449237509587</v>
      </c>
      <c r="F11" s="227">
        <v>8808.7146814176249</v>
      </c>
    </row>
    <row r="12" spans="2:6" ht="13.25" customHeight="1" x14ac:dyDescent="0.35">
      <c r="B12" s="223" t="s">
        <v>32</v>
      </c>
      <c r="C12" s="228" t="s">
        <v>206</v>
      </c>
      <c r="D12" s="229" t="s">
        <v>29</v>
      </c>
      <c r="E12" s="227">
        <v>26281.582190702597</v>
      </c>
      <c r="F12" s="227">
        <v>26194.153610012567</v>
      </c>
    </row>
    <row r="13" spans="2:6" ht="13.25" customHeight="1" x14ac:dyDescent="0.35">
      <c r="B13" s="223" t="s">
        <v>33</v>
      </c>
      <c r="C13" s="228" t="s">
        <v>207</v>
      </c>
      <c r="D13" s="229" t="s">
        <v>29</v>
      </c>
      <c r="E13" s="227">
        <f>(E8+E11)*8.3%</f>
        <v>6162.1363047651103</v>
      </c>
      <c r="F13" s="227">
        <f>(F8+F11)*14.38%</f>
        <v>10944.183667819072</v>
      </c>
    </row>
    <row r="14" spans="2:6" ht="11.4" customHeight="1" x14ac:dyDescent="0.35">
      <c r="B14" s="223"/>
      <c r="C14" s="226"/>
      <c r="D14" s="223"/>
      <c r="E14" s="227"/>
      <c r="F14" s="227"/>
    </row>
    <row r="15" spans="2:6" ht="15" thickBot="1" x14ac:dyDescent="0.4">
      <c r="B15" s="223" t="s">
        <v>34</v>
      </c>
      <c r="C15" s="230" t="s">
        <v>35</v>
      </c>
      <c r="D15" s="231" t="s">
        <v>29</v>
      </c>
      <c r="E15" s="232">
        <f>E8+E12+E11+E13</f>
        <v>106686.32457697504</v>
      </c>
      <c r="F15" s="232">
        <f>F8+F12+F11+F13</f>
        <v>113245.31688714368</v>
      </c>
    </row>
    <row r="16" spans="2:6" ht="7.5" customHeight="1" thickTop="1" x14ac:dyDescent="0.35">
      <c r="B16" s="223"/>
      <c r="C16" s="223"/>
      <c r="D16" s="223"/>
      <c r="E16" s="227"/>
      <c r="F16" s="227"/>
    </row>
    <row r="17" spans="2:6" x14ac:dyDescent="0.35">
      <c r="B17" s="223" t="s">
        <v>281</v>
      </c>
      <c r="C17" s="233" t="s">
        <v>208</v>
      </c>
      <c r="D17" s="229" t="s">
        <v>29</v>
      </c>
      <c r="E17" s="227">
        <f>'Table 1.2'!B17</f>
        <v>7717.0000000000146</v>
      </c>
      <c r="F17" s="227"/>
    </row>
    <row r="18" spans="2:6" x14ac:dyDescent="0.35">
      <c r="B18" s="223" t="s">
        <v>36</v>
      </c>
      <c r="C18" s="228" t="s">
        <v>37</v>
      </c>
      <c r="D18" s="223" t="s">
        <v>38</v>
      </c>
      <c r="E18" s="234">
        <f>E17/E15</f>
        <v>7.2333544440666683E-2</v>
      </c>
      <c r="F18" s="234"/>
    </row>
    <row r="19" spans="2:6" x14ac:dyDescent="0.35">
      <c r="B19" s="223" t="s">
        <v>39</v>
      </c>
      <c r="C19" s="228" t="s">
        <v>40</v>
      </c>
      <c r="D19" s="223" t="s">
        <v>38</v>
      </c>
      <c r="E19" s="234">
        <f>E17/(E8+E11)</f>
        <v>0.10394301072254786</v>
      </c>
      <c r="F19" s="234"/>
    </row>
    <row r="20" spans="2:6" ht="7.5" customHeight="1" x14ac:dyDescent="0.35">
      <c r="B20" s="223"/>
      <c r="C20" s="228"/>
      <c r="D20" s="223"/>
      <c r="E20" s="227"/>
      <c r="F20" s="227"/>
    </row>
    <row r="21" spans="2:6" ht="15" thickBot="1" x14ac:dyDescent="0.4">
      <c r="B21" s="223" t="s">
        <v>264</v>
      </c>
      <c r="C21" s="230" t="s">
        <v>209</v>
      </c>
      <c r="D21" s="231" t="s">
        <v>29</v>
      </c>
      <c r="E21" s="232">
        <f>E15+(E8+E11)*(E19)</f>
        <v>114403.32457697505</v>
      </c>
      <c r="F21" s="232">
        <f>F15+(F8+F11)*(E19)</f>
        <v>121156.10548473513</v>
      </c>
    </row>
    <row r="22" spans="2:6" ht="9.75" customHeight="1" thickTop="1" x14ac:dyDescent="0.35">
      <c r="B22" s="223"/>
      <c r="C22" s="223"/>
      <c r="D22" s="223"/>
      <c r="E22" s="227"/>
      <c r="F22" s="227"/>
    </row>
    <row r="23" spans="2:6" x14ac:dyDescent="0.35">
      <c r="B23" s="223" t="s">
        <v>282</v>
      </c>
      <c r="C23" s="233" t="s">
        <v>210</v>
      </c>
      <c r="D23" s="229" t="s">
        <v>29</v>
      </c>
      <c r="E23" s="227"/>
      <c r="F23" s="227">
        <f>'Table 1.2'!C17</f>
        <v>15650.000000000015</v>
      </c>
    </row>
    <row r="24" spans="2:6" x14ac:dyDescent="0.35">
      <c r="B24" s="223" t="s">
        <v>211</v>
      </c>
      <c r="C24" s="233" t="s">
        <v>212</v>
      </c>
      <c r="D24" s="229" t="s">
        <v>29</v>
      </c>
      <c r="E24" s="227"/>
      <c r="F24" s="227">
        <f>F21-F15</f>
        <v>7910.7885975914542</v>
      </c>
    </row>
    <row r="25" spans="2:6" x14ac:dyDescent="0.35">
      <c r="B25" s="223" t="s">
        <v>213</v>
      </c>
      <c r="C25" s="233" t="s">
        <v>214</v>
      </c>
      <c r="D25" s="229" t="s">
        <v>29</v>
      </c>
      <c r="E25" s="227"/>
      <c r="F25" s="227">
        <f>F23-F24</f>
        <v>7739.2114024085604</v>
      </c>
    </row>
    <row r="26" spans="2:6" x14ac:dyDescent="0.35">
      <c r="B26" s="223" t="s">
        <v>215</v>
      </c>
      <c r="C26" s="228" t="s">
        <v>37</v>
      </c>
      <c r="D26" s="223" t="s">
        <v>38</v>
      </c>
      <c r="E26" s="234"/>
      <c r="F26" s="234">
        <f>F25/F21</f>
        <v>6.3878014000570943E-2</v>
      </c>
    </row>
    <row r="27" spans="2:6" x14ac:dyDescent="0.35">
      <c r="B27" s="223" t="s">
        <v>216</v>
      </c>
      <c r="C27" s="228" t="s">
        <v>40</v>
      </c>
      <c r="D27" s="223" t="s">
        <v>38</v>
      </c>
      <c r="E27" s="234"/>
      <c r="F27" s="234">
        <f>F25/(F8+F11)</f>
        <v>0.1016885894321003</v>
      </c>
    </row>
    <row r="28" spans="2:6" ht="7" customHeight="1" x14ac:dyDescent="0.35">
      <c r="B28" s="223"/>
      <c r="C28" s="228"/>
      <c r="D28" s="223"/>
      <c r="E28" s="227"/>
      <c r="F28" s="227"/>
    </row>
    <row r="29" spans="2:6" ht="15" thickBot="1" x14ac:dyDescent="0.4">
      <c r="B29" s="223" t="s">
        <v>217</v>
      </c>
      <c r="C29" s="230" t="s">
        <v>218</v>
      </c>
      <c r="D29" s="231" t="s">
        <v>29</v>
      </c>
      <c r="E29" s="232"/>
      <c r="F29" s="232">
        <f>F21*(1+F26)</f>
        <v>128895.31688714371</v>
      </c>
    </row>
    <row r="30" spans="2:6" ht="15" thickTop="1" x14ac:dyDescent="0.35">
      <c r="B30" s="223"/>
      <c r="C30" s="223"/>
      <c r="D30" s="223"/>
      <c r="E30" s="227"/>
      <c r="F30" s="227"/>
    </row>
    <row r="31" spans="2:6" x14ac:dyDescent="0.35">
      <c r="B31" s="223" t="s">
        <v>219</v>
      </c>
      <c r="C31" s="228" t="s">
        <v>220</v>
      </c>
      <c r="D31" s="223"/>
      <c r="E31" s="234"/>
      <c r="F31" s="234">
        <f>(1+E18)*(1+F26)-1</f>
        <v>0.14083208160572958</v>
      </c>
    </row>
    <row r="32" spans="2:6" ht="11.25" customHeight="1" x14ac:dyDescent="0.35">
      <c r="B32" s="223"/>
      <c r="C32" s="228"/>
      <c r="D32" s="223"/>
      <c r="E32" s="234"/>
      <c r="F32" s="234"/>
    </row>
    <row r="33" spans="2:6" x14ac:dyDescent="0.35">
      <c r="B33" s="223"/>
      <c r="C33" s="235" t="s">
        <v>41</v>
      </c>
      <c r="D33" s="223"/>
      <c r="E33" s="236"/>
      <c r="F33" s="236"/>
    </row>
    <row r="34" spans="2:6" x14ac:dyDescent="0.35">
      <c r="B34" s="223" t="s">
        <v>221</v>
      </c>
      <c r="C34" s="228" t="s">
        <v>40</v>
      </c>
      <c r="D34" s="223" t="s">
        <v>38</v>
      </c>
      <c r="E34" s="237">
        <f>ROUND(E19,4)</f>
        <v>0.10390000000000001</v>
      </c>
      <c r="F34" s="237">
        <f>ROUND(F27,4)</f>
        <v>0.1017</v>
      </c>
    </row>
    <row r="35" spans="2:6" x14ac:dyDescent="0.35">
      <c r="B35" s="223">
        <v>14</v>
      </c>
      <c r="C35" s="228" t="s">
        <v>42</v>
      </c>
      <c r="D35" s="223" t="s">
        <v>38</v>
      </c>
      <c r="E35" s="237">
        <v>0.34839999999999999</v>
      </c>
      <c r="F35" s="237">
        <f>E35+E34</f>
        <v>0.45229999999999998</v>
      </c>
    </row>
    <row r="36" spans="2:6" x14ac:dyDescent="0.35">
      <c r="B36" s="223">
        <v>15</v>
      </c>
      <c r="C36" s="228" t="s">
        <v>43</v>
      </c>
      <c r="D36" s="223" t="s">
        <v>38</v>
      </c>
      <c r="E36" s="237">
        <v>0.31190000000000001</v>
      </c>
      <c r="F36" s="237">
        <f>E36+E34</f>
        <v>0.4158</v>
      </c>
    </row>
    <row r="37" spans="2:6" x14ac:dyDescent="0.35">
      <c r="B37" s="223"/>
      <c r="C37" s="228"/>
      <c r="D37" s="223"/>
      <c r="E37" s="119"/>
      <c r="F37" s="119"/>
    </row>
    <row r="38" spans="2:6" x14ac:dyDescent="0.35">
      <c r="B38" s="223" t="s">
        <v>222</v>
      </c>
      <c r="C38" s="228" t="s">
        <v>44</v>
      </c>
      <c r="D38" s="223" t="s">
        <v>38</v>
      </c>
      <c r="E38" s="237">
        <f>E35+E34</f>
        <v>0.45229999999999998</v>
      </c>
      <c r="F38" s="237">
        <f>F35+F34</f>
        <v>0.55399999999999994</v>
      </c>
    </row>
    <row r="39" spans="2:6" x14ac:dyDescent="0.35">
      <c r="B39" s="223" t="s">
        <v>223</v>
      </c>
      <c r="C39" s="228" t="s">
        <v>45</v>
      </c>
      <c r="D39" s="223" t="s">
        <v>38</v>
      </c>
      <c r="E39" s="237">
        <f>E36+E34</f>
        <v>0.4158</v>
      </c>
      <c r="F39" s="237">
        <f>F36+F34</f>
        <v>0.51749999999999996</v>
      </c>
    </row>
    <row r="41" spans="2:6" x14ac:dyDescent="0.35">
      <c r="B41" s="223"/>
      <c r="C41" s="119"/>
      <c r="D41" s="119"/>
      <c r="E41" s="119"/>
      <c r="F41" s="119"/>
    </row>
    <row r="42" spans="2:6" x14ac:dyDescent="0.35">
      <c r="B42" s="223" t="s">
        <v>46</v>
      </c>
      <c r="C42" s="223"/>
      <c r="D42" s="223"/>
      <c r="E42" s="223"/>
      <c r="F42" s="223"/>
    </row>
    <row r="43" spans="2:6" ht="40.5" customHeight="1" x14ac:dyDescent="0.35">
      <c r="B43" s="273" t="s">
        <v>235</v>
      </c>
      <c r="C43" s="273"/>
      <c r="D43" s="273"/>
      <c r="E43" s="273"/>
      <c r="F43" s="273"/>
    </row>
    <row r="44" spans="2:6" ht="60.5" customHeight="1" x14ac:dyDescent="0.35">
      <c r="B44" s="273" t="s">
        <v>280</v>
      </c>
      <c r="C44" s="273"/>
      <c r="D44" s="273"/>
      <c r="E44" s="273"/>
      <c r="F44" s="273"/>
    </row>
    <row r="45" spans="2:6" ht="49.5" customHeight="1" x14ac:dyDescent="0.35">
      <c r="B45" s="273" t="s">
        <v>236</v>
      </c>
      <c r="C45" s="273"/>
      <c r="D45" s="273"/>
      <c r="E45" s="273"/>
      <c r="F45" s="273"/>
    </row>
    <row r="46" spans="2:6" ht="8.25" customHeight="1" x14ac:dyDescent="0.35"/>
  </sheetData>
  <mergeCells count="4">
    <mergeCell ref="B43:F43"/>
    <mergeCell ref="B44:F44"/>
    <mergeCell ref="B45:F45"/>
    <mergeCell ref="E3:F3"/>
  </mergeCells>
  <pageMargins left="0.70866141732283472" right="0.70866141732283472" top="0.74803149606299213" bottom="0.74803149606299213" header="0.31496062992125984" footer="0.31496062992125984"/>
  <pageSetup scale="79" orientation="portrait" r:id="rId1"/>
  <colBreaks count="1" manualBreakCount="1">
    <brk id="6" max="8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7C354-74E2-4914-8A8B-1253E6B3518C}">
  <sheetPr>
    <pageSetUpPr fitToPage="1"/>
  </sheetPr>
  <dimension ref="B1:P42"/>
  <sheetViews>
    <sheetView showGridLines="0" view="pageBreakPreview" zoomScaleNormal="100" zoomScaleSheetLayoutView="100" workbookViewId="0">
      <selection activeCell="C5" sqref="C5"/>
    </sheetView>
  </sheetViews>
  <sheetFormatPr defaultColWidth="9.08984375" defaultRowHeight="14.5" x14ac:dyDescent="0.35"/>
  <cols>
    <col min="1" max="1" width="9.08984375" style="121"/>
    <col min="2" max="2" width="53.08984375" style="121" bestFit="1" customWidth="1"/>
    <col min="3" max="4" width="11.26953125" style="121" customWidth="1"/>
    <col min="5" max="5" width="2.08984375" style="121" customWidth="1"/>
    <col min="6" max="7" width="11.26953125" style="121" customWidth="1"/>
    <col min="8" max="8" width="2.08984375" style="121" customWidth="1"/>
    <col min="9" max="10" width="11.26953125" style="121" customWidth="1"/>
    <col min="17" max="16384" width="9.08984375" style="121"/>
  </cols>
  <sheetData>
    <row r="1" spans="2:10" ht="43.25" customHeight="1" x14ac:dyDescent="0.35">
      <c r="B1" s="275" t="s">
        <v>354</v>
      </c>
      <c r="C1" s="275"/>
      <c r="D1" s="275"/>
      <c r="E1" s="275"/>
      <c r="F1" s="275"/>
      <c r="G1" s="275"/>
      <c r="H1" s="275"/>
      <c r="I1" s="275"/>
      <c r="J1" s="275"/>
    </row>
    <row r="2" spans="2:10" x14ac:dyDescent="0.35">
      <c r="J2" s="140"/>
    </row>
    <row r="3" spans="2:10" ht="15" thickBot="1" x14ac:dyDescent="0.4">
      <c r="C3" s="139"/>
      <c r="D3" s="139"/>
      <c r="E3" s="139"/>
      <c r="F3" s="139"/>
      <c r="G3" s="139"/>
    </row>
    <row r="4" spans="2:10" ht="15" thickBot="1" x14ac:dyDescent="0.4">
      <c r="C4" s="269" t="s">
        <v>0</v>
      </c>
      <c r="D4" s="269"/>
      <c r="E4" s="5"/>
      <c r="F4" s="269" t="s">
        <v>1</v>
      </c>
      <c r="G4" s="269"/>
      <c r="H4" s="5"/>
      <c r="I4" s="269" t="s">
        <v>76</v>
      </c>
      <c r="J4" s="269"/>
    </row>
    <row r="5" spans="2:10" ht="15" thickBot="1" x14ac:dyDescent="0.4">
      <c r="C5" s="215">
        <v>2023</v>
      </c>
      <c r="D5" s="215">
        <v>2024</v>
      </c>
      <c r="E5" s="5"/>
      <c r="F5" s="215">
        <v>2023</v>
      </c>
      <c r="G5" s="215">
        <v>2024</v>
      </c>
      <c r="H5" s="5"/>
      <c r="I5" s="215">
        <v>2023</v>
      </c>
      <c r="J5" s="215">
        <v>2024</v>
      </c>
    </row>
    <row r="6" spans="2:10" ht="7.5" customHeight="1" x14ac:dyDescent="0.35">
      <c r="C6" s="139"/>
      <c r="D6" s="139"/>
      <c r="E6" s="139"/>
      <c r="F6" s="139"/>
      <c r="G6" s="139"/>
      <c r="H6" s="139"/>
    </row>
    <row r="7" spans="2:10" x14ac:dyDescent="0.35">
      <c r="B7" s="121" t="s">
        <v>155</v>
      </c>
      <c r="C7" s="143">
        <v>525453.63954764721</v>
      </c>
      <c r="D7" s="143">
        <v>531151.12204028084</v>
      </c>
      <c r="E7" s="144"/>
      <c r="F7" s="143">
        <v>525453.66908829007</v>
      </c>
      <c r="G7" s="143">
        <v>538232.00134735683</v>
      </c>
      <c r="I7" s="143">
        <f>F7-C7</f>
        <v>2.954064286313951E-2</v>
      </c>
      <c r="J7" s="143">
        <f>G7-D7</f>
        <v>7080.8793070759857</v>
      </c>
    </row>
    <row r="8" spans="2:10" x14ac:dyDescent="0.35">
      <c r="B8" s="121" t="s">
        <v>152</v>
      </c>
      <c r="C8" s="143">
        <v>6102.4087850000005</v>
      </c>
      <c r="D8" s="143">
        <v>16810.506519999999</v>
      </c>
      <c r="E8" s="144"/>
      <c r="F8" s="143">
        <v>1964.0227500000001</v>
      </c>
      <c r="G8" s="143">
        <v>14289.011295</v>
      </c>
      <c r="I8" s="143">
        <f>F8-C8</f>
        <v>-4138.3860350000004</v>
      </c>
      <c r="J8" s="143">
        <f>G8-D8</f>
        <v>-2521.4952249999988</v>
      </c>
    </row>
    <row r="9" spans="2:10" x14ac:dyDescent="0.35">
      <c r="B9" s="121" t="s">
        <v>156</v>
      </c>
      <c r="C9" s="143">
        <v>519353.40969073004</v>
      </c>
      <c r="D9" s="143">
        <v>514341.61552028073</v>
      </c>
      <c r="E9" s="144"/>
      <c r="F9" s="143">
        <f>F7-F8</f>
        <v>523489.64633829007</v>
      </c>
      <c r="G9" s="143">
        <f>G7-G8</f>
        <v>523942.99005235685</v>
      </c>
      <c r="I9" s="143">
        <f>I7-I8</f>
        <v>4138.4155756428636</v>
      </c>
      <c r="J9" s="143">
        <f>J7-J8</f>
        <v>9602.3745320759845</v>
      </c>
    </row>
    <row r="10" spans="2:10" ht="2" customHeight="1" x14ac:dyDescent="0.35">
      <c r="C10" s="144"/>
      <c r="D10" s="144"/>
      <c r="E10" s="144"/>
      <c r="F10" s="144"/>
      <c r="G10" s="144"/>
      <c r="I10" s="144"/>
      <c r="J10" s="144"/>
    </row>
    <row r="11" spans="2:10" x14ac:dyDescent="0.35">
      <c r="B11" s="121" t="s">
        <v>151</v>
      </c>
      <c r="C11" s="145">
        <v>74480</v>
      </c>
      <c r="D11" s="145">
        <v>68095</v>
      </c>
      <c r="E11" s="144"/>
      <c r="F11" s="145">
        <v>77577.644518222398</v>
      </c>
      <c r="G11" s="145">
        <v>75333.949390486086</v>
      </c>
      <c r="I11" s="145">
        <f t="shared" ref="I11:J13" si="0">F11-C11</f>
        <v>3097.6445182223979</v>
      </c>
      <c r="J11" s="145">
        <f t="shared" si="0"/>
        <v>7238.9493904860865</v>
      </c>
    </row>
    <row r="12" spans="2:10" x14ac:dyDescent="0.35">
      <c r="B12" s="149" t="s">
        <v>150</v>
      </c>
      <c r="C12" s="150">
        <f>C11*0.9</f>
        <v>67032</v>
      </c>
      <c r="D12" s="150">
        <f>D11*0.9</f>
        <v>61285.5</v>
      </c>
      <c r="E12" s="151"/>
      <c r="F12" s="150">
        <f>F11*0.9</f>
        <v>69819.880066400161</v>
      </c>
      <c r="G12" s="150">
        <f>G11*0.9</f>
        <v>67800.554451437478</v>
      </c>
      <c r="I12" s="150">
        <f t="shared" si="0"/>
        <v>2787.880066400161</v>
      </c>
      <c r="J12" s="150">
        <f t="shared" si="0"/>
        <v>6515.0544514374778</v>
      </c>
    </row>
    <row r="13" spans="2:10" x14ac:dyDescent="0.35">
      <c r="B13" s="149" t="s">
        <v>132</v>
      </c>
      <c r="C13" s="150">
        <f>C11-C12</f>
        <v>7448</v>
      </c>
      <c r="D13" s="150">
        <f>D11-D12</f>
        <v>6809.5</v>
      </c>
      <c r="E13" s="151"/>
      <c r="F13" s="150">
        <f>F11-F12</f>
        <v>7757.7644518222369</v>
      </c>
      <c r="G13" s="150">
        <f>G11-G12</f>
        <v>7533.3949390486086</v>
      </c>
      <c r="I13" s="150">
        <f t="shared" si="0"/>
        <v>309.76445182223688</v>
      </c>
      <c r="J13" s="150">
        <f t="shared" si="0"/>
        <v>723.89493904860865</v>
      </c>
    </row>
    <row r="14" spans="2:10" ht="2" customHeight="1" x14ac:dyDescent="0.35">
      <c r="C14" s="133"/>
      <c r="D14" s="133"/>
      <c r="E14" s="135"/>
      <c r="F14" s="133"/>
      <c r="G14" s="133"/>
      <c r="I14" s="133"/>
      <c r="J14" s="133"/>
    </row>
    <row r="15" spans="2:10" x14ac:dyDescent="0.35">
      <c r="B15" s="121" t="s">
        <v>149</v>
      </c>
      <c r="C15" s="133"/>
      <c r="D15" s="133"/>
      <c r="E15" s="135"/>
      <c r="F15" s="133"/>
      <c r="G15" s="133"/>
      <c r="I15" s="133"/>
      <c r="J15" s="133"/>
    </row>
    <row r="16" spans="2:10" x14ac:dyDescent="0.35">
      <c r="B16" s="124" t="s">
        <v>148</v>
      </c>
      <c r="C16" s="137">
        <v>0.19059000000000001</v>
      </c>
      <c r="D16" s="137">
        <f>C16</f>
        <v>0.19059000000000001</v>
      </c>
      <c r="E16" s="138"/>
      <c r="F16" s="137">
        <f>C16</f>
        <v>0.19059000000000001</v>
      </c>
      <c r="G16" s="137">
        <f>D16</f>
        <v>0.19059000000000001</v>
      </c>
      <c r="I16" s="137">
        <f t="shared" ref="I16:J18" si="1">F16-C16</f>
        <v>0</v>
      </c>
      <c r="J16" s="137">
        <f t="shared" si="1"/>
        <v>0</v>
      </c>
    </row>
    <row r="17" spans="2:10" x14ac:dyDescent="0.35">
      <c r="B17" s="124" t="s">
        <v>147</v>
      </c>
      <c r="C17" s="137">
        <v>0.30686000000000002</v>
      </c>
      <c r="D17" s="137">
        <f>C17</f>
        <v>0.30686000000000002</v>
      </c>
      <c r="E17" s="138"/>
      <c r="F17" s="137">
        <f>C17</f>
        <v>0.30686000000000002</v>
      </c>
      <c r="G17" s="137">
        <f>D17</f>
        <v>0.30686000000000002</v>
      </c>
      <c r="I17" s="137">
        <f t="shared" si="1"/>
        <v>0</v>
      </c>
      <c r="J17" s="137">
        <f t="shared" si="1"/>
        <v>0</v>
      </c>
    </row>
    <row r="18" spans="2:10" s="126" customFormat="1" x14ac:dyDescent="0.35">
      <c r="B18" s="126" t="s">
        <v>146</v>
      </c>
      <c r="C18" s="131">
        <f>C12*C16+C13*C17</f>
        <v>15061.122160000001</v>
      </c>
      <c r="D18" s="131">
        <f>D12*D16+D13*D17</f>
        <v>13769.966615000001</v>
      </c>
      <c r="E18" s="132"/>
      <c r="F18" s="131">
        <f>F12*F16+F13*F17</f>
        <v>15687.518541541378</v>
      </c>
      <c r="G18" s="131">
        <f>G12*G16+G13*G17</f>
        <v>15233.805243895928</v>
      </c>
      <c r="I18" s="131">
        <f t="shared" si="1"/>
        <v>626.3963815413772</v>
      </c>
      <c r="J18" s="131">
        <f t="shared" si="1"/>
        <v>1463.8386288959264</v>
      </c>
    </row>
    <row r="19" spans="2:10" ht="2" customHeight="1" x14ac:dyDescent="0.35">
      <c r="C19" s="133"/>
      <c r="D19" s="133"/>
      <c r="E19" s="134"/>
      <c r="F19" s="133"/>
      <c r="G19" s="133"/>
      <c r="I19" s="133"/>
      <c r="J19" s="133"/>
    </row>
    <row r="20" spans="2:10" x14ac:dyDescent="0.35">
      <c r="B20" s="136" t="s">
        <v>145</v>
      </c>
    </row>
    <row r="21" spans="2:10" x14ac:dyDescent="0.35">
      <c r="B21" s="124" t="s">
        <v>144</v>
      </c>
      <c r="C21" s="133">
        <v>198</v>
      </c>
      <c r="D21" s="133">
        <v>198</v>
      </c>
      <c r="E21" s="134"/>
      <c r="F21" s="133">
        <f>C21</f>
        <v>198</v>
      </c>
      <c r="G21" s="133">
        <f>D21</f>
        <v>198</v>
      </c>
      <c r="I21" s="133">
        <f>F21-C21</f>
        <v>0</v>
      </c>
      <c r="J21" s="133">
        <f>G21-D21</f>
        <v>0</v>
      </c>
    </row>
    <row r="22" spans="2:10" x14ac:dyDescent="0.35">
      <c r="B22" s="124" t="s">
        <v>143</v>
      </c>
      <c r="C22" s="133">
        <v>0</v>
      </c>
      <c r="D22" s="133">
        <v>0</v>
      </c>
      <c r="E22" s="134"/>
      <c r="F22" s="133">
        <v>0</v>
      </c>
      <c r="G22" s="133">
        <v>0</v>
      </c>
      <c r="I22" s="133">
        <f>F22-C22</f>
        <v>0</v>
      </c>
      <c r="J22" s="133">
        <f>G22-D22</f>
        <v>0</v>
      </c>
    </row>
    <row r="23" spans="2:10" ht="2" customHeight="1" x14ac:dyDescent="0.35">
      <c r="C23" s="133"/>
      <c r="D23" s="133"/>
      <c r="E23" s="134"/>
      <c r="F23" s="133"/>
      <c r="G23" s="133"/>
      <c r="I23" s="133"/>
      <c r="J23" s="133"/>
    </row>
    <row r="24" spans="2:10" x14ac:dyDescent="0.35">
      <c r="B24" s="126" t="s">
        <v>142</v>
      </c>
      <c r="C24" s="131">
        <f>C21*C17+C22*C16</f>
        <v>60.758280000000006</v>
      </c>
      <c r="D24" s="131">
        <f>D21*D17+D22*D16</f>
        <v>60.758280000000006</v>
      </c>
      <c r="E24" s="132"/>
      <c r="F24" s="131">
        <f>F21*F17+F22*F16</f>
        <v>60.758280000000006</v>
      </c>
      <c r="G24" s="131">
        <f>G21*G17+G22*G16</f>
        <v>60.758280000000006</v>
      </c>
      <c r="I24" s="131">
        <f>F24-C24</f>
        <v>0</v>
      </c>
      <c r="J24" s="131">
        <f>G24-D24</f>
        <v>0</v>
      </c>
    </row>
    <row r="25" spans="2:10" ht="2" customHeight="1" x14ac:dyDescent="0.35">
      <c r="C25" s="129"/>
      <c r="D25" s="129"/>
      <c r="E25" s="130"/>
      <c r="F25" s="129"/>
      <c r="G25" s="129"/>
      <c r="I25" s="129"/>
      <c r="J25" s="129"/>
    </row>
    <row r="26" spans="2:10" s="126" customFormat="1" ht="15" thickBot="1" x14ac:dyDescent="0.4">
      <c r="B26" s="126" t="s">
        <v>141</v>
      </c>
      <c r="C26" s="128">
        <f>C18+C24</f>
        <v>15121.880440000001</v>
      </c>
      <c r="D26" s="128">
        <f>D18+D24</f>
        <v>13830.724895000001</v>
      </c>
      <c r="E26" s="127"/>
      <c r="F26" s="128">
        <f>F18+F24</f>
        <v>15748.276821541378</v>
      </c>
      <c r="G26" s="128">
        <f>G18+G24</f>
        <v>15294.563523895928</v>
      </c>
      <c r="I26" s="128">
        <f>F26-C26</f>
        <v>626.3963815413772</v>
      </c>
      <c r="J26" s="128">
        <f>G26-D26</f>
        <v>1463.8386288959264</v>
      </c>
    </row>
    <row r="27" spans="2:10" s="126" customFormat="1" ht="2" customHeight="1" x14ac:dyDescent="0.35">
      <c r="C27" s="127"/>
      <c r="D27" s="127"/>
      <c r="E27" s="127"/>
      <c r="F27" s="127"/>
      <c r="G27" s="127"/>
      <c r="I27" s="127"/>
      <c r="J27" s="127"/>
    </row>
    <row r="28" spans="2:10" x14ac:dyDescent="0.35">
      <c r="C28" s="123"/>
      <c r="D28" s="123"/>
      <c r="E28" s="123"/>
      <c r="F28" s="123"/>
      <c r="G28" s="123"/>
      <c r="I28" s="123"/>
      <c r="J28" s="123"/>
    </row>
    <row r="29" spans="2:10" x14ac:dyDescent="0.35">
      <c r="B29" s="126" t="s">
        <v>153</v>
      </c>
      <c r="C29" s="123"/>
      <c r="D29" s="123"/>
      <c r="E29" s="123"/>
      <c r="F29" s="123"/>
      <c r="G29" s="123"/>
      <c r="I29" s="123"/>
      <c r="J29" s="123"/>
    </row>
    <row r="30" spans="2:10" x14ac:dyDescent="0.35">
      <c r="B30" s="124" t="s">
        <v>16</v>
      </c>
      <c r="C30" s="141">
        <v>51.0194109003831</v>
      </c>
      <c r="D30" s="141">
        <f>C30</f>
        <v>51.0194109003831</v>
      </c>
      <c r="E30" s="141"/>
      <c r="F30" s="141">
        <v>51.0194109003831</v>
      </c>
      <c r="G30" s="141">
        <f>F30</f>
        <v>51.0194109003831</v>
      </c>
      <c r="I30" s="141">
        <f t="shared" ref="I30:J32" si="2">F30-C30</f>
        <v>0</v>
      </c>
      <c r="J30" s="141">
        <f t="shared" si="2"/>
        <v>0</v>
      </c>
    </row>
    <row r="31" spans="2:10" x14ac:dyDescent="0.35">
      <c r="B31" s="124" t="s">
        <v>140</v>
      </c>
      <c r="C31" s="141">
        <v>1099.1849810559543</v>
      </c>
      <c r="D31" s="141">
        <v>3085.1160665235666</v>
      </c>
      <c r="E31" s="141"/>
      <c r="F31" s="141">
        <v>329.19002999999998</v>
      </c>
      <c r="G31" s="141">
        <v>2708.2175894531215</v>
      </c>
      <c r="I31" s="141">
        <f t="shared" si="2"/>
        <v>-769.99495105595429</v>
      </c>
      <c r="J31" s="141">
        <f t="shared" si="2"/>
        <v>-376.8984770704451</v>
      </c>
    </row>
    <row r="32" spans="2:10" ht="15" thickBot="1" x14ac:dyDescent="0.4">
      <c r="C32" s="147">
        <f>SUM(C30:C31)</f>
        <v>1150.2043919563373</v>
      </c>
      <c r="D32" s="147">
        <f>SUM(D30:D31)</f>
        <v>3136.1354774239499</v>
      </c>
      <c r="E32" s="148"/>
      <c r="F32" s="147">
        <f>SUM(F30:F31)</f>
        <v>380.20944090038307</v>
      </c>
      <c r="G32" s="147">
        <f>SUM(G30:G31)</f>
        <v>2759.2370003535048</v>
      </c>
      <c r="I32" s="147">
        <f t="shared" si="2"/>
        <v>-769.99495105595429</v>
      </c>
      <c r="J32" s="147">
        <f t="shared" si="2"/>
        <v>-376.8984770704451</v>
      </c>
    </row>
    <row r="33" spans="2:10" ht="10.5" customHeight="1" x14ac:dyDescent="0.35">
      <c r="C33" s="142"/>
      <c r="D33" s="142"/>
      <c r="E33" s="141"/>
      <c r="F33" s="142"/>
      <c r="G33" s="142"/>
      <c r="I33" s="142"/>
      <c r="J33" s="142"/>
    </row>
    <row r="34" spans="2:10" ht="15" thickBot="1" x14ac:dyDescent="0.4">
      <c r="B34" s="146" t="s">
        <v>154</v>
      </c>
      <c r="C34" s="128">
        <f>C26+C32</f>
        <v>16272.084831956337</v>
      </c>
      <c r="D34" s="128">
        <f>D26+D32</f>
        <v>16966.860372423951</v>
      </c>
      <c r="E34" s="128"/>
      <c r="F34" s="128">
        <f>F26+F32</f>
        <v>16128.486262441762</v>
      </c>
      <c r="G34" s="128">
        <f>G26+G32</f>
        <v>18053.800524249433</v>
      </c>
      <c r="I34" s="128">
        <f>F34-C34</f>
        <v>-143.5985695145755</v>
      </c>
      <c r="J34" s="128">
        <f>G34-D34</f>
        <v>1086.9401518254817</v>
      </c>
    </row>
    <row r="35" spans="2:10" x14ac:dyDescent="0.35">
      <c r="C35" s="123"/>
      <c r="D35" s="123"/>
      <c r="E35" s="123"/>
      <c r="F35" s="123"/>
      <c r="G35" s="123"/>
    </row>
    <row r="36" spans="2:10" x14ac:dyDescent="0.35">
      <c r="B36" s="121" t="s">
        <v>165</v>
      </c>
      <c r="C36" s="123"/>
      <c r="D36" s="123"/>
      <c r="E36" s="123"/>
      <c r="F36" s="123"/>
      <c r="G36" s="123"/>
    </row>
    <row r="37" spans="2:10" ht="34" customHeight="1" x14ac:dyDescent="0.35">
      <c r="B37" s="274" t="s">
        <v>311</v>
      </c>
      <c r="C37" s="274"/>
      <c r="D37" s="274"/>
      <c r="E37" s="274"/>
      <c r="F37" s="274"/>
      <c r="G37" s="274"/>
      <c r="H37" s="274"/>
      <c r="I37" s="274"/>
      <c r="J37" s="274"/>
    </row>
    <row r="38" spans="2:10" x14ac:dyDescent="0.35">
      <c r="C38" s="123"/>
      <c r="D38" s="123"/>
      <c r="E38" s="123"/>
      <c r="F38" s="123"/>
      <c r="G38" s="123"/>
    </row>
    <row r="39" spans="2:10" x14ac:dyDescent="0.35">
      <c r="C39" s="123"/>
      <c r="D39" s="123"/>
      <c r="E39" s="123"/>
      <c r="F39" s="123"/>
      <c r="G39" s="123"/>
    </row>
    <row r="40" spans="2:10" x14ac:dyDescent="0.35">
      <c r="B40" s="124"/>
      <c r="C40" s="125"/>
      <c r="D40" s="125"/>
      <c r="E40" s="123"/>
      <c r="F40" s="125"/>
      <c r="G40" s="125"/>
      <c r="I40" s="122"/>
    </row>
    <row r="41" spans="2:10" x14ac:dyDescent="0.35">
      <c r="B41" s="124"/>
      <c r="C41" s="123"/>
      <c r="D41" s="123"/>
      <c r="E41" s="123"/>
      <c r="F41" s="123"/>
      <c r="G41" s="123"/>
      <c r="I41" s="122"/>
    </row>
    <row r="42" spans="2:10" x14ac:dyDescent="0.35">
      <c r="F42" s="123"/>
    </row>
  </sheetData>
  <mergeCells count="5">
    <mergeCell ref="C4:D4"/>
    <mergeCell ref="F4:G4"/>
    <mergeCell ref="I4:J4"/>
    <mergeCell ref="B1:J1"/>
    <mergeCell ref="B37:J37"/>
  </mergeCells>
  <pageMargins left="0.7" right="0.7" top="0.75" bottom="0.75" header="0.3" footer="0.3"/>
  <pageSetup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6C32A-81B0-4C4A-BF71-13E9D15AF96F}">
  <sheetPr>
    <tabColor theme="6" tint="0.79998168889431442"/>
    <pageSetUpPr fitToPage="1"/>
  </sheetPr>
  <dimension ref="B1:W90"/>
  <sheetViews>
    <sheetView view="pageBreakPreview" zoomScaleNormal="100" zoomScaleSheetLayoutView="100" workbookViewId="0">
      <selection activeCell="B2" sqref="B2:G2"/>
    </sheetView>
  </sheetViews>
  <sheetFormatPr defaultColWidth="9.08984375" defaultRowHeight="14.5" x14ac:dyDescent="0.35"/>
  <cols>
    <col min="1" max="1" width="9.08984375" style="16"/>
    <col min="2" max="2" width="75.453125" style="16" customWidth="1"/>
    <col min="3" max="3" width="11.90625" style="16" customWidth="1"/>
    <col min="4" max="4" width="2.6328125" style="16" customWidth="1"/>
    <col min="5" max="5" width="11.90625" style="16" customWidth="1"/>
    <col min="6" max="6" width="2.453125" style="16" customWidth="1"/>
    <col min="7" max="7" width="11.90625" style="16" customWidth="1"/>
    <col min="8" max="8" width="9.08984375" style="16"/>
    <col min="9" max="9" width="10.54296875" style="16" bestFit="1" customWidth="1"/>
    <col min="13" max="13" width="10.54296875" style="16" bestFit="1" customWidth="1"/>
    <col min="14" max="14" width="9.08984375" style="16"/>
    <col min="15" max="15" width="9.54296875" style="16" bestFit="1" customWidth="1"/>
    <col min="16" max="19" width="9.08984375" style="16"/>
    <col min="20" max="20" width="10.54296875" style="16" bestFit="1" customWidth="1"/>
    <col min="21" max="21" width="13.453125" style="16" bestFit="1" customWidth="1"/>
    <col min="22" max="23" width="9.54296875" style="16" bestFit="1" customWidth="1"/>
    <col min="24" max="24" width="3.6328125" style="16" customWidth="1"/>
    <col min="25" max="25" width="9.36328125" style="16" bestFit="1" customWidth="1"/>
    <col min="26" max="16384" width="9.08984375" style="16"/>
  </cols>
  <sheetData>
    <row r="1" spans="2:18" ht="18.5" x14ac:dyDescent="0.35">
      <c r="B1" s="14"/>
      <c r="C1" s="15"/>
      <c r="D1" s="15"/>
      <c r="E1" s="15"/>
      <c r="F1" s="15"/>
      <c r="G1" s="15"/>
    </row>
    <row r="2" spans="2:18" ht="34" customHeight="1" x14ac:dyDescent="0.35">
      <c r="B2" s="295" t="s">
        <v>441</v>
      </c>
      <c r="C2" s="295"/>
      <c r="D2" s="295"/>
      <c r="E2" s="295"/>
      <c r="F2" s="295"/>
      <c r="G2" s="295"/>
    </row>
    <row r="3" spans="2:18" x14ac:dyDescent="0.35">
      <c r="C3" s="17"/>
      <c r="D3" s="17"/>
      <c r="E3" s="17"/>
      <c r="F3" s="17"/>
      <c r="G3" s="17"/>
    </row>
    <row r="4" spans="2:18" ht="48.5" customHeight="1" x14ac:dyDescent="0.35">
      <c r="B4" s="17" t="s">
        <v>48</v>
      </c>
      <c r="C4" s="118" t="s">
        <v>273</v>
      </c>
      <c r="D4" s="17"/>
      <c r="E4" s="118" t="s">
        <v>274</v>
      </c>
      <c r="F4" s="17"/>
      <c r="G4" s="17" t="s">
        <v>47</v>
      </c>
    </row>
    <row r="5" spans="2:18" ht="8.25" customHeight="1" x14ac:dyDescent="0.35">
      <c r="N5" s="18"/>
      <c r="O5" s="18"/>
    </row>
    <row r="6" spans="2:18" x14ac:dyDescent="0.35">
      <c r="B6" s="19" t="s">
        <v>49</v>
      </c>
      <c r="C6" s="20"/>
      <c r="D6" s="20"/>
      <c r="E6" s="20"/>
      <c r="F6" s="20"/>
      <c r="G6" s="20"/>
      <c r="H6" s="21"/>
      <c r="N6" s="22"/>
      <c r="O6" s="22"/>
    </row>
    <row r="7" spans="2:18" ht="5.25" customHeight="1" x14ac:dyDescent="0.35">
      <c r="B7" s="23"/>
      <c r="C7" s="24"/>
      <c r="D7" s="24"/>
      <c r="E7" s="24"/>
      <c r="F7" s="24"/>
      <c r="G7" s="24"/>
      <c r="H7" s="21"/>
      <c r="N7" s="22"/>
      <c r="O7" s="22"/>
    </row>
    <row r="8" spans="2:18" x14ac:dyDescent="0.35">
      <c r="B8" s="25" t="s">
        <v>50</v>
      </c>
      <c r="C8" s="24"/>
      <c r="D8" s="24"/>
      <c r="E8" s="24"/>
      <c r="F8" s="24"/>
      <c r="G8" s="24"/>
      <c r="H8" s="21"/>
      <c r="N8" s="22"/>
      <c r="O8" s="22"/>
    </row>
    <row r="9" spans="2:18" x14ac:dyDescent="0.35">
      <c r="B9" s="26" t="s">
        <v>275</v>
      </c>
      <c r="C9" s="20">
        <v>735254.06204999995</v>
      </c>
      <c r="D9" s="20"/>
      <c r="E9" s="20">
        <v>735254.06204999995</v>
      </c>
      <c r="F9" s="20"/>
      <c r="G9" s="20">
        <f>E9-C9</f>
        <v>0</v>
      </c>
      <c r="H9" s="21"/>
      <c r="N9" s="22"/>
      <c r="O9" s="22"/>
    </row>
    <row r="10" spans="2:18" x14ac:dyDescent="0.35">
      <c r="B10" s="25"/>
      <c r="C10" s="24"/>
      <c r="D10" s="24"/>
      <c r="E10" s="24"/>
      <c r="F10" s="24"/>
      <c r="G10" s="24"/>
      <c r="H10" s="21"/>
      <c r="N10" s="22"/>
      <c r="O10" s="22"/>
    </row>
    <row r="11" spans="2:18" x14ac:dyDescent="0.35">
      <c r="B11" s="26" t="s">
        <v>244</v>
      </c>
      <c r="C11" s="20">
        <v>813146.44925999991</v>
      </c>
      <c r="D11" s="20"/>
      <c r="E11" s="20">
        <v>799031.29677999986</v>
      </c>
      <c r="F11" s="20"/>
      <c r="G11" s="20">
        <f>E11-C11</f>
        <v>-14115.152480000048</v>
      </c>
      <c r="H11" s="21"/>
      <c r="N11" s="22"/>
      <c r="O11" s="22"/>
    </row>
    <row r="12" spans="2:18" ht="5.25" customHeight="1" x14ac:dyDescent="0.35">
      <c r="B12" s="23"/>
      <c r="C12" s="24"/>
      <c r="D12" s="24"/>
      <c r="E12" s="24"/>
      <c r="F12" s="24"/>
      <c r="G12" s="24"/>
      <c r="H12" s="21"/>
      <c r="N12" s="22"/>
      <c r="O12" s="22"/>
    </row>
    <row r="13" spans="2:18" x14ac:dyDescent="0.35">
      <c r="B13" s="27" t="s">
        <v>51</v>
      </c>
      <c r="C13" s="28">
        <v>223380.18513</v>
      </c>
      <c r="D13" s="28"/>
      <c r="E13" s="28">
        <v>223323.00612999999</v>
      </c>
      <c r="F13" s="28"/>
      <c r="G13" s="28">
        <f>E13-C13</f>
        <v>-57.179000000003725</v>
      </c>
      <c r="H13" s="21"/>
      <c r="N13" s="22"/>
      <c r="O13" s="22"/>
    </row>
    <row r="14" spans="2:18" x14ac:dyDescent="0.35">
      <c r="B14" s="27" t="s">
        <v>52</v>
      </c>
      <c r="C14" s="28">
        <v>81643.673849999992</v>
      </c>
      <c r="D14" s="28"/>
      <c r="E14" s="28">
        <v>80910.87387000001</v>
      </c>
      <c r="F14" s="28"/>
      <c r="G14" s="28">
        <f>E14-C14</f>
        <v>-732.79997999998159</v>
      </c>
      <c r="H14" s="21"/>
      <c r="N14" s="22"/>
      <c r="O14" s="22"/>
      <c r="P14" s="29"/>
      <c r="Q14" s="29"/>
      <c r="R14" s="30"/>
    </row>
    <row r="15" spans="2:18" x14ac:dyDescent="0.35">
      <c r="B15" s="27" t="s">
        <v>312</v>
      </c>
      <c r="C15" s="28">
        <v>676.09051399999953</v>
      </c>
      <c r="D15" s="28"/>
      <c r="E15" s="28">
        <v>905.19606955555514</v>
      </c>
      <c r="F15" s="28"/>
      <c r="G15" s="28">
        <f>E15-C15</f>
        <v>229.10555555555561</v>
      </c>
      <c r="H15" s="21"/>
      <c r="N15" s="22"/>
      <c r="O15" s="22"/>
    </row>
    <row r="16" spans="2:18" x14ac:dyDescent="0.35">
      <c r="B16" s="27" t="s">
        <v>53</v>
      </c>
      <c r="C16" s="28">
        <v>2078.7731599999993</v>
      </c>
      <c r="D16" s="28"/>
      <c r="E16" s="28">
        <v>2078.7731599999993</v>
      </c>
      <c r="F16" s="28"/>
      <c r="G16" s="28">
        <f>E16-C16</f>
        <v>0</v>
      </c>
      <c r="H16" s="21"/>
      <c r="N16" s="22"/>
      <c r="O16" s="22"/>
    </row>
    <row r="17" spans="2:15" ht="5.25" customHeight="1" x14ac:dyDescent="0.35">
      <c r="B17" s="31"/>
      <c r="C17" s="24"/>
      <c r="D17" s="24"/>
      <c r="E17" s="24"/>
      <c r="F17" s="24"/>
      <c r="G17" s="24"/>
      <c r="H17" s="21"/>
      <c r="N17" s="22"/>
      <c r="O17" s="22"/>
    </row>
    <row r="18" spans="2:15" x14ac:dyDescent="0.35">
      <c r="B18" s="26" t="s">
        <v>54</v>
      </c>
      <c r="C18" s="20">
        <f>SUM(C13:C16)</f>
        <v>307778.72265399998</v>
      </c>
      <c r="D18" s="20"/>
      <c r="E18" s="20">
        <f>SUM(E13:E16)</f>
        <v>307217.84922955552</v>
      </c>
      <c r="F18" s="20"/>
      <c r="G18" s="20">
        <f>E18-C18</f>
        <v>-560.87342444446404</v>
      </c>
      <c r="H18" s="21"/>
      <c r="N18" s="22"/>
      <c r="O18" s="22"/>
    </row>
    <row r="19" spans="2:15" ht="5.25" customHeight="1" x14ac:dyDescent="0.35">
      <c r="B19" s="23"/>
      <c r="C19" s="24"/>
      <c r="D19" s="24"/>
      <c r="E19" s="24"/>
      <c r="F19" s="24"/>
      <c r="G19" s="24"/>
      <c r="H19" s="21"/>
      <c r="N19" s="22"/>
      <c r="O19" s="22"/>
    </row>
    <row r="20" spans="2:15" x14ac:dyDescent="0.35">
      <c r="B20" s="27" t="s">
        <v>276</v>
      </c>
      <c r="C20" s="28">
        <v>55629.705601000009</v>
      </c>
      <c r="D20" s="28"/>
      <c r="E20" s="28">
        <v>53612.503650999999</v>
      </c>
      <c r="F20" s="28"/>
      <c r="G20" s="28">
        <f>E20-C20</f>
        <v>-2017.2019500000097</v>
      </c>
      <c r="H20" s="21"/>
      <c r="N20" s="22"/>
      <c r="O20" s="22"/>
    </row>
    <row r="21" spans="2:15" x14ac:dyDescent="0.35">
      <c r="B21" s="31" t="s">
        <v>55</v>
      </c>
      <c r="C21" s="29">
        <v>-25706.850539999999</v>
      </c>
      <c r="D21" s="29"/>
      <c r="E21" s="29">
        <v>-25985.702689999998</v>
      </c>
      <c r="F21" s="29"/>
      <c r="G21" s="29">
        <f>E21-C21</f>
        <v>-278.8521499999988</v>
      </c>
      <c r="H21" s="21"/>
      <c r="N21" s="22"/>
      <c r="O21" s="22"/>
    </row>
    <row r="22" spans="2:15" ht="6" customHeight="1" x14ac:dyDescent="0.35">
      <c r="B22" s="31"/>
      <c r="C22" s="163"/>
      <c r="D22" s="163"/>
      <c r="E22" s="163"/>
      <c r="F22" s="163"/>
      <c r="G22" s="163"/>
      <c r="H22" s="21"/>
      <c r="N22" s="22"/>
      <c r="O22" s="22"/>
    </row>
    <row r="23" spans="2:15" x14ac:dyDescent="0.35">
      <c r="B23" s="32" t="s">
        <v>56</v>
      </c>
      <c r="C23" s="33">
        <f>SUM(C20:C22)</f>
        <v>29922.855061000009</v>
      </c>
      <c r="D23" s="33"/>
      <c r="E23" s="33">
        <f>SUM(E20:E22)</f>
        <v>27626.800961000001</v>
      </c>
      <c r="F23" s="33"/>
      <c r="G23" s="33">
        <f>E23-C23</f>
        <v>-2296.0541000000085</v>
      </c>
      <c r="H23" s="21"/>
      <c r="N23" s="22"/>
      <c r="O23" s="22"/>
    </row>
    <row r="24" spans="2:15" ht="5.25" customHeight="1" x14ac:dyDescent="0.35">
      <c r="B24" s="23"/>
      <c r="C24" s="24"/>
      <c r="D24" s="24"/>
      <c r="E24" s="24"/>
      <c r="F24" s="24"/>
      <c r="G24" s="24"/>
      <c r="H24" s="21"/>
      <c r="N24" s="22"/>
      <c r="O24" s="22"/>
    </row>
    <row r="25" spans="2:15" x14ac:dyDescent="0.35">
      <c r="B25" s="31" t="s">
        <v>57</v>
      </c>
      <c r="C25" s="29">
        <v>478860.83261887328</v>
      </c>
      <c r="D25" s="29"/>
      <c r="E25" s="29">
        <v>487472.72373887326</v>
      </c>
      <c r="F25" s="29"/>
      <c r="G25" s="29">
        <f>E25-C25</f>
        <v>8611.8911199999857</v>
      </c>
      <c r="H25" s="21"/>
      <c r="N25" s="22"/>
      <c r="O25" s="22"/>
    </row>
    <row r="26" spans="2:15" x14ac:dyDescent="0.35">
      <c r="B26" s="31" t="s">
        <v>58</v>
      </c>
      <c r="C26" s="34">
        <f>C11-C18+C23</f>
        <v>535290.58166699996</v>
      </c>
      <c r="D26" s="24"/>
      <c r="E26" s="34">
        <f>E11-E18+E23</f>
        <v>519440.24851144431</v>
      </c>
      <c r="F26" s="24"/>
      <c r="G26" s="34">
        <f>G11-G18+G23</f>
        <v>-15850.333155555592</v>
      </c>
      <c r="H26" s="21"/>
      <c r="N26" s="22"/>
      <c r="O26" s="22"/>
    </row>
    <row r="27" spans="2:15" x14ac:dyDescent="0.35">
      <c r="B27" s="32" t="s">
        <v>59</v>
      </c>
      <c r="C27" s="33">
        <f>AVERAGE(C25:C26)</f>
        <v>507075.70714293665</v>
      </c>
      <c r="D27" s="33"/>
      <c r="E27" s="33">
        <f>AVERAGE(E25:E26)</f>
        <v>503456.48612515879</v>
      </c>
      <c r="F27" s="33"/>
      <c r="G27" s="33">
        <f>AVERAGE(G25:G26)</f>
        <v>-3619.2210177778034</v>
      </c>
      <c r="H27" s="21"/>
      <c r="N27" s="22"/>
      <c r="O27" s="22"/>
    </row>
    <row r="28" spans="2:15" ht="5.25" customHeight="1" x14ac:dyDescent="0.35">
      <c r="B28" s="23"/>
      <c r="C28" s="24"/>
      <c r="D28" s="24"/>
      <c r="E28" s="24"/>
      <c r="F28" s="24"/>
      <c r="G28" s="24"/>
      <c r="H28" s="21"/>
      <c r="N28" s="22"/>
      <c r="O28" s="22"/>
    </row>
    <row r="29" spans="2:15" x14ac:dyDescent="0.35">
      <c r="B29" s="35" t="s">
        <v>61</v>
      </c>
      <c r="C29" s="36">
        <v>8266.5651248000486</v>
      </c>
      <c r="D29" s="36"/>
      <c r="E29" s="36">
        <v>8215.8364748356089</v>
      </c>
      <c r="F29" s="36"/>
      <c r="G29" s="36">
        <f>E29-C29</f>
        <v>-50.728649964439683</v>
      </c>
      <c r="H29" s="21"/>
      <c r="N29" s="22"/>
      <c r="O29" s="22"/>
    </row>
    <row r="30" spans="2:15" ht="5.25" customHeight="1" x14ac:dyDescent="0.35">
      <c r="B30" s="37"/>
      <c r="C30" s="29"/>
      <c r="D30" s="29"/>
      <c r="E30" s="29"/>
      <c r="F30" s="29"/>
      <c r="G30" s="29"/>
      <c r="H30" s="21"/>
      <c r="N30" s="22"/>
      <c r="O30" s="22"/>
    </row>
    <row r="31" spans="2:15" x14ac:dyDescent="0.35">
      <c r="B31" s="19" t="s">
        <v>62</v>
      </c>
      <c r="C31" s="20">
        <f>C27+C29</f>
        <v>515342.27226773667</v>
      </c>
      <c r="D31" s="20"/>
      <c r="E31" s="20">
        <f>E27+E29</f>
        <v>511672.32259999437</v>
      </c>
      <c r="F31" s="20"/>
      <c r="G31" s="20">
        <f>E31-C31</f>
        <v>-3669.9496677423012</v>
      </c>
      <c r="H31" s="21"/>
      <c r="N31" s="22"/>
      <c r="O31" s="22"/>
    </row>
    <row r="32" spans="2:15" ht="5.25" customHeight="1" x14ac:dyDescent="0.35">
      <c r="B32" s="23"/>
      <c r="C32" s="24"/>
      <c r="D32" s="24"/>
      <c r="E32" s="24"/>
      <c r="F32" s="24"/>
      <c r="G32" s="24"/>
      <c r="H32" s="21"/>
      <c r="N32" s="22"/>
      <c r="O32" s="22"/>
    </row>
    <row r="33" spans="2:15" x14ac:dyDescent="0.35">
      <c r="B33" s="31" t="s">
        <v>63</v>
      </c>
      <c r="C33" s="29">
        <v>182946.67647000001</v>
      </c>
      <c r="D33" s="29"/>
      <c r="E33" s="29">
        <v>179834.223405</v>
      </c>
      <c r="F33" s="29"/>
      <c r="G33" s="29">
        <f>E33-C33</f>
        <v>-3112.4530650000088</v>
      </c>
      <c r="H33" s="21"/>
      <c r="N33" s="22"/>
      <c r="O33" s="22"/>
    </row>
    <row r="34" spans="2:15" ht="5.25" customHeight="1" x14ac:dyDescent="0.35">
      <c r="B34" s="23"/>
      <c r="C34" s="24"/>
      <c r="D34" s="24"/>
      <c r="E34" s="24"/>
      <c r="F34" s="24"/>
      <c r="G34" s="24"/>
      <c r="H34" s="21"/>
      <c r="N34" s="22"/>
      <c r="O34" s="22"/>
    </row>
    <row r="35" spans="2:15" x14ac:dyDescent="0.35">
      <c r="B35" s="19" t="s">
        <v>64</v>
      </c>
      <c r="C35" s="20">
        <f>C31-C33</f>
        <v>332395.59579773666</v>
      </c>
      <c r="D35" s="20"/>
      <c r="E35" s="20">
        <f>E31-E33</f>
        <v>331838.09919499437</v>
      </c>
      <c r="F35" s="20"/>
      <c r="G35" s="20">
        <f>E35-C35</f>
        <v>-557.49660274229245</v>
      </c>
      <c r="H35" s="21"/>
      <c r="N35" s="22"/>
      <c r="O35" s="22"/>
    </row>
    <row r="36" spans="2:15" ht="9.75" customHeight="1" x14ac:dyDescent="0.35">
      <c r="B36" s="38"/>
      <c r="C36" s="39"/>
      <c r="D36" s="39"/>
      <c r="E36" s="39"/>
      <c r="F36" s="39"/>
      <c r="G36" s="39"/>
      <c r="H36" s="21"/>
    </row>
    <row r="37" spans="2:15" ht="6.75" customHeight="1" x14ac:dyDescent="0.35">
      <c r="B37" s="40"/>
      <c r="C37" s="28"/>
      <c r="D37" s="28"/>
      <c r="E37" s="28"/>
      <c r="F37" s="28"/>
      <c r="G37" s="41"/>
      <c r="H37" s="21"/>
    </row>
    <row r="38" spans="2:15" x14ac:dyDescent="0.35">
      <c r="B38" s="42" t="s">
        <v>65</v>
      </c>
      <c r="C38" s="43">
        <f>C39*0.6+C40*0.4</f>
        <v>5.4670157956959328E-2</v>
      </c>
      <c r="D38" s="44"/>
      <c r="E38" s="43">
        <f>E39*0.6+E40*0.4</f>
        <v>5.6326331842384503E-2</v>
      </c>
      <c r="F38" s="44"/>
      <c r="G38" s="43">
        <f>E38-C38</f>
        <v>1.6561738854251745E-3</v>
      </c>
      <c r="H38" s="21"/>
    </row>
    <row r="39" spans="2:15" x14ac:dyDescent="0.35">
      <c r="B39" s="45" t="s">
        <v>66</v>
      </c>
      <c r="C39" s="43">
        <v>3.3116523845818605E-2</v>
      </c>
      <c r="D39" s="43"/>
      <c r="E39" s="43">
        <v>3.2875699178182803E-2</v>
      </c>
      <c r="F39" s="43"/>
      <c r="G39" s="43">
        <f>E39-C39</f>
        <v>-2.408246676358014E-4</v>
      </c>
      <c r="H39" s="21"/>
    </row>
    <row r="40" spans="2:15" x14ac:dyDescent="0.35">
      <c r="B40" s="45" t="s">
        <v>67</v>
      </c>
      <c r="C40" s="43">
        <v>8.70006091236704E-2</v>
      </c>
      <c r="D40" s="43"/>
      <c r="E40" s="43">
        <v>9.1502280838687042E-2</v>
      </c>
      <c r="F40" s="43"/>
      <c r="G40" s="43">
        <f>E40-C40</f>
        <v>4.5016717150166419E-3</v>
      </c>
      <c r="H40" s="21"/>
    </row>
    <row r="41" spans="2:15" ht="6.75" customHeight="1" x14ac:dyDescent="0.35">
      <c r="B41" s="45"/>
      <c r="C41" s="41"/>
      <c r="D41" s="29"/>
      <c r="E41" s="41"/>
      <c r="F41" s="29"/>
      <c r="G41" s="41"/>
      <c r="H41" s="21"/>
    </row>
    <row r="42" spans="2:15" x14ac:dyDescent="0.35">
      <c r="B42" s="42" t="s">
        <v>68</v>
      </c>
      <c r="C42" s="24">
        <f>SUM(C43:C44)</f>
        <v>18172.119726459867</v>
      </c>
      <c r="D42" s="24"/>
      <c r="E42" s="24">
        <f>SUM(E43:E44)</f>
        <v>18691.222893203354</v>
      </c>
      <c r="F42" s="24"/>
      <c r="G42" s="24">
        <f>E42-C42</f>
        <v>519.10316674348724</v>
      </c>
      <c r="H42" s="21"/>
      <c r="M42" s="22"/>
    </row>
    <row r="43" spans="2:15" x14ac:dyDescent="0.35">
      <c r="B43" s="45" t="s">
        <v>69</v>
      </c>
      <c r="C43" s="29">
        <f>C35*0.6*C39</f>
        <v>6604.6720046884966</v>
      </c>
      <c r="D43" s="29"/>
      <c r="E43" s="29">
        <f>E35*0.6*E39</f>
        <v>6545.6457149967719</v>
      </c>
      <c r="F43" s="29"/>
      <c r="G43" s="29">
        <f>E43-C43</f>
        <v>-59.026289691724742</v>
      </c>
      <c r="H43" s="21"/>
      <c r="M43" s="22"/>
    </row>
    <row r="44" spans="2:15" x14ac:dyDescent="0.35">
      <c r="B44" s="45" t="s">
        <v>67</v>
      </c>
      <c r="C44" s="29">
        <f>C35*0.4*C40</f>
        <v>11567.447721771372</v>
      </c>
      <c r="D44" s="29"/>
      <c r="E44" s="29">
        <f>E35*0.4*E40</f>
        <v>12145.577178206584</v>
      </c>
      <c r="F44" s="29"/>
      <c r="G44" s="29">
        <f>E44-C44</f>
        <v>578.12945643521198</v>
      </c>
      <c r="H44" s="21"/>
      <c r="M44" s="22"/>
    </row>
    <row r="45" spans="2:15" ht="5.25" customHeight="1" x14ac:dyDescent="0.35">
      <c r="B45" s="45"/>
      <c r="C45" s="29"/>
      <c r="D45" s="29"/>
      <c r="E45" s="29"/>
      <c r="F45" s="29"/>
      <c r="G45" s="29"/>
      <c r="H45" s="21"/>
      <c r="M45" s="22"/>
    </row>
    <row r="46" spans="2:15" x14ac:dyDescent="0.35">
      <c r="B46" s="42" t="s">
        <v>70</v>
      </c>
      <c r="C46" s="29"/>
      <c r="D46" s="29"/>
      <c r="E46" s="29"/>
      <c r="F46" s="29"/>
      <c r="G46" s="24">
        <f>SUM(G47:G48)</f>
        <v>519.10316674348724</v>
      </c>
      <c r="H46" s="21"/>
      <c r="M46" s="22"/>
    </row>
    <row r="47" spans="2:15" x14ac:dyDescent="0.35">
      <c r="B47" s="45" t="s">
        <v>71</v>
      </c>
      <c r="C47" s="29"/>
      <c r="D47" s="29"/>
      <c r="E47" s="29"/>
      <c r="F47" s="29"/>
      <c r="G47" s="29">
        <f>(E35*0.4*E40+E35*0.6*E39)-(E35*0.4*C40+E35*0.6*C39)</f>
        <v>549.58159407587664</v>
      </c>
      <c r="H47" s="21"/>
      <c r="M47" s="22"/>
    </row>
    <row r="48" spans="2:15" x14ac:dyDescent="0.35">
      <c r="B48" s="45" t="s">
        <v>72</v>
      </c>
      <c r="C48" s="28"/>
      <c r="D48" s="28"/>
      <c r="E48" s="28"/>
      <c r="F48" s="28"/>
      <c r="G48" s="28">
        <f>(E35*0.4*C40+E35*0.6*C39)-(C35*0.4*C40+C35*0.6*C39)</f>
        <v>-30.478427332389401</v>
      </c>
      <c r="H48" s="21"/>
      <c r="M48" s="22"/>
    </row>
    <row r="49" spans="2:8" ht="6" customHeight="1" x14ac:dyDescent="0.35">
      <c r="B49" s="46"/>
      <c r="C49" s="34"/>
      <c r="D49" s="47"/>
      <c r="E49" s="34"/>
      <c r="F49" s="47"/>
      <c r="G49" s="34"/>
      <c r="H49" s="21"/>
    </row>
    <row r="50" spans="2:8" ht="9.75" customHeight="1" x14ac:dyDescent="0.35">
      <c r="B50" s="40"/>
      <c r="C50" s="28"/>
      <c r="D50" s="28"/>
      <c r="E50" s="28"/>
      <c r="F50" s="28"/>
      <c r="G50" s="28"/>
      <c r="H50" s="21"/>
    </row>
    <row r="51" spans="2:8" x14ac:dyDescent="0.35">
      <c r="B51" s="42" t="s">
        <v>73</v>
      </c>
      <c r="C51" s="24">
        <f>SUM(C53:C57)</f>
        <v>11996.704537000001</v>
      </c>
      <c r="D51" s="24"/>
      <c r="E51" s="24">
        <f>SUM(E53:E57)</f>
        <v>12811.048092555557</v>
      </c>
      <c r="F51" s="24"/>
      <c r="G51" s="24">
        <f>E51-C51</f>
        <v>814.34355555555521</v>
      </c>
      <c r="H51" s="21"/>
    </row>
    <row r="52" spans="2:8" ht="7.5" customHeight="1" x14ac:dyDescent="0.35">
      <c r="B52" s="40"/>
      <c r="C52" s="28"/>
      <c r="D52" s="28"/>
      <c r="E52" s="28"/>
      <c r="F52" s="28"/>
      <c r="G52" s="28"/>
      <c r="H52" s="21"/>
    </row>
    <row r="53" spans="2:8" x14ac:dyDescent="0.35">
      <c r="B53" s="48" t="s">
        <v>74</v>
      </c>
      <c r="C53" s="29">
        <v>14301.397000000001</v>
      </c>
      <c r="D53" s="28"/>
      <c r="E53" s="29">
        <v>14244.218000000001</v>
      </c>
      <c r="F53" s="28"/>
      <c r="G53" s="29">
        <f>E53-C53</f>
        <v>-57.179000000000087</v>
      </c>
      <c r="H53" s="21"/>
    </row>
    <row r="54" spans="2:8" ht="14.5" customHeight="1" x14ac:dyDescent="0.35">
      <c r="B54" s="48" t="s">
        <v>75</v>
      </c>
      <c r="C54" s="29">
        <v>-5655.5140000000001</v>
      </c>
      <c r="D54" s="28"/>
      <c r="E54" s="29">
        <v>-5655.5140000000001</v>
      </c>
      <c r="F54" s="28"/>
      <c r="G54" s="29">
        <f>E54-C54</f>
        <v>0</v>
      </c>
      <c r="H54" s="21"/>
    </row>
    <row r="55" spans="2:8" x14ac:dyDescent="0.35">
      <c r="B55" s="48" t="s">
        <v>77</v>
      </c>
      <c r="C55" s="29">
        <v>-262</v>
      </c>
      <c r="D55" s="28"/>
      <c r="E55" s="29">
        <v>-262</v>
      </c>
      <c r="F55" s="28"/>
      <c r="G55" s="29">
        <f>E55-C55</f>
        <v>0</v>
      </c>
      <c r="H55" s="21"/>
    </row>
    <row r="56" spans="2:8" x14ac:dyDescent="0.35">
      <c r="B56" s="48" t="s">
        <v>78</v>
      </c>
      <c r="C56" s="29">
        <v>-44.261463000000049</v>
      </c>
      <c r="D56" s="28"/>
      <c r="E56" s="29">
        <v>-51.155907444444438</v>
      </c>
      <c r="F56" s="28"/>
      <c r="G56" s="29">
        <f>E56-C56</f>
        <v>-6.8944444444443889</v>
      </c>
      <c r="H56" s="21"/>
    </row>
    <row r="57" spans="2:8" x14ac:dyDescent="0.35">
      <c r="B57" s="48" t="s">
        <v>79</v>
      </c>
      <c r="C57" s="29">
        <v>3657.0829999999996</v>
      </c>
      <c r="D57" s="28"/>
      <c r="E57" s="29">
        <v>4535.5</v>
      </c>
      <c r="F57" s="28"/>
      <c r="G57" s="29">
        <f>E57-C57</f>
        <v>878.41700000000037</v>
      </c>
      <c r="H57" s="21"/>
    </row>
    <row r="58" spans="2:8" x14ac:dyDescent="0.35">
      <c r="B58" s="49" t="s">
        <v>60</v>
      </c>
      <c r="C58" s="29">
        <v>790.34199999999998</v>
      </c>
      <c r="D58" s="28"/>
      <c r="E58" s="29">
        <v>790.34199999999998</v>
      </c>
      <c r="F58" s="28"/>
      <c r="G58" s="29">
        <f t="shared" ref="G58:G62" si="0">E58-C58</f>
        <v>0</v>
      </c>
      <c r="H58" s="21"/>
    </row>
    <row r="59" spans="2:8" x14ac:dyDescent="0.35">
      <c r="B59" s="49" t="s">
        <v>80</v>
      </c>
      <c r="C59" s="29">
        <v>1875.84</v>
      </c>
      <c r="D59" s="28"/>
      <c r="E59" s="29">
        <v>2754.2570000000001</v>
      </c>
      <c r="F59" s="28"/>
      <c r="G59" s="29">
        <f t="shared" si="0"/>
        <v>878.41700000000014</v>
      </c>
      <c r="H59" s="21"/>
    </row>
    <row r="60" spans="2:8" x14ac:dyDescent="0.35">
      <c r="B60" s="49" t="s">
        <v>81</v>
      </c>
      <c r="C60" s="29">
        <v>50.898000000000003</v>
      </c>
      <c r="D60" s="28"/>
      <c r="E60" s="29">
        <v>50.898000000000003</v>
      </c>
      <c r="F60" s="28"/>
      <c r="G60" s="29">
        <f t="shared" si="0"/>
        <v>0</v>
      </c>
      <c r="H60" s="21"/>
    </row>
    <row r="61" spans="2:8" x14ac:dyDescent="0.35">
      <c r="B61" s="49" t="s">
        <v>82</v>
      </c>
      <c r="C61" s="29">
        <v>221.53100000000001</v>
      </c>
      <c r="D61" s="28"/>
      <c r="E61" s="29">
        <v>221.53100000000001</v>
      </c>
      <c r="F61" s="28"/>
      <c r="G61" s="29">
        <f t="shared" si="0"/>
        <v>0</v>
      </c>
      <c r="H61" s="21"/>
    </row>
    <row r="62" spans="2:8" x14ac:dyDescent="0.35">
      <c r="B62" s="49" t="s">
        <v>160</v>
      </c>
      <c r="C62" s="29">
        <v>718.47199999999998</v>
      </c>
      <c r="D62" s="28"/>
      <c r="E62" s="29">
        <v>718.47199999999998</v>
      </c>
      <c r="F62" s="28"/>
      <c r="G62" s="29">
        <f t="shared" si="0"/>
        <v>0</v>
      </c>
      <c r="H62" s="21"/>
    </row>
    <row r="63" spans="2:8" ht="8.25" customHeight="1" x14ac:dyDescent="0.35">
      <c r="B63" s="46"/>
      <c r="C63" s="34"/>
      <c r="D63" s="47"/>
      <c r="E63" s="34"/>
      <c r="F63" s="47"/>
      <c r="G63" s="34"/>
      <c r="H63" s="21"/>
    </row>
    <row r="64" spans="2:8" ht="8.25" customHeight="1" x14ac:dyDescent="0.35">
      <c r="B64" s="40"/>
      <c r="C64" s="28"/>
      <c r="D64" s="28"/>
      <c r="E64" s="28"/>
      <c r="F64" s="28"/>
      <c r="G64" s="28"/>
      <c r="H64" s="21"/>
    </row>
    <row r="65" spans="2:23" x14ac:dyDescent="0.35">
      <c r="B65" s="42" t="s">
        <v>83</v>
      </c>
      <c r="C65" s="24"/>
      <c r="D65" s="24"/>
      <c r="E65" s="24"/>
      <c r="F65" s="24"/>
      <c r="G65" s="24">
        <f>G42+G51</f>
        <v>1333.4467222990424</v>
      </c>
      <c r="H65" s="21"/>
      <c r="T65" s="50"/>
      <c r="U65" s="50"/>
      <c r="V65" s="50"/>
      <c r="W65" s="50"/>
    </row>
    <row r="66" spans="2:23" ht="6" customHeight="1" x14ac:dyDescent="0.35">
      <c r="B66" s="42"/>
      <c r="C66" s="24"/>
      <c r="D66" s="24"/>
      <c r="E66" s="24"/>
      <c r="F66" s="24"/>
      <c r="G66" s="24"/>
      <c r="H66" s="21"/>
    </row>
    <row r="67" spans="2:23" x14ac:dyDescent="0.35">
      <c r="C67" s="28"/>
      <c r="D67" s="28"/>
      <c r="E67" s="28"/>
      <c r="F67" s="28"/>
      <c r="G67" s="28"/>
      <c r="H67" s="21"/>
      <c r="T67" s="22"/>
      <c r="U67" s="22"/>
      <c r="V67" s="22"/>
      <c r="W67" s="22"/>
    </row>
    <row r="68" spans="2:23" x14ac:dyDescent="0.35">
      <c r="B68" s="159"/>
      <c r="C68" s="160"/>
      <c r="D68" s="160"/>
      <c r="E68" s="160"/>
      <c r="F68" s="160"/>
      <c r="G68" s="160"/>
      <c r="H68" s="21"/>
    </row>
    <row r="69" spans="2:23" x14ac:dyDescent="0.35">
      <c r="B69" s="159"/>
      <c r="C69" s="160"/>
      <c r="D69" s="160"/>
      <c r="E69" s="160"/>
      <c r="F69" s="160"/>
      <c r="G69" s="160"/>
      <c r="H69" s="21"/>
    </row>
    <row r="70" spans="2:23" x14ac:dyDescent="0.35">
      <c r="B70" s="161"/>
      <c r="C70" s="162"/>
      <c r="D70" s="162"/>
      <c r="E70" s="162"/>
      <c r="F70" s="162"/>
      <c r="G70" s="162"/>
      <c r="H70" s="51"/>
    </row>
    <row r="71" spans="2:23" ht="30" customHeight="1" x14ac:dyDescent="0.35">
      <c r="B71" s="276"/>
      <c r="C71" s="276"/>
      <c r="D71" s="276"/>
      <c r="E71" s="276"/>
      <c r="F71" s="276"/>
      <c r="G71" s="276"/>
      <c r="H71" s="21"/>
    </row>
    <row r="72" spans="2:23" x14ac:dyDescent="0.35">
      <c r="B72" s="42"/>
      <c r="C72" s="28"/>
      <c r="D72" s="28"/>
      <c r="E72" s="28"/>
      <c r="F72" s="28"/>
      <c r="G72" s="28"/>
      <c r="H72" s="21"/>
    </row>
    <row r="73" spans="2:23" x14ac:dyDescent="0.35">
      <c r="C73" s="52"/>
      <c r="D73" s="53"/>
      <c r="E73" s="52"/>
      <c r="F73" s="28"/>
      <c r="G73" s="28"/>
      <c r="H73" s="21"/>
    </row>
    <row r="74" spans="2:23" x14ac:dyDescent="0.35">
      <c r="B74" s="54"/>
      <c r="C74" s="53"/>
      <c r="D74" s="53"/>
      <c r="E74" s="53"/>
      <c r="F74" s="53"/>
      <c r="G74" s="53"/>
      <c r="H74" s="18"/>
    </row>
    <row r="75" spans="2:23" x14ac:dyDescent="0.35">
      <c r="B75" s="54"/>
      <c r="C75" s="53"/>
      <c r="D75" s="53"/>
      <c r="E75" s="53"/>
      <c r="F75" s="53"/>
      <c r="G75" s="53"/>
      <c r="H75" s="18"/>
    </row>
    <row r="76" spans="2:23" x14ac:dyDescent="0.35">
      <c r="B76" s="55"/>
      <c r="C76" s="28"/>
      <c r="D76" s="53"/>
      <c r="E76" s="53"/>
      <c r="F76" s="53"/>
      <c r="G76" s="53"/>
      <c r="H76" s="18"/>
    </row>
    <row r="77" spans="2:23" x14ac:dyDescent="0.35">
      <c r="B77" s="56"/>
      <c r="C77" s="57"/>
      <c r="D77" s="17"/>
      <c r="E77" s="58"/>
      <c r="F77" s="58"/>
      <c r="G77" s="58"/>
      <c r="H77" s="18"/>
    </row>
    <row r="78" spans="2:23" x14ac:dyDescent="0.35">
      <c r="E78" s="18"/>
      <c r="F78" s="18"/>
      <c r="G78" s="18"/>
      <c r="H78" s="18"/>
    </row>
    <row r="79" spans="2:23" x14ac:dyDescent="0.35">
      <c r="B79" s="59"/>
      <c r="C79" s="18"/>
      <c r="E79" s="18"/>
      <c r="F79" s="18"/>
      <c r="G79" s="18"/>
      <c r="H79" s="18"/>
    </row>
    <row r="80" spans="2:23" x14ac:dyDescent="0.35">
      <c r="E80" s="18"/>
      <c r="F80" s="18"/>
      <c r="G80" s="18"/>
      <c r="H80" s="18"/>
    </row>
    <row r="83" spans="3:5" x14ac:dyDescent="0.35">
      <c r="C83" s="18"/>
    </row>
    <row r="86" spans="3:5" x14ac:dyDescent="0.35">
      <c r="E86" s="18"/>
    </row>
    <row r="87" spans="3:5" x14ac:dyDescent="0.35">
      <c r="E87" s="18"/>
    </row>
    <row r="88" spans="3:5" x14ac:dyDescent="0.35">
      <c r="E88" s="18"/>
    </row>
    <row r="89" spans="3:5" x14ac:dyDescent="0.35">
      <c r="E89" s="18"/>
    </row>
    <row r="90" spans="3:5" x14ac:dyDescent="0.35">
      <c r="E90" s="18"/>
    </row>
  </sheetData>
  <mergeCells count="2">
    <mergeCell ref="B71:G71"/>
    <mergeCell ref="B2:G2"/>
  </mergeCell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CC0A7-61CE-451A-B2A8-F028DC3421F5}">
  <sheetPr>
    <tabColor theme="6" tint="0.79998168889431442"/>
    <pageSetUpPr fitToPage="1"/>
  </sheetPr>
  <dimension ref="B1:W90"/>
  <sheetViews>
    <sheetView view="pageBreakPreview" zoomScaleNormal="100" zoomScaleSheetLayoutView="100" workbookViewId="0">
      <selection activeCell="B2" sqref="B2:G2"/>
    </sheetView>
  </sheetViews>
  <sheetFormatPr defaultColWidth="9.08984375" defaultRowHeight="14.5" x14ac:dyDescent="0.35"/>
  <cols>
    <col min="1" max="1" width="9.08984375" style="16"/>
    <col min="2" max="2" width="75.453125" style="16" customWidth="1"/>
    <col min="3" max="3" width="11.90625" style="16" customWidth="1"/>
    <col min="4" max="4" width="2.6328125" style="16" customWidth="1"/>
    <col min="5" max="5" width="11.90625" style="16" customWidth="1"/>
    <col min="6" max="6" width="2.453125" style="16" customWidth="1"/>
    <col min="7" max="7" width="11.90625" style="16" customWidth="1"/>
    <col min="8" max="8" width="9.08984375" style="16"/>
    <col min="9" max="9" width="10.54296875" style="16" bestFit="1" customWidth="1"/>
    <col min="12" max="12" width="13.36328125" style="16" bestFit="1" customWidth="1"/>
    <col min="13" max="13" width="10.54296875" style="16" bestFit="1" customWidth="1"/>
    <col min="14" max="14" width="9.08984375" style="16"/>
    <col min="15" max="15" width="9.54296875" style="16" bestFit="1" customWidth="1"/>
    <col min="16" max="19" width="9.08984375" style="16"/>
    <col min="20" max="20" width="10.54296875" style="16" bestFit="1" customWidth="1"/>
    <col min="21" max="21" width="13.453125" style="16" bestFit="1" customWidth="1"/>
    <col min="22" max="23" width="9.54296875" style="16" bestFit="1" customWidth="1"/>
    <col min="24" max="24" width="3.6328125" style="16" customWidth="1"/>
    <col min="25" max="25" width="9.36328125" style="16" bestFit="1" customWidth="1"/>
    <col min="26" max="16384" width="9.08984375" style="16"/>
  </cols>
  <sheetData>
    <row r="1" spans="2:18" ht="18.5" x14ac:dyDescent="0.35">
      <c r="B1" s="14"/>
      <c r="C1" s="15"/>
      <c r="D1" s="15"/>
      <c r="E1" s="15"/>
      <c r="F1" s="15"/>
      <c r="G1" s="15"/>
    </row>
    <row r="2" spans="2:18" ht="36" customHeight="1" x14ac:dyDescent="0.35">
      <c r="B2" s="295" t="s">
        <v>442</v>
      </c>
      <c r="C2" s="295"/>
      <c r="D2" s="295"/>
      <c r="E2" s="295"/>
      <c r="F2" s="295"/>
      <c r="G2" s="295"/>
    </row>
    <row r="3" spans="2:18" x14ac:dyDescent="0.35">
      <c r="C3" s="17"/>
      <c r="D3" s="17"/>
      <c r="E3" s="17"/>
      <c r="F3" s="17"/>
      <c r="G3" s="17"/>
    </row>
    <row r="4" spans="2:18" ht="48.5" customHeight="1" x14ac:dyDescent="0.35">
      <c r="B4" s="17" t="s">
        <v>48</v>
      </c>
      <c r="C4" s="118" t="s">
        <v>273</v>
      </c>
      <c r="D4" s="17"/>
      <c r="E4" s="118" t="s">
        <v>274</v>
      </c>
      <c r="F4" s="17"/>
      <c r="G4" s="17" t="s">
        <v>47</v>
      </c>
    </row>
    <row r="5" spans="2:18" ht="8.25" customHeight="1" x14ac:dyDescent="0.35">
      <c r="N5" s="18"/>
      <c r="O5" s="18"/>
    </row>
    <row r="6" spans="2:18" x14ac:dyDescent="0.35">
      <c r="B6" s="19" t="s">
        <v>49</v>
      </c>
      <c r="C6" s="20"/>
      <c r="D6" s="20"/>
      <c r="E6" s="20"/>
      <c r="F6" s="20"/>
      <c r="G6" s="20"/>
      <c r="H6" s="21"/>
      <c r="N6" s="22"/>
      <c r="O6" s="22"/>
    </row>
    <row r="7" spans="2:18" ht="5.25" customHeight="1" x14ac:dyDescent="0.35">
      <c r="B7" s="23"/>
      <c r="C7" s="24"/>
      <c r="D7" s="24"/>
      <c r="E7" s="24"/>
      <c r="F7" s="24"/>
      <c r="G7" s="24"/>
      <c r="H7" s="21"/>
      <c r="N7" s="22"/>
      <c r="O7" s="22"/>
    </row>
    <row r="8" spans="2:18" x14ac:dyDescent="0.35">
      <c r="B8" s="25" t="s">
        <v>50</v>
      </c>
      <c r="C8" s="24"/>
      <c r="D8" s="24"/>
      <c r="E8" s="24"/>
      <c r="F8" s="24"/>
      <c r="G8" s="24"/>
      <c r="H8" s="21"/>
      <c r="N8" s="22"/>
      <c r="O8" s="22"/>
    </row>
    <row r="9" spans="2:18" x14ac:dyDescent="0.35">
      <c r="B9" s="26" t="s">
        <v>244</v>
      </c>
      <c r="C9" s="20">
        <f>'Table 1.1-2a - 2023'!C11</f>
        <v>813146.44925999991</v>
      </c>
      <c r="D9" s="20"/>
      <c r="E9" s="20">
        <f>'Table 1.1-2a - 2023'!E11</f>
        <v>799031.29677999986</v>
      </c>
      <c r="F9" s="20"/>
      <c r="G9" s="20">
        <f>E9-C9</f>
        <v>-14115.152480000048</v>
      </c>
      <c r="H9" s="21"/>
      <c r="N9" s="22"/>
      <c r="O9" s="22"/>
    </row>
    <row r="10" spans="2:18" x14ac:dyDescent="0.35">
      <c r="B10" s="25"/>
      <c r="C10" s="24"/>
      <c r="D10" s="24"/>
      <c r="E10" s="24"/>
      <c r="F10" s="24"/>
      <c r="G10" s="24"/>
      <c r="H10" s="21"/>
      <c r="N10" s="22"/>
      <c r="O10" s="22"/>
    </row>
    <row r="11" spans="2:18" x14ac:dyDescent="0.35">
      <c r="B11" s="26" t="s">
        <v>245</v>
      </c>
      <c r="C11" s="20">
        <v>877300.89351999993</v>
      </c>
      <c r="D11" s="20"/>
      <c r="E11" s="20">
        <v>891508.96603999985</v>
      </c>
      <c r="F11" s="20"/>
      <c r="G11" s="20">
        <f>E11-C11</f>
        <v>14208.072519999929</v>
      </c>
      <c r="H11" s="21"/>
      <c r="N11" s="22"/>
      <c r="O11" s="22"/>
    </row>
    <row r="12" spans="2:18" ht="5.25" customHeight="1" x14ac:dyDescent="0.35">
      <c r="B12" s="23"/>
      <c r="C12" s="24"/>
      <c r="D12" s="24"/>
      <c r="E12" s="24"/>
      <c r="F12" s="24"/>
      <c r="G12" s="24"/>
      <c r="H12" s="21"/>
      <c r="N12" s="22"/>
      <c r="O12" s="22"/>
    </row>
    <row r="13" spans="2:18" x14ac:dyDescent="0.35">
      <c r="B13" s="27" t="s">
        <v>51</v>
      </c>
      <c r="C13" s="28">
        <v>239085.69240999999</v>
      </c>
      <c r="D13" s="28"/>
      <c r="E13" s="28">
        <v>238671.18309000001</v>
      </c>
      <c r="F13" s="28"/>
      <c r="G13" s="28">
        <f>E13-C13</f>
        <v>-414.50931999998284</v>
      </c>
      <c r="H13" s="21"/>
      <c r="N13" s="22"/>
      <c r="O13" s="22"/>
    </row>
    <row r="14" spans="2:18" x14ac:dyDescent="0.35">
      <c r="B14" s="27" t="s">
        <v>52</v>
      </c>
      <c r="C14" s="28">
        <v>100577.6017</v>
      </c>
      <c r="D14" s="28"/>
      <c r="E14" s="28">
        <v>116829.42595999998</v>
      </c>
      <c r="F14" s="28"/>
      <c r="G14" s="28">
        <f>E14-C14</f>
        <v>16251.824259999979</v>
      </c>
      <c r="H14" s="21"/>
      <c r="N14" s="22"/>
      <c r="O14" s="22"/>
      <c r="P14" s="29"/>
      <c r="Q14" s="29"/>
      <c r="R14" s="30"/>
    </row>
    <row r="15" spans="2:18" x14ac:dyDescent="0.35">
      <c r="B15" s="27" t="s">
        <v>312</v>
      </c>
      <c r="C15" s="28">
        <v>631.82905099999948</v>
      </c>
      <c r="D15" s="28"/>
      <c r="E15" s="28">
        <v>854.0401621111107</v>
      </c>
      <c r="F15" s="28"/>
      <c r="G15" s="28">
        <f>E15-C15</f>
        <v>222.21111111111122</v>
      </c>
      <c r="H15" s="21"/>
      <c r="N15" s="22"/>
      <c r="O15" s="22"/>
    </row>
    <row r="16" spans="2:18" x14ac:dyDescent="0.35">
      <c r="B16" s="27" t="s">
        <v>53</v>
      </c>
      <c r="C16" s="28">
        <v>1750.8411599999995</v>
      </c>
      <c r="D16" s="28"/>
      <c r="E16" s="28">
        <v>1750.8411599999995</v>
      </c>
      <c r="F16" s="28"/>
      <c r="G16" s="28">
        <f>E16-C16</f>
        <v>0</v>
      </c>
      <c r="H16" s="21"/>
      <c r="N16" s="22"/>
      <c r="O16" s="22"/>
    </row>
    <row r="17" spans="2:15" ht="5.25" customHeight="1" x14ac:dyDescent="0.35">
      <c r="B17" s="31"/>
      <c r="C17" s="24"/>
      <c r="D17" s="24"/>
      <c r="E17" s="24"/>
      <c r="F17" s="24"/>
      <c r="G17" s="24"/>
      <c r="H17" s="21"/>
      <c r="N17" s="22"/>
      <c r="O17" s="22"/>
    </row>
    <row r="18" spans="2:15" x14ac:dyDescent="0.35">
      <c r="B18" s="26" t="s">
        <v>54</v>
      </c>
      <c r="C18" s="20">
        <f>SUM(C13:C16)</f>
        <v>342045.96432100004</v>
      </c>
      <c r="D18" s="20"/>
      <c r="E18" s="20">
        <f>SUM(E13:E16)</f>
        <v>358105.49037211109</v>
      </c>
      <c r="F18" s="20"/>
      <c r="G18" s="20">
        <f>E18-C18</f>
        <v>16059.526051111054</v>
      </c>
      <c r="H18" s="21"/>
      <c r="N18" s="22"/>
      <c r="O18" s="22"/>
    </row>
    <row r="19" spans="2:15" ht="5.25" customHeight="1" x14ac:dyDescent="0.35">
      <c r="B19" s="23"/>
      <c r="C19" s="24"/>
      <c r="D19" s="24"/>
      <c r="E19" s="24"/>
      <c r="F19" s="24"/>
      <c r="G19" s="24"/>
      <c r="H19" s="21"/>
      <c r="N19" s="22"/>
      <c r="O19" s="22"/>
    </row>
    <row r="20" spans="2:15" x14ac:dyDescent="0.35">
      <c r="B20" s="27" t="s">
        <v>276</v>
      </c>
      <c r="C20" s="28">
        <v>65695.650831000006</v>
      </c>
      <c r="D20" s="28"/>
      <c r="E20" s="28">
        <v>64819.315311000006</v>
      </c>
      <c r="F20" s="28"/>
      <c r="G20" s="28">
        <f>E20-C20</f>
        <v>-876.33552000000054</v>
      </c>
      <c r="H20" s="21"/>
      <c r="N20" s="22"/>
      <c r="O20" s="22"/>
    </row>
    <row r="21" spans="2:15" x14ac:dyDescent="0.35">
      <c r="B21" s="31" t="s">
        <v>55</v>
      </c>
      <c r="C21" s="29">
        <v>-38048.850539999999</v>
      </c>
      <c r="D21" s="29"/>
      <c r="E21" s="29">
        <v>-38780.100539999999</v>
      </c>
      <c r="F21" s="29"/>
      <c r="G21" s="29">
        <f>E21-C21</f>
        <v>-731.25</v>
      </c>
      <c r="H21" s="21"/>
      <c r="N21" s="22"/>
      <c r="O21" s="22"/>
    </row>
    <row r="22" spans="2:15" ht="6" customHeight="1" x14ac:dyDescent="0.35">
      <c r="B22" s="31"/>
      <c r="C22" s="163"/>
      <c r="D22" s="163"/>
      <c r="E22" s="163"/>
      <c r="F22" s="163"/>
      <c r="G22" s="163"/>
      <c r="H22" s="21"/>
      <c r="N22" s="22"/>
      <c r="O22" s="22"/>
    </row>
    <row r="23" spans="2:15" x14ac:dyDescent="0.35">
      <c r="B23" s="32" t="s">
        <v>56</v>
      </c>
      <c r="C23" s="33">
        <f>SUM(C20:C22)</f>
        <v>27646.800291000007</v>
      </c>
      <c r="D23" s="33"/>
      <c r="E23" s="33">
        <f>SUM(E20:E22)</f>
        <v>26039.214771000006</v>
      </c>
      <c r="F23" s="33"/>
      <c r="G23" s="33">
        <f>E23-C23</f>
        <v>-1607.5855200000005</v>
      </c>
      <c r="H23" s="21"/>
      <c r="N23" s="22"/>
      <c r="O23" s="22"/>
    </row>
    <row r="24" spans="2:15" ht="5.25" customHeight="1" x14ac:dyDescent="0.35">
      <c r="B24" s="23"/>
      <c r="C24" s="24"/>
      <c r="D24" s="24"/>
      <c r="E24" s="24"/>
      <c r="F24" s="24"/>
      <c r="G24" s="24"/>
      <c r="H24" s="21"/>
      <c r="N24" s="22"/>
      <c r="O24" s="22"/>
    </row>
    <row r="25" spans="2:15" x14ac:dyDescent="0.35">
      <c r="B25" s="31" t="s">
        <v>57</v>
      </c>
      <c r="C25" s="29">
        <f>'Table 1.1-2a - 2023'!C26</f>
        <v>535290.58166699996</v>
      </c>
      <c r="D25" s="29"/>
      <c r="E25" s="29">
        <f>'Table 1.1-2a - 2023'!E26</f>
        <v>519440.24851144431</v>
      </c>
      <c r="F25" s="29"/>
      <c r="G25" s="29">
        <f>E25-C25</f>
        <v>-15850.333155555651</v>
      </c>
      <c r="H25" s="21"/>
      <c r="N25" s="22"/>
      <c r="O25" s="22"/>
    </row>
    <row r="26" spans="2:15" x14ac:dyDescent="0.35">
      <c r="B26" s="31" t="s">
        <v>58</v>
      </c>
      <c r="C26" s="34">
        <f>C11-C18+C23</f>
        <v>562901.72948999994</v>
      </c>
      <c r="D26" s="24"/>
      <c r="E26" s="34">
        <f>E11-E18+E23</f>
        <v>559442.69043888873</v>
      </c>
      <c r="F26" s="24"/>
      <c r="G26" s="34">
        <f>G11-G18+G23</f>
        <v>-3459.0390511111254</v>
      </c>
      <c r="H26" s="21"/>
      <c r="N26" s="22"/>
      <c r="O26" s="22"/>
    </row>
    <row r="27" spans="2:15" x14ac:dyDescent="0.35">
      <c r="B27" s="32" t="s">
        <v>59</v>
      </c>
      <c r="C27" s="33">
        <f>AVERAGE(C25:C26)</f>
        <v>549096.15557849989</v>
      </c>
      <c r="D27" s="33"/>
      <c r="E27" s="33">
        <f>AVERAGE(E25:E26)</f>
        <v>539441.46947516652</v>
      </c>
      <c r="F27" s="33"/>
      <c r="G27" s="33">
        <f>AVERAGE(G25:G26)</f>
        <v>-9654.686103333388</v>
      </c>
      <c r="H27" s="21"/>
      <c r="N27" s="22"/>
      <c r="O27" s="22"/>
    </row>
    <row r="28" spans="2:15" ht="5.25" customHeight="1" x14ac:dyDescent="0.35">
      <c r="B28" s="23"/>
      <c r="C28" s="24"/>
      <c r="D28" s="24"/>
      <c r="E28" s="24"/>
      <c r="F28" s="24"/>
      <c r="G28" s="24"/>
      <c r="H28" s="21"/>
      <c r="N28" s="22"/>
      <c r="O28" s="22"/>
    </row>
    <row r="29" spans="2:15" x14ac:dyDescent="0.35">
      <c r="B29" s="35" t="s">
        <v>61</v>
      </c>
      <c r="C29" s="36">
        <v>8575.9422247958428</v>
      </c>
      <c r="D29" s="36"/>
      <c r="E29" s="36">
        <v>8696.8057715855757</v>
      </c>
      <c r="F29" s="36"/>
      <c r="G29" s="36">
        <f>E29-C29</f>
        <v>120.86354678973294</v>
      </c>
      <c r="H29" s="21"/>
      <c r="N29" s="22"/>
      <c r="O29" s="22"/>
    </row>
    <row r="30" spans="2:15" ht="5.25" customHeight="1" x14ac:dyDescent="0.35">
      <c r="B30" s="37"/>
      <c r="C30" s="29"/>
      <c r="D30" s="29"/>
      <c r="E30" s="29"/>
      <c r="F30" s="29"/>
      <c r="G30" s="29"/>
      <c r="H30" s="21"/>
      <c r="N30" s="22"/>
      <c r="O30" s="22"/>
    </row>
    <row r="31" spans="2:15" x14ac:dyDescent="0.35">
      <c r="B31" s="19" t="s">
        <v>62</v>
      </c>
      <c r="C31" s="20">
        <f>C27+C29</f>
        <v>557672.09780329571</v>
      </c>
      <c r="D31" s="20"/>
      <c r="E31" s="20">
        <f>E27+E29</f>
        <v>548138.27524675208</v>
      </c>
      <c r="F31" s="20"/>
      <c r="G31" s="20">
        <f>E31-C31</f>
        <v>-9533.8225565436296</v>
      </c>
      <c r="H31" s="21"/>
      <c r="N31" s="22"/>
      <c r="O31" s="22"/>
    </row>
    <row r="32" spans="2:15" ht="5.25" customHeight="1" x14ac:dyDescent="0.35">
      <c r="B32" s="23"/>
      <c r="C32" s="24"/>
      <c r="D32" s="24"/>
      <c r="E32" s="24"/>
      <c r="F32" s="24"/>
      <c r="G32" s="24"/>
      <c r="H32" s="21"/>
      <c r="N32" s="22"/>
      <c r="O32" s="22"/>
    </row>
    <row r="33" spans="2:15" x14ac:dyDescent="0.35">
      <c r="B33" s="31" t="s">
        <v>63</v>
      </c>
      <c r="C33" s="29">
        <v>181667.76832999999</v>
      </c>
      <c r="D33" s="29"/>
      <c r="E33" s="29">
        <v>176038.455525</v>
      </c>
      <c r="F33" s="29"/>
      <c r="G33" s="29">
        <f>E33-C33</f>
        <v>-5629.3128049999941</v>
      </c>
      <c r="H33" s="21"/>
      <c r="N33" s="22"/>
      <c r="O33" s="22"/>
    </row>
    <row r="34" spans="2:15" ht="5.25" customHeight="1" x14ac:dyDescent="0.35">
      <c r="B34" s="23"/>
      <c r="C34" s="24"/>
      <c r="D34" s="24"/>
      <c r="E34" s="24"/>
      <c r="F34" s="24"/>
      <c r="G34" s="24"/>
      <c r="H34" s="21"/>
      <c r="N34" s="22"/>
      <c r="O34" s="22"/>
    </row>
    <row r="35" spans="2:15" x14ac:dyDescent="0.35">
      <c r="B35" s="19" t="s">
        <v>64</v>
      </c>
      <c r="C35" s="20">
        <f>C31-C33</f>
        <v>376004.32947329571</v>
      </c>
      <c r="D35" s="20"/>
      <c r="E35" s="20">
        <f>E31-E33</f>
        <v>372099.81972175208</v>
      </c>
      <c r="F35" s="20"/>
      <c r="G35" s="20">
        <f>E35-C35</f>
        <v>-3904.5097515436355</v>
      </c>
      <c r="H35" s="21"/>
      <c r="N35" s="22"/>
      <c r="O35" s="22"/>
    </row>
    <row r="36" spans="2:15" ht="9.75" customHeight="1" x14ac:dyDescent="0.35">
      <c r="B36" s="38"/>
      <c r="C36" s="39"/>
      <c r="D36" s="39"/>
      <c r="E36" s="39"/>
      <c r="F36" s="39"/>
      <c r="G36" s="39"/>
      <c r="H36" s="21"/>
    </row>
    <row r="37" spans="2:15" ht="6.75" customHeight="1" x14ac:dyDescent="0.35">
      <c r="B37" s="40"/>
      <c r="C37" s="28"/>
      <c r="D37" s="28"/>
      <c r="E37" s="28"/>
      <c r="F37" s="28"/>
      <c r="G37" s="41"/>
      <c r="H37" s="21"/>
    </row>
    <row r="38" spans="2:15" x14ac:dyDescent="0.35">
      <c r="B38" s="42" t="s">
        <v>65</v>
      </c>
      <c r="C38" s="43">
        <f>C39*0.6+C40*0.4</f>
        <v>5.535556433875595E-2</v>
      </c>
      <c r="D38" s="44"/>
      <c r="E38" s="43">
        <f>E39*0.6+E40*0.4</f>
        <v>5.7170552843083124E-2</v>
      </c>
      <c r="F38" s="44"/>
      <c r="G38" s="43">
        <f>E38-C38</f>
        <v>1.8149885043271738E-3</v>
      </c>
      <c r="H38" s="21"/>
    </row>
    <row r="39" spans="2:15" x14ac:dyDescent="0.35">
      <c r="B39" s="45" t="s">
        <v>66</v>
      </c>
      <c r="C39" s="43">
        <v>3.42597905086926E-2</v>
      </c>
      <c r="D39" s="43"/>
      <c r="E39" s="43">
        <v>3.4285152193183691E-2</v>
      </c>
      <c r="F39" s="43"/>
      <c r="G39" s="43">
        <f>E39-C39</f>
        <v>2.5361684491090331E-5</v>
      </c>
      <c r="H39" s="21"/>
    </row>
    <row r="40" spans="2:15" x14ac:dyDescent="0.35">
      <c r="B40" s="45" t="s">
        <v>67</v>
      </c>
      <c r="C40" s="43">
        <v>8.6999225083850981E-2</v>
      </c>
      <c r="D40" s="43"/>
      <c r="E40" s="43">
        <v>9.1498653817932263E-2</v>
      </c>
      <c r="F40" s="43"/>
      <c r="G40" s="43">
        <f>E40-C40</f>
        <v>4.4994287340812816E-3</v>
      </c>
      <c r="H40" s="21"/>
    </row>
    <row r="41" spans="2:15" ht="6.75" customHeight="1" x14ac:dyDescent="0.35">
      <c r="B41" s="45"/>
      <c r="C41" s="41"/>
      <c r="D41" s="29"/>
      <c r="E41" s="41"/>
      <c r="F41" s="29"/>
      <c r="G41" s="41"/>
      <c r="H41" s="21"/>
    </row>
    <row r="42" spans="2:15" x14ac:dyDescent="0.35">
      <c r="B42" s="42" t="s">
        <v>68</v>
      </c>
      <c r="C42" s="24">
        <f>SUM(C43:C44)</f>
        <v>20813.931851809815</v>
      </c>
      <c r="D42" s="24"/>
      <c r="E42" s="24">
        <f>SUM(E43:E44)</f>
        <v>21273.152406304129</v>
      </c>
      <c r="F42" s="24"/>
      <c r="G42" s="24">
        <f>E42-C42</f>
        <v>459.22055449431355</v>
      </c>
      <c r="H42" s="21"/>
      <c r="M42" s="22"/>
    </row>
    <row r="43" spans="2:15" x14ac:dyDescent="0.35">
      <c r="B43" s="45" t="s">
        <v>69</v>
      </c>
      <c r="C43" s="29">
        <f>C35*0.6*C39</f>
        <v>7729.0977348699253</v>
      </c>
      <c r="D43" s="29"/>
      <c r="E43" s="29">
        <f>E35*0.6*E39</f>
        <v>7654.4993701298908</v>
      </c>
      <c r="F43" s="29"/>
      <c r="G43" s="29">
        <f>E43-C43</f>
        <v>-74.598364740034413</v>
      </c>
      <c r="H43" s="21"/>
      <c r="M43" s="22"/>
    </row>
    <row r="44" spans="2:15" x14ac:dyDescent="0.35">
      <c r="B44" s="45" t="s">
        <v>67</v>
      </c>
      <c r="C44" s="29">
        <f>C35*0.4*C40</f>
        <v>13084.834116939888</v>
      </c>
      <c r="D44" s="29"/>
      <c r="E44" s="29">
        <f>E35*0.4*E40</f>
        <v>13618.653036174239</v>
      </c>
      <c r="F44" s="29"/>
      <c r="G44" s="29">
        <f>E44-C44</f>
        <v>533.81891923435069</v>
      </c>
      <c r="H44" s="21"/>
      <c r="M44" s="22"/>
    </row>
    <row r="45" spans="2:15" ht="5.25" customHeight="1" x14ac:dyDescent="0.35">
      <c r="B45" s="45"/>
      <c r="C45" s="29"/>
      <c r="D45" s="29"/>
      <c r="E45" s="29"/>
      <c r="F45" s="29"/>
      <c r="G45" s="29"/>
      <c r="H45" s="21"/>
      <c r="M45" s="22"/>
    </row>
    <row r="46" spans="2:15" x14ac:dyDescent="0.35">
      <c r="B46" s="42" t="s">
        <v>70</v>
      </c>
      <c r="C46" s="29"/>
      <c r="D46" s="29"/>
      <c r="E46" s="29"/>
      <c r="F46" s="29"/>
      <c r="G46" s="24">
        <f>SUM(G47:G48)</f>
        <v>459.22055449431355</v>
      </c>
      <c r="H46" s="21"/>
      <c r="M46" s="22"/>
    </row>
    <row r="47" spans="2:15" x14ac:dyDescent="0.35">
      <c r="B47" s="45" t="s">
        <v>71</v>
      </c>
      <c r="C47" s="29"/>
      <c r="D47" s="29"/>
      <c r="E47" s="29"/>
      <c r="F47" s="29"/>
      <c r="G47" s="29">
        <f>(E35*0.4*E40+E35*0.6*E39)-(E35*0.4*C40+E35*0.6*C39)</f>
        <v>675.35689525719135</v>
      </c>
      <c r="H47" s="21"/>
      <c r="M47" s="22"/>
    </row>
    <row r="48" spans="2:15" x14ac:dyDescent="0.35">
      <c r="B48" s="45" t="s">
        <v>72</v>
      </c>
      <c r="C48" s="28"/>
      <c r="D48" s="28"/>
      <c r="E48" s="28"/>
      <c r="F48" s="28"/>
      <c r="G48" s="28">
        <f>(E35*0.4*C40+E35*0.6*C39)-(C35*0.4*C40+C35*0.6*C39)</f>
        <v>-216.13634076287781</v>
      </c>
      <c r="H48" s="21"/>
      <c r="M48" s="22"/>
    </row>
    <row r="49" spans="2:8" ht="6" customHeight="1" x14ac:dyDescent="0.35">
      <c r="B49" s="46"/>
      <c r="C49" s="34"/>
      <c r="D49" s="47"/>
      <c r="E49" s="34"/>
      <c r="F49" s="47"/>
      <c r="G49" s="34"/>
      <c r="H49" s="21"/>
    </row>
    <row r="50" spans="2:8" ht="9.75" customHeight="1" x14ac:dyDescent="0.35">
      <c r="B50" s="40"/>
      <c r="C50" s="28"/>
      <c r="D50" s="28"/>
      <c r="E50" s="28"/>
      <c r="F50" s="28"/>
      <c r="G50" s="28"/>
      <c r="H50" s="21"/>
    </row>
    <row r="51" spans="2:8" x14ac:dyDescent="0.35">
      <c r="B51" s="42" t="s">
        <v>73</v>
      </c>
      <c r="C51" s="24">
        <f>SUM(C53:C57)</f>
        <v>15160.556537</v>
      </c>
      <c r="D51" s="24"/>
      <c r="E51" s="24">
        <f>SUM(E53:E57)</f>
        <v>14702.884092555556</v>
      </c>
      <c r="F51" s="24"/>
      <c r="G51" s="24">
        <f>E51-C51</f>
        <v>-457.67244444444441</v>
      </c>
      <c r="H51" s="21"/>
    </row>
    <row r="52" spans="2:8" ht="7.5" customHeight="1" x14ac:dyDescent="0.35">
      <c r="B52" s="40"/>
      <c r="C52" s="28"/>
      <c r="D52" s="28"/>
      <c r="E52" s="28"/>
      <c r="F52" s="28"/>
      <c r="G52" s="28"/>
      <c r="H52" s="21"/>
    </row>
    <row r="53" spans="2:8" x14ac:dyDescent="0.35">
      <c r="B53" s="48" t="s">
        <v>74</v>
      </c>
      <c r="C53" s="29">
        <v>15707.063</v>
      </c>
      <c r="D53" s="28"/>
      <c r="E53" s="29">
        <v>15349.733</v>
      </c>
      <c r="F53" s="28"/>
      <c r="G53" s="29">
        <f>E53-C53</f>
        <v>-357.32999999999993</v>
      </c>
      <c r="H53" s="21"/>
    </row>
    <row r="54" spans="2:8" ht="14.5" customHeight="1" x14ac:dyDescent="0.35">
      <c r="B54" s="48" t="s">
        <v>75</v>
      </c>
      <c r="C54" s="29">
        <v>-5834.4719999999998</v>
      </c>
      <c r="D54" s="28"/>
      <c r="E54" s="29">
        <v>-5678.8490000000002</v>
      </c>
      <c r="F54" s="28"/>
      <c r="G54" s="29">
        <f>E54-C54</f>
        <v>155.62299999999959</v>
      </c>
      <c r="H54" s="21"/>
    </row>
    <row r="55" spans="2:8" x14ac:dyDescent="0.35">
      <c r="B55" s="48" t="s">
        <v>77</v>
      </c>
      <c r="C55" s="29">
        <v>-262</v>
      </c>
      <c r="D55" s="28"/>
      <c r="E55" s="29">
        <v>-262</v>
      </c>
      <c r="F55" s="28"/>
      <c r="G55" s="29">
        <f>E55-C55</f>
        <v>0</v>
      </c>
      <c r="H55" s="21"/>
    </row>
    <row r="56" spans="2:8" x14ac:dyDescent="0.35">
      <c r="B56" s="48" t="s">
        <v>78</v>
      </c>
      <c r="C56" s="29">
        <v>-44.261463000000049</v>
      </c>
      <c r="D56" s="28"/>
      <c r="E56" s="29">
        <v>-51.155907444444438</v>
      </c>
      <c r="F56" s="28"/>
      <c r="G56" s="29">
        <f>E56-C56</f>
        <v>-6.8944444444443889</v>
      </c>
      <c r="H56" s="21"/>
    </row>
    <row r="57" spans="2:8" x14ac:dyDescent="0.35">
      <c r="B57" s="48" t="s">
        <v>79</v>
      </c>
      <c r="C57" s="29">
        <v>5594.2269999999999</v>
      </c>
      <c r="D57" s="28"/>
      <c r="E57" s="29">
        <v>5345.1559999999999</v>
      </c>
      <c r="F57" s="28"/>
      <c r="G57" s="29">
        <f>E57-C57</f>
        <v>-249.07099999999991</v>
      </c>
      <c r="H57" s="21"/>
    </row>
    <row r="58" spans="2:8" x14ac:dyDescent="0.35">
      <c r="B58" s="49" t="s">
        <v>60</v>
      </c>
      <c r="C58" s="29">
        <v>845.83799999999997</v>
      </c>
      <c r="D58" s="28"/>
      <c r="E58" s="29">
        <v>845.83799999999997</v>
      </c>
      <c r="F58" s="28"/>
      <c r="G58" s="29">
        <f t="shared" ref="G58:G62" si="0">E58-C58</f>
        <v>0</v>
      </c>
      <c r="H58" s="21"/>
    </row>
    <row r="59" spans="2:8" x14ac:dyDescent="0.35">
      <c r="B59" s="49" t="s">
        <v>80</v>
      </c>
      <c r="C59" s="29">
        <v>3195.277</v>
      </c>
      <c r="D59" s="28"/>
      <c r="E59" s="29">
        <v>2946.2060000000001</v>
      </c>
      <c r="F59" s="28"/>
      <c r="G59" s="29">
        <f t="shared" si="0"/>
        <v>-249.07099999999991</v>
      </c>
      <c r="H59" s="21"/>
    </row>
    <row r="60" spans="2:8" x14ac:dyDescent="0.35">
      <c r="B60" s="49" t="s">
        <v>81</v>
      </c>
      <c r="C60" s="29">
        <v>50.898000000000003</v>
      </c>
      <c r="D60" s="28"/>
      <c r="E60" s="29">
        <v>50.898000000000003</v>
      </c>
      <c r="F60" s="28"/>
      <c r="G60" s="29">
        <f t="shared" si="0"/>
        <v>0</v>
      </c>
      <c r="H60" s="21"/>
    </row>
    <row r="61" spans="2:8" x14ac:dyDescent="0.35">
      <c r="B61" s="49" t="s">
        <v>82</v>
      </c>
      <c r="C61" s="29">
        <v>221.53100000000001</v>
      </c>
      <c r="D61" s="28"/>
      <c r="E61" s="29">
        <v>221.53100000000001</v>
      </c>
      <c r="F61" s="28"/>
      <c r="G61" s="29">
        <f t="shared" si="0"/>
        <v>0</v>
      </c>
      <c r="H61" s="21"/>
    </row>
    <row r="62" spans="2:8" x14ac:dyDescent="0.35">
      <c r="B62" s="49" t="s">
        <v>160</v>
      </c>
      <c r="C62" s="29">
        <v>1280.683</v>
      </c>
      <c r="D62" s="28"/>
      <c r="E62" s="29">
        <v>1280.683</v>
      </c>
      <c r="F62" s="28"/>
      <c r="G62" s="29">
        <f t="shared" si="0"/>
        <v>0</v>
      </c>
      <c r="H62" s="21"/>
    </row>
    <row r="63" spans="2:8" ht="8.25" customHeight="1" x14ac:dyDescent="0.35">
      <c r="B63" s="46"/>
      <c r="C63" s="34"/>
      <c r="D63" s="47"/>
      <c r="E63" s="34"/>
      <c r="F63" s="47"/>
      <c r="G63" s="34"/>
      <c r="H63" s="21"/>
    </row>
    <row r="64" spans="2:8" ht="8.25" customHeight="1" x14ac:dyDescent="0.35">
      <c r="B64" s="40"/>
      <c r="C64" s="28"/>
      <c r="D64" s="28"/>
      <c r="E64" s="28"/>
      <c r="F64" s="28"/>
      <c r="G64" s="28"/>
      <c r="H64" s="21"/>
    </row>
    <row r="65" spans="2:23" x14ac:dyDescent="0.35">
      <c r="B65" s="42" t="s">
        <v>83</v>
      </c>
      <c r="C65" s="24"/>
      <c r="D65" s="24"/>
      <c r="E65" s="24"/>
      <c r="F65" s="24"/>
      <c r="G65" s="24">
        <f>G42+G51</f>
        <v>1.5481100498691376</v>
      </c>
      <c r="H65" s="21"/>
      <c r="T65" s="50"/>
      <c r="U65" s="50"/>
      <c r="V65" s="50"/>
      <c r="W65" s="50"/>
    </row>
    <row r="66" spans="2:23" ht="6" customHeight="1" x14ac:dyDescent="0.35">
      <c r="B66" s="42"/>
      <c r="C66" s="24"/>
      <c r="D66" s="24"/>
      <c r="E66" s="24"/>
      <c r="F66" s="24"/>
      <c r="G66" s="24"/>
      <c r="H66" s="21"/>
    </row>
    <row r="67" spans="2:23" x14ac:dyDescent="0.35">
      <c r="C67" s="28"/>
      <c r="D67" s="28"/>
      <c r="E67" s="28"/>
      <c r="F67" s="28"/>
      <c r="G67" s="28"/>
      <c r="H67" s="21"/>
      <c r="T67" s="22"/>
      <c r="U67" s="22"/>
      <c r="V67" s="22"/>
      <c r="W67" s="22"/>
    </row>
    <row r="68" spans="2:23" x14ac:dyDescent="0.35">
      <c r="B68" s="159"/>
      <c r="C68" s="160"/>
      <c r="D68" s="160"/>
      <c r="E68" s="160"/>
      <c r="F68" s="160"/>
      <c r="G68" s="160"/>
      <c r="H68" s="21"/>
    </row>
    <row r="69" spans="2:23" x14ac:dyDescent="0.35">
      <c r="B69" s="159"/>
      <c r="C69" s="160"/>
      <c r="D69" s="160"/>
      <c r="E69" s="160"/>
      <c r="F69" s="160"/>
      <c r="G69" s="160"/>
      <c r="H69" s="21"/>
    </row>
    <row r="70" spans="2:23" x14ac:dyDescent="0.35">
      <c r="B70" s="161"/>
      <c r="C70" s="162"/>
      <c r="D70" s="162"/>
      <c r="E70" s="162"/>
      <c r="F70" s="162"/>
      <c r="G70" s="162"/>
      <c r="H70" s="51"/>
    </row>
    <row r="71" spans="2:23" ht="30" customHeight="1" x14ac:dyDescent="0.35">
      <c r="B71" s="276"/>
      <c r="C71" s="276"/>
      <c r="D71" s="276"/>
      <c r="E71" s="276"/>
      <c r="F71" s="276"/>
      <c r="G71" s="276"/>
      <c r="H71" s="21"/>
    </row>
    <row r="72" spans="2:23" x14ac:dyDescent="0.35">
      <c r="B72" s="42"/>
      <c r="C72" s="28"/>
      <c r="D72" s="28"/>
      <c r="E72" s="28"/>
      <c r="F72" s="28"/>
      <c r="G72" s="28"/>
      <c r="H72" s="21"/>
    </row>
    <row r="73" spans="2:23" x14ac:dyDescent="0.35">
      <c r="C73" s="52"/>
      <c r="D73" s="53"/>
      <c r="E73" s="52"/>
      <c r="F73" s="28"/>
      <c r="G73" s="28"/>
      <c r="H73" s="21"/>
    </row>
    <row r="74" spans="2:23" x14ac:dyDescent="0.35">
      <c r="B74" s="54"/>
      <c r="C74" s="53"/>
      <c r="D74" s="53"/>
      <c r="E74" s="53"/>
      <c r="F74" s="53"/>
      <c r="G74" s="53"/>
      <c r="H74" s="18"/>
    </row>
    <row r="75" spans="2:23" x14ac:dyDescent="0.35">
      <c r="B75" s="54"/>
      <c r="C75" s="53"/>
      <c r="D75" s="53"/>
      <c r="E75" s="53"/>
      <c r="F75" s="53"/>
      <c r="G75" s="53"/>
      <c r="H75" s="18"/>
    </row>
    <row r="76" spans="2:23" x14ac:dyDescent="0.35">
      <c r="B76" s="55"/>
      <c r="C76" s="28"/>
      <c r="D76" s="53"/>
      <c r="E76" s="53"/>
      <c r="F76" s="53"/>
      <c r="G76" s="53"/>
      <c r="H76" s="18"/>
    </row>
    <row r="77" spans="2:23" x14ac:dyDescent="0.35">
      <c r="B77" s="56"/>
      <c r="C77" s="57"/>
      <c r="D77" s="17"/>
      <c r="E77" s="58"/>
      <c r="F77" s="58"/>
      <c r="G77" s="58"/>
      <c r="H77" s="18"/>
    </row>
    <row r="78" spans="2:23" x14ac:dyDescent="0.35">
      <c r="E78" s="18"/>
      <c r="F78" s="18"/>
      <c r="G78" s="18"/>
      <c r="H78" s="18"/>
    </row>
    <row r="79" spans="2:23" x14ac:dyDescent="0.35">
      <c r="B79" s="59"/>
      <c r="C79" s="18"/>
      <c r="E79" s="18"/>
      <c r="F79" s="18"/>
      <c r="G79" s="18"/>
      <c r="H79" s="18"/>
    </row>
    <row r="80" spans="2:23" x14ac:dyDescent="0.35">
      <c r="E80" s="18"/>
      <c r="F80" s="18"/>
      <c r="G80" s="18"/>
      <c r="H80" s="18"/>
    </row>
    <row r="83" spans="3:5" x14ac:dyDescent="0.35">
      <c r="C83" s="18"/>
    </row>
    <row r="86" spans="3:5" x14ac:dyDescent="0.35">
      <c r="E86" s="18"/>
    </row>
    <row r="87" spans="3:5" x14ac:dyDescent="0.35">
      <c r="E87" s="18"/>
    </row>
    <row r="88" spans="3:5" x14ac:dyDescent="0.35">
      <c r="E88" s="18"/>
    </row>
    <row r="89" spans="3:5" x14ac:dyDescent="0.35">
      <c r="E89" s="18"/>
    </row>
    <row r="90" spans="3:5" x14ac:dyDescent="0.35">
      <c r="E90" s="18"/>
    </row>
  </sheetData>
  <mergeCells count="2">
    <mergeCell ref="B71:G71"/>
    <mergeCell ref="B2:G2"/>
  </mergeCell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F749B-5473-4809-A3B5-356283C386AE}">
  <sheetPr>
    <tabColor theme="6" tint="0.79998168889431442"/>
    <pageSetUpPr fitToPage="1"/>
  </sheetPr>
  <dimension ref="B1:P122"/>
  <sheetViews>
    <sheetView view="pageBreakPreview" zoomScaleNormal="100" zoomScaleSheetLayoutView="100" workbookViewId="0">
      <selection activeCell="B1" sqref="B1"/>
    </sheetView>
  </sheetViews>
  <sheetFormatPr defaultColWidth="9.08984375" defaultRowHeight="14.5" x14ac:dyDescent="0.35"/>
  <cols>
    <col min="1" max="1" width="9.08984375" style="16"/>
    <col min="2" max="2" width="88.1796875" style="16" customWidth="1"/>
    <col min="3" max="3" width="11.36328125" style="16" customWidth="1"/>
    <col min="4" max="4" width="2.6328125" style="16" customWidth="1"/>
    <col min="5" max="5" width="11.36328125" style="16" customWidth="1"/>
    <col min="6" max="6" width="2.453125" style="16" customWidth="1"/>
    <col min="7" max="7" width="11.36328125" style="16" customWidth="1"/>
    <col min="8" max="8" width="9.08984375" style="16"/>
    <col min="12" max="12" width="9.08984375" style="16"/>
    <col min="13" max="13" width="9.54296875" style="16" bestFit="1" customWidth="1"/>
    <col min="14" max="17" width="9.08984375" style="16"/>
    <col min="18" max="18" width="10.54296875" style="16" bestFit="1" customWidth="1"/>
    <col min="19" max="19" width="13.453125" style="16" bestFit="1" customWidth="1"/>
    <col min="20" max="21" width="9.54296875" style="16" bestFit="1" customWidth="1"/>
    <col min="22" max="22" width="3.6328125" style="16" customWidth="1"/>
    <col min="23" max="23" width="9.36328125" style="16" bestFit="1" customWidth="1"/>
    <col min="24" max="16384" width="9.08984375" style="16"/>
  </cols>
  <sheetData>
    <row r="1" spans="2:13" ht="18.5" x14ac:dyDescent="0.35">
      <c r="B1" s="14" t="s">
        <v>443</v>
      </c>
      <c r="C1" s="15"/>
      <c r="D1" s="15"/>
      <c r="E1" s="15"/>
      <c r="F1" s="15"/>
      <c r="G1" s="15"/>
    </row>
    <row r="2" spans="2:13" x14ac:dyDescent="0.35">
      <c r="C2" s="17"/>
      <c r="D2" s="17"/>
      <c r="E2" s="17"/>
      <c r="F2" s="17"/>
      <c r="G2" s="17"/>
    </row>
    <row r="3" spans="2:13" ht="30" customHeight="1" x14ac:dyDescent="0.35">
      <c r="C3" s="277" t="s">
        <v>340</v>
      </c>
      <c r="D3" s="17"/>
      <c r="E3" s="277" t="s">
        <v>274</v>
      </c>
      <c r="F3" s="17"/>
      <c r="G3" s="278" t="s">
        <v>47</v>
      </c>
    </row>
    <row r="4" spans="2:13" x14ac:dyDescent="0.35">
      <c r="B4" s="17" t="s">
        <v>48</v>
      </c>
      <c r="C4" s="277"/>
      <c r="D4" s="17"/>
      <c r="E4" s="277"/>
      <c r="F4" s="17"/>
      <c r="G4" s="278"/>
    </row>
    <row r="5" spans="2:13" ht="7" customHeight="1" x14ac:dyDescent="0.35">
      <c r="L5" s="18"/>
      <c r="M5" s="18"/>
    </row>
    <row r="6" spans="2:13" x14ac:dyDescent="0.35">
      <c r="B6" s="19" t="s">
        <v>49</v>
      </c>
      <c r="C6" s="20"/>
      <c r="D6" s="20"/>
      <c r="E6" s="20"/>
      <c r="F6" s="20"/>
      <c r="G6" s="20"/>
      <c r="H6" s="21"/>
      <c r="L6" s="22"/>
      <c r="M6" s="22"/>
    </row>
    <row r="7" spans="2:13" ht="5.25" customHeight="1" x14ac:dyDescent="0.35">
      <c r="B7" s="23"/>
      <c r="C7" s="24"/>
      <c r="D7" s="24"/>
      <c r="E7" s="24"/>
      <c r="F7" s="24"/>
      <c r="G7" s="24"/>
      <c r="H7" s="21"/>
      <c r="L7" s="22"/>
      <c r="M7" s="22"/>
    </row>
    <row r="8" spans="2:13" x14ac:dyDescent="0.35">
      <c r="B8" s="25" t="s">
        <v>50</v>
      </c>
      <c r="C8" s="24"/>
      <c r="D8" s="24"/>
      <c r="E8" s="24"/>
      <c r="F8" s="24"/>
      <c r="G8" s="24"/>
      <c r="H8" s="21"/>
      <c r="L8" s="22"/>
      <c r="M8" s="22"/>
    </row>
    <row r="9" spans="2:13" x14ac:dyDescent="0.35">
      <c r="B9" s="26" t="s">
        <v>244</v>
      </c>
      <c r="C9" s="20">
        <v>813146.44925999991</v>
      </c>
      <c r="D9" s="20"/>
      <c r="E9" s="20">
        <v>799031.29677999986</v>
      </c>
      <c r="F9" s="20"/>
      <c r="G9" s="20">
        <f>E9-C9</f>
        <v>-14115.152480000048</v>
      </c>
      <c r="H9" s="21"/>
      <c r="L9" s="22"/>
      <c r="M9" s="22"/>
    </row>
    <row r="10" spans="2:13" x14ac:dyDescent="0.35">
      <c r="B10" s="37" t="s">
        <v>404</v>
      </c>
      <c r="C10" s="258"/>
      <c r="D10" s="258"/>
      <c r="E10" s="258"/>
      <c r="F10" s="258"/>
      <c r="G10" s="29">
        <f>'Table 1.1-3c'!D9</f>
        <v>-14168.15654</v>
      </c>
      <c r="H10" s="21"/>
      <c r="L10" s="22"/>
      <c r="M10" s="22"/>
    </row>
    <row r="11" spans="2:13" x14ac:dyDescent="0.35">
      <c r="B11" s="37" t="s">
        <v>405</v>
      </c>
      <c r="C11" s="24"/>
      <c r="D11" s="24"/>
      <c r="E11" s="24"/>
      <c r="F11" s="24"/>
      <c r="G11" s="29">
        <f>'Table 1.1-3c'!D19</f>
        <v>953.93915000000015</v>
      </c>
      <c r="H11" s="21"/>
      <c r="L11" s="22"/>
      <c r="M11" s="22"/>
    </row>
    <row r="12" spans="2:13" x14ac:dyDescent="0.35">
      <c r="B12" s="37" t="s">
        <v>406</v>
      </c>
      <c r="C12" s="24"/>
      <c r="D12" s="24"/>
      <c r="E12" s="24"/>
      <c r="F12" s="24"/>
      <c r="G12" s="29">
        <f>'Table 1.1-3c'!D24</f>
        <v>-1778.7530900000002</v>
      </c>
      <c r="H12" s="21"/>
      <c r="L12" s="22"/>
      <c r="M12" s="22"/>
    </row>
    <row r="13" spans="2:13" x14ac:dyDescent="0.35">
      <c r="B13" s="37" t="s">
        <v>407</v>
      </c>
      <c r="C13" s="24"/>
      <c r="D13" s="24"/>
      <c r="E13" s="24"/>
      <c r="F13" s="24"/>
      <c r="G13" s="29">
        <f>'Table 1.1-3c'!D29</f>
        <v>-111.85856999999999</v>
      </c>
      <c r="H13" s="21"/>
      <c r="L13" s="22"/>
      <c r="M13" s="22"/>
    </row>
    <row r="14" spans="2:13" x14ac:dyDescent="0.35">
      <c r="B14" s="37" t="s">
        <v>408</v>
      </c>
      <c r="C14" s="24"/>
      <c r="D14" s="24"/>
      <c r="E14" s="24"/>
      <c r="F14" s="24"/>
      <c r="G14" s="29">
        <f>'Table 1.1-3c'!D49</f>
        <v>989.67653000000064</v>
      </c>
      <c r="H14" s="21"/>
      <c r="L14" s="22"/>
      <c r="M14" s="22"/>
    </row>
    <row r="15" spans="2:13" ht="5.25" customHeight="1" x14ac:dyDescent="0.35">
      <c r="B15" s="23"/>
      <c r="C15" s="24"/>
      <c r="D15" s="24"/>
      <c r="E15" s="24"/>
      <c r="F15" s="24"/>
      <c r="G15" s="24"/>
      <c r="H15" s="21"/>
      <c r="L15" s="22"/>
      <c r="M15" s="22"/>
    </row>
    <row r="16" spans="2:13" x14ac:dyDescent="0.35">
      <c r="B16" s="26" t="s">
        <v>51</v>
      </c>
      <c r="C16" s="20">
        <v>223380.18513</v>
      </c>
      <c r="D16" s="20"/>
      <c r="E16" s="20">
        <v>223323.00612999999</v>
      </c>
      <c r="F16" s="20"/>
      <c r="G16" s="20">
        <f>E16-C16</f>
        <v>-57.179000000003725</v>
      </c>
      <c r="H16" s="21"/>
      <c r="L16" s="22"/>
      <c r="M16" s="22"/>
    </row>
    <row r="17" spans="2:16" x14ac:dyDescent="0.35">
      <c r="B17" s="37" t="s">
        <v>355</v>
      </c>
      <c r="C17" s="258"/>
      <c r="D17" s="258"/>
      <c r="E17" s="258"/>
      <c r="F17" s="258"/>
      <c r="G17" s="29">
        <f>G16</f>
        <v>-57.179000000003725</v>
      </c>
      <c r="H17" s="21"/>
      <c r="L17" s="22"/>
      <c r="M17" s="22"/>
    </row>
    <row r="18" spans="2:16" ht="5.25" customHeight="1" x14ac:dyDescent="0.35">
      <c r="B18" s="31"/>
      <c r="C18" s="29"/>
      <c r="D18" s="29"/>
      <c r="E18" s="29"/>
      <c r="F18" s="29"/>
      <c r="G18" s="29"/>
      <c r="H18" s="21"/>
      <c r="L18" s="22"/>
      <c r="M18" s="22"/>
    </row>
    <row r="19" spans="2:16" x14ac:dyDescent="0.35">
      <c r="B19" s="26" t="s">
        <v>52</v>
      </c>
      <c r="C19" s="20">
        <v>81643.673849999992</v>
      </c>
      <c r="D19" s="20"/>
      <c r="E19" s="20">
        <v>80910.87387000001</v>
      </c>
      <c r="F19" s="20"/>
      <c r="G19" s="20">
        <f>E19-C19</f>
        <v>-732.79997999998159</v>
      </c>
      <c r="H19" s="21"/>
      <c r="L19" s="22"/>
      <c r="M19" s="22"/>
      <c r="N19" s="29"/>
      <c r="O19" s="29"/>
      <c r="P19" s="30"/>
    </row>
    <row r="20" spans="2:16" x14ac:dyDescent="0.35">
      <c r="B20" s="37" t="s">
        <v>404</v>
      </c>
      <c r="C20" s="258"/>
      <c r="D20" s="258"/>
      <c r="E20" s="258"/>
      <c r="F20" s="258"/>
      <c r="G20" s="29">
        <f>'Table 1.1-3c'!F9</f>
        <v>-14168.15654</v>
      </c>
      <c r="H20" s="21"/>
      <c r="L20" s="22"/>
      <c r="M20" s="22"/>
      <c r="N20" s="29"/>
      <c r="O20" s="29"/>
      <c r="P20" s="30"/>
    </row>
    <row r="21" spans="2:16" x14ac:dyDescent="0.35">
      <c r="B21" s="37" t="s">
        <v>405</v>
      </c>
      <c r="C21" s="36"/>
      <c r="D21" s="36"/>
      <c r="E21" s="36"/>
      <c r="F21" s="36"/>
      <c r="G21" s="29">
        <f>'Table 1.1-3c'!F19</f>
        <v>5983.25468</v>
      </c>
      <c r="H21" s="21"/>
      <c r="L21" s="22"/>
      <c r="M21" s="22"/>
    </row>
    <row r="22" spans="2:16" x14ac:dyDescent="0.35">
      <c r="B22" s="37" t="s">
        <v>406</v>
      </c>
      <c r="C22" s="36"/>
      <c r="D22" s="36"/>
      <c r="E22" s="36"/>
      <c r="F22" s="36"/>
      <c r="G22" s="29">
        <f>'Table 1.1-3c'!F24</f>
        <v>2467.9239499999999</v>
      </c>
      <c r="H22" s="21"/>
      <c r="L22" s="22"/>
      <c r="M22" s="22"/>
    </row>
    <row r="23" spans="2:16" x14ac:dyDescent="0.35">
      <c r="B23" s="37" t="s">
        <v>407</v>
      </c>
      <c r="C23" s="36"/>
      <c r="D23" s="36"/>
      <c r="E23" s="36"/>
      <c r="F23" s="36"/>
      <c r="G23" s="29">
        <f>'Table 1.1-3c'!F29</f>
        <v>1762.4979600000001</v>
      </c>
      <c r="H23" s="21"/>
      <c r="L23" s="22"/>
      <c r="M23" s="22"/>
    </row>
    <row r="24" spans="2:16" x14ac:dyDescent="0.35">
      <c r="B24" s="37" t="s">
        <v>409</v>
      </c>
      <c r="C24" s="29"/>
      <c r="D24" s="29"/>
      <c r="E24" s="29"/>
      <c r="F24" s="29"/>
      <c r="G24" s="29">
        <f>'Table 1.1-3c'!F34</f>
        <v>1096.7510200000002</v>
      </c>
      <c r="H24" s="21"/>
      <c r="L24" s="22"/>
      <c r="M24" s="22"/>
    </row>
    <row r="25" spans="2:16" x14ac:dyDescent="0.35">
      <c r="B25" s="37" t="s">
        <v>410</v>
      </c>
      <c r="C25" s="29"/>
      <c r="D25" s="29"/>
      <c r="E25" s="29"/>
      <c r="F25" s="29"/>
      <c r="G25" s="29">
        <f>'Table 1.1-3c'!F39</f>
        <v>2124.92895</v>
      </c>
      <c r="H25" s="21"/>
      <c r="L25" s="22"/>
      <c r="M25" s="22"/>
    </row>
    <row r="26" spans="2:16" ht="5" customHeight="1" x14ac:dyDescent="0.35">
      <c r="H26" s="21"/>
      <c r="L26" s="22"/>
      <c r="M26" s="22"/>
    </row>
    <row r="27" spans="2:16" x14ac:dyDescent="0.35">
      <c r="B27" s="26" t="s">
        <v>382</v>
      </c>
      <c r="C27" s="20">
        <v>676.09051399999953</v>
      </c>
      <c r="D27" s="20"/>
      <c r="E27" s="20">
        <v>905.19606955555514</v>
      </c>
      <c r="F27" s="20"/>
      <c r="G27" s="20">
        <f>E27-C27</f>
        <v>229.10555555555561</v>
      </c>
      <c r="H27" s="21"/>
      <c r="L27" s="22"/>
      <c r="M27" s="22"/>
    </row>
    <row r="28" spans="2:16" x14ac:dyDescent="0.35">
      <c r="B28" s="37" t="s">
        <v>360</v>
      </c>
      <c r="C28" s="36"/>
      <c r="D28" s="36"/>
      <c r="E28" s="36"/>
      <c r="F28" s="36"/>
      <c r="G28" s="29">
        <f>175-175/72</f>
        <v>172.56944444444446</v>
      </c>
      <c r="H28" s="21"/>
      <c r="L28" s="22"/>
      <c r="M28" s="22"/>
    </row>
    <row r="29" spans="2:16" x14ac:dyDescent="0.35">
      <c r="B29" s="37" t="s">
        <v>361</v>
      </c>
      <c r="C29" s="36"/>
      <c r="D29" s="36"/>
      <c r="E29" s="36"/>
      <c r="F29" s="36"/>
      <c r="G29" s="29">
        <f>19-19/72</f>
        <v>18.736111111111111</v>
      </c>
      <c r="H29" s="21"/>
      <c r="L29" s="22"/>
      <c r="M29" s="22"/>
    </row>
    <row r="30" spans="2:16" x14ac:dyDescent="0.35">
      <c r="B30" s="37" t="s">
        <v>362</v>
      </c>
      <c r="C30" s="36"/>
      <c r="D30" s="36"/>
      <c r="E30" s="36"/>
      <c r="F30" s="36"/>
      <c r="G30" s="29">
        <f>42-42/10</f>
        <v>37.799999999999997</v>
      </c>
      <c r="H30" s="21"/>
      <c r="L30" s="22"/>
      <c r="M30" s="22"/>
    </row>
    <row r="31" spans="2:16" ht="7.5" customHeight="1" x14ac:dyDescent="0.35">
      <c r="B31" s="31"/>
      <c r="C31" s="29"/>
      <c r="D31" s="29"/>
      <c r="E31" s="29"/>
      <c r="F31" s="29"/>
      <c r="G31" s="29"/>
      <c r="H31" s="21"/>
      <c r="L31" s="22"/>
      <c r="M31" s="22"/>
    </row>
    <row r="32" spans="2:16" x14ac:dyDescent="0.35">
      <c r="B32" s="26" t="s">
        <v>53</v>
      </c>
      <c r="C32" s="20">
        <v>2078.7731599999993</v>
      </c>
      <c r="D32" s="20"/>
      <c r="E32" s="20">
        <v>2078.7731599999993</v>
      </c>
      <c r="F32" s="20"/>
      <c r="G32" s="20">
        <f>E32-C32</f>
        <v>0</v>
      </c>
      <c r="H32" s="21"/>
      <c r="L32" s="22"/>
      <c r="M32" s="22"/>
    </row>
    <row r="33" spans="2:13" ht="5.25" customHeight="1" x14ac:dyDescent="0.35">
      <c r="B33" s="31"/>
      <c r="C33" s="24"/>
      <c r="D33" s="24"/>
      <c r="E33" s="24"/>
      <c r="F33" s="24"/>
      <c r="G33" s="24"/>
      <c r="H33" s="21"/>
      <c r="L33" s="22"/>
      <c r="M33" s="22"/>
    </row>
    <row r="34" spans="2:13" x14ac:dyDescent="0.35">
      <c r="B34" s="26" t="s">
        <v>54</v>
      </c>
      <c r="C34" s="20">
        <f>SUM(C16:C32)</f>
        <v>307778.72265399998</v>
      </c>
      <c r="D34" s="20"/>
      <c r="E34" s="20">
        <f>SUM(E16:E32)</f>
        <v>307217.84922955552</v>
      </c>
      <c r="F34" s="20"/>
      <c r="G34" s="20">
        <f>E34-C34</f>
        <v>-560.87342444446404</v>
      </c>
      <c r="H34" s="21"/>
      <c r="L34" s="22"/>
      <c r="M34" s="22"/>
    </row>
    <row r="35" spans="2:13" ht="5.25" customHeight="1" x14ac:dyDescent="0.35">
      <c r="B35" s="23"/>
      <c r="C35" s="24"/>
      <c r="D35" s="24"/>
      <c r="E35" s="24"/>
      <c r="F35" s="24"/>
      <c r="G35" s="24"/>
      <c r="H35" s="21"/>
      <c r="L35" s="22"/>
      <c r="M35" s="22"/>
    </row>
    <row r="36" spans="2:13" x14ac:dyDescent="0.35">
      <c r="B36" s="26" t="s">
        <v>202</v>
      </c>
      <c r="C36" s="20">
        <v>55629.705601000009</v>
      </c>
      <c r="D36" s="20"/>
      <c r="E36" s="20">
        <v>53612.503650999999</v>
      </c>
      <c r="F36" s="20"/>
      <c r="G36" s="20">
        <f>E36-C36</f>
        <v>-2017.2019500000097</v>
      </c>
      <c r="H36" s="21"/>
      <c r="L36" s="22"/>
      <c r="M36" s="22"/>
    </row>
    <row r="37" spans="2:13" x14ac:dyDescent="0.35">
      <c r="B37" s="37" t="s">
        <v>347</v>
      </c>
      <c r="C37" s="29"/>
      <c r="D37" s="29"/>
      <c r="E37" s="29"/>
      <c r="F37" s="29"/>
      <c r="G37" s="163"/>
      <c r="H37" s="21"/>
      <c r="L37" s="22"/>
      <c r="M37" s="22"/>
    </row>
    <row r="38" spans="2:13" x14ac:dyDescent="0.35">
      <c r="B38" s="61" t="s">
        <v>411</v>
      </c>
      <c r="C38" s="29"/>
      <c r="D38" s="29"/>
      <c r="E38" s="29"/>
      <c r="F38" s="29"/>
      <c r="G38" s="29">
        <f>'Table 1.1-3c'!D67</f>
        <v>40.04</v>
      </c>
      <c r="H38" s="21"/>
      <c r="L38" s="22"/>
      <c r="M38" s="22"/>
    </row>
    <row r="39" spans="2:13" x14ac:dyDescent="0.35">
      <c r="B39" s="61" t="s">
        <v>412</v>
      </c>
      <c r="C39" s="29"/>
      <c r="D39" s="29"/>
      <c r="E39" s="29"/>
      <c r="F39" s="29"/>
      <c r="G39" s="29">
        <f>'Table 1.1-3c'!D72</f>
        <v>-213.79499999999996</v>
      </c>
      <c r="H39" s="21"/>
      <c r="L39" s="22"/>
      <c r="M39" s="22"/>
    </row>
    <row r="40" spans="2:13" x14ac:dyDescent="0.35">
      <c r="B40" s="61" t="s">
        <v>413</v>
      </c>
      <c r="C40" s="29"/>
      <c r="D40" s="29"/>
      <c r="E40" s="29"/>
      <c r="F40" s="29"/>
      <c r="G40" s="29">
        <f>'Table 1.1-3c'!D77</f>
        <v>-15.503999999999991</v>
      </c>
      <c r="H40" s="21"/>
      <c r="L40" s="22"/>
      <c r="M40" s="22"/>
    </row>
    <row r="41" spans="2:13" x14ac:dyDescent="0.35">
      <c r="B41" s="61" t="s">
        <v>414</v>
      </c>
      <c r="C41" s="29"/>
      <c r="D41" s="29"/>
      <c r="E41" s="29"/>
      <c r="F41" s="29"/>
      <c r="G41" s="163">
        <f>'Table 1.1-3c'!D134</f>
        <v>-67.245999999999995</v>
      </c>
      <c r="H41" s="21"/>
      <c r="L41" s="22"/>
      <c r="M41" s="22"/>
    </row>
    <row r="42" spans="2:13" x14ac:dyDescent="0.35">
      <c r="B42" s="61" t="s">
        <v>415</v>
      </c>
      <c r="C42" s="29"/>
      <c r="D42" s="29"/>
      <c r="E42" s="29"/>
      <c r="F42" s="29"/>
      <c r="G42" s="29">
        <f>'Table 1.1-3c'!D82</f>
        <v>-120</v>
      </c>
      <c r="H42" s="21"/>
      <c r="L42" s="22"/>
      <c r="M42" s="22"/>
    </row>
    <row r="43" spans="2:13" x14ac:dyDescent="0.35">
      <c r="B43" s="61" t="s">
        <v>416</v>
      </c>
      <c r="C43" s="29"/>
      <c r="D43" s="29"/>
      <c r="E43" s="29"/>
      <c r="F43" s="29"/>
      <c r="G43" s="29">
        <f>'Table 1.1-3c'!D87</f>
        <v>-40</v>
      </c>
      <c r="H43" s="21"/>
      <c r="L43" s="22"/>
      <c r="M43" s="22"/>
    </row>
    <row r="44" spans="2:13" x14ac:dyDescent="0.35">
      <c r="B44" s="61" t="s">
        <v>417</v>
      </c>
      <c r="C44" s="29"/>
      <c r="D44" s="29"/>
      <c r="E44" s="29"/>
      <c r="F44" s="29"/>
      <c r="G44" s="29">
        <f>'Table 1.1-3c'!D92</f>
        <v>-100</v>
      </c>
      <c r="H44" s="21"/>
      <c r="L44" s="22"/>
      <c r="M44" s="22"/>
    </row>
    <row r="45" spans="2:13" x14ac:dyDescent="0.35">
      <c r="B45" s="61" t="s">
        <v>418</v>
      </c>
      <c r="C45" s="29"/>
      <c r="D45" s="29"/>
      <c r="E45" s="29"/>
      <c r="F45" s="29"/>
      <c r="G45" s="29">
        <f>'Table 1.1-3c'!D97</f>
        <v>-225</v>
      </c>
      <c r="H45" s="21"/>
      <c r="L45" s="22"/>
      <c r="M45" s="22"/>
    </row>
    <row r="46" spans="2:13" x14ac:dyDescent="0.35">
      <c r="B46" s="61" t="s">
        <v>419</v>
      </c>
      <c r="C46" s="29"/>
      <c r="D46" s="29"/>
      <c r="E46" s="29"/>
      <c r="F46" s="29"/>
      <c r="G46" s="29">
        <f>'Table 1.1-3c'!D102</f>
        <v>-225</v>
      </c>
      <c r="H46" s="21"/>
      <c r="L46" s="22"/>
      <c r="M46" s="22"/>
    </row>
    <row r="47" spans="2:13" x14ac:dyDescent="0.35">
      <c r="B47" s="61" t="s">
        <v>420</v>
      </c>
      <c r="C47" s="29"/>
      <c r="D47" s="29"/>
      <c r="E47" s="29"/>
      <c r="F47" s="29"/>
      <c r="G47" s="163">
        <v>-25.877000000009502</v>
      </c>
      <c r="H47" s="21"/>
      <c r="L47" s="22"/>
      <c r="M47" s="22"/>
    </row>
    <row r="48" spans="2:13" ht="6.5" customHeight="1" x14ac:dyDescent="0.35">
      <c r="B48" s="61"/>
      <c r="C48" s="29"/>
      <c r="D48" s="29"/>
      <c r="E48" s="29"/>
      <c r="F48" s="29"/>
      <c r="G48" s="163"/>
      <c r="H48" s="21"/>
      <c r="L48" s="22"/>
      <c r="M48" s="22"/>
    </row>
    <row r="49" spans="2:13" x14ac:dyDescent="0.35">
      <c r="B49" s="37" t="s">
        <v>421</v>
      </c>
      <c r="C49" s="29"/>
      <c r="D49" s="29"/>
      <c r="E49" s="29"/>
      <c r="F49" s="29"/>
      <c r="G49" s="163">
        <f>-878.4171/12*2-878.4171</f>
        <v>-1024.8199500000001</v>
      </c>
      <c r="H49" s="21"/>
      <c r="L49" s="22"/>
      <c r="M49" s="22"/>
    </row>
    <row r="50" spans="2:13" ht="6" customHeight="1" x14ac:dyDescent="0.35">
      <c r="B50" s="37"/>
      <c r="C50" s="29"/>
      <c r="D50" s="29"/>
      <c r="E50" s="29"/>
      <c r="F50" s="29"/>
      <c r="G50" s="29"/>
      <c r="H50" s="21"/>
      <c r="L50" s="22"/>
      <c r="M50" s="22"/>
    </row>
    <row r="51" spans="2:13" x14ac:dyDescent="0.35">
      <c r="B51" s="31" t="s">
        <v>55</v>
      </c>
      <c r="C51" s="29">
        <v>25706.850539999999</v>
      </c>
      <c r="D51" s="29"/>
      <c r="E51" s="29">
        <v>25985.702689999998</v>
      </c>
      <c r="F51" s="29"/>
      <c r="G51" s="29">
        <f>E51-C51</f>
        <v>278.8521499999988</v>
      </c>
      <c r="H51" s="21"/>
      <c r="L51" s="22"/>
      <c r="M51" s="22"/>
    </row>
    <row r="52" spans="2:13" x14ac:dyDescent="0.35">
      <c r="B52" s="37" t="s">
        <v>411</v>
      </c>
      <c r="C52" s="29"/>
      <c r="D52" s="29"/>
      <c r="E52" s="29"/>
      <c r="F52" s="29"/>
      <c r="G52" s="29">
        <f>'Table 1.1-3c'!F67</f>
        <v>615.39715000000001</v>
      </c>
      <c r="H52" s="21"/>
      <c r="L52" s="22"/>
      <c r="M52" s="22"/>
    </row>
    <row r="53" spans="2:13" x14ac:dyDescent="0.35">
      <c r="B53" s="37" t="s">
        <v>412</v>
      </c>
      <c r="C53" s="29"/>
      <c r="D53" s="29"/>
      <c r="E53" s="29"/>
      <c r="F53" s="29"/>
      <c r="G53" s="29">
        <f>'Table 1.1-3c'!F72</f>
        <v>-213.79500000000007</v>
      </c>
      <c r="H53" s="21"/>
      <c r="L53" s="22"/>
      <c r="M53" s="22"/>
    </row>
    <row r="54" spans="2:13" x14ac:dyDescent="0.35">
      <c r="B54" s="37" t="s">
        <v>416</v>
      </c>
      <c r="C54" s="29"/>
      <c r="D54" s="29"/>
      <c r="E54" s="29"/>
      <c r="F54" s="29"/>
      <c r="G54" s="29">
        <f>'Table 1.1-3c'!F87</f>
        <v>-40</v>
      </c>
      <c r="H54" s="21"/>
      <c r="L54" s="22"/>
      <c r="M54" s="22"/>
    </row>
    <row r="55" spans="2:13" x14ac:dyDescent="0.35">
      <c r="B55" s="37" t="s">
        <v>413</v>
      </c>
      <c r="C55" s="29"/>
      <c r="D55" s="29"/>
      <c r="E55" s="29"/>
      <c r="F55" s="29"/>
      <c r="G55" s="163">
        <f>'Table 1.1-3c'!F77</f>
        <v>-15.503999999999905</v>
      </c>
      <c r="H55" s="21"/>
      <c r="L55" s="22"/>
      <c r="M55" s="22"/>
    </row>
    <row r="56" spans="2:13" x14ac:dyDescent="0.35">
      <c r="B56" s="37" t="s">
        <v>414</v>
      </c>
      <c r="C56" s="29"/>
      <c r="D56" s="29"/>
      <c r="E56" s="29"/>
      <c r="F56" s="29"/>
      <c r="G56" s="29">
        <f>'Table 1.1-3c'!F134</f>
        <v>-67.245999999999981</v>
      </c>
      <c r="H56" s="21"/>
      <c r="L56" s="22"/>
      <c r="M56" s="22"/>
    </row>
    <row r="57" spans="2:13" ht="5" customHeight="1" x14ac:dyDescent="0.35">
      <c r="B57" s="31"/>
      <c r="C57" s="29"/>
      <c r="D57" s="29"/>
      <c r="E57" s="29"/>
      <c r="F57" s="29"/>
      <c r="G57" s="29"/>
      <c r="H57" s="21"/>
      <c r="L57" s="22"/>
      <c r="M57" s="22"/>
    </row>
    <row r="58" spans="2:13" x14ac:dyDescent="0.35">
      <c r="B58" s="32" t="s">
        <v>84</v>
      </c>
      <c r="C58" s="33">
        <f>C36-C51</f>
        <v>29922.855061000009</v>
      </c>
      <c r="D58" s="33"/>
      <c r="E58" s="33">
        <f>E36-E51</f>
        <v>27626.800961000001</v>
      </c>
      <c r="F58" s="33"/>
      <c r="G58" s="33">
        <f>E58-C58</f>
        <v>-2296.0541000000085</v>
      </c>
      <c r="H58" s="21"/>
      <c r="L58" s="22"/>
      <c r="M58" s="22"/>
    </row>
    <row r="59" spans="2:13" ht="5.25" customHeight="1" x14ac:dyDescent="0.35">
      <c r="B59" s="23"/>
      <c r="C59" s="24"/>
      <c r="D59" s="24"/>
      <c r="E59" s="24"/>
      <c r="F59" s="24"/>
      <c r="G59" s="24"/>
      <c r="H59" s="21"/>
      <c r="L59" s="22"/>
      <c r="M59" s="22"/>
    </row>
    <row r="60" spans="2:13" x14ac:dyDescent="0.35">
      <c r="B60" s="31" t="s">
        <v>57</v>
      </c>
      <c r="C60" s="29">
        <v>478860.83261887328</v>
      </c>
      <c r="D60" s="29"/>
      <c r="E60" s="29">
        <v>487472.72373887326</v>
      </c>
      <c r="F60" s="29"/>
      <c r="G60" s="29">
        <f>E60-C60</f>
        <v>8611.8911199999857</v>
      </c>
      <c r="H60" s="21"/>
      <c r="L60" s="22"/>
      <c r="M60" s="22"/>
    </row>
    <row r="61" spans="2:13" x14ac:dyDescent="0.35">
      <c r="B61" s="37" t="s">
        <v>422</v>
      </c>
      <c r="C61" s="29"/>
      <c r="D61" s="29"/>
      <c r="E61" s="29"/>
      <c r="F61" s="29"/>
      <c r="G61" s="29">
        <f>8784.171-878.4171/12*2</f>
        <v>8637.7681499999999</v>
      </c>
      <c r="H61" s="21"/>
      <c r="L61" s="22"/>
      <c r="M61" s="22"/>
    </row>
    <row r="62" spans="2:13" x14ac:dyDescent="0.35">
      <c r="B62" s="37" t="s">
        <v>364</v>
      </c>
      <c r="C62" s="29"/>
      <c r="D62" s="29"/>
      <c r="E62" s="29"/>
      <c r="F62" s="29"/>
      <c r="G62" s="163">
        <v>-25.877000000009502</v>
      </c>
      <c r="H62" s="21"/>
      <c r="L62" s="22"/>
      <c r="M62" s="22"/>
    </row>
    <row r="63" spans="2:13" x14ac:dyDescent="0.35">
      <c r="B63" s="31" t="s">
        <v>85</v>
      </c>
      <c r="C63" s="34">
        <f>C9-C34+C58</f>
        <v>535290.58166699996</v>
      </c>
      <c r="D63" s="24"/>
      <c r="E63" s="34">
        <f>E9-E34+E58</f>
        <v>519440.24851144431</v>
      </c>
      <c r="F63" s="24"/>
      <c r="G63" s="29">
        <f>E63-C63</f>
        <v>-15850.333155555651</v>
      </c>
      <c r="H63" s="21"/>
      <c r="L63" s="22"/>
      <c r="M63" s="22"/>
    </row>
    <row r="64" spans="2:13" x14ac:dyDescent="0.35">
      <c r="B64" s="32" t="s">
        <v>86</v>
      </c>
      <c r="C64" s="33">
        <f>AVERAGE(C60:C63)</f>
        <v>507075.70714293665</v>
      </c>
      <c r="D64" s="33"/>
      <c r="E64" s="33">
        <f>AVERAGE(E60:E63)</f>
        <v>503456.48612515879</v>
      </c>
      <c r="F64" s="33"/>
      <c r="G64" s="33">
        <f>E64-C64</f>
        <v>-3619.2210177778616</v>
      </c>
      <c r="H64" s="21"/>
      <c r="L64" s="22"/>
      <c r="M64" s="22"/>
    </row>
    <row r="65" spans="2:13" ht="5.25" customHeight="1" x14ac:dyDescent="0.35">
      <c r="B65" s="23"/>
      <c r="C65" s="24"/>
      <c r="D65" s="24"/>
      <c r="E65" s="24"/>
      <c r="F65" s="24"/>
      <c r="G65" s="24"/>
      <c r="H65" s="21"/>
      <c r="L65" s="22"/>
      <c r="M65" s="22"/>
    </row>
    <row r="66" spans="2:13" x14ac:dyDescent="0.35">
      <c r="B66" s="35" t="s">
        <v>87</v>
      </c>
      <c r="C66" s="36">
        <v>8266.5651248000486</v>
      </c>
      <c r="D66" s="36"/>
      <c r="E66" s="36">
        <v>8215.8364748356089</v>
      </c>
      <c r="F66" s="36"/>
      <c r="G66" s="36">
        <f>E66-C66</f>
        <v>-50.728649964439683</v>
      </c>
      <c r="H66" s="21"/>
      <c r="L66" s="22"/>
      <c r="M66" s="22"/>
    </row>
    <row r="67" spans="2:13" ht="5.25" customHeight="1" x14ac:dyDescent="0.35">
      <c r="B67" s="37"/>
      <c r="C67" s="29"/>
      <c r="D67" s="29"/>
      <c r="E67" s="29"/>
      <c r="F67" s="29"/>
      <c r="G67" s="29"/>
      <c r="H67" s="21"/>
      <c r="L67" s="22"/>
      <c r="M67" s="22"/>
    </row>
    <row r="68" spans="2:13" x14ac:dyDescent="0.35">
      <c r="B68" s="19" t="s">
        <v>62</v>
      </c>
      <c r="C68" s="20">
        <f>C64+C66</f>
        <v>515342.27226773667</v>
      </c>
      <c r="D68" s="20"/>
      <c r="E68" s="20">
        <f>E64+E66</f>
        <v>511672.32259999437</v>
      </c>
      <c r="F68" s="20"/>
      <c r="G68" s="20">
        <f>E68-C68</f>
        <v>-3669.9496677423012</v>
      </c>
      <c r="H68" s="21"/>
      <c r="L68" s="22"/>
      <c r="M68" s="22"/>
    </row>
    <row r="69" spans="2:13" ht="5.25" customHeight="1" x14ac:dyDescent="0.35">
      <c r="B69" s="23"/>
      <c r="C69" s="24"/>
      <c r="D69" s="24"/>
      <c r="E69" s="24"/>
      <c r="F69" s="24"/>
      <c r="G69" s="24"/>
      <c r="H69" s="21"/>
      <c r="L69" s="22"/>
      <c r="M69" s="22"/>
    </row>
    <row r="70" spans="2:13" x14ac:dyDescent="0.35">
      <c r="B70" s="25" t="s">
        <v>158</v>
      </c>
      <c r="C70" s="29"/>
      <c r="D70" s="29"/>
      <c r="E70" s="29"/>
      <c r="F70" s="29"/>
      <c r="G70" s="29"/>
      <c r="H70" s="21"/>
      <c r="L70" s="22"/>
      <c r="M70" s="22"/>
    </row>
    <row r="71" spans="2:13" x14ac:dyDescent="0.35">
      <c r="B71" s="60" t="s">
        <v>334</v>
      </c>
      <c r="C71" s="29">
        <v>259282.60735000001</v>
      </c>
      <c r="D71" s="29"/>
      <c r="E71" s="29">
        <v>258062.10051999998</v>
      </c>
      <c r="F71" s="29"/>
      <c r="G71" s="29">
        <f>E71-C71</f>
        <v>-1220.5068300000275</v>
      </c>
      <c r="H71" s="21"/>
      <c r="L71" s="22"/>
      <c r="M71" s="22"/>
    </row>
    <row r="72" spans="2:13" x14ac:dyDescent="0.35">
      <c r="B72" s="61" t="s">
        <v>423</v>
      </c>
      <c r="C72" s="29"/>
      <c r="D72" s="29"/>
      <c r="E72" s="29"/>
      <c r="F72" s="29"/>
      <c r="G72" s="29">
        <f>-'Table 1.1-3c'!D124</f>
        <v>4407.4610000000002</v>
      </c>
      <c r="H72" s="21"/>
      <c r="L72" s="22"/>
      <c r="M72" s="22"/>
    </row>
    <row r="73" spans="2:13" x14ac:dyDescent="0.35">
      <c r="B73" s="61" t="s">
        <v>424</v>
      </c>
      <c r="C73" s="29"/>
      <c r="D73" s="29"/>
      <c r="E73" s="29"/>
      <c r="F73" s="29"/>
      <c r="G73" s="29">
        <f>-'Table 1.1-3c'!D119</f>
        <v>-5625.9615399999984</v>
      </c>
      <c r="H73" s="21"/>
      <c r="L73" s="22"/>
      <c r="M73" s="22"/>
    </row>
    <row r="74" spans="2:13" x14ac:dyDescent="0.35">
      <c r="B74" s="61" t="s">
        <v>425</v>
      </c>
      <c r="C74" s="29"/>
      <c r="D74" s="29"/>
      <c r="E74" s="29"/>
      <c r="F74" s="29"/>
      <c r="G74" s="29">
        <f>-'Table 1.1-3c'!D129</f>
        <v>-2.0062900000000354</v>
      </c>
      <c r="H74" s="21"/>
      <c r="L74" s="22"/>
      <c r="M74" s="22"/>
    </row>
    <row r="75" spans="2:13" ht="5" customHeight="1" x14ac:dyDescent="0.35">
      <c r="B75" s="61"/>
      <c r="C75" s="29"/>
      <c r="D75" s="29"/>
      <c r="E75" s="29"/>
      <c r="F75" s="29"/>
      <c r="G75" s="29"/>
      <c r="H75" s="21"/>
      <c r="L75" s="22"/>
      <c r="M75" s="22"/>
    </row>
    <row r="76" spans="2:13" x14ac:dyDescent="0.35">
      <c r="B76" s="60" t="s">
        <v>335</v>
      </c>
      <c r="C76" s="29">
        <v>16500</v>
      </c>
      <c r="D76" s="29"/>
      <c r="E76" s="29">
        <v>21504.399300000001</v>
      </c>
      <c r="F76" s="29"/>
      <c r="G76" s="29">
        <f>E76-C76</f>
        <v>5004.3993000000009</v>
      </c>
      <c r="H76" s="21"/>
      <c r="L76" s="22"/>
      <c r="M76" s="22"/>
    </row>
    <row r="77" spans="2:13" x14ac:dyDescent="0.35">
      <c r="B77" s="61" t="s">
        <v>423</v>
      </c>
      <c r="C77" s="29"/>
      <c r="D77" s="29"/>
      <c r="E77" s="29"/>
      <c r="F77" s="29"/>
      <c r="G77" s="29">
        <f>-'Table 1.1-3c'!F124</f>
        <v>4407.4610000000002</v>
      </c>
      <c r="H77" s="21"/>
      <c r="L77" s="22"/>
      <c r="M77" s="22"/>
    </row>
    <row r="78" spans="2:13" x14ac:dyDescent="0.35">
      <c r="B78" s="61" t="s">
        <v>424</v>
      </c>
      <c r="C78" s="29"/>
      <c r="D78" s="29"/>
      <c r="E78" s="29"/>
      <c r="F78" s="29"/>
      <c r="G78" s="29">
        <f>-'Table 1.1-3c'!F119</f>
        <v>-5625.9615400000002</v>
      </c>
      <c r="H78" s="21"/>
      <c r="L78" s="22"/>
      <c r="M78" s="22"/>
    </row>
    <row r="79" spans="2:13" x14ac:dyDescent="0.35">
      <c r="B79" s="61" t="s">
        <v>425</v>
      </c>
      <c r="C79" s="29"/>
      <c r="D79" s="29"/>
      <c r="E79" s="29"/>
      <c r="F79" s="29"/>
      <c r="G79" s="29">
        <f>-'Table 1.1-3c'!F129</f>
        <v>6222.8998399999991</v>
      </c>
      <c r="H79" s="21"/>
      <c r="L79" s="22"/>
      <c r="M79" s="22"/>
    </row>
    <row r="80" spans="2:13" ht="5.5" customHeight="1" x14ac:dyDescent="0.35">
      <c r="B80" s="61"/>
      <c r="C80" s="255"/>
      <c r="D80" s="29"/>
      <c r="E80" s="255"/>
      <c r="F80" s="29"/>
      <c r="G80" s="255"/>
      <c r="H80" s="21"/>
      <c r="L80" s="22"/>
      <c r="M80" s="22"/>
    </row>
    <row r="81" spans="2:13" x14ac:dyDescent="0.35">
      <c r="B81" s="60" t="s">
        <v>336</v>
      </c>
      <c r="C81" s="29">
        <f>C71-C76</f>
        <v>242782.60735000001</v>
      </c>
      <c r="D81" s="29"/>
      <c r="E81" s="29">
        <f>E71-E76</f>
        <v>236557.70121999999</v>
      </c>
      <c r="F81" s="29"/>
      <c r="G81" s="29">
        <f>E81-C81</f>
        <v>-6224.9061300000176</v>
      </c>
      <c r="H81" s="21"/>
      <c r="L81" s="22"/>
      <c r="M81" s="22"/>
    </row>
    <row r="82" spans="2:13" ht="5.5" customHeight="1" x14ac:dyDescent="0.35">
      <c r="B82" s="60"/>
      <c r="C82" s="29"/>
      <c r="D82" s="29"/>
      <c r="E82" s="29"/>
      <c r="F82" s="29"/>
      <c r="G82" s="29"/>
      <c r="H82" s="21"/>
      <c r="L82" s="22"/>
      <c r="M82" s="22"/>
    </row>
    <row r="83" spans="2:13" x14ac:dyDescent="0.35">
      <c r="B83" s="60" t="s">
        <v>337</v>
      </c>
      <c r="C83" s="29">
        <v>58502.689160000002</v>
      </c>
      <c r="D83" s="29"/>
      <c r="E83" s="29">
        <v>58502.689160000002</v>
      </c>
      <c r="F83" s="29"/>
      <c r="G83" s="29">
        <f>E83-C83</f>
        <v>0</v>
      </c>
      <c r="H83" s="21"/>
      <c r="L83" s="22"/>
      <c r="M83" s="22"/>
    </row>
    <row r="84" spans="2:13" ht="5.5" customHeight="1" x14ac:dyDescent="0.35">
      <c r="B84" s="60"/>
      <c r="C84" s="29"/>
      <c r="D84" s="29"/>
      <c r="E84" s="29"/>
      <c r="F84" s="29"/>
      <c r="G84" s="29"/>
      <c r="H84" s="21"/>
      <c r="L84" s="22"/>
      <c r="M84" s="22"/>
    </row>
    <row r="85" spans="2:13" x14ac:dyDescent="0.35">
      <c r="B85" s="256" t="s">
        <v>338</v>
      </c>
      <c r="C85" s="36">
        <f>C81-C83</f>
        <v>184279.91819</v>
      </c>
      <c r="D85" s="36"/>
      <c r="E85" s="36">
        <f>E81-E83</f>
        <v>178055.01205999998</v>
      </c>
      <c r="F85" s="36"/>
      <c r="G85" s="36">
        <f>E85-C85</f>
        <v>-6224.9061300000176</v>
      </c>
      <c r="H85" s="21"/>
      <c r="L85" s="22"/>
      <c r="M85" s="22"/>
    </row>
    <row r="86" spans="2:13" ht="4.5" customHeight="1" x14ac:dyDescent="0.35">
      <c r="B86" s="35"/>
      <c r="C86" s="36"/>
      <c r="D86" s="36"/>
      <c r="E86" s="36"/>
      <c r="F86" s="36"/>
      <c r="G86" s="36"/>
      <c r="H86" s="21"/>
      <c r="L86" s="22"/>
      <c r="M86" s="22"/>
    </row>
    <row r="87" spans="2:13" x14ac:dyDescent="0.35">
      <c r="B87" s="256" t="s">
        <v>339</v>
      </c>
      <c r="C87" s="36">
        <v>181613.43474999999</v>
      </c>
      <c r="D87" s="36"/>
      <c r="E87" s="36">
        <v>181613.43474999999</v>
      </c>
      <c r="F87" s="36"/>
      <c r="G87" s="36">
        <f>E87-C87</f>
        <v>0</v>
      </c>
      <c r="H87" s="21"/>
      <c r="L87" s="22"/>
      <c r="M87" s="22"/>
    </row>
    <row r="88" spans="2:13" ht="6" customHeight="1" x14ac:dyDescent="0.35">
      <c r="B88" s="60"/>
      <c r="C88" s="29"/>
      <c r="D88" s="29"/>
      <c r="E88" s="29"/>
      <c r="F88" s="29"/>
      <c r="G88" s="29"/>
      <c r="H88" s="21"/>
      <c r="L88" s="22"/>
      <c r="M88" s="22"/>
    </row>
    <row r="89" spans="2:13" x14ac:dyDescent="0.35">
      <c r="B89" s="31" t="s">
        <v>63</v>
      </c>
      <c r="C89" s="29">
        <f>(C85+C87)/2</f>
        <v>182946.67647000001</v>
      </c>
      <c r="D89" s="29"/>
      <c r="E89" s="29">
        <f>(E85+E87)/2</f>
        <v>179834.223405</v>
      </c>
      <c r="F89" s="29"/>
      <c r="G89" s="29">
        <f>E89-C89</f>
        <v>-3112.4530650000088</v>
      </c>
      <c r="H89" s="21"/>
      <c r="L89" s="22"/>
      <c r="M89" s="22"/>
    </row>
    <row r="90" spans="2:13" ht="5.25" customHeight="1" x14ac:dyDescent="0.35">
      <c r="B90" s="23"/>
      <c r="C90" s="24"/>
      <c r="D90" s="24"/>
      <c r="E90" s="24"/>
      <c r="F90" s="24"/>
      <c r="G90" s="24"/>
      <c r="H90" s="21"/>
      <c r="L90" s="22"/>
      <c r="M90" s="22"/>
    </row>
    <row r="91" spans="2:13" x14ac:dyDescent="0.35">
      <c r="B91" s="19" t="s">
        <v>64</v>
      </c>
      <c r="C91" s="20">
        <f>C68-C89</f>
        <v>332395.59579773666</v>
      </c>
      <c r="D91" s="20"/>
      <c r="E91" s="20">
        <f>E68-E89</f>
        <v>331838.09919499437</v>
      </c>
      <c r="F91" s="20"/>
      <c r="G91" s="20">
        <f>E91-C91</f>
        <v>-557.49660274229245</v>
      </c>
      <c r="H91" s="21"/>
      <c r="L91" s="22"/>
      <c r="M91" s="22"/>
    </row>
    <row r="92" spans="2:13" x14ac:dyDescent="0.35">
      <c r="B92" s="23"/>
      <c r="C92" s="24"/>
      <c r="D92" s="24"/>
      <c r="E92" s="24"/>
      <c r="F92" s="24"/>
      <c r="G92" s="24"/>
      <c r="H92" s="21"/>
      <c r="L92" s="22"/>
      <c r="M92" s="22"/>
    </row>
    <row r="93" spans="2:13" x14ac:dyDescent="0.35">
      <c r="B93" s="54"/>
      <c r="C93" s="53"/>
      <c r="D93" s="53"/>
      <c r="E93" s="53"/>
      <c r="F93" s="53"/>
      <c r="G93" s="53"/>
      <c r="H93" s="18"/>
    </row>
    <row r="94" spans="2:13" x14ac:dyDescent="0.35">
      <c r="B94" s="54"/>
      <c r="C94" s="53"/>
      <c r="D94" s="53"/>
      <c r="E94" s="53"/>
      <c r="F94" s="53"/>
      <c r="G94" s="53"/>
      <c r="H94" s="18"/>
    </row>
    <row r="95" spans="2:13" x14ac:dyDescent="0.35">
      <c r="B95" s="241"/>
      <c r="C95" s="28"/>
      <c r="D95" s="28"/>
      <c r="E95" s="28"/>
      <c r="F95" s="24"/>
      <c r="G95" s="29"/>
      <c r="H95" s="21"/>
      <c r="L95" s="22"/>
      <c r="M95" s="22"/>
    </row>
    <row r="96" spans="2:13" x14ac:dyDescent="0.35">
      <c r="B96" s="241"/>
      <c r="D96" s="28"/>
      <c r="E96" s="28"/>
      <c r="F96" s="24"/>
      <c r="G96" s="28"/>
      <c r="H96" s="21"/>
      <c r="L96" s="22"/>
      <c r="M96" s="22"/>
    </row>
    <row r="97" spans="2:13" x14ac:dyDescent="0.35">
      <c r="B97" s="241"/>
      <c r="D97" s="28"/>
      <c r="E97" s="28"/>
      <c r="F97" s="24"/>
      <c r="G97" s="28"/>
      <c r="H97" s="21"/>
      <c r="L97" s="22"/>
      <c r="M97" s="22"/>
    </row>
    <row r="98" spans="2:13" x14ac:dyDescent="0.35">
      <c r="B98" s="241"/>
      <c r="D98" s="28"/>
      <c r="E98" s="28"/>
      <c r="F98" s="24"/>
      <c r="G98" s="28"/>
      <c r="H98" s="21"/>
      <c r="L98" s="22"/>
      <c r="M98" s="22"/>
    </row>
    <row r="99" spans="2:13" x14ac:dyDescent="0.35">
      <c r="B99" s="241"/>
      <c r="D99" s="28"/>
      <c r="E99" s="28"/>
      <c r="F99" s="24"/>
      <c r="G99" s="28"/>
      <c r="H99" s="21"/>
      <c r="L99" s="22"/>
      <c r="M99" s="22"/>
    </row>
    <row r="100" spans="2:13" x14ac:dyDescent="0.35">
      <c r="B100" s="241"/>
      <c r="D100" s="28"/>
      <c r="E100" s="28"/>
      <c r="F100" s="24"/>
      <c r="G100" s="28"/>
      <c r="H100" s="21"/>
      <c r="L100" s="22"/>
      <c r="M100" s="22"/>
    </row>
    <row r="101" spans="2:13" x14ac:dyDescent="0.35">
      <c r="B101" s="241"/>
      <c r="D101" s="28"/>
      <c r="F101" s="24"/>
      <c r="G101" s="28"/>
      <c r="H101" s="21"/>
      <c r="L101" s="22"/>
      <c r="M101" s="22"/>
    </row>
    <row r="102" spans="2:13" x14ac:dyDescent="0.35">
      <c r="B102" s="55"/>
      <c r="C102" s="28"/>
      <c r="D102" s="53"/>
      <c r="E102" s="53"/>
      <c r="F102" s="53"/>
      <c r="G102" s="53"/>
      <c r="H102" s="18"/>
    </row>
    <row r="103" spans="2:13" x14ac:dyDescent="0.35">
      <c r="B103" s="241"/>
      <c r="C103" s="36"/>
      <c r="D103" s="36"/>
      <c r="E103" s="36"/>
      <c r="F103" s="36"/>
      <c r="G103" s="28"/>
      <c r="H103" s="21"/>
      <c r="L103" s="22"/>
      <c r="M103" s="22"/>
    </row>
    <row r="104" spans="2:13" x14ac:dyDescent="0.35">
      <c r="B104" s="241"/>
      <c r="C104" s="36"/>
      <c r="D104" s="36"/>
      <c r="E104" s="36"/>
      <c r="F104" s="36"/>
      <c r="G104" s="28"/>
      <c r="H104" s="21"/>
      <c r="L104" s="22"/>
      <c r="M104" s="22"/>
    </row>
    <row r="105" spans="2:13" x14ac:dyDescent="0.35">
      <c r="B105" s="241"/>
      <c r="C105" s="36"/>
      <c r="D105" s="36"/>
      <c r="E105" s="36"/>
      <c r="F105" s="36"/>
      <c r="G105" s="28"/>
      <c r="H105" s="21"/>
      <c r="L105" s="22"/>
      <c r="M105" s="22"/>
    </row>
    <row r="106" spans="2:13" x14ac:dyDescent="0.35">
      <c r="B106" s="241"/>
      <c r="C106" s="36"/>
      <c r="D106" s="36"/>
      <c r="E106" s="36"/>
      <c r="F106" s="36"/>
      <c r="G106" s="29"/>
      <c r="H106" s="21"/>
      <c r="L106" s="22"/>
      <c r="M106" s="22"/>
    </row>
    <row r="107" spans="2:13" x14ac:dyDescent="0.35">
      <c r="B107" s="60"/>
      <c r="C107" s="36"/>
      <c r="D107" s="36"/>
      <c r="E107" s="36"/>
      <c r="F107" s="36"/>
      <c r="G107" s="29"/>
      <c r="H107" s="21"/>
      <c r="L107" s="22"/>
      <c r="M107" s="22"/>
    </row>
    <row r="108" spans="2:13" x14ac:dyDescent="0.35">
      <c r="B108" s="60"/>
      <c r="C108" s="36"/>
      <c r="D108" s="36"/>
      <c r="E108" s="36"/>
      <c r="F108" s="36"/>
      <c r="G108" s="29"/>
      <c r="H108" s="21"/>
      <c r="L108" s="22"/>
      <c r="M108" s="22"/>
    </row>
    <row r="109" spans="2:13" x14ac:dyDescent="0.35">
      <c r="B109" s="56"/>
      <c r="C109" s="57"/>
      <c r="D109" s="17"/>
      <c r="E109" s="58"/>
      <c r="F109" s="58"/>
      <c r="G109" s="58"/>
      <c r="H109" s="18"/>
    </row>
    <row r="110" spans="2:13" x14ac:dyDescent="0.35">
      <c r="E110" s="18"/>
      <c r="F110" s="18"/>
      <c r="G110" s="18"/>
      <c r="H110" s="18"/>
    </row>
    <row r="111" spans="2:13" x14ac:dyDescent="0.35">
      <c r="B111" s="59"/>
      <c r="C111" s="18"/>
      <c r="E111" s="18"/>
      <c r="F111" s="18"/>
      <c r="G111" s="18"/>
      <c r="H111" s="18"/>
    </row>
    <row r="112" spans="2:13" x14ac:dyDescent="0.35">
      <c r="E112" s="18"/>
      <c r="F112" s="18"/>
      <c r="G112" s="18"/>
      <c r="H112" s="18"/>
    </row>
    <row r="115" spans="3:5" x14ac:dyDescent="0.35">
      <c r="C115" s="18"/>
    </row>
    <row r="118" spans="3:5" x14ac:dyDescent="0.35">
      <c r="E118" s="18"/>
    </row>
    <row r="119" spans="3:5" x14ac:dyDescent="0.35">
      <c r="E119" s="18"/>
    </row>
    <row r="120" spans="3:5" x14ac:dyDescent="0.35">
      <c r="E120" s="18"/>
    </row>
    <row r="121" spans="3:5" x14ac:dyDescent="0.35">
      <c r="E121" s="18"/>
    </row>
    <row r="122" spans="3:5" x14ac:dyDescent="0.35">
      <c r="E122" s="18"/>
    </row>
  </sheetData>
  <mergeCells count="3">
    <mergeCell ref="C3:C4"/>
    <mergeCell ref="E3:E4"/>
    <mergeCell ref="G3:G4"/>
  </mergeCells>
  <pageMargins left="0.70866141732283472" right="0.70866141732283472" top="0.74803149606299213" bottom="0.74803149606299213" header="0.31496062992125984" footer="0.31496062992125984"/>
  <pageSetup scale="4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486BD-6CD2-4665-92E3-88A581F6BC6B}">
  <sheetPr>
    <tabColor theme="6" tint="0.79998168889431442"/>
    <pageSetUpPr fitToPage="1"/>
  </sheetPr>
  <dimension ref="B1:Q129"/>
  <sheetViews>
    <sheetView view="pageBreakPreview" zoomScaleNormal="100" zoomScaleSheetLayoutView="100" workbookViewId="0">
      <selection activeCell="B1" sqref="B1"/>
    </sheetView>
  </sheetViews>
  <sheetFormatPr defaultColWidth="9.08984375" defaultRowHeight="14.5" x14ac:dyDescent="0.35"/>
  <cols>
    <col min="1" max="1" width="9.08984375" style="16"/>
    <col min="2" max="2" width="86.81640625" style="16" customWidth="1"/>
    <col min="3" max="3" width="11.36328125" style="16" customWidth="1"/>
    <col min="4" max="4" width="2.6328125" style="16" customWidth="1"/>
    <col min="5" max="5" width="11.36328125" style="16" customWidth="1"/>
    <col min="6" max="6" width="2.453125" style="16" customWidth="1"/>
    <col min="7" max="7" width="11.36328125" style="16" customWidth="1"/>
    <col min="8" max="8" width="9.08984375" style="16"/>
    <col min="18" max="18" width="10.54296875" style="16" bestFit="1" customWidth="1"/>
    <col min="19" max="19" width="13.453125" style="16" bestFit="1" customWidth="1"/>
    <col min="20" max="21" width="9.54296875" style="16" bestFit="1" customWidth="1"/>
    <col min="22" max="22" width="3.6328125" style="16" customWidth="1"/>
    <col min="23" max="23" width="9.36328125" style="16" bestFit="1" customWidth="1"/>
    <col min="24" max="16384" width="9.08984375" style="16"/>
  </cols>
  <sheetData>
    <row r="1" spans="2:8" ht="18.5" x14ac:dyDescent="0.35">
      <c r="B1" s="14" t="s">
        <v>444</v>
      </c>
      <c r="C1" s="15"/>
      <c r="D1" s="15"/>
      <c r="E1" s="15"/>
      <c r="F1" s="15"/>
      <c r="G1" s="15"/>
    </row>
    <row r="2" spans="2:8" x14ac:dyDescent="0.35">
      <c r="C2" s="17"/>
      <c r="D2" s="17"/>
      <c r="E2" s="17"/>
      <c r="F2" s="17"/>
      <c r="G2" s="17"/>
    </row>
    <row r="3" spans="2:8" ht="30" customHeight="1" x14ac:dyDescent="0.35">
      <c r="C3" s="277" t="s">
        <v>340</v>
      </c>
      <c r="D3" s="17"/>
      <c r="E3" s="277" t="s">
        <v>274</v>
      </c>
      <c r="F3" s="17"/>
      <c r="G3" s="278" t="s">
        <v>47</v>
      </c>
    </row>
    <row r="4" spans="2:8" x14ac:dyDescent="0.35">
      <c r="B4" s="17" t="s">
        <v>48</v>
      </c>
      <c r="C4" s="277"/>
      <c r="D4" s="17"/>
      <c r="E4" s="277"/>
      <c r="F4" s="17"/>
      <c r="G4" s="278"/>
    </row>
    <row r="5" spans="2:8" ht="7" customHeight="1" x14ac:dyDescent="0.35"/>
    <row r="6" spans="2:8" x14ac:dyDescent="0.35">
      <c r="B6" s="19" t="s">
        <v>49</v>
      </c>
      <c r="C6" s="20"/>
      <c r="D6" s="20"/>
      <c r="E6" s="20"/>
      <c r="F6" s="20"/>
      <c r="G6" s="20"/>
      <c r="H6" s="21"/>
    </row>
    <row r="7" spans="2:8" ht="5.25" customHeight="1" x14ac:dyDescent="0.35">
      <c r="B7" s="23"/>
      <c r="C7" s="24"/>
      <c r="D7" s="24"/>
      <c r="E7" s="24"/>
      <c r="F7" s="24"/>
      <c r="G7" s="24"/>
      <c r="H7" s="21"/>
    </row>
    <row r="8" spans="2:8" x14ac:dyDescent="0.35">
      <c r="B8" s="25" t="s">
        <v>50</v>
      </c>
      <c r="C8" s="24"/>
      <c r="D8" s="24"/>
      <c r="E8" s="24"/>
      <c r="F8" s="24"/>
      <c r="G8" s="24"/>
      <c r="H8" s="21"/>
    </row>
    <row r="9" spans="2:8" x14ac:dyDescent="0.35">
      <c r="B9" s="26" t="s">
        <v>245</v>
      </c>
      <c r="C9" s="20">
        <v>877300.89351999993</v>
      </c>
      <c r="D9" s="20"/>
      <c r="E9" s="20">
        <v>891508.96603999985</v>
      </c>
      <c r="F9" s="20"/>
      <c r="G9" s="20">
        <f>E9-C9</f>
        <v>14208.072519999929</v>
      </c>
      <c r="H9" s="21"/>
    </row>
    <row r="10" spans="2:8" x14ac:dyDescent="0.35">
      <c r="B10" s="60" t="s">
        <v>404</v>
      </c>
      <c r="C10" s="258"/>
      <c r="D10" s="258"/>
      <c r="E10" s="258"/>
      <c r="F10" s="258"/>
      <c r="G10" s="29">
        <f>'Table 1.1-3c'!$G$9</f>
        <v>14168.15654</v>
      </c>
      <c r="H10" s="21"/>
    </row>
    <row r="11" spans="2:8" x14ac:dyDescent="0.35">
      <c r="B11" s="60" t="s">
        <v>426</v>
      </c>
      <c r="C11" s="258"/>
      <c r="D11" s="258"/>
      <c r="E11" s="258"/>
      <c r="F11" s="258"/>
      <c r="G11" s="29">
        <f>'Table 1.1-3c'!$G$14</f>
        <v>9556.68822</v>
      </c>
      <c r="H11" s="21"/>
    </row>
    <row r="12" spans="2:8" x14ac:dyDescent="0.35">
      <c r="B12" s="60" t="s">
        <v>405</v>
      </c>
      <c r="C12" s="24"/>
      <c r="D12" s="24"/>
      <c r="E12" s="24"/>
      <c r="F12" s="24"/>
      <c r="G12" s="29">
        <f>'Table 1.1-3c'!$G$19</f>
        <v>547.44535999999994</v>
      </c>
      <c r="H12" s="21"/>
    </row>
    <row r="13" spans="2:8" x14ac:dyDescent="0.35">
      <c r="B13" s="60" t="s">
        <v>406</v>
      </c>
      <c r="C13" s="24"/>
      <c r="D13" s="24"/>
      <c r="E13" s="24"/>
      <c r="F13" s="24"/>
      <c r="G13" s="29">
        <f>'Table 1.1-3c'!$G$24</f>
        <v>1778.7530899999999</v>
      </c>
      <c r="H13" s="21"/>
    </row>
    <row r="14" spans="2:8" x14ac:dyDescent="0.35">
      <c r="B14" s="60" t="s">
        <v>407</v>
      </c>
      <c r="C14" s="24"/>
      <c r="D14" s="24"/>
      <c r="E14" s="24"/>
      <c r="F14" s="24"/>
      <c r="G14" s="29">
        <f>'Table 1.1-3c'!$G$29</f>
        <v>111.85856999999994</v>
      </c>
      <c r="H14" s="21"/>
    </row>
    <row r="15" spans="2:8" x14ac:dyDescent="0.35">
      <c r="B15" s="60" t="s">
        <v>408</v>
      </c>
      <c r="C15" s="24"/>
      <c r="D15" s="24"/>
      <c r="E15" s="24"/>
      <c r="F15" s="24"/>
      <c r="G15" s="29">
        <f>'Table 1.1-3c'!$G$49</f>
        <v>410.32346999999976</v>
      </c>
      <c r="H15" s="21"/>
    </row>
    <row r="16" spans="2:8" x14ac:dyDescent="0.35">
      <c r="B16" s="60" t="s">
        <v>427</v>
      </c>
      <c r="C16" s="24"/>
      <c r="D16" s="24"/>
      <c r="E16" s="24"/>
      <c r="F16" s="24"/>
      <c r="G16" s="29">
        <f>'Table 1.1-3c'!$G$54</f>
        <v>-450</v>
      </c>
      <c r="H16" s="21"/>
    </row>
    <row r="17" spans="2:8" x14ac:dyDescent="0.35">
      <c r="B17" s="60" t="s">
        <v>428</v>
      </c>
      <c r="C17" s="24"/>
      <c r="D17" s="24"/>
      <c r="E17" s="24"/>
      <c r="F17" s="24"/>
      <c r="G17" s="29">
        <f>'Table 1.1-3c'!$G$59</f>
        <v>2200</v>
      </c>
      <c r="H17" s="21"/>
    </row>
    <row r="18" spans="2:8" x14ac:dyDescent="0.35">
      <c r="B18" s="60" t="s">
        <v>348</v>
      </c>
      <c r="C18" s="24"/>
      <c r="D18" s="24"/>
      <c r="E18" s="24"/>
      <c r="F18" s="24"/>
      <c r="G18" s="29">
        <f>'Table 1.1-3a - 2023'!G9</f>
        <v>-14115.152480000048</v>
      </c>
      <c r="H18" s="21"/>
    </row>
    <row r="19" spans="2:8" ht="5.25" customHeight="1" x14ac:dyDescent="0.35">
      <c r="B19" s="23"/>
      <c r="C19" s="24"/>
      <c r="D19" s="24"/>
      <c r="E19" s="24"/>
      <c r="F19" s="24"/>
      <c r="G19" s="24"/>
      <c r="H19" s="21"/>
    </row>
    <row r="20" spans="2:8" x14ac:dyDescent="0.35">
      <c r="B20" s="26" t="s">
        <v>51</v>
      </c>
      <c r="C20" s="20">
        <v>239085.69240999999</v>
      </c>
      <c r="D20" s="20"/>
      <c r="E20" s="20">
        <v>238671.18309000001</v>
      </c>
      <c r="F20" s="20"/>
      <c r="G20" s="20">
        <f>E20-C20</f>
        <v>-414.50931999998284</v>
      </c>
      <c r="H20" s="21"/>
    </row>
    <row r="21" spans="2:8" ht="5.25" customHeight="1" x14ac:dyDescent="0.35">
      <c r="B21" s="31"/>
      <c r="C21" s="29"/>
      <c r="D21" s="29"/>
      <c r="E21" s="29"/>
      <c r="F21" s="29"/>
      <c r="G21" s="29"/>
      <c r="H21" s="21"/>
    </row>
    <row r="22" spans="2:8" x14ac:dyDescent="0.35">
      <c r="B22" s="60" t="s">
        <v>344</v>
      </c>
      <c r="C22" s="29"/>
      <c r="D22" s="29"/>
      <c r="E22" s="29"/>
      <c r="F22" s="29"/>
      <c r="G22" s="29">
        <v>-125.733</v>
      </c>
      <c r="H22" s="21"/>
    </row>
    <row r="23" spans="2:8" x14ac:dyDescent="0.35">
      <c r="B23" s="60" t="s">
        <v>345</v>
      </c>
      <c r="C23" s="29"/>
      <c r="D23" s="29"/>
      <c r="E23" s="29"/>
      <c r="F23" s="29"/>
      <c r="G23" s="29">
        <v>-84.933999999999997</v>
      </c>
      <c r="H23" s="21"/>
    </row>
    <row r="24" spans="2:8" x14ac:dyDescent="0.35">
      <c r="B24" s="60" t="s">
        <v>321</v>
      </c>
      <c r="C24" s="29"/>
      <c r="D24" s="29"/>
      <c r="E24" s="29"/>
      <c r="F24" s="29"/>
      <c r="G24" s="29">
        <v>-26.033000000000001</v>
      </c>
      <c r="H24" s="21"/>
    </row>
    <row r="25" spans="2:8" x14ac:dyDescent="0.35">
      <c r="B25" s="60" t="s">
        <v>323</v>
      </c>
      <c r="C25" s="29"/>
      <c r="D25" s="29"/>
      <c r="E25" s="29"/>
      <c r="F25" s="29"/>
      <c r="G25" s="29">
        <v>-36.558</v>
      </c>
      <c r="H25" s="21"/>
    </row>
    <row r="26" spans="2:8" x14ac:dyDescent="0.35">
      <c r="B26" s="60" t="s">
        <v>324</v>
      </c>
      <c r="C26" s="29"/>
      <c r="D26" s="29"/>
      <c r="E26" s="29"/>
      <c r="F26" s="29"/>
      <c r="G26" s="29">
        <v>-39.350999999999999</v>
      </c>
      <c r="H26" s="21"/>
    </row>
    <row r="27" spans="2:8" x14ac:dyDescent="0.35">
      <c r="B27" s="60" t="s">
        <v>322</v>
      </c>
      <c r="C27" s="29"/>
      <c r="D27" s="29"/>
      <c r="E27" s="29"/>
      <c r="F27" s="29"/>
      <c r="G27" s="29">
        <v>24.742000000000001</v>
      </c>
      <c r="H27" s="21"/>
    </row>
    <row r="28" spans="2:8" x14ac:dyDescent="0.35">
      <c r="B28" s="60" t="s">
        <v>357</v>
      </c>
      <c r="C28" s="29"/>
      <c r="D28" s="29"/>
      <c r="E28" s="29"/>
      <c r="F28" s="29"/>
      <c r="G28" s="29">
        <f>'Table 1.1-3a - 2023'!G17</f>
        <v>-57.179000000003725</v>
      </c>
      <c r="H28" s="21"/>
    </row>
    <row r="29" spans="2:8" x14ac:dyDescent="0.35">
      <c r="B29" s="60" t="s">
        <v>356</v>
      </c>
      <c r="C29" s="29"/>
      <c r="D29" s="29"/>
      <c r="E29" s="29"/>
      <c r="F29" s="29"/>
      <c r="G29" s="29">
        <v>-69.463999999999999</v>
      </c>
      <c r="H29" s="21"/>
    </row>
    <row r="30" spans="2:8" ht="6" customHeight="1" x14ac:dyDescent="0.35">
      <c r="B30" s="31"/>
      <c r="C30" s="29"/>
      <c r="D30" s="29"/>
      <c r="E30" s="29"/>
      <c r="F30" s="29"/>
      <c r="G30" s="29"/>
      <c r="H30" s="21"/>
    </row>
    <row r="31" spans="2:8" x14ac:dyDescent="0.35">
      <c r="B31" s="26" t="s">
        <v>52</v>
      </c>
      <c r="C31" s="20">
        <v>100577.6017</v>
      </c>
      <c r="D31" s="20"/>
      <c r="E31" s="20">
        <v>116829.42595999998</v>
      </c>
      <c r="F31" s="20"/>
      <c r="G31" s="20">
        <f>E31-C31</f>
        <v>16251.824259999979</v>
      </c>
      <c r="H31" s="21"/>
    </row>
    <row r="32" spans="2:8" x14ac:dyDescent="0.35">
      <c r="B32" s="37" t="s">
        <v>426</v>
      </c>
      <c r="C32" s="258"/>
      <c r="D32" s="258"/>
      <c r="E32" s="258"/>
      <c r="F32" s="258"/>
      <c r="G32" s="29">
        <f>'Table 1.1-3c'!$I$14</f>
        <v>9556.688674545454</v>
      </c>
      <c r="H32" s="21"/>
    </row>
    <row r="33" spans="2:8" x14ac:dyDescent="0.35">
      <c r="B33" s="37" t="s">
        <v>405</v>
      </c>
      <c r="C33" s="36"/>
      <c r="D33" s="36"/>
      <c r="E33" s="36"/>
      <c r="F33" s="36"/>
      <c r="G33" s="29">
        <f>'Table 1.1-3c'!$I$19</f>
        <v>5495.1360399999994</v>
      </c>
      <c r="H33" s="21"/>
    </row>
    <row r="34" spans="2:8" x14ac:dyDescent="0.35">
      <c r="B34" s="37" t="s">
        <v>429</v>
      </c>
      <c r="C34" s="29"/>
      <c r="D34" s="29"/>
      <c r="E34" s="29"/>
      <c r="F34" s="29"/>
      <c r="G34" s="29">
        <f>'Table 1.1-3c'!$I$44</f>
        <v>1200</v>
      </c>
      <c r="H34" s="21"/>
    </row>
    <row r="35" spans="2:8" ht="5" customHeight="1" x14ac:dyDescent="0.35">
      <c r="H35" s="21"/>
    </row>
    <row r="36" spans="2:8" x14ac:dyDescent="0.35">
      <c r="B36" s="26" t="s">
        <v>383</v>
      </c>
      <c r="C36" s="20">
        <v>631.82905099999948</v>
      </c>
      <c r="D36" s="20"/>
      <c r="E36" s="20">
        <v>854.0401621111107</v>
      </c>
      <c r="F36" s="20"/>
      <c r="G36" s="20">
        <f>E36-C36</f>
        <v>222.21111111111122</v>
      </c>
      <c r="H36" s="21"/>
    </row>
    <row r="37" spans="2:8" x14ac:dyDescent="0.35">
      <c r="B37" s="37" t="s">
        <v>379</v>
      </c>
      <c r="C37" s="36"/>
      <c r="D37" s="36"/>
      <c r="E37" s="36"/>
      <c r="F37" s="36"/>
      <c r="G37" s="29">
        <f>175-175/72*2</f>
        <v>170.13888888888889</v>
      </c>
      <c r="H37" s="21"/>
    </row>
    <row r="38" spans="2:8" x14ac:dyDescent="0.35">
      <c r="B38" s="37" t="s">
        <v>380</v>
      </c>
      <c r="C38" s="36"/>
      <c r="D38" s="36"/>
      <c r="E38" s="36"/>
      <c r="F38" s="36"/>
      <c r="G38" s="29">
        <f>19-19/72*2</f>
        <v>18.472222222222221</v>
      </c>
      <c r="H38" s="21"/>
    </row>
    <row r="39" spans="2:8" x14ac:dyDescent="0.35">
      <c r="B39" s="37" t="s">
        <v>381</v>
      </c>
      <c r="C39" s="36"/>
      <c r="D39" s="36"/>
      <c r="E39" s="36"/>
      <c r="F39" s="36"/>
      <c r="G39" s="29">
        <f>42-42/10*2</f>
        <v>33.6</v>
      </c>
      <c r="H39" s="21"/>
    </row>
    <row r="40" spans="2:8" ht="7.5" customHeight="1" x14ac:dyDescent="0.35">
      <c r="B40" s="31"/>
      <c r="C40" s="29"/>
      <c r="D40" s="29"/>
      <c r="E40" s="29"/>
      <c r="F40" s="29"/>
      <c r="G40" s="29"/>
      <c r="H40" s="21"/>
    </row>
    <row r="41" spans="2:8" x14ac:dyDescent="0.35">
      <c r="B41" s="26" t="s">
        <v>53</v>
      </c>
      <c r="C41" s="20">
        <v>1750.8411599999995</v>
      </c>
      <c r="D41" s="20"/>
      <c r="E41" s="20">
        <v>1750.8411599999995</v>
      </c>
      <c r="F41" s="20"/>
      <c r="G41" s="20">
        <f>E41-C41</f>
        <v>0</v>
      </c>
      <c r="H41" s="21"/>
    </row>
    <row r="42" spans="2:8" ht="5.25" customHeight="1" x14ac:dyDescent="0.35">
      <c r="B42" s="31"/>
      <c r="C42" s="24"/>
      <c r="D42" s="24"/>
      <c r="E42" s="24"/>
      <c r="F42" s="24"/>
      <c r="G42" s="24"/>
      <c r="H42" s="21"/>
    </row>
    <row r="43" spans="2:8" x14ac:dyDescent="0.35">
      <c r="B43" s="26" t="s">
        <v>54</v>
      </c>
      <c r="C43" s="20">
        <f>SUM(C20:C41)</f>
        <v>342045.96432100004</v>
      </c>
      <c r="D43" s="20"/>
      <c r="E43" s="20">
        <f>SUM(E20:E41)</f>
        <v>358105.49037211109</v>
      </c>
      <c r="F43" s="20"/>
      <c r="G43" s="20">
        <f>E43-C43</f>
        <v>16059.526051111054</v>
      </c>
      <c r="H43" s="21"/>
    </row>
    <row r="44" spans="2:8" ht="5.25" customHeight="1" x14ac:dyDescent="0.35">
      <c r="B44" s="23"/>
      <c r="C44" s="24"/>
      <c r="D44" s="24"/>
      <c r="E44" s="24"/>
      <c r="F44" s="24"/>
      <c r="G44" s="24"/>
      <c r="H44" s="21"/>
    </row>
    <row r="45" spans="2:8" x14ac:dyDescent="0.35">
      <c r="B45" s="26" t="s">
        <v>202</v>
      </c>
      <c r="C45" s="20">
        <v>65695.650831000006</v>
      </c>
      <c r="D45" s="20"/>
      <c r="E45" s="20">
        <v>64819.315311000006</v>
      </c>
      <c r="F45" s="20"/>
      <c r="G45" s="20">
        <f>E45-C45</f>
        <v>-876.33552000000054</v>
      </c>
      <c r="H45" s="21"/>
    </row>
    <row r="46" spans="2:8" x14ac:dyDescent="0.35">
      <c r="B46" s="37" t="s">
        <v>349</v>
      </c>
      <c r="C46" s="29"/>
      <c r="D46" s="29"/>
      <c r="E46" s="29"/>
      <c r="F46" s="29"/>
      <c r="G46" s="163"/>
      <c r="H46" s="21"/>
    </row>
    <row r="47" spans="2:8" x14ac:dyDescent="0.35">
      <c r="B47" s="61" t="s">
        <v>411</v>
      </c>
      <c r="C47" s="29"/>
      <c r="D47" s="29"/>
      <c r="E47" s="29"/>
      <c r="F47" s="29"/>
      <c r="G47" s="163">
        <f>'Table 1.1-3c'!G67</f>
        <v>189</v>
      </c>
      <c r="H47" s="21"/>
    </row>
    <row r="48" spans="2:8" x14ac:dyDescent="0.35">
      <c r="B48" s="61" t="s">
        <v>412</v>
      </c>
      <c r="C48" s="29"/>
      <c r="D48" s="29"/>
      <c r="E48" s="29"/>
      <c r="F48" s="29"/>
      <c r="G48" s="163">
        <f>'Table 1.1-3c'!G72</f>
        <v>1027.7950000000001</v>
      </c>
      <c r="H48" s="21"/>
    </row>
    <row r="49" spans="2:8" x14ac:dyDescent="0.35">
      <c r="B49" s="61" t="s">
        <v>416</v>
      </c>
      <c r="C49" s="29"/>
      <c r="D49" s="29"/>
      <c r="E49" s="29"/>
      <c r="F49" s="29"/>
      <c r="G49" s="163">
        <f>'Table 1.1-3c'!G87</f>
        <v>-100</v>
      </c>
      <c r="H49" s="21"/>
    </row>
    <row r="50" spans="2:8" x14ac:dyDescent="0.35">
      <c r="B50" s="61" t="s">
        <v>430</v>
      </c>
      <c r="C50" s="29"/>
      <c r="D50" s="29"/>
      <c r="E50" s="29"/>
      <c r="F50" s="29"/>
      <c r="G50" s="163">
        <f>'Table 1.1-3c'!G107</f>
        <v>-125</v>
      </c>
      <c r="H50" s="21"/>
    </row>
    <row r="51" spans="2:8" x14ac:dyDescent="0.35">
      <c r="B51" s="61" t="s">
        <v>431</v>
      </c>
      <c r="C51" s="29"/>
      <c r="D51" s="29"/>
      <c r="E51" s="29"/>
      <c r="F51" s="29"/>
      <c r="G51" s="163">
        <f>'Table 1.1-3c'!G112</f>
        <v>-100</v>
      </c>
      <c r="H51" s="21"/>
    </row>
    <row r="52" spans="2:8" x14ac:dyDescent="0.35">
      <c r="B52" s="61" t="s">
        <v>348</v>
      </c>
      <c r="C52" s="29"/>
      <c r="D52" s="29"/>
      <c r="E52" s="29"/>
      <c r="F52" s="29"/>
      <c r="G52" s="163">
        <f>'Table 1.1-3a - 2023'!G36</f>
        <v>-2017.2019500000097</v>
      </c>
      <c r="H52" s="21"/>
    </row>
    <row r="53" spans="2:8" ht="6.5" customHeight="1" x14ac:dyDescent="0.35">
      <c r="B53" s="61"/>
      <c r="C53" s="29"/>
      <c r="D53" s="29"/>
      <c r="E53" s="29"/>
      <c r="F53" s="29"/>
      <c r="G53" s="163"/>
      <c r="H53" s="21"/>
    </row>
    <row r="54" spans="2:8" x14ac:dyDescent="0.35">
      <c r="B54" s="61" t="s">
        <v>346</v>
      </c>
      <c r="C54" s="29"/>
      <c r="D54" s="29"/>
      <c r="E54" s="29"/>
      <c r="F54" s="29"/>
      <c r="G54" s="163"/>
      <c r="H54" s="21"/>
    </row>
    <row r="55" spans="2:8" x14ac:dyDescent="0.35">
      <c r="B55" s="257" t="s">
        <v>325</v>
      </c>
      <c r="C55" s="29"/>
      <c r="D55" s="29"/>
      <c r="E55" s="29"/>
      <c r="F55" s="29"/>
      <c r="G55" s="163">
        <f>'Table 1.1-3c'!E67/5</f>
        <v>115.07143000000001</v>
      </c>
      <c r="H55" s="21"/>
    </row>
    <row r="56" spans="2:8" x14ac:dyDescent="0.35">
      <c r="B56" s="257" t="s">
        <v>328</v>
      </c>
      <c r="C56" s="29"/>
      <c r="D56" s="29"/>
      <c r="E56" s="29"/>
      <c r="F56" s="29"/>
      <c r="G56" s="163">
        <f>'Table 1.1-3c'!E82/5</f>
        <v>24</v>
      </c>
      <c r="H56" s="21"/>
    </row>
    <row r="57" spans="2:8" x14ac:dyDescent="0.35">
      <c r="B57" s="257" t="s">
        <v>329</v>
      </c>
      <c r="C57" s="29"/>
      <c r="D57" s="29"/>
      <c r="E57" s="29"/>
      <c r="F57" s="29"/>
      <c r="G57" s="163">
        <f>'Table 1.1-3c'!E92/5</f>
        <v>20</v>
      </c>
      <c r="H57" s="21"/>
    </row>
    <row r="58" spans="2:8" x14ac:dyDescent="0.35">
      <c r="B58" s="257" t="s">
        <v>330</v>
      </c>
      <c r="C58" s="29"/>
      <c r="D58" s="29"/>
      <c r="E58" s="29"/>
      <c r="F58" s="29"/>
      <c r="G58" s="163">
        <f>'Table 1.1-3c'!E97/5</f>
        <v>45</v>
      </c>
      <c r="H58" s="21"/>
    </row>
    <row r="59" spans="2:8" x14ac:dyDescent="0.35">
      <c r="B59" s="257" t="s">
        <v>331</v>
      </c>
      <c r="C59" s="29"/>
      <c r="D59" s="29"/>
      <c r="E59" s="29"/>
      <c r="F59" s="29"/>
      <c r="G59" s="163">
        <f>'Table 1.1-3c'!E102/5</f>
        <v>45</v>
      </c>
      <c r="H59" s="21"/>
    </row>
    <row r="60" spans="2:8" ht="6" customHeight="1" x14ac:dyDescent="0.35">
      <c r="B60" s="37"/>
      <c r="C60" s="29"/>
      <c r="D60" s="29"/>
      <c r="E60" s="29"/>
      <c r="F60" s="29"/>
      <c r="G60" s="29"/>
      <c r="H60" s="21"/>
    </row>
    <row r="61" spans="2:8" x14ac:dyDescent="0.35">
      <c r="B61" s="31" t="s">
        <v>55</v>
      </c>
      <c r="C61" s="29">
        <v>38048.850539999999</v>
      </c>
      <c r="D61" s="29"/>
      <c r="E61" s="29">
        <v>38780.100539999999</v>
      </c>
      <c r="F61" s="29"/>
      <c r="G61" s="29">
        <f>E61-C61</f>
        <v>731.25</v>
      </c>
      <c r="H61" s="21"/>
    </row>
    <row r="62" spans="2:8" x14ac:dyDescent="0.35">
      <c r="B62" s="37" t="s">
        <v>326</v>
      </c>
      <c r="C62" s="29"/>
      <c r="D62" s="29"/>
      <c r="E62" s="29"/>
      <c r="F62" s="29"/>
      <c r="G62" s="29">
        <f>'Table 1.1-3c'!I72</f>
        <v>814</v>
      </c>
      <c r="H62" s="21"/>
    </row>
    <row r="63" spans="2:8" x14ac:dyDescent="0.35">
      <c r="B63" s="37" t="s">
        <v>327</v>
      </c>
      <c r="C63" s="29"/>
      <c r="D63" s="29"/>
      <c r="E63" s="29"/>
      <c r="F63" s="29"/>
      <c r="G63" s="163">
        <f>'Table 1.1-3c'!I77</f>
        <v>-15.503999999999905</v>
      </c>
      <c r="H63" s="21"/>
    </row>
    <row r="64" spans="2:8" x14ac:dyDescent="0.35">
      <c r="B64" s="37" t="s">
        <v>350</v>
      </c>
      <c r="C64" s="29"/>
      <c r="D64" s="29"/>
      <c r="E64" s="29"/>
      <c r="F64" s="29"/>
      <c r="G64" s="163">
        <f>'Table 1.1-3c'!I134</f>
        <v>-67.245999999999981</v>
      </c>
      <c r="H64" s="21"/>
    </row>
    <row r="65" spans="2:8" ht="5" customHeight="1" x14ac:dyDescent="0.35">
      <c r="B65" s="31"/>
      <c r="C65" s="29"/>
      <c r="D65" s="29"/>
      <c r="E65" s="29"/>
      <c r="F65" s="29"/>
      <c r="G65" s="29"/>
      <c r="H65" s="21"/>
    </row>
    <row r="66" spans="2:8" x14ac:dyDescent="0.35">
      <c r="B66" s="32" t="s">
        <v>84</v>
      </c>
      <c r="C66" s="33">
        <f>C45-C61</f>
        <v>27646.800291000007</v>
      </c>
      <c r="D66" s="33"/>
      <c r="E66" s="33">
        <f>E45-E61</f>
        <v>26039.214771000006</v>
      </c>
      <c r="F66" s="33"/>
      <c r="G66" s="33">
        <f>E66-C66</f>
        <v>-1607.5855200000005</v>
      </c>
      <c r="H66" s="21"/>
    </row>
    <row r="67" spans="2:8" ht="5.25" customHeight="1" x14ac:dyDescent="0.35">
      <c r="B67" s="23"/>
      <c r="C67" s="24"/>
      <c r="D67" s="24"/>
      <c r="E67" s="24"/>
      <c r="F67" s="24"/>
      <c r="G67" s="24"/>
      <c r="H67" s="21"/>
    </row>
    <row r="68" spans="2:8" x14ac:dyDescent="0.35">
      <c r="B68" s="31" t="s">
        <v>341</v>
      </c>
      <c r="C68" s="29">
        <v>535290.58166699996</v>
      </c>
      <c r="D68" s="29"/>
      <c r="E68" s="29">
        <v>519440.24851144431</v>
      </c>
      <c r="F68" s="29"/>
      <c r="G68" s="29">
        <f>E68-C68</f>
        <v>-15850.333155555651</v>
      </c>
      <c r="H68" s="21"/>
    </row>
    <row r="69" spans="2:8" x14ac:dyDescent="0.35">
      <c r="B69" s="31" t="s">
        <v>85</v>
      </c>
      <c r="C69" s="34">
        <f>C9-C43+C66</f>
        <v>562901.72948999994</v>
      </c>
      <c r="D69" s="24"/>
      <c r="E69" s="34">
        <f>E9-E43+E66</f>
        <v>559442.69043888873</v>
      </c>
      <c r="F69" s="24"/>
      <c r="G69" s="29">
        <f>E69-C69</f>
        <v>-3459.0390511112055</v>
      </c>
      <c r="H69" s="21"/>
    </row>
    <row r="70" spans="2:8" x14ac:dyDescent="0.35">
      <c r="B70" s="32" t="s">
        <v>86</v>
      </c>
      <c r="C70" s="33">
        <f>AVERAGE(C68:C69)</f>
        <v>549096.15557849989</v>
      </c>
      <c r="D70" s="33"/>
      <c r="E70" s="33">
        <f>AVERAGE(E68:E69)</f>
        <v>539441.46947516652</v>
      </c>
      <c r="F70" s="33"/>
      <c r="G70" s="33">
        <f>E70-C70</f>
        <v>-9654.6861033333698</v>
      </c>
      <c r="H70" s="21"/>
    </row>
    <row r="71" spans="2:8" ht="5.25" customHeight="1" x14ac:dyDescent="0.35">
      <c r="B71" s="23"/>
      <c r="C71" s="24"/>
      <c r="D71" s="24"/>
      <c r="E71" s="24"/>
      <c r="F71" s="24"/>
      <c r="G71" s="24"/>
      <c r="H71" s="21"/>
    </row>
    <row r="72" spans="2:8" x14ac:dyDescent="0.35">
      <c r="B72" s="35" t="s">
        <v>87</v>
      </c>
      <c r="C72" s="36">
        <v>8575.9422247958428</v>
      </c>
      <c r="D72" s="36"/>
      <c r="E72" s="36">
        <v>8696.8057715855757</v>
      </c>
      <c r="F72" s="36"/>
      <c r="G72" s="36">
        <f>E72-C72</f>
        <v>120.86354678973294</v>
      </c>
      <c r="H72" s="21"/>
    </row>
    <row r="73" spans="2:8" ht="5.25" customHeight="1" x14ac:dyDescent="0.35">
      <c r="B73" s="37"/>
      <c r="C73" s="29"/>
      <c r="D73" s="29"/>
      <c r="E73" s="29"/>
      <c r="F73" s="29"/>
      <c r="G73" s="29"/>
      <c r="H73" s="21"/>
    </row>
    <row r="74" spans="2:8" x14ac:dyDescent="0.35">
      <c r="B74" s="19" t="s">
        <v>62</v>
      </c>
      <c r="C74" s="20">
        <f>C70+C72</f>
        <v>557672.09780329571</v>
      </c>
      <c r="D74" s="20"/>
      <c r="E74" s="20">
        <f>E70+E72</f>
        <v>548138.27524675208</v>
      </c>
      <c r="F74" s="20"/>
      <c r="G74" s="20">
        <f>E74-C74</f>
        <v>-9533.8225565436296</v>
      </c>
      <c r="H74" s="21"/>
    </row>
    <row r="75" spans="2:8" ht="5.25" customHeight="1" x14ac:dyDescent="0.35">
      <c r="B75" s="23"/>
      <c r="C75" s="24"/>
      <c r="D75" s="24"/>
      <c r="E75" s="24"/>
      <c r="F75" s="24"/>
      <c r="G75" s="24"/>
      <c r="H75" s="21"/>
    </row>
    <row r="76" spans="2:8" x14ac:dyDescent="0.35">
      <c r="B76" s="25" t="s">
        <v>158</v>
      </c>
      <c r="C76" s="29"/>
      <c r="D76" s="29"/>
      <c r="E76" s="29"/>
      <c r="F76" s="29"/>
      <c r="G76" s="29"/>
      <c r="H76" s="21"/>
    </row>
    <row r="77" spans="2:8" x14ac:dyDescent="0.35">
      <c r="B77" s="60" t="s">
        <v>334</v>
      </c>
      <c r="C77" s="29">
        <v>264182.60735000001</v>
      </c>
      <c r="D77" s="29"/>
      <c r="E77" s="29">
        <v>264508.87426000001</v>
      </c>
      <c r="F77" s="29"/>
      <c r="G77" s="163">
        <f>E77-C77</f>
        <v>326.26691000000574</v>
      </c>
      <c r="H77" s="21"/>
    </row>
    <row r="78" spans="2:8" x14ac:dyDescent="0.35">
      <c r="B78" s="61" t="s">
        <v>351</v>
      </c>
      <c r="C78" s="29"/>
      <c r="D78" s="29"/>
      <c r="E78" s="29"/>
      <c r="F78" s="29"/>
      <c r="G78" s="29">
        <f>-'Table 1.1-3c'!G119</f>
        <v>5625.9615399999993</v>
      </c>
      <c r="H78" s="21"/>
    </row>
    <row r="79" spans="2:8" x14ac:dyDescent="0.35">
      <c r="B79" s="61" t="s">
        <v>332</v>
      </c>
      <c r="C79" s="29"/>
      <c r="D79" s="29"/>
      <c r="E79" s="29"/>
      <c r="F79" s="29"/>
      <c r="G79" s="29">
        <f>-'Table 1.1-3c'!G124</f>
        <v>-4386.9880000000003</v>
      </c>
      <c r="H79" s="21"/>
    </row>
    <row r="80" spans="2:8" x14ac:dyDescent="0.35">
      <c r="B80" s="61" t="s">
        <v>333</v>
      </c>
      <c r="C80" s="29"/>
      <c r="D80" s="29"/>
      <c r="E80" s="29"/>
      <c r="F80" s="29"/>
      <c r="G80" s="29">
        <f>-'Table 1.1-3c'!G129</f>
        <v>307.8002000000011</v>
      </c>
      <c r="H80" s="21"/>
    </row>
    <row r="81" spans="2:8" x14ac:dyDescent="0.35">
      <c r="B81" s="61" t="s">
        <v>348</v>
      </c>
      <c r="C81" s="29"/>
      <c r="D81" s="29"/>
      <c r="E81" s="29"/>
      <c r="F81" s="29"/>
      <c r="G81" s="29">
        <f>'Table 1.1-3a - 2023'!G71</f>
        <v>-1220.5068300000275</v>
      </c>
      <c r="H81" s="21"/>
    </row>
    <row r="82" spans="2:8" ht="5" customHeight="1" x14ac:dyDescent="0.35">
      <c r="B82" s="61"/>
      <c r="C82" s="29"/>
      <c r="D82" s="29"/>
      <c r="E82" s="29"/>
      <c r="F82" s="29"/>
      <c r="G82" s="29"/>
      <c r="H82" s="21"/>
    </row>
    <row r="83" spans="2:8" x14ac:dyDescent="0.35">
      <c r="B83" s="60" t="s">
        <v>335</v>
      </c>
      <c r="C83" s="29">
        <v>21000</v>
      </c>
      <c r="D83" s="29"/>
      <c r="E83" s="29">
        <v>26515.609039999999</v>
      </c>
      <c r="F83" s="29"/>
      <c r="G83" s="29">
        <f>E83-C83</f>
        <v>5515.6090399999994</v>
      </c>
      <c r="H83" s="21"/>
    </row>
    <row r="84" spans="2:8" x14ac:dyDescent="0.35">
      <c r="B84" s="61" t="s">
        <v>332</v>
      </c>
      <c r="C84" s="29"/>
      <c r="D84" s="29"/>
      <c r="E84" s="29"/>
      <c r="F84" s="29"/>
      <c r="G84" s="29">
        <f>-'Table 1.1-3c'!I124</f>
        <v>20.472999999999956</v>
      </c>
      <c r="H84" s="21"/>
    </row>
    <row r="85" spans="2:8" x14ac:dyDescent="0.35">
      <c r="B85" s="61" t="s">
        <v>333</v>
      </c>
      <c r="C85" s="29"/>
      <c r="D85" s="29"/>
      <c r="E85" s="29"/>
      <c r="F85" s="29"/>
      <c r="G85" s="29">
        <f>-'Table 1.1-3c'!I129</f>
        <v>5495.1360400000003</v>
      </c>
      <c r="H85" s="21"/>
    </row>
    <row r="86" spans="2:8" ht="5.5" customHeight="1" x14ac:dyDescent="0.35">
      <c r="B86" s="61"/>
      <c r="C86" s="255"/>
      <c r="D86" s="29"/>
      <c r="E86" s="255"/>
      <c r="F86" s="29"/>
      <c r="G86" s="255"/>
      <c r="H86" s="21"/>
    </row>
    <row r="87" spans="2:8" x14ac:dyDescent="0.35">
      <c r="B87" s="60" t="s">
        <v>336</v>
      </c>
      <c r="C87" s="29">
        <f>C77-C83</f>
        <v>243182.60735000001</v>
      </c>
      <c r="D87" s="29"/>
      <c r="E87" s="29">
        <f>E77-E83</f>
        <v>237993.26522</v>
      </c>
      <c r="F87" s="29"/>
      <c r="G87" s="29">
        <f>E87-C87</f>
        <v>-5189.3421300000045</v>
      </c>
      <c r="H87" s="21"/>
    </row>
    <row r="88" spans="2:8" ht="5.5" customHeight="1" x14ac:dyDescent="0.35">
      <c r="B88" s="60"/>
      <c r="C88" s="29"/>
      <c r="D88" s="29"/>
      <c r="E88" s="29"/>
      <c r="F88" s="29"/>
      <c r="G88" s="29"/>
      <c r="H88" s="21"/>
    </row>
    <row r="89" spans="2:8" x14ac:dyDescent="0.35">
      <c r="B89" s="60" t="s">
        <v>337</v>
      </c>
      <c r="C89" s="29">
        <v>64126.988880000004</v>
      </c>
      <c r="D89" s="29"/>
      <c r="E89" s="29">
        <v>63971.36623</v>
      </c>
      <c r="F89" s="29"/>
      <c r="G89" s="29">
        <f>E89-C89</f>
        <v>-155.6226500000048</v>
      </c>
      <c r="H89" s="21"/>
    </row>
    <row r="90" spans="2:8" x14ac:dyDescent="0.35">
      <c r="B90" s="61" t="s">
        <v>342</v>
      </c>
      <c r="C90" s="29"/>
      <c r="D90" s="29"/>
      <c r="E90" s="29"/>
      <c r="F90" s="29"/>
      <c r="G90" s="29">
        <v>-155.6226500000048</v>
      </c>
      <c r="H90" s="21"/>
    </row>
    <row r="91" spans="2:8" ht="5.5" customHeight="1" x14ac:dyDescent="0.35">
      <c r="B91" s="60"/>
      <c r="C91" s="29"/>
      <c r="D91" s="29"/>
      <c r="E91" s="29"/>
      <c r="F91" s="29"/>
      <c r="G91" s="29"/>
      <c r="H91" s="21"/>
    </row>
    <row r="92" spans="2:8" x14ac:dyDescent="0.35">
      <c r="B92" s="256" t="s">
        <v>343</v>
      </c>
      <c r="C92" s="36">
        <f>C87-C89</f>
        <v>179055.61846999999</v>
      </c>
      <c r="D92" s="36"/>
      <c r="E92" s="36">
        <f>E87-E89</f>
        <v>174021.89899000002</v>
      </c>
      <c r="F92" s="36"/>
      <c r="G92" s="36">
        <f>E92-C92</f>
        <v>-5033.7194799999706</v>
      </c>
      <c r="H92" s="21"/>
    </row>
    <row r="93" spans="2:8" ht="4.5" customHeight="1" x14ac:dyDescent="0.35">
      <c r="B93" s="35"/>
      <c r="C93" s="36"/>
      <c r="D93" s="36"/>
      <c r="E93" s="36"/>
      <c r="F93" s="36"/>
      <c r="G93" s="36"/>
      <c r="H93" s="21"/>
    </row>
    <row r="94" spans="2:8" x14ac:dyDescent="0.35">
      <c r="B94" s="256" t="s">
        <v>338</v>
      </c>
      <c r="C94" s="36">
        <v>184279.91819</v>
      </c>
      <c r="D94" s="36"/>
      <c r="E94" s="36">
        <v>178055.01205999998</v>
      </c>
      <c r="F94" s="36"/>
      <c r="G94" s="36">
        <f>E94-C94</f>
        <v>-6224.9061300000176</v>
      </c>
      <c r="H94" s="21"/>
    </row>
    <row r="95" spans="2:8" ht="6" customHeight="1" x14ac:dyDescent="0.35">
      <c r="B95" s="60"/>
      <c r="C95" s="29"/>
      <c r="D95" s="29"/>
      <c r="E95" s="29"/>
      <c r="F95" s="29"/>
      <c r="G95" s="29"/>
      <c r="H95" s="21"/>
    </row>
    <row r="96" spans="2:8" x14ac:dyDescent="0.35">
      <c r="B96" s="31" t="s">
        <v>63</v>
      </c>
      <c r="C96" s="29">
        <f>(C92+C94)/2</f>
        <v>181667.76832999999</v>
      </c>
      <c r="D96" s="29"/>
      <c r="E96" s="29">
        <f>(E92+E94)/2</f>
        <v>176038.455525</v>
      </c>
      <c r="F96" s="29"/>
      <c r="G96" s="29">
        <f>E96-C96</f>
        <v>-5629.3128049999941</v>
      </c>
      <c r="H96" s="21"/>
    </row>
    <row r="97" spans="2:8" ht="5.25" customHeight="1" x14ac:dyDescent="0.35">
      <c r="B97" s="23"/>
      <c r="C97" s="24"/>
      <c r="D97" s="24"/>
      <c r="E97" s="24"/>
      <c r="F97" s="24"/>
      <c r="G97" s="24"/>
      <c r="H97" s="21"/>
    </row>
    <row r="98" spans="2:8" x14ac:dyDescent="0.35">
      <c r="B98" s="19" t="s">
        <v>64</v>
      </c>
      <c r="C98" s="20">
        <f>C74-C96</f>
        <v>376004.32947329571</v>
      </c>
      <c r="D98" s="20"/>
      <c r="E98" s="20">
        <f>E74-E96</f>
        <v>372099.81972175208</v>
      </c>
      <c r="F98" s="20"/>
      <c r="G98" s="20">
        <f>E98-C98</f>
        <v>-3904.5097515436355</v>
      </c>
      <c r="H98" s="21"/>
    </row>
    <row r="99" spans="2:8" x14ac:dyDescent="0.35">
      <c r="B99" s="23"/>
      <c r="C99" s="24"/>
      <c r="D99" s="24"/>
      <c r="E99" s="24"/>
      <c r="F99" s="24"/>
      <c r="G99" s="24"/>
      <c r="H99" s="21"/>
    </row>
    <row r="100" spans="2:8" x14ac:dyDescent="0.35">
      <c r="B100" s="54"/>
      <c r="C100" s="53"/>
      <c r="D100" s="53"/>
      <c r="E100" s="53"/>
      <c r="F100" s="53"/>
      <c r="G100" s="53"/>
      <c r="H100" s="18"/>
    </row>
    <row r="101" spans="2:8" x14ac:dyDescent="0.35">
      <c r="B101" s="54"/>
      <c r="C101" s="54"/>
      <c r="D101" s="54"/>
      <c r="E101" s="54"/>
      <c r="F101" s="54"/>
      <c r="G101" s="54"/>
      <c r="H101" s="54"/>
    </row>
    <row r="102" spans="2:8" x14ac:dyDescent="0.35">
      <c r="B102" s="54"/>
      <c r="C102" s="54"/>
      <c r="D102" s="54"/>
      <c r="E102" s="54"/>
      <c r="F102" s="54"/>
      <c r="G102" s="54"/>
      <c r="H102" s="54"/>
    </row>
    <row r="103" spans="2:8" x14ac:dyDescent="0.35">
      <c r="B103" s="54"/>
      <c r="C103" s="54"/>
      <c r="D103" s="54"/>
      <c r="E103" s="54"/>
      <c r="F103" s="54"/>
      <c r="G103" s="54"/>
      <c r="H103" s="54"/>
    </row>
    <row r="104" spans="2:8" x14ac:dyDescent="0.35">
      <c r="B104" s="54"/>
      <c r="C104" s="54"/>
      <c r="D104" s="54"/>
      <c r="E104" s="54"/>
      <c r="F104" s="54"/>
      <c r="G104" s="54"/>
      <c r="H104" s="54"/>
    </row>
    <row r="105" spans="2:8" x14ac:dyDescent="0.35">
      <c r="B105" s="54"/>
      <c r="C105" s="54"/>
      <c r="D105" s="54"/>
      <c r="E105" s="54"/>
      <c r="F105" s="54"/>
      <c r="G105" s="54"/>
      <c r="H105" s="54"/>
    </row>
    <row r="106" spans="2:8" x14ac:dyDescent="0.35">
      <c r="B106" s="54"/>
      <c r="C106" s="54"/>
      <c r="D106" s="54"/>
      <c r="E106" s="54"/>
      <c r="F106" s="54"/>
      <c r="G106" s="54"/>
      <c r="H106" s="54"/>
    </row>
    <row r="107" spans="2:8" x14ac:dyDescent="0.35">
      <c r="B107" s="54"/>
      <c r="C107" s="54"/>
      <c r="D107" s="54"/>
      <c r="E107" s="54"/>
      <c r="F107" s="54"/>
      <c r="G107" s="54"/>
      <c r="H107" s="54"/>
    </row>
    <row r="108" spans="2:8" x14ac:dyDescent="0.35">
      <c r="B108" s="54"/>
      <c r="C108" s="54"/>
      <c r="D108" s="54"/>
      <c r="E108" s="54"/>
      <c r="F108" s="54"/>
      <c r="G108" s="54"/>
      <c r="H108" s="54"/>
    </row>
    <row r="109" spans="2:8" x14ac:dyDescent="0.35">
      <c r="B109" s="54"/>
      <c r="C109" s="54"/>
      <c r="D109" s="54"/>
      <c r="E109" s="54"/>
      <c r="F109" s="54"/>
      <c r="G109" s="54"/>
      <c r="H109" s="54"/>
    </row>
    <row r="110" spans="2:8" x14ac:dyDescent="0.35">
      <c r="B110" s="54"/>
      <c r="C110" s="54"/>
      <c r="D110" s="54"/>
      <c r="E110" s="54"/>
      <c r="F110" s="54"/>
      <c r="G110" s="54"/>
      <c r="H110" s="54"/>
    </row>
    <row r="111" spans="2:8" x14ac:dyDescent="0.35">
      <c r="B111" s="54"/>
      <c r="C111" s="54"/>
      <c r="D111" s="54"/>
      <c r="E111" s="54"/>
      <c r="F111" s="54"/>
      <c r="G111" s="54"/>
      <c r="H111" s="54"/>
    </row>
    <row r="112" spans="2:8" x14ac:dyDescent="0.35">
      <c r="B112" s="54"/>
      <c r="C112" s="54"/>
      <c r="D112" s="54"/>
      <c r="E112" s="54"/>
      <c r="F112" s="54"/>
      <c r="G112" s="54"/>
      <c r="H112" s="54"/>
    </row>
    <row r="113" spans="2:8" x14ac:dyDescent="0.35">
      <c r="B113" s="54"/>
      <c r="C113" s="54"/>
      <c r="D113" s="54"/>
      <c r="E113" s="54"/>
      <c r="F113" s="54"/>
      <c r="G113" s="54"/>
      <c r="H113" s="54"/>
    </row>
    <row r="114" spans="2:8" x14ac:dyDescent="0.35">
      <c r="B114" s="54"/>
      <c r="C114" s="54"/>
      <c r="D114" s="54"/>
      <c r="E114" s="54"/>
      <c r="F114" s="54"/>
      <c r="G114" s="54"/>
      <c r="H114" s="54"/>
    </row>
    <row r="115" spans="2:8" x14ac:dyDescent="0.35">
      <c r="B115" s="54"/>
      <c r="C115" s="54"/>
      <c r="D115" s="54"/>
      <c r="E115" s="54"/>
      <c r="F115" s="54"/>
      <c r="G115" s="54"/>
      <c r="H115" s="54"/>
    </row>
    <row r="116" spans="2:8" x14ac:dyDescent="0.35">
      <c r="B116" s="54"/>
      <c r="C116" s="54"/>
      <c r="D116" s="54"/>
      <c r="E116" s="54"/>
      <c r="F116" s="54"/>
      <c r="G116" s="54"/>
      <c r="H116" s="54"/>
    </row>
    <row r="117" spans="2:8" x14ac:dyDescent="0.35">
      <c r="E117" s="18"/>
      <c r="F117" s="18"/>
      <c r="G117" s="18"/>
      <c r="H117" s="18"/>
    </row>
    <row r="118" spans="2:8" x14ac:dyDescent="0.35">
      <c r="B118" s="59"/>
      <c r="C118" s="18"/>
      <c r="E118" s="18"/>
      <c r="F118" s="18"/>
      <c r="G118" s="18"/>
      <c r="H118" s="18"/>
    </row>
    <row r="119" spans="2:8" x14ac:dyDescent="0.35">
      <c r="E119" s="18"/>
      <c r="F119" s="18"/>
      <c r="G119" s="18"/>
      <c r="H119" s="18"/>
    </row>
    <row r="122" spans="2:8" x14ac:dyDescent="0.35">
      <c r="C122" s="18"/>
    </row>
    <row r="125" spans="2:8" x14ac:dyDescent="0.35">
      <c r="E125" s="18"/>
    </row>
    <row r="126" spans="2:8" x14ac:dyDescent="0.35">
      <c r="E126" s="18"/>
    </row>
    <row r="127" spans="2:8" x14ac:dyDescent="0.35">
      <c r="E127" s="18"/>
    </row>
    <row r="128" spans="2:8" x14ac:dyDescent="0.35">
      <c r="E128" s="18"/>
    </row>
    <row r="129" spans="5:5" x14ac:dyDescent="0.35">
      <c r="E129" s="18"/>
    </row>
  </sheetData>
  <mergeCells count="3">
    <mergeCell ref="C3:C4"/>
    <mergeCell ref="E3:E4"/>
    <mergeCell ref="G3:G4"/>
  </mergeCells>
  <pageMargins left="0.70866141732283472" right="0.70866141732283472" top="0.74803149606299213" bottom="0.74803149606299213" header="0.31496062992125984" footer="0.31496062992125984"/>
  <pageSetup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44CF3-8080-4293-9279-C26725D63D98}">
  <sheetPr>
    <tabColor theme="6" tint="0.79998168889431442"/>
    <pageSetUpPr fitToPage="1"/>
  </sheetPr>
  <dimension ref="B1:R175"/>
  <sheetViews>
    <sheetView view="pageBreakPreview" zoomScale="70" zoomScaleNormal="100" zoomScaleSheetLayoutView="70" workbookViewId="0">
      <selection activeCell="B1" sqref="B1"/>
    </sheetView>
  </sheetViews>
  <sheetFormatPr defaultColWidth="9.08984375" defaultRowHeight="14.5" x14ac:dyDescent="0.35"/>
  <cols>
    <col min="1" max="1" width="9.08984375" style="16"/>
    <col min="2" max="2" width="44.54296875" style="16" customWidth="1"/>
    <col min="3" max="9" width="12.1796875" style="16" customWidth="1"/>
    <col min="10" max="10" width="10" style="16" customWidth="1"/>
    <col min="19" max="19" width="13.453125" style="16" bestFit="1" customWidth="1"/>
    <col min="20" max="21" width="9.54296875" style="16" bestFit="1" customWidth="1"/>
    <col min="22" max="22" width="3.6328125" style="16" customWidth="1"/>
    <col min="23" max="23" width="9.36328125" style="16" bestFit="1" customWidth="1"/>
    <col min="24" max="16384" width="9.08984375" style="16"/>
  </cols>
  <sheetData>
    <row r="1" spans="2:10" ht="18.5" x14ac:dyDescent="0.35">
      <c r="B1" s="14" t="s">
        <v>445</v>
      </c>
      <c r="C1" s="15"/>
      <c r="D1" s="15"/>
      <c r="E1" s="15"/>
      <c r="F1" s="15"/>
      <c r="G1" s="15"/>
      <c r="H1" s="15"/>
      <c r="I1" s="15"/>
      <c r="J1" s="15"/>
    </row>
    <row r="2" spans="2:10" ht="15" thickBot="1" x14ac:dyDescent="0.4">
      <c r="C2" s="17"/>
      <c r="D2" s="17"/>
      <c r="E2" s="17"/>
      <c r="F2" s="17"/>
      <c r="G2" s="17"/>
      <c r="H2" s="17"/>
      <c r="I2" s="17"/>
      <c r="J2" s="17"/>
    </row>
    <row r="3" spans="2:10" ht="44.5" customHeight="1" thickBot="1" x14ac:dyDescent="0.4">
      <c r="B3" s="260" t="s">
        <v>48</v>
      </c>
      <c r="C3" s="261" t="s">
        <v>367</v>
      </c>
      <c r="D3" s="261" t="s">
        <v>368</v>
      </c>
      <c r="E3" s="261" t="s">
        <v>369</v>
      </c>
      <c r="F3" s="261" t="s">
        <v>370</v>
      </c>
      <c r="G3" s="261" t="s">
        <v>371</v>
      </c>
      <c r="H3" s="261" t="s">
        <v>372</v>
      </c>
      <c r="I3" s="261" t="s">
        <v>373</v>
      </c>
      <c r="J3" s="118"/>
    </row>
    <row r="4" spans="2:10" ht="7" customHeight="1" x14ac:dyDescent="0.35"/>
    <row r="5" spans="2:10" x14ac:dyDescent="0.35">
      <c r="B5" s="19" t="s">
        <v>50</v>
      </c>
      <c r="C5" s="20"/>
      <c r="D5" s="20"/>
      <c r="E5" s="20"/>
      <c r="F5" s="20"/>
      <c r="G5" s="20"/>
      <c r="H5" s="20"/>
      <c r="I5" s="20"/>
      <c r="J5" s="20"/>
    </row>
    <row r="6" spans="2:10" x14ac:dyDescent="0.35">
      <c r="B6" s="262" t="s">
        <v>358</v>
      </c>
    </row>
    <row r="7" spans="2:10" x14ac:dyDescent="0.35">
      <c r="B7" s="262" t="s">
        <v>159</v>
      </c>
      <c r="C7" s="29">
        <v>10000.697609999999</v>
      </c>
      <c r="D7" s="29">
        <v>19950.000540000001</v>
      </c>
      <c r="E7" s="29">
        <v>0</v>
      </c>
      <c r="F7" s="29">
        <f>SUM(C7:E7)</f>
        <v>29950.69815</v>
      </c>
      <c r="G7" s="29">
        <v>1000</v>
      </c>
      <c r="H7" s="29">
        <v>0</v>
      </c>
      <c r="I7" s="29">
        <f>SUM(F7:H7)</f>
        <v>30950.69815</v>
      </c>
      <c r="J7" s="29"/>
    </row>
    <row r="8" spans="2:10" x14ac:dyDescent="0.35">
      <c r="B8" s="262" t="s">
        <v>1</v>
      </c>
      <c r="C8" s="29">
        <f>C7</f>
        <v>10000.697609999999</v>
      </c>
      <c r="D8" s="29">
        <v>5781.8440000000001</v>
      </c>
      <c r="E8" s="29">
        <v>0</v>
      </c>
      <c r="F8" s="29">
        <f>SUM(C8:E8)</f>
        <v>15782.54161</v>
      </c>
      <c r="G8" s="29">
        <v>15168.15654</v>
      </c>
      <c r="H8" s="29">
        <v>0</v>
      </c>
      <c r="I8" s="29">
        <f>SUM(F8:H8)</f>
        <v>30950.69815</v>
      </c>
      <c r="J8" s="29"/>
    </row>
    <row r="9" spans="2:10" x14ac:dyDescent="0.35">
      <c r="B9" s="262" t="s">
        <v>76</v>
      </c>
      <c r="C9" s="29">
        <f t="shared" ref="C9:I9" si="0">C8-C7</f>
        <v>0</v>
      </c>
      <c r="D9" s="29">
        <f t="shared" si="0"/>
        <v>-14168.15654</v>
      </c>
      <c r="E9" s="29">
        <f t="shared" si="0"/>
        <v>0</v>
      </c>
      <c r="F9" s="29">
        <f t="shared" si="0"/>
        <v>-14168.15654</v>
      </c>
      <c r="G9" s="29">
        <f t="shared" si="0"/>
        <v>14168.15654</v>
      </c>
      <c r="H9" s="29">
        <f t="shared" si="0"/>
        <v>0</v>
      </c>
      <c r="I9" s="29">
        <f t="shared" si="0"/>
        <v>0</v>
      </c>
      <c r="J9" s="29"/>
    </row>
    <row r="10" spans="2:10" ht="5" customHeight="1" x14ac:dyDescent="0.35">
      <c r="B10" s="262"/>
      <c r="C10" s="29"/>
      <c r="D10" s="29"/>
      <c r="E10" s="29"/>
      <c r="F10" s="29"/>
      <c r="G10" s="29"/>
      <c r="H10" s="29"/>
      <c r="I10" s="29"/>
      <c r="J10" s="29"/>
    </row>
    <row r="11" spans="2:10" x14ac:dyDescent="0.35">
      <c r="B11" s="262" t="s">
        <v>403</v>
      </c>
      <c r="C11" s="29"/>
      <c r="D11" s="29"/>
      <c r="E11" s="29"/>
      <c r="F11" s="29"/>
      <c r="G11" s="29"/>
      <c r="H11" s="29"/>
      <c r="I11" s="29"/>
      <c r="J11" s="29"/>
    </row>
    <row r="12" spans="2:10" x14ac:dyDescent="0.35">
      <c r="B12" s="262" t="s">
        <v>159</v>
      </c>
      <c r="C12" s="29">
        <v>6297.31178</v>
      </c>
      <c r="D12" s="29">
        <v>28650</v>
      </c>
      <c r="E12" s="29">
        <v>0</v>
      </c>
      <c r="F12" s="29">
        <f>SUM(C12:E12)</f>
        <v>34947.311780000004</v>
      </c>
      <c r="G12" s="29">
        <v>13000</v>
      </c>
      <c r="H12" s="29">
        <v>-18175.455000000002</v>
      </c>
      <c r="I12" s="29">
        <f>SUM(F12:H12)</f>
        <v>29771.856780000002</v>
      </c>
      <c r="J12" s="29"/>
    </row>
    <row r="13" spans="2:10" x14ac:dyDescent="0.35">
      <c r="B13" s="262" t="s">
        <v>1</v>
      </c>
      <c r="C13" s="29">
        <f>C12</f>
        <v>6297.31178</v>
      </c>
      <c r="D13" s="29">
        <v>28650</v>
      </c>
      <c r="E13" s="29">
        <v>0</v>
      </c>
      <c r="F13" s="29">
        <f>SUM(C13:E13)</f>
        <v>34947.311780000004</v>
      </c>
      <c r="G13" s="29">
        <v>22556.68822</v>
      </c>
      <c r="H13" s="29">
        <v>-18175.454545454548</v>
      </c>
      <c r="I13" s="29">
        <f>SUM(F13:H13)</f>
        <v>39328.545454545456</v>
      </c>
      <c r="J13" s="29"/>
    </row>
    <row r="14" spans="2:10" x14ac:dyDescent="0.35">
      <c r="B14" s="262" t="s">
        <v>76</v>
      </c>
      <c r="C14" s="29">
        <f t="shared" ref="C14:I14" si="1">C13-C12</f>
        <v>0</v>
      </c>
      <c r="D14" s="29">
        <f t="shared" si="1"/>
        <v>0</v>
      </c>
      <c r="E14" s="29">
        <f t="shared" si="1"/>
        <v>0</v>
      </c>
      <c r="F14" s="29">
        <f t="shared" si="1"/>
        <v>0</v>
      </c>
      <c r="G14" s="29">
        <f t="shared" si="1"/>
        <v>9556.68822</v>
      </c>
      <c r="H14" s="29">
        <f t="shared" si="1"/>
        <v>4.5454545397660695E-4</v>
      </c>
      <c r="I14" s="29">
        <f t="shared" si="1"/>
        <v>9556.688674545454</v>
      </c>
      <c r="J14" s="29"/>
    </row>
    <row r="15" spans="2:10" ht="5" customHeight="1" x14ac:dyDescent="0.35">
      <c r="B15" s="262"/>
      <c r="C15" s="29"/>
      <c r="D15" s="29"/>
      <c r="E15" s="29"/>
      <c r="F15" s="29"/>
      <c r="G15" s="29"/>
      <c r="H15" s="29"/>
      <c r="I15" s="29"/>
      <c r="J15" s="29"/>
    </row>
    <row r="16" spans="2:10" x14ac:dyDescent="0.35">
      <c r="B16" s="262" t="s">
        <v>359</v>
      </c>
      <c r="C16" s="29"/>
      <c r="D16" s="29"/>
      <c r="E16" s="29"/>
      <c r="F16" s="29"/>
      <c r="G16" s="29"/>
      <c r="H16" s="29"/>
      <c r="I16" s="29"/>
      <c r="J16" s="29"/>
    </row>
    <row r="17" spans="2:10" x14ac:dyDescent="0.35">
      <c r="B17" s="262" t="s">
        <v>159</v>
      </c>
      <c r="C17" s="29">
        <v>3705.32953</v>
      </c>
      <c r="D17" s="29">
        <v>1500</v>
      </c>
      <c r="E17" s="29">
        <v>-5205.32953</v>
      </c>
      <c r="F17" s="29">
        <f>SUM(C17:E17)</f>
        <v>0</v>
      </c>
      <c r="G17" s="29">
        <v>0</v>
      </c>
      <c r="H17" s="29">
        <v>0</v>
      </c>
      <c r="I17" s="29">
        <f>SUM(F17:H17)</f>
        <v>0</v>
      </c>
      <c r="J17" s="29"/>
    </row>
    <row r="18" spans="2:10" x14ac:dyDescent="0.35">
      <c r="B18" s="262" t="s">
        <v>1</v>
      </c>
      <c r="C18" s="29">
        <f>C17</f>
        <v>3705.32953</v>
      </c>
      <c r="D18" s="29">
        <v>2453.9391500000002</v>
      </c>
      <c r="E18" s="29">
        <v>-176.01400000000001</v>
      </c>
      <c r="F18" s="29">
        <f>SUM(C18:E18)</f>
        <v>5983.25468</v>
      </c>
      <c r="G18" s="29">
        <v>547.44535999999994</v>
      </c>
      <c r="H18" s="29">
        <v>-1035.5640000000001</v>
      </c>
      <c r="I18" s="29">
        <f>SUM(F18:H18)</f>
        <v>5495.1360399999994</v>
      </c>
      <c r="J18" s="29"/>
    </row>
    <row r="19" spans="2:10" x14ac:dyDescent="0.35">
      <c r="B19" s="262" t="s">
        <v>76</v>
      </c>
      <c r="C19" s="29">
        <f t="shared" ref="C19:I19" si="2">C18-C17</f>
        <v>0</v>
      </c>
      <c r="D19" s="29">
        <f t="shared" si="2"/>
        <v>953.93915000000015</v>
      </c>
      <c r="E19" s="29">
        <f t="shared" si="2"/>
        <v>5029.3155299999999</v>
      </c>
      <c r="F19" s="29">
        <f t="shared" si="2"/>
        <v>5983.25468</v>
      </c>
      <c r="G19" s="29">
        <f t="shared" si="2"/>
        <v>547.44535999999994</v>
      </c>
      <c r="H19" s="29">
        <f t="shared" si="2"/>
        <v>-1035.5640000000001</v>
      </c>
      <c r="I19" s="29">
        <f t="shared" si="2"/>
        <v>5495.1360399999994</v>
      </c>
      <c r="J19" s="29"/>
    </row>
    <row r="20" spans="2:10" ht="5" customHeight="1" x14ac:dyDescent="0.35">
      <c r="B20" s="262"/>
      <c r="C20" s="29"/>
      <c r="D20" s="29"/>
      <c r="E20" s="29"/>
      <c r="F20" s="29"/>
      <c r="G20" s="29"/>
      <c r="H20" s="29"/>
      <c r="I20" s="29"/>
      <c r="J20" s="29"/>
    </row>
    <row r="21" spans="2:10" x14ac:dyDescent="0.35">
      <c r="B21" s="262" t="s">
        <v>402</v>
      </c>
      <c r="C21" s="29"/>
      <c r="D21" s="29"/>
      <c r="E21" s="29"/>
      <c r="F21" s="29"/>
      <c r="G21" s="29"/>
      <c r="H21" s="29"/>
      <c r="I21" s="29"/>
      <c r="J21" s="29"/>
    </row>
    <row r="22" spans="2:10" x14ac:dyDescent="0.35">
      <c r="B22" s="262" t="s">
        <v>159</v>
      </c>
      <c r="C22" s="29">
        <v>322.76803999999998</v>
      </c>
      <c r="D22" s="29">
        <v>3923.9090000000001</v>
      </c>
      <c r="E22" s="29">
        <v>-4246.6770400000005</v>
      </c>
      <c r="F22" s="29">
        <f>SUM(C22:E22)</f>
        <v>0</v>
      </c>
      <c r="G22" s="29">
        <v>0</v>
      </c>
      <c r="H22" s="29">
        <v>0</v>
      </c>
      <c r="I22" s="29">
        <f>SUM(F22:H22)</f>
        <v>0</v>
      </c>
      <c r="J22" s="29"/>
    </row>
    <row r="23" spans="2:10" x14ac:dyDescent="0.35">
      <c r="B23" s="262" t="s">
        <v>1</v>
      </c>
      <c r="C23" s="29">
        <f>C22</f>
        <v>322.76803999999998</v>
      </c>
      <c r="D23" s="29">
        <v>2145.1559099999999</v>
      </c>
      <c r="E23" s="29">
        <v>0</v>
      </c>
      <c r="F23" s="29">
        <f>SUM(C23:E23)</f>
        <v>2467.9239499999999</v>
      </c>
      <c r="G23" s="29">
        <v>1778.7530899999999</v>
      </c>
      <c r="H23" s="29">
        <v>-4246.6770400000005</v>
      </c>
      <c r="I23" s="29">
        <f>SUM(F23:H23)</f>
        <v>0</v>
      </c>
      <c r="J23" s="29"/>
    </row>
    <row r="24" spans="2:10" x14ac:dyDescent="0.35">
      <c r="B24" s="262" t="s">
        <v>76</v>
      </c>
      <c r="C24" s="29">
        <f t="shared" ref="C24:I24" si="3">C23-C22</f>
        <v>0</v>
      </c>
      <c r="D24" s="29">
        <f t="shared" si="3"/>
        <v>-1778.7530900000002</v>
      </c>
      <c r="E24" s="29">
        <f t="shared" si="3"/>
        <v>4246.6770400000005</v>
      </c>
      <c r="F24" s="29">
        <f t="shared" si="3"/>
        <v>2467.9239499999999</v>
      </c>
      <c r="G24" s="29">
        <f t="shared" si="3"/>
        <v>1778.7530899999999</v>
      </c>
      <c r="H24" s="29">
        <f t="shared" si="3"/>
        <v>-4246.6770400000005</v>
      </c>
      <c r="I24" s="29">
        <f t="shared" si="3"/>
        <v>0</v>
      </c>
      <c r="J24" s="29"/>
    </row>
    <row r="25" spans="2:10" ht="5" customHeight="1" x14ac:dyDescent="0.35">
      <c r="B25" s="262"/>
      <c r="C25" s="29"/>
      <c r="D25" s="29"/>
      <c r="E25" s="29"/>
      <c r="F25" s="29"/>
      <c r="G25" s="29"/>
      <c r="H25" s="29"/>
      <c r="I25" s="29"/>
      <c r="J25" s="29"/>
    </row>
    <row r="26" spans="2:10" x14ac:dyDescent="0.35">
      <c r="B26" s="262" t="s">
        <v>401</v>
      </c>
      <c r="C26" s="29"/>
      <c r="D26" s="29"/>
      <c r="E26" s="29"/>
      <c r="F26" s="29"/>
      <c r="G26" s="29"/>
      <c r="H26" s="29"/>
      <c r="I26" s="29"/>
      <c r="J26" s="29"/>
    </row>
    <row r="27" spans="2:10" x14ac:dyDescent="0.35">
      <c r="B27" s="262" t="s">
        <v>159</v>
      </c>
      <c r="C27" s="29">
        <v>934.35653000000002</v>
      </c>
      <c r="D27" s="29">
        <v>940</v>
      </c>
      <c r="E27" s="29">
        <v>-1874.35653</v>
      </c>
      <c r="F27" s="29">
        <f>SUM(C27:E27)</f>
        <v>0</v>
      </c>
      <c r="G27" s="29">
        <v>0</v>
      </c>
      <c r="H27" s="29">
        <v>0</v>
      </c>
      <c r="I27" s="29">
        <f>SUM(F27:H27)</f>
        <v>0</v>
      </c>
      <c r="J27" s="29"/>
    </row>
    <row r="28" spans="2:10" x14ac:dyDescent="0.35">
      <c r="B28" s="262" t="s">
        <v>1</v>
      </c>
      <c r="C28" s="29">
        <f>C27</f>
        <v>934.35653000000002</v>
      </c>
      <c r="D28" s="29">
        <v>828.14143000000001</v>
      </c>
      <c r="E28" s="29">
        <v>0</v>
      </c>
      <c r="F28" s="29">
        <f>SUM(C28:E28)</f>
        <v>1762.4979600000001</v>
      </c>
      <c r="G28" s="29">
        <v>111.85856999999994</v>
      </c>
      <c r="H28" s="29">
        <v>-1874.3565299999998</v>
      </c>
      <c r="I28" s="29">
        <f>SUM(F28:H28)</f>
        <v>0</v>
      </c>
      <c r="J28" s="29"/>
    </row>
    <row r="29" spans="2:10" x14ac:dyDescent="0.35">
      <c r="B29" s="262" t="s">
        <v>76</v>
      </c>
      <c r="C29" s="29">
        <f t="shared" ref="C29:I29" si="4">C28-C27</f>
        <v>0</v>
      </c>
      <c r="D29" s="29">
        <f t="shared" si="4"/>
        <v>-111.85856999999999</v>
      </c>
      <c r="E29" s="29">
        <f t="shared" si="4"/>
        <v>1874.35653</v>
      </c>
      <c r="F29" s="29">
        <f t="shared" si="4"/>
        <v>1762.4979600000001</v>
      </c>
      <c r="G29" s="29">
        <f t="shared" si="4"/>
        <v>111.85856999999994</v>
      </c>
      <c r="H29" s="29">
        <f t="shared" si="4"/>
        <v>-1874.3565299999998</v>
      </c>
      <c r="I29" s="29">
        <f t="shared" si="4"/>
        <v>0</v>
      </c>
      <c r="J29" s="29"/>
    </row>
    <row r="30" spans="2:10" ht="5" customHeight="1" x14ac:dyDescent="0.35">
      <c r="B30" s="262"/>
      <c r="C30" s="29"/>
      <c r="D30" s="29"/>
      <c r="E30" s="29"/>
      <c r="F30" s="29"/>
      <c r="G30" s="29"/>
      <c r="H30" s="29"/>
      <c r="I30" s="29"/>
      <c r="J30" s="29"/>
    </row>
    <row r="31" spans="2:10" x14ac:dyDescent="0.35">
      <c r="B31" s="262" t="s">
        <v>400</v>
      </c>
      <c r="C31" s="29"/>
      <c r="D31" s="29"/>
      <c r="E31" s="29"/>
      <c r="F31" s="29"/>
      <c r="G31" s="29"/>
      <c r="H31" s="29"/>
      <c r="I31" s="29"/>
      <c r="J31" s="29"/>
    </row>
    <row r="32" spans="2:10" x14ac:dyDescent="0.35">
      <c r="B32" s="262" t="s">
        <v>159</v>
      </c>
      <c r="C32" s="29">
        <v>581.24602000000004</v>
      </c>
      <c r="D32" s="29">
        <v>515.505</v>
      </c>
      <c r="E32" s="29">
        <v>-1096.7510199999999</v>
      </c>
      <c r="F32" s="29">
        <f>SUM(C32:E32)</f>
        <v>0</v>
      </c>
      <c r="G32" s="29">
        <v>0</v>
      </c>
      <c r="H32" s="29">
        <v>0</v>
      </c>
      <c r="I32" s="29">
        <f>SUM(F32:H32)</f>
        <v>0</v>
      </c>
      <c r="J32" s="29"/>
    </row>
    <row r="33" spans="2:10" x14ac:dyDescent="0.35">
      <c r="B33" s="262" t="s">
        <v>1</v>
      </c>
      <c r="C33" s="29">
        <f>C32</f>
        <v>581.24602000000004</v>
      </c>
      <c r="D33" s="29">
        <v>515.505</v>
      </c>
      <c r="E33" s="29">
        <v>0</v>
      </c>
      <c r="F33" s="29">
        <f>SUM(C33:E33)</f>
        <v>1096.7510200000002</v>
      </c>
      <c r="G33" s="29">
        <v>0</v>
      </c>
      <c r="H33" s="29">
        <v>-1096.7510199999999</v>
      </c>
      <c r="I33" s="29">
        <f>SUM(F33:H33)</f>
        <v>0</v>
      </c>
      <c r="J33" s="29"/>
    </row>
    <row r="34" spans="2:10" x14ac:dyDescent="0.35">
      <c r="B34" s="262" t="s">
        <v>76</v>
      </c>
      <c r="C34" s="29">
        <f t="shared" ref="C34:I34" si="5">C33-C32</f>
        <v>0</v>
      </c>
      <c r="D34" s="29">
        <f t="shared" si="5"/>
        <v>0</v>
      </c>
      <c r="E34" s="29">
        <f t="shared" si="5"/>
        <v>1096.7510199999999</v>
      </c>
      <c r="F34" s="29">
        <f t="shared" si="5"/>
        <v>1096.7510200000002</v>
      </c>
      <c r="G34" s="29">
        <f t="shared" si="5"/>
        <v>0</v>
      </c>
      <c r="H34" s="29">
        <f t="shared" si="5"/>
        <v>-1096.7510199999999</v>
      </c>
      <c r="I34" s="29">
        <f t="shared" si="5"/>
        <v>0</v>
      </c>
      <c r="J34" s="29"/>
    </row>
    <row r="35" spans="2:10" ht="5" customHeight="1" x14ac:dyDescent="0.35">
      <c r="B35" s="262"/>
      <c r="C35" s="29"/>
      <c r="D35" s="29"/>
      <c r="E35" s="29"/>
      <c r="F35" s="29"/>
      <c r="G35" s="29"/>
      <c r="H35" s="29"/>
      <c r="I35" s="29"/>
      <c r="J35" s="29"/>
    </row>
    <row r="36" spans="2:10" x14ac:dyDescent="0.35">
      <c r="B36" s="262" t="s">
        <v>399</v>
      </c>
      <c r="C36" s="29"/>
      <c r="D36" s="29"/>
      <c r="E36" s="29"/>
      <c r="F36" s="29"/>
      <c r="G36" s="29"/>
      <c r="H36" s="29"/>
      <c r="I36" s="29"/>
      <c r="J36" s="29"/>
    </row>
    <row r="37" spans="2:10" x14ac:dyDescent="0.35">
      <c r="B37" s="262" t="s">
        <v>159</v>
      </c>
      <c r="C37" s="29">
        <v>388.10894999999999</v>
      </c>
      <c r="D37" s="29">
        <v>1736.82</v>
      </c>
      <c r="E37" s="29">
        <v>-2124.92895</v>
      </c>
      <c r="F37" s="29">
        <f>SUM(C37:E37)</f>
        <v>0</v>
      </c>
      <c r="G37" s="29">
        <v>0</v>
      </c>
      <c r="H37" s="29">
        <v>0</v>
      </c>
      <c r="I37" s="29">
        <f>SUM(F37:H37)</f>
        <v>0</v>
      </c>
      <c r="J37" s="29"/>
    </row>
    <row r="38" spans="2:10" x14ac:dyDescent="0.35">
      <c r="B38" s="262" t="s">
        <v>1</v>
      </c>
      <c r="C38" s="29">
        <f>C37</f>
        <v>388.10894999999999</v>
      </c>
      <c r="D38" s="29">
        <v>1736.82</v>
      </c>
      <c r="E38" s="29">
        <v>0</v>
      </c>
      <c r="F38" s="29">
        <f>SUM(C38:E38)</f>
        <v>2124.92895</v>
      </c>
      <c r="G38" s="29">
        <v>0</v>
      </c>
      <c r="H38" s="29">
        <v>-2124.92895</v>
      </c>
      <c r="I38" s="29">
        <f>SUM(F38:H38)</f>
        <v>0</v>
      </c>
      <c r="J38" s="29"/>
    </row>
    <row r="39" spans="2:10" x14ac:dyDescent="0.35">
      <c r="B39" s="262" t="s">
        <v>76</v>
      </c>
      <c r="C39" s="29">
        <f t="shared" ref="C39:I39" si="6">C38-C37</f>
        <v>0</v>
      </c>
      <c r="D39" s="29">
        <f t="shared" si="6"/>
        <v>0</v>
      </c>
      <c r="E39" s="29">
        <f t="shared" si="6"/>
        <v>2124.92895</v>
      </c>
      <c r="F39" s="29">
        <f t="shared" si="6"/>
        <v>2124.92895</v>
      </c>
      <c r="G39" s="29">
        <f t="shared" si="6"/>
        <v>0</v>
      </c>
      <c r="H39" s="29">
        <f t="shared" si="6"/>
        <v>-2124.92895</v>
      </c>
      <c r="I39" s="29">
        <f t="shared" si="6"/>
        <v>0</v>
      </c>
      <c r="J39" s="29"/>
    </row>
    <row r="40" spans="2:10" ht="5" customHeight="1" x14ac:dyDescent="0.35">
      <c r="B40" s="262"/>
      <c r="C40" s="29"/>
      <c r="D40" s="29"/>
      <c r="E40" s="29"/>
      <c r="F40" s="29"/>
      <c r="G40" s="29"/>
      <c r="H40" s="29"/>
      <c r="I40" s="29"/>
      <c r="J40" s="29"/>
    </row>
    <row r="41" spans="2:10" x14ac:dyDescent="0.35">
      <c r="B41" s="262" t="s">
        <v>398</v>
      </c>
      <c r="C41" s="29"/>
      <c r="D41" s="29"/>
      <c r="E41" s="29"/>
      <c r="F41" s="29"/>
      <c r="G41" s="29"/>
      <c r="H41" s="29"/>
      <c r="I41" s="29"/>
      <c r="J41" s="29"/>
    </row>
    <row r="42" spans="2:10" x14ac:dyDescent="0.35">
      <c r="B42" s="262" t="s">
        <v>159</v>
      </c>
      <c r="C42" s="29">
        <v>0</v>
      </c>
      <c r="D42" s="29">
        <v>0</v>
      </c>
      <c r="E42" s="29">
        <v>0</v>
      </c>
      <c r="F42" s="29">
        <f>SUM(C42:E42)</f>
        <v>0</v>
      </c>
      <c r="G42" s="29">
        <v>1200</v>
      </c>
      <c r="H42" s="29">
        <v>-1200</v>
      </c>
      <c r="I42" s="29">
        <f>SUM(F42:H42)</f>
        <v>0</v>
      </c>
      <c r="J42" s="29"/>
    </row>
    <row r="43" spans="2:10" x14ac:dyDescent="0.35">
      <c r="B43" s="262" t="s">
        <v>1</v>
      </c>
      <c r="C43" s="29">
        <f>C42</f>
        <v>0</v>
      </c>
      <c r="D43" s="29">
        <v>0</v>
      </c>
      <c r="E43" s="29">
        <v>0</v>
      </c>
      <c r="F43" s="29">
        <f>SUM(C43:E43)</f>
        <v>0</v>
      </c>
      <c r="G43" s="29">
        <v>1200</v>
      </c>
      <c r="H43" s="29">
        <v>0</v>
      </c>
      <c r="I43" s="29">
        <f>SUM(F43:H43)</f>
        <v>1200</v>
      </c>
      <c r="J43" s="29"/>
    </row>
    <row r="44" spans="2:10" x14ac:dyDescent="0.35">
      <c r="B44" s="262" t="s">
        <v>76</v>
      </c>
      <c r="C44" s="29">
        <f t="shared" ref="C44:I44" si="7">C43-C42</f>
        <v>0</v>
      </c>
      <c r="D44" s="29">
        <f t="shared" si="7"/>
        <v>0</v>
      </c>
      <c r="E44" s="29">
        <f t="shared" si="7"/>
        <v>0</v>
      </c>
      <c r="F44" s="29">
        <f t="shared" si="7"/>
        <v>0</v>
      </c>
      <c r="G44" s="29">
        <f t="shared" si="7"/>
        <v>0</v>
      </c>
      <c r="H44" s="29">
        <f t="shared" si="7"/>
        <v>1200</v>
      </c>
      <c r="I44" s="29">
        <f t="shared" si="7"/>
        <v>1200</v>
      </c>
      <c r="J44" s="29"/>
    </row>
    <row r="45" spans="2:10" ht="5" customHeight="1" x14ac:dyDescent="0.35">
      <c r="B45" s="262"/>
      <c r="C45" s="29"/>
      <c r="D45" s="29"/>
      <c r="E45" s="29"/>
      <c r="F45" s="29"/>
      <c r="G45" s="29"/>
      <c r="H45" s="29"/>
      <c r="I45" s="29"/>
      <c r="J45" s="29"/>
    </row>
    <row r="46" spans="2:10" x14ac:dyDescent="0.35">
      <c r="B46" s="262" t="s">
        <v>397</v>
      </c>
      <c r="C46" s="29"/>
      <c r="D46" s="29"/>
      <c r="E46" s="29"/>
      <c r="F46" s="29"/>
      <c r="G46" s="29"/>
      <c r="H46" s="29"/>
      <c r="I46" s="29"/>
      <c r="J46" s="29"/>
    </row>
    <row r="47" spans="2:10" x14ac:dyDescent="0.35">
      <c r="B47" s="262" t="s">
        <v>159</v>
      </c>
      <c r="C47" s="29">
        <v>0</v>
      </c>
      <c r="D47" s="29">
        <v>4300</v>
      </c>
      <c r="E47" s="29">
        <v>-4300</v>
      </c>
      <c r="F47" s="29">
        <f>SUM(C47:E47)</f>
        <v>0</v>
      </c>
      <c r="G47" s="29">
        <v>0</v>
      </c>
      <c r="H47" s="29">
        <v>0</v>
      </c>
      <c r="I47" s="29">
        <f>SUM(F47:H47)</f>
        <v>0</v>
      </c>
      <c r="J47" s="29"/>
    </row>
    <row r="48" spans="2:10" x14ac:dyDescent="0.35">
      <c r="B48" s="262" t="s">
        <v>1</v>
      </c>
      <c r="C48" s="29">
        <f>C47</f>
        <v>0</v>
      </c>
      <c r="D48" s="29">
        <v>5289.6765300000006</v>
      </c>
      <c r="E48" s="29">
        <v>-5289.6765300000006</v>
      </c>
      <c r="F48" s="29">
        <f>SUM(C48:E48)</f>
        <v>0</v>
      </c>
      <c r="G48" s="29">
        <v>410.32346999999976</v>
      </c>
      <c r="H48" s="29">
        <v>-410.32346999999976</v>
      </c>
      <c r="I48" s="29">
        <f>SUM(F48:H48)</f>
        <v>0</v>
      </c>
      <c r="J48" s="29"/>
    </row>
    <row r="49" spans="2:10" x14ac:dyDescent="0.35">
      <c r="B49" s="262" t="s">
        <v>76</v>
      </c>
      <c r="C49" s="29">
        <f t="shared" ref="C49:I49" si="8">C48-C47</f>
        <v>0</v>
      </c>
      <c r="D49" s="29">
        <f t="shared" si="8"/>
        <v>989.67653000000064</v>
      </c>
      <c r="E49" s="29">
        <f t="shared" si="8"/>
        <v>-989.67653000000064</v>
      </c>
      <c r="F49" s="29">
        <f t="shared" si="8"/>
        <v>0</v>
      </c>
      <c r="G49" s="29">
        <f t="shared" si="8"/>
        <v>410.32346999999976</v>
      </c>
      <c r="H49" s="29">
        <f t="shared" si="8"/>
        <v>-410.32346999999976</v>
      </c>
      <c r="I49" s="29">
        <f t="shared" si="8"/>
        <v>0</v>
      </c>
      <c r="J49" s="29"/>
    </row>
    <row r="50" spans="2:10" ht="5" customHeight="1" x14ac:dyDescent="0.35">
      <c r="B50" s="262"/>
      <c r="C50" s="29"/>
      <c r="D50" s="29"/>
      <c r="E50" s="29"/>
      <c r="F50" s="29"/>
      <c r="G50" s="29"/>
      <c r="H50" s="29"/>
      <c r="I50" s="29"/>
      <c r="J50" s="29"/>
    </row>
    <row r="51" spans="2:10" x14ac:dyDescent="0.35">
      <c r="B51" s="262" t="s">
        <v>396</v>
      </c>
      <c r="C51" s="29"/>
      <c r="D51" s="29"/>
      <c r="E51" s="29"/>
      <c r="F51" s="29"/>
      <c r="G51" s="29"/>
      <c r="H51" s="29"/>
      <c r="I51" s="29"/>
      <c r="J51" s="29"/>
    </row>
    <row r="52" spans="2:10" x14ac:dyDescent="0.35">
      <c r="B52" s="262" t="s">
        <v>159</v>
      </c>
      <c r="C52" s="29">
        <v>0</v>
      </c>
      <c r="D52" s="29">
        <v>0</v>
      </c>
      <c r="E52" s="29">
        <v>0</v>
      </c>
      <c r="F52" s="29">
        <f>SUM(C52:E52)</f>
        <v>0</v>
      </c>
      <c r="G52" s="29">
        <v>450</v>
      </c>
      <c r="H52" s="29">
        <v>-450</v>
      </c>
      <c r="I52" s="29">
        <f>SUM(F52:H52)</f>
        <v>0</v>
      </c>
      <c r="J52" s="29"/>
    </row>
    <row r="53" spans="2:10" x14ac:dyDescent="0.35">
      <c r="B53" s="262" t="s">
        <v>1</v>
      </c>
      <c r="C53" s="29">
        <f>C52</f>
        <v>0</v>
      </c>
      <c r="D53" s="29">
        <v>0</v>
      </c>
      <c r="E53" s="29">
        <v>0</v>
      </c>
      <c r="F53" s="29">
        <f>SUM(C53:E53)</f>
        <v>0</v>
      </c>
      <c r="G53" s="29">
        <v>0</v>
      </c>
      <c r="H53" s="29">
        <v>0</v>
      </c>
      <c r="I53" s="29">
        <f>SUM(F53:H53)</f>
        <v>0</v>
      </c>
      <c r="J53" s="29"/>
    </row>
    <row r="54" spans="2:10" x14ac:dyDescent="0.35">
      <c r="B54" s="262" t="s">
        <v>76</v>
      </c>
      <c r="C54" s="29">
        <f t="shared" ref="C54:I54" si="9">C53-C52</f>
        <v>0</v>
      </c>
      <c r="D54" s="29">
        <f t="shared" si="9"/>
        <v>0</v>
      </c>
      <c r="E54" s="29">
        <f t="shared" si="9"/>
        <v>0</v>
      </c>
      <c r="F54" s="29">
        <f t="shared" si="9"/>
        <v>0</v>
      </c>
      <c r="G54" s="29">
        <f t="shared" si="9"/>
        <v>-450</v>
      </c>
      <c r="H54" s="29">
        <f t="shared" si="9"/>
        <v>450</v>
      </c>
      <c r="I54" s="29">
        <f t="shared" si="9"/>
        <v>0</v>
      </c>
      <c r="J54" s="29"/>
    </row>
    <row r="55" spans="2:10" ht="5" customHeight="1" x14ac:dyDescent="0.35">
      <c r="B55" s="262"/>
      <c r="C55" s="29"/>
      <c r="D55" s="29"/>
      <c r="E55" s="29"/>
      <c r="F55" s="29"/>
      <c r="G55" s="29"/>
      <c r="H55" s="29"/>
      <c r="I55" s="29"/>
      <c r="J55" s="29"/>
    </row>
    <row r="56" spans="2:10" x14ac:dyDescent="0.35">
      <c r="B56" s="262" t="s">
        <v>395</v>
      </c>
      <c r="C56" s="29"/>
      <c r="D56" s="29"/>
      <c r="E56" s="29"/>
      <c r="F56" s="29"/>
      <c r="G56" s="29"/>
      <c r="H56" s="29"/>
      <c r="I56" s="29"/>
      <c r="J56" s="29"/>
    </row>
    <row r="57" spans="2:10" x14ac:dyDescent="0.35">
      <c r="B57" s="262" t="s">
        <v>159</v>
      </c>
      <c r="C57" s="29">
        <v>0</v>
      </c>
      <c r="D57" s="29">
        <v>0</v>
      </c>
      <c r="E57" s="29">
        <v>0</v>
      </c>
      <c r="F57" s="29">
        <f>SUM(C57:E57)</f>
        <v>0</v>
      </c>
      <c r="G57" s="29">
        <v>0</v>
      </c>
      <c r="H57" s="29">
        <v>0</v>
      </c>
      <c r="I57" s="29">
        <f>SUM(F57:H57)</f>
        <v>0</v>
      </c>
      <c r="J57" s="29"/>
    </row>
    <row r="58" spans="2:10" x14ac:dyDescent="0.35">
      <c r="B58" s="262" t="s">
        <v>1</v>
      </c>
      <c r="C58" s="29">
        <f>C57</f>
        <v>0</v>
      </c>
      <c r="D58" s="29">
        <v>0</v>
      </c>
      <c r="E58" s="29">
        <v>0</v>
      </c>
      <c r="F58" s="29">
        <f>SUM(C58:E58)</f>
        <v>0</v>
      </c>
      <c r="G58" s="29">
        <v>2200</v>
      </c>
      <c r="H58" s="29">
        <v>-2200</v>
      </c>
      <c r="I58" s="29">
        <f>SUM(F58:H58)</f>
        <v>0</v>
      </c>
      <c r="J58" s="29"/>
    </row>
    <row r="59" spans="2:10" x14ac:dyDescent="0.35">
      <c r="B59" s="262" t="s">
        <v>76</v>
      </c>
      <c r="C59" s="29">
        <f t="shared" ref="C59:I59" si="10">C58-C57</f>
        <v>0</v>
      </c>
      <c r="D59" s="29">
        <f t="shared" si="10"/>
        <v>0</v>
      </c>
      <c r="E59" s="29">
        <f t="shared" si="10"/>
        <v>0</v>
      </c>
      <c r="F59" s="29">
        <f t="shared" si="10"/>
        <v>0</v>
      </c>
      <c r="G59" s="29">
        <f t="shared" si="10"/>
        <v>2200</v>
      </c>
      <c r="H59" s="29">
        <f t="shared" si="10"/>
        <v>-2200</v>
      </c>
      <c r="I59" s="29">
        <f t="shared" si="10"/>
        <v>0</v>
      </c>
      <c r="J59" s="29"/>
    </row>
    <row r="60" spans="2:10" ht="15" thickBot="1" x14ac:dyDescent="0.4">
      <c r="B60" s="262"/>
      <c r="C60" s="29"/>
      <c r="D60" s="29"/>
      <c r="E60" s="29"/>
      <c r="F60" s="29"/>
      <c r="G60" s="29"/>
      <c r="H60" s="29"/>
      <c r="I60" s="29"/>
      <c r="J60" s="29"/>
    </row>
    <row r="61" spans="2:10" ht="44.5" customHeight="1" thickBot="1" x14ac:dyDescent="0.4">
      <c r="B61" s="260" t="s">
        <v>48</v>
      </c>
      <c r="C61" s="261" t="s">
        <v>367</v>
      </c>
      <c r="D61" s="261" t="s">
        <v>368</v>
      </c>
      <c r="E61" s="261" t="s">
        <v>369</v>
      </c>
      <c r="F61" s="261" t="s">
        <v>370</v>
      </c>
      <c r="G61" s="261" t="s">
        <v>371</v>
      </c>
      <c r="H61" s="261" t="s">
        <v>372</v>
      </c>
      <c r="I61" s="261" t="s">
        <v>373</v>
      </c>
      <c r="J61" s="118"/>
    </row>
    <row r="62" spans="2:10" ht="7" customHeight="1" x14ac:dyDescent="0.35"/>
    <row r="63" spans="2:10" x14ac:dyDescent="0.35">
      <c r="B63" s="263" t="s">
        <v>374</v>
      </c>
      <c r="C63" s="20"/>
      <c r="D63" s="20"/>
      <c r="E63" s="20"/>
      <c r="F63" s="20"/>
      <c r="G63" s="20"/>
      <c r="H63" s="20"/>
      <c r="I63" s="20"/>
      <c r="J63" s="20"/>
    </row>
    <row r="64" spans="2:10" x14ac:dyDescent="0.35">
      <c r="B64" s="262" t="s">
        <v>394</v>
      </c>
      <c r="C64" s="29"/>
      <c r="D64" s="29"/>
      <c r="E64" s="29"/>
      <c r="F64" s="29"/>
      <c r="G64" s="29"/>
      <c r="H64" s="29"/>
      <c r="I64" s="29"/>
      <c r="J64" s="29"/>
    </row>
    <row r="65" spans="2:10" x14ac:dyDescent="0.35">
      <c r="B65" s="262" t="s">
        <v>159</v>
      </c>
      <c r="C65" s="29">
        <v>575.35715000000005</v>
      </c>
      <c r="D65" s="29">
        <v>0</v>
      </c>
      <c r="E65" s="29">
        <v>-575.35715000000005</v>
      </c>
      <c r="F65" s="29">
        <f>SUM(C65:E65)</f>
        <v>0</v>
      </c>
      <c r="G65" s="29">
        <v>0</v>
      </c>
      <c r="H65" s="29">
        <v>0</v>
      </c>
      <c r="I65" s="29">
        <f>SUM(F65:H65)</f>
        <v>0</v>
      </c>
      <c r="J65" s="29"/>
    </row>
    <row r="66" spans="2:10" x14ac:dyDescent="0.35">
      <c r="B66" s="262" t="s">
        <v>1</v>
      </c>
      <c r="C66" s="29">
        <f>C65</f>
        <v>575.35715000000005</v>
      </c>
      <c r="D66" s="29">
        <v>40.04</v>
      </c>
      <c r="E66" s="29">
        <v>0</v>
      </c>
      <c r="F66" s="29">
        <f>SUM(C66:E66)</f>
        <v>615.39715000000001</v>
      </c>
      <c r="G66" s="29">
        <v>189</v>
      </c>
      <c r="H66" s="29">
        <v>-804.39715000000081</v>
      </c>
      <c r="I66" s="29">
        <f>SUM(F66:H66)</f>
        <v>0</v>
      </c>
      <c r="J66" s="29"/>
    </row>
    <row r="67" spans="2:10" x14ac:dyDescent="0.35">
      <c r="B67" s="262" t="s">
        <v>76</v>
      </c>
      <c r="C67" s="29">
        <f t="shared" ref="C67:I67" si="11">C66-C65</f>
        <v>0</v>
      </c>
      <c r="D67" s="29">
        <f t="shared" si="11"/>
        <v>40.04</v>
      </c>
      <c r="E67" s="29">
        <f t="shared" si="11"/>
        <v>575.35715000000005</v>
      </c>
      <c r="F67" s="29">
        <f t="shared" si="11"/>
        <v>615.39715000000001</v>
      </c>
      <c r="G67" s="29">
        <f t="shared" si="11"/>
        <v>189</v>
      </c>
      <c r="H67" s="29">
        <f t="shared" si="11"/>
        <v>-804.39715000000081</v>
      </c>
      <c r="I67" s="29">
        <f t="shared" si="11"/>
        <v>0</v>
      </c>
      <c r="J67" s="29"/>
    </row>
    <row r="68" spans="2:10" ht="6" customHeight="1" x14ac:dyDescent="0.35">
      <c r="B68" s="262"/>
      <c r="C68" s="29"/>
      <c r="D68" s="29"/>
      <c r="E68" s="29"/>
      <c r="F68" s="29"/>
      <c r="G68" s="29"/>
      <c r="H68" s="29"/>
      <c r="I68" s="29"/>
      <c r="J68" s="29"/>
    </row>
    <row r="69" spans="2:10" x14ac:dyDescent="0.35">
      <c r="B69" s="262" t="s">
        <v>393</v>
      </c>
      <c r="C69" s="29"/>
      <c r="D69" s="29"/>
      <c r="E69" s="29"/>
      <c r="F69" s="29"/>
      <c r="G69" s="29"/>
      <c r="H69" s="29"/>
      <c r="I69" s="29"/>
      <c r="J69" s="29"/>
    </row>
    <row r="70" spans="2:10" x14ac:dyDescent="0.35">
      <c r="B70" s="262" t="s">
        <v>159</v>
      </c>
      <c r="C70" s="29">
        <v>5734.9066399999992</v>
      </c>
      <c r="D70" s="29">
        <v>1025</v>
      </c>
      <c r="E70" s="29">
        <v>0</v>
      </c>
      <c r="F70" s="29">
        <f>SUM(C70:E70)</f>
        <v>6759.9066399999992</v>
      </c>
      <c r="G70" s="29">
        <v>400</v>
      </c>
      <c r="H70" s="29">
        <v>0</v>
      </c>
      <c r="I70" s="29">
        <f>SUM(F70:H70)</f>
        <v>7159.9066399999992</v>
      </c>
      <c r="J70" s="29"/>
    </row>
    <row r="71" spans="2:10" x14ac:dyDescent="0.35">
      <c r="B71" s="262" t="s">
        <v>1</v>
      </c>
      <c r="C71" s="29">
        <f>C70</f>
        <v>5734.9066399999992</v>
      </c>
      <c r="D71" s="29">
        <v>811.20500000000004</v>
      </c>
      <c r="E71" s="29">
        <v>0</v>
      </c>
      <c r="F71" s="29">
        <f>SUM(C71:E71)</f>
        <v>6546.1116399999992</v>
      </c>
      <c r="G71" s="29">
        <v>1427.7950000000001</v>
      </c>
      <c r="H71" s="29">
        <v>0</v>
      </c>
      <c r="I71" s="29">
        <f>SUM(F71:H71)</f>
        <v>7973.9066399999992</v>
      </c>
      <c r="J71" s="29"/>
    </row>
    <row r="72" spans="2:10" x14ac:dyDescent="0.35">
      <c r="B72" s="262" t="s">
        <v>76</v>
      </c>
      <c r="C72" s="29">
        <f t="shared" ref="C72:I72" si="12">C71-C70</f>
        <v>0</v>
      </c>
      <c r="D72" s="29">
        <f t="shared" si="12"/>
        <v>-213.79499999999996</v>
      </c>
      <c r="E72" s="29">
        <f t="shared" si="12"/>
        <v>0</v>
      </c>
      <c r="F72" s="29">
        <f t="shared" si="12"/>
        <v>-213.79500000000007</v>
      </c>
      <c r="G72" s="29">
        <f t="shared" si="12"/>
        <v>1027.7950000000001</v>
      </c>
      <c r="H72" s="29">
        <f t="shared" si="12"/>
        <v>0</v>
      </c>
      <c r="I72" s="29">
        <f t="shared" si="12"/>
        <v>814</v>
      </c>
      <c r="J72" s="29"/>
    </row>
    <row r="73" spans="2:10" ht="6" customHeight="1" x14ac:dyDescent="0.35">
      <c r="B73" s="262"/>
      <c r="C73" s="29"/>
      <c r="D73" s="29"/>
      <c r="E73" s="29"/>
      <c r="F73" s="29"/>
      <c r="G73" s="29"/>
      <c r="H73" s="29"/>
      <c r="I73" s="29"/>
      <c r="J73" s="29"/>
    </row>
    <row r="74" spans="2:10" x14ac:dyDescent="0.35">
      <c r="B74" s="262" t="s">
        <v>392</v>
      </c>
      <c r="C74" s="29"/>
      <c r="D74" s="29"/>
      <c r="E74" s="29"/>
      <c r="F74" s="29"/>
      <c r="G74" s="29"/>
      <c r="H74" s="29"/>
      <c r="I74" s="29"/>
      <c r="J74" s="29"/>
    </row>
    <row r="75" spans="2:10" x14ac:dyDescent="0.35">
      <c r="B75" s="262" t="s">
        <v>159</v>
      </c>
      <c r="C75" s="29">
        <v>1474.15563</v>
      </c>
      <c r="D75" s="29">
        <v>150</v>
      </c>
      <c r="E75" s="29">
        <v>0</v>
      </c>
      <c r="F75" s="29">
        <f>SUM(C75:E75)</f>
        <v>1624.15563</v>
      </c>
      <c r="G75" s="29">
        <v>0</v>
      </c>
      <c r="H75" s="29">
        <v>0</v>
      </c>
      <c r="I75" s="29">
        <f>SUM(F75:H75)</f>
        <v>1624.15563</v>
      </c>
      <c r="J75" s="29"/>
    </row>
    <row r="76" spans="2:10" x14ac:dyDescent="0.35">
      <c r="B76" s="262" t="s">
        <v>1</v>
      </c>
      <c r="C76" s="29">
        <f>C75</f>
        <v>1474.15563</v>
      </c>
      <c r="D76" s="29">
        <v>134.49600000000001</v>
      </c>
      <c r="E76" s="29">
        <v>0</v>
      </c>
      <c r="F76" s="29">
        <f>SUM(C76:E76)</f>
        <v>1608.6516300000001</v>
      </c>
      <c r="G76" s="29">
        <v>0</v>
      </c>
      <c r="H76" s="29">
        <v>0</v>
      </c>
      <c r="I76" s="29">
        <f>SUM(F76:H76)</f>
        <v>1608.6516300000001</v>
      </c>
      <c r="J76" s="29"/>
    </row>
    <row r="77" spans="2:10" x14ac:dyDescent="0.35">
      <c r="B77" s="262" t="s">
        <v>76</v>
      </c>
      <c r="C77" s="29">
        <f t="shared" ref="C77:I77" si="13">C76-C75</f>
        <v>0</v>
      </c>
      <c r="D77" s="29">
        <f t="shared" si="13"/>
        <v>-15.503999999999991</v>
      </c>
      <c r="E77" s="29">
        <f t="shared" si="13"/>
        <v>0</v>
      </c>
      <c r="F77" s="29">
        <f t="shared" si="13"/>
        <v>-15.503999999999905</v>
      </c>
      <c r="G77" s="29">
        <f t="shared" si="13"/>
        <v>0</v>
      </c>
      <c r="H77" s="29">
        <f t="shared" si="13"/>
        <v>0</v>
      </c>
      <c r="I77" s="29">
        <f t="shared" si="13"/>
        <v>-15.503999999999905</v>
      </c>
      <c r="J77" s="29"/>
    </row>
    <row r="78" spans="2:10" ht="6" customHeight="1" x14ac:dyDescent="0.35">
      <c r="B78" s="262"/>
      <c r="C78" s="29"/>
      <c r="D78" s="29"/>
      <c r="E78" s="29"/>
      <c r="F78" s="29"/>
      <c r="G78" s="29"/>
      <c r="H78" s="29"/>
      <c r="I78" s="29"/>
      <c r="J78" s="29"/>
    </row>
    <row r="79" spans="2:10" x14ac:dyDescent="0.35">
      <c r="B79" s="262" t="s">
        <v>391</v>
      </c>
      <c r="C79" s="29"/>
      <c r="D79" s="29"/>
      <c r="E79" s="29"/>
      <c r="F79" s="29"/>
      <c r="G79" s="29"/>
      <c r="H79" s="29"/>
      <c r="I79" s="29"/>
      <c r="J79" s="29"/>
    </row>
    <row r="80" spans="2:10" x14ac:dyDescent="0.35">
      <c r="B80" s="262" t="s">
        <v>159</v>
      </c>
      <c r="C80" s="29">
        <v>0</v>
      </c>
      <c r="D80" s="29">
        <v>120</v>
      </c>
      <c r="E80" s="29">
        <v>-120</v>
      </c>
      <c r="F80" s="29">
        <f>SUM(C80:E80)</f>
        <v>0</v>
      </c>
      <c r="G80" s="29">
        <v>0</v>
      </c>
      <c r="H80" s="29">
        <v>0</v>
      </c>
      <c r="I80" s="29">
        <f>SUM(F80:H80)</f>
        <v>0</v>
      </c>
      <c r="J80" s="29"/>
    </row>
    <row r="81" spans="2:10" x14ac:dyDescent="0.35">
      <c r="B81" s="262" t="s">
        <v>1</v>
      </c>
      <c r="C81" s="29">
        <f>C80</f>
        <v>0</v>
      </c>
      <c r="D81" s="29">
        <v>0</v>
      </c>
      <c r="E81" s="29">
        <v>0</v>
      </c>
      <c r="F81" s="29">
        <f>SUM(C81:E81)</f>
        <v>0</v>
      </c>
      <c r="G81" s="29">
        <v>0</v>
      </c>
      <c r="H81" s="29">
        <v>0</v>
      </c>
      <c r="I81" s="29">
        <f>SUM(F81:H81)</f>
        <v>0</v>
      </c>
      <c r="J81" s="29"/>
    </row>
    <row r="82" spans="2:10" x14ac:dyDescent="0.35">
      <c r="B82" s="262" t="s">
        <v>76</v>
      </c>
      <c r="C82" s="29">
        <f t="shared" ref="C82:I82" si="14">C81-C80</f>
        <v>0</v>
      </c>
      <c r="D82" s="29">
        <f t="shared" si="14"/>
        <v>-120</v>
      </c>
      <c r="E82" s="29">
        <f t="shared" si="14"/>
        <v>120</v>
      </c>
      <c r="F82" s="29">
        <f t="shared" si="14"/>
        <v>0</v>
      </c>
      <c r="G82" s="29">
        <f t="shared" si="14"/>
        <v>0</v>
      </c>
      <c r="H82" s="29">
        <f t="shared" si="14"/>
        <v>0</v>
      </c>
      <c r="I82" s="29">
        <f t="shared" si="14"/>
        <v>0</v>
      </c>
      <c r="J82" s="29"/>
    </row>
    <row r="83" spans="2:10" ht="6" customHeight="1" x14ac:dyDescent="0.35">
      <c r="B83" s="262"/>
      <c r="C83" s="29"/>
      <c r="D83" s="29"/>
      <c r="E83" s="29"/>
      <c r="F83" s="29"/>
      <c r="G83" s="29"/>
      <c r="H83" s="29"/>
      <c r="I83" s="29"/>
      <c r="J83" s="29"/>
    </row>
    <row r="84" spans="2:10" x14ac:dyDescent="0.35">
      <c r="B84" s="262" t="s">
        <v>390</v>
      </c>
      <c r="C84" s="29"/>
      <c r="D84" s="29"/>
      <c r="E84" s="29"/>
      <c r="F84" s="29"/>
      <c r="G84" s="29"/>
      <c r="H84" s="29"/>
      <c r="I84" s="29"/>
      <c r="J84" s="29"/>
    </row>
    <row r="85" spans="2:10" x14ac:dyDescent="0.35">
      <c r="B85" s="262" t="s">
        <v>159</v>
      </c>
      <c r="C85" s="29">
        <v>0</v>
      </c>
      <c r="D85" s="29">
        <v>40</v>
      </c>
      <c r="E85" s="29">
        <v>0</v>
      </c>
      <c r="F85" s="29">
        <f>SUM(C85:E85)</f>
        <v>40</v>
      </c>
      <c r="G85" s="29">
        <v>100</v>
      </c>
      <c r="H85" s="29">
        <v>-140</v>
      </c>
      <c r="I85" s="29">
        <f>SUM(F85:H85)</f>
        <v>0</v>
      </c>
      <c r="J85" s="29"/>
    </row>
    <row r="86" spans="2:10" x14ac:dyDescent="0.35">
      <c r="B86" s="262" t="s">
        <v>1</v>
      </c>
      <c r="C86" s="29">
        <f>C85</f>
        <v>0</v>
      </c>
      <c r="D86" s="29">
        <v>0</v>
      </c>
      <c r="E86" s="29">
        <v>0</v>
      </c>
      <c r="F86" s="29">
        <f>SUM(C86:E86)</f>
        <v>0</v>
      </c>
      <c r="G86" s="29">
        <v>0</v>
      </c>
      <c r="H86" s="29">
        <v>0</v>
      </c>
      <c r="I86" s="29">
        <f>SUM(F86:H86)</f>
        <v>0</v>
      </c>
      <c r="J86" s="29"/>
    </row>
    <row r="87" spans="2:10" x14ac:dyDescent="0.35">
      <c r="B87" s="262" t="s">
        <v>76</v>
      </c>
      <c r="C87" s="29">
        <f t="shared" ref="C87:I87" si="15">C86-C85</f>
        <v>0</v>
      </c>
      <c r="D87" s="29">
        <f t="shared" si="15"/>
        <v>-40</v>
      </c>
      <c r="E87" s="29">
        <f t="shared" si="15"/>
        <v>0</v>
      </c>
      <c r="F87" s="29">
        <f t="shared" si="15"/>
        <v>-40</v>
      </c>
      <c r="G87" s="29">
        <f t="shared" si="15"/>
        <v>-100</v>
      </c>
      <c r="H87" s="29">
        <f t="shared" si="15"/>
        <v>140</v>
      </c>
      <c r="I87" s="29">
        <f t="shared" si="15"/>
        <v>0</v>
      </c>
      <c r="J87" s="29"/>
    </row>
    <row r="88" spans="2:10" ht="6" customHeight="1" x14ac:dyDescent="0.35">
      <c r="B88" s="262"/>
      <c r="C88" s="29"/>
      <c r="D88" s="29"/>
      <c r="E88" s="29"/>
      <c r="F88" s="29"/>
      <c r="G88" s="29"/>
      <c r="H88" s="29"/>
      <c r="I88" s="29"/>
      <c r="J88" s="29"/>
    </row>
    <row r="89" spans="2:10" x14ac:dyDescent="0.35">
      <c r="B89" s="262" t="s">
        <v>389</v>
      </c>
      <c r="C89" s="29"/>
      <c r="D89" s="29"/>
      <c r="E89" s="29"/>
      <c r="F89" s="29"/>
      <c r="G89" s="29"/>
      <c r="H89" s="29"/>
      <c r="I89" s="29"/>
      <c r="J89" s="29"/>
    </row>
    <row r="90" spans="2:10" x14ac:dyDescent="0.35">
      <c r="B90" s="262" t="s">
        <v>159</v>
      </c>
      <c r="C90" s="29">
        <v>0</v>
      </c>
      <c r="D90" s="29">
        <v>100</v>
      </c>
      <c r="E90" s="29">
        <v>-100</v>
      </c>
      <c r="F90" s="29">
        <f>SUM(C90:E90)</f>
        <v>0</v>
      </c>
      <c r="G90" s="29">
        <v>0</v>
      </c>
      <c r="H90" s="29">
        <v>0</v>
      </c>
      <c r="I90" s="29">
        <f>SUM(F90:H90)</f>
        <v>0</v>
      </c>
      <c r="J90" s="29"/>
    </row>
    <row r="91" spans="2:10" x14ac:dyDescent="0.35">
      <c r="B91" s="262" t="s">
        <v>1</v>
      </c>
      <c r="C91" s="29">
        <f>C90</f>
        <v>0</v>
      </c>
      <c r="D91" s="29">
        <v>0</v>
      </c>
      <c r="E91" s="29">
        <v>0</v>
      </c>
      <c r="F91" s="29">
        <f>SUM(C91:E91)</f>
        <v>0</v>
      </c>
      <c r="G91" s="29">
        <v>0</v>
      </c>
      <c r="H91" s="29">
        <v>0</v>
      </c>
      <c r="I91" s="29">
        <f>SUM(F91:H91)</f>
        <v>0</v>
      </c>
      <c r="J91" s="29"/>
    </row>
    <row r="92" spans="2:10" x14ac:dyDescent="0.35">
      <c r="B92" s="262" t="s">
        <v>76</v>
      </c>
      <c r="C92" s="29">
        <f t="shared" ref="C92:I92" si="16">C91-C90</f>
        <v>0</v>
      </c>
      <c r="D92" s="29">
        <f t="shared" si="16"/>
        <v>-100</v>
      </c>
      <c r="E92" s="29">
        <f t="shared" si="16"/>
        <v>100</v>
      </c>
      <c r="F92" s="29">
        <f t="shared" si="16"/>
        <v>0</v>
      </c>
      <c r="G92" s="29">
        <f t="shared" si="16"/>
        <v>0</v>
      </c>
      <c r="H92" s="29">
        <f t="shared" si="16"/>
        <v>0</v>
      </c>
      <c r="I92" s="29">
        <f t="shared" si="16"/>
        <v>0</v>
      </c>
      <c r="J92" s="29"/>
    </row>
    <row r="93" spans="2:10" ht="6" customHeight="1" x14ac:dyDescent="0.35">
      <c r="B93" s="262"/>
      <c r="C93" s="29"/>
      <c r="D93" s="29"/>
      <c r="E93" s="29"/>
      <c r="F93" s="29"/>
      <c r="G93" s="29"/>
      <c r="H93" s="29"/>
      <c r="I93" s="29"/>
      <c r="J93" s="29"/>
    </row>
    <row r="94" spans="2:10" x14ac:dyDescent="0.35">
      <c r="B94" s="262" t="s">
        <v>388</v>
      </c>
      <c r="C94" s="29"/>
      <c r="D94" s="29"/>
      <c r="E94" s="29"/>
      <c r="F94" s="29"/>
      <c r="G94" s="29"/>
      <c r="H94" s="29"/>
      <c r="I94" s="29"/>
      <c r="J94" s="29"/>
    </row>
    <row r="95" spans="2:10" x14ac:dyDescent="0.35">
      <c r="B95" s="262" t="s">
        <v>159</v>
      </c>
      <c r="C95" s="29">
        <v>0</v>
      </c>
      <c r="D95" s="29">
        <v>225</v>
      </c>
      <c r="E95" s="29">
        <v>-225</v>
      </c>
      <c r="F95" s="29">
        <f>SUM(C95:E95)</f>
        <v>0</v>
      </c>
      <c r="G95" s="29">
        <v>0</v>
      </c>
      <c r="H95" s="29">
        <v>0</v>
      </c>
      <c r="I95" s="29">
        <f>SUM(F95:H95)</f>
        <v>0</v>
      </c>
      <c r="J95" s="29"/>
    </row>
    <row r="96" spans="2:10" x14ac:dyDescent="0.35">
      <c r="B96" s="262" t="s">
        <v>1</v>
      </c>
      <c r="C96" s="29">
        <f>C95</f>
        <v>0</v>
      </c>
      <c r="D96" s="29">
        <v>0</v>
      </c>
      <c r="E96" s="29">
        <v>0</v>
      </c>
      <c r="F96" s="29">
        <f>SUM(C96:E96)</f>
        <v>0</v>
      </c>
      <c r="G96" s="29">
        <v>0</v>
      </c>
      <c r="H96" s="29">
        <v>0</v>
      </c>
      <c r="I96" s="29">
        <f>SUM(F96:H96)</f>
        <v>0</v>
      </c>
      <c r="J96" s="29"/>
    </row>
    <row r="97" spans="2:10" x14ac:dyDescent="0.35">
      <c r="B97" s="262" t="s">
        <v>76</v>
      </c>
      <c r="C97" s="29">
        <f t="shared" ref="C97:I97" si="17">C96-C95</f>
        <v>0</v>
      </c>
      <c r="D97" s="29">
        <f t="shared" si="17"/>
        <v>-225</v>
      </c>
      <c r="E97" s="29">
        <f t="shared" si="17"/>
        <v>225</v>
      </c>
      <c r="F97" s="29">
        <f t="shared" si="17"/>
        <v>0</v>
      </c>
      <c r="G97" s="29">
        <f t="shared" si="17"/>
        <v>0</v>
      </c>
      <c r="H97" s="29">
        <f t="shared" si="17"/>
        <v>0</v>
      </c>
      <c r="I97" s="29">
        <f t="shared" si="17"/>
        <v>0</v>
      </c>
      <c r="J97" s="29"/>
    </row>
    <row r="98" spans="2:10" ht="6" customHeight="1" x14ac:dyDescent="0.35">
      <c r="B98" s="262"/>
      <c r="C98" s="29"/>
      <c r="D98" s="29"/>
      <c r="E98" s="29"/>
      <c r="F98" s="29"/>
      <c r="G98" s="29"/>
      <c r="H98" s="29"/>
      <c r="I98" s="29"/>
      <c r="J98" s="29"/>
    </row>
    <row r="99" spans="2:10" x14ac:dyDescent="0.35">
      <c r="B99" s="262" t="s">
        <v>387</v>
      </c>
      <c r="C99" s="29"/>
      <c r="D99" s="29"/>
      <c r="E99" s="29"/>
      <c r="F99" s="29"/>
      <c r="G99" s="29"/>
      <c r="H99" s="29"/>
      <c r="I99" s="29"/>
      <c r="J99" s="29"/>
    </row>
    <row r="100" spans="2:10" x14ac:dyDescent="0.35">
      <c r="B100" s="262" t="s">
        <v>159</v>
      </c>
      <c r="C100" s="29">
        <v>0</v>
      </c>
      <c r="D100" s="29">
        <v>225</v>
      </c>
      <c r="E100" s="29">
        <v>-225</v>
      </c>
      <c r="F100" s="29">
        <f>SUM(C100:E100)</f>
        <v>0</v>
      </c>
      <c r="G100" s="29">
        <v>0</v>
      </c>
      <c r="H100" s="29">
        <v>0</v>
      </c>
      <c r="I100" s="29">
        <f>SUM(F100:H100)</f>
        <v>0</v>
      </c>
      <c r="J100" s="29"/>
    </row>
    <row r="101" spans="2:10" x14ac:dyDescent="0.35">
      <c r="B101" s="262" t="s">
        <v>1</v>
      </c>
      <c r="C101" s="29">
        <f>C100</f>
        <v>0</v>
      </c>
      <c r="D101" s="29">
        <v>0</v>
      </c>
      <c r="E101" s="29">
        <v>0</v>
      </c>
      <c r="F101" s="29">
        <f>SUM(C101:E101)</f>
        <v>0</v>
      </c>
      <c r="G101" s="29">
        <v>0</v>
      </c>
      <c r="H101" s="29">
        <v>0</v>
      </c>
      <c r="I101" s="29">
        <f>SUM(F101:H101)</f>
        <v>0</v>
      </c>
      <c r="J101" s="29"/>
    </row>
    <row r="102" spans="2:10" x14ac:dyDescent="0.35">
      <c r="B102" s="262" t="s">
        <v>76</v>
      </c>
      <c r="C102" s="29">
        <f t="shared" ref="C102:I102" si="18">C101-C100</f>
        <v>0</v>
      </c>
      <c r="D102" s="29">
        <f t="shared" si="18"/>
        <v>-225</v>
      </c>
      <c r="E102" s="29">
        <f t="shared" si="18"/>
        <v>225</v>
      </c>
      <c r="F102" s="29">
        <f t="shared" si="18"/>
        <v>0</v>
      </c>
      <c r="G102" s="29">
        <f t="shared" si="18"/>
        <v>0</v>
      </c>
      <c r="H102" s="29">
        <f t="shared" si="18"/>
        <v>0</v>
      </c>
      <c r="I102" s="29">
        <f t="shared" si="18"/>
        <v>0</v>
      </c>
      <c r="J102" s="29"/>
    </row>
    <row r="103" spans="2:10" ht="6" customHeight="1" x14ac:dyDescent="0.35">
      <c r="B103" s="262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35">
      <c r="B104" s="262" t="s">
        <v>386</v>
      </c>
      <c r="C104" s="29"/>
      <c r="D104" s="29"/>
      <c r="E104" s="29"/>
      <c r="F104" s="29"/>
      <c r="G104" s="29"/>
      <c r="H104" s="29"/>
      <c r="I104" s="29"/>
      <c r="J104" s="29"/>
    </row>
    <row r="105" spans="2:10" x14ac:dyDescent="0.35">
      <c r="B105" s="262" t="s">
        <v>159</v>
      </c>
      <c r="C105" s="29">
        <v>0</v>
      </c>
      <c r="D105" s="29">
        <v>0</v>
      </c>
      <c r="E105" s="29">
        <v>0</v>
      </c>
      <c r="F105" s="29">
        <f>SUM(C105:E105)</f>
        <v>0</v>
      </c>
      <c r="G105" s="29">
        <v>125</v>
      </c>
      <c r="H105" s="29">
        <v>-125</v>
      </c>
      <c r="I105" s="29">
        <f>SUM(F105:H105)</f>
        <v>0</v>
      </c>
      <c r="J105" s="29"/>
    </row>
    <row r="106" spans="2:10" x14ac:dyDescent="0.35">
      <c r="B106" s="262" t="s">
        <v>1</v>
      </c>
      <c r="C106" s="29">
        <f>C105</f>
        <v>0</v>
      </c>
      <c r="D106" s="29">
        <v>0</v>
      </c>
      <c r="E106" s="29">
        <v>0</v>
      </c>
      <c r="F106" s="29">
        <f>SUM(C106:E106)</f>
        <v>0</v>
      </c>
      <c r="G106" s="29">
        <v>0</v>
      </c>
      <c r="H106" s="29">
        <v>0</v>
      </c>
      <c r="I106" s="29">
        <f>SUM(F106:H106)</f>
        <v>0</v>
      </c>
      <c r="J106" s="29"/>
    </row>
    <row r="107" spans="2:10" x14ac:dyDescent="0.35">
      <c r="B107" s="262" t="s">
        <v>76</v>
      </c>
      <c r="C107" s="29">
        <f t="shared" ref="C107:I107" si="19">C106-C105</f>
        <v>0</v>
      </c>
      <c r="D107" s="29">
        <f t="shared" si="19"/>
        <v>0</v>
      </c>
      <c r="E107" s="29">
        <f t="shared" si="19"/>
        <v>0</v>
      </c>
      <c r="F107" s="29">
        <f t="shared" si="19"/>
        <v>0</v>
      </c>
      <c r="G107" s="29">
        <f t="shared" si="19"/>
        <v>-125</v>
      </c>
      <c r="H107" s="29">
        <f t="shared" si="19"/>
        <v>125</v>
      </c>
      <c r="I107" s="29">
        <f t="shared" si="19"/>
        <v>0</v>
      </c>
      <c r="J107" s="29"/>
    </row>
    <row r="108" spans="2:10" ht="6" customHeight="1" x14ac:dyDescent="0.35">
      <c r="B108" s="262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35">
      <c r="B109" s="262" t="s">
        <v>385</v>
      </c>
      <c r="C109" s="29"/>
      <c r="D109" s="29"/>
      <c r="E109" s="29"/>
      <c r="F109" s="29"/>
      <c r="G109" s="29"/>
      <c r="H109" s="29"/>
      <c r="I109" s="29"/>
      <c r="J109" s="29"/>
    </row>
    <row r="110" spans="2:10" x14ac:dyDescent="0.35">
      <c r="B110" s="262" t="s">
        <v>159</v>
      </c>
      <c r="C110" s="29">
        <v>0</v>
      </c>
      <c r="D110" s="29">
        <v>0</v>
      </c>
      <c r="E110" s="29">
        <v>0</v>
      </c>
      <c r="F110" s="29">
        <f>SUM(C110:E110)</f>
        <v>0</v>
      </c>
      <c r="G110" s="29">
        <v>100</v>
      </c>
      <c r="H110" s="29">
        <v>-100</v>
      </c>
      <c r="I110" s="29">
        <f>SUM(F110:H110)</f>
        <v>0</v>
      </c>
      <c r="J110" s="29"/>
    </row>
    <row r="111" spans="2:10" x14ac:dyDescent="0.35">
      <c r="B111" s="262" t="s">
        <v>1</v>
      </c>
      <c r="C111" s="29">
        <f>C110</f>
        <v>0</v>
      </c>
      <c r="D111" s="29">
        <v>0</v>
      </c>
      <c r="E111" s="29">
        <v>0</v>
      </c>
      <c r="F111" s="29">
        <f>SUM(C111:E111)</f>
        <v>0</v>
      </c>
      <c r="G111" s="29">
        <v>0</v>
      </c>
      <c r="H111" s="29">
        <v>0</v>
      </c>
      <c r="I111" s="29">
        <f>SUM(F111:H111)</f>
        <v>0</v>
      </c>
      <c r="J111" s="29"/>
    </row>
    <row r="112" spans="2:10" x14ac:dyDescent="0.35">
      <c r="B112" s="262" t="s">
        <v>76</v>
      </c>
      <c r="C112" s="29">
        <f t="shared" ref="C112:I112" si="20">C111-C110</f>
        <v>0</v>
      </c>
      <c r="D112" s="29">
        <f t="shared" si="20"/>
        <v>0</v>
      </c>
      <c r="E112" s="29">
        <f t="shared" si="20"/>
        <v>0</v>
      </c>
      <c r="F112" s="29">
        <f t="shared" si="20"/>
        <v>0</v>
      </c>
      <c r="G112" s="29">
        <f t="shared" si="20"/>
        <v>-100</v>
      </c>
      <c r="H112" s="29">
        <f t="shared" si="20"/>
        <v>100</v>
      </c>
      <c r="I112" s="29">
        <f t="shared" si="20"/>
        <v>0</v>
      </c>
      <c r="J112" s="29"/>
    </row>
    <row r="113" spans="2:10" x14ac:dyDescent="0.35">
      <c r="B113" s="262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35">
      <c r="B114" s="263" t="s">
        <v>158</v>
      </c>
      <c r="C114" s="20"/>
      <c r="D114" s="20"/>
      <c r="E114" s="20"/>
      <c r="F114" s="20"/>
      <c r="G114" s="20"/>
      <c r="H114" s="20"/>
      <c r="I114" s="20"/>
      <c r="J114" s="20"/>
    </row>
    <row r="115" spans="2:10" ht="4" customHeight="1" x14ac:dyDescent="0.35"/>
    <row r="116" spans="2:10" x14ac:dyDescent="0.35">
      <c r="B116" s="262" t="s">
        <v>358</v>
      </c>
    </row>
    <row r="117" spans="2:10" x14ac:dyDescent="0.35">
      <c r="B117" s="262" t="s">
        <v>159</v>
      </c>
      <c r="C117" s="29">
        <v>-7026.1264600000004</v>
      </c>
      <c r="D117" s="29">
        <v>-9473.8735399999987</v>
      </c>
      <c r="E117" s="29">
        <v>0</v>
      </c>
      <c r="F117" s="29">
        <f>SUM(C117:E117)</f>
        <v>-16500</v>
      </c>
      <c r="G117" s="29">
        <v>0</v>
      </c>
      <c r="H117" s="29">
        <v>0</v>
      </c>
      <c r="I117" s="29">
        <f>SUM(F117:H117)</f>
        <v>-16500</v>
      </c>
      <c r="J117" s="29"/>
    </row>
    <row r="118" spans="2:10" x14ac:dyDescent="0.35">
      <c r="B118" s="262" t="s">
        <v>1</v>
      </c>
      <c r="C118" s="29">
        <f>C117</f>
        <v>-7026.1264600000004</v>
      </c>
      <c r="D118" s="29">
        <v>-3847.9119999999998</v>
      </c>
      <c r="E118" s="29">
        <v>0</v>
      </c>
      <c r="F118" s="29">
        <f>SUM(C118:E118)</f>
        <v>-10874.03846</v>
      </c>
      <c r="G118" s="29">
        <v>-5625.9615399999993</v>
      </c>
      <c r="H118" s="29">
        <v>0</v>
      </c>
      <c r="I118" s="29">
        <f>SUM(F118:H118)</f>
        <v>-16500</v>
      </c>
      <c r="J118" s="29"/>
    </row>
    <row r="119" spans="2:10" x14ac:dyDescent="0.35">
      <c r="B119" s="262" t="s">
        <v>76</v>
      </c>
      <c r="C119" s="29">
        <f t="shared" ref="C119:I119" si="21">C118-C117</f>
        <v>0</v>
      </c>
      <c r="D119" s="29">
        <f t="shared" si="21"/>
        <v>5625.9615399999984</v>
      </c>
      <c r="E119" s="29">
        <f t="shared" si="21"/>
        <v>0</v>
      </c>
      <c r="F119" s="29">
        <f t="shared" si="21"/>
        <v>5625.9615400000002</v>
      </c>
      <c r="G119" s="29">
        <f t="shared" si="21"/>
        <v>-5625.9615399999993</v>
      </c>
      <c r="H119" s="29">
        <f t="shared" si="21"/>
        <v>0</v>
      </c>
      <c r="I119" s="29">
        <f t="shared" si="21"/>
        <v>0</v>
      </c>
      <c r="J119" s="29"/>
    </row>
    <row r="120" spans="2:10" ht="4" customHeight="1" x14ac:dyDescent="0.35">
      <c r="B120" s="262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35">
      <c r="B121" s="262" t="s">
        <v>384</v>
      </c>
      <c r="C121" s="29"/>
      <c r="D121" s="29"/>
      <c r="E121" s="29"/>
      <c r="F121" s="29"/>
      <c r="G121" s="29"/>
      <c r="H121" s="29"/>
      <c r="I121" s="29"/>
      <c r="J121" s="29"/>
    </row>
    <row r="122" spans="2:10" x14ac:dyDescent="0.35">
      <c r="B122" s="262" t="s">
        <v>159</v>
      </c>
      <c r="C122" s="29">
        <v>0</v>
      </c>
      <c r="D122" s="29">
        <v>0</v>
      </c>
      <c r="E122" s="29">
        <v>0</v>
      </c>
      <c r="F122" s="29">
        <f>SUM(C122:E122)</f>
        <v>0</v>
      </c>
      <c r="G122" s="29">
        <v>-4500</v>
      </c>
      <c r="H122" s="29">
        <v>0</v>
      </c>
      <c r="I122" s="29">
        <f>SUM(F122:H122)</f>
        <v>-4500</v>
      </c>
      <c r="J122" s="29"/>
    </row>
    <row r="123" spans="2:10" x14ac:dyDescent="0.35">
      <c r="B123" s="262" t="s">
        <v>1</v>
      </c>
      <c r="C123" s="29">
        <f>C122</f>
        <v>0</v>
      </c>
      <c r="D123" s="29">
        <v>-4407.4610000000002</v>
      </c>
      <c r="E123" s="29">
        <v>0</v>
      </c>
      <c r="F123" s="29">
        <f>SUM(C123:E123)</f>
        <v>-4407.4610000000002</v>
      </c>
      <c r="G123" s="29">
        <v>-113.012</v>
      </c>
      <c r="H123" s="29">
        <v>0</v>
      </c>
      <c r="I123" s="29">
        <f>SUM(F123:H123)</f>
        <v>-4520.473</v>
      </c>
      <c r="J123" s="29"/>
    </row>
    <row r="124" spans="2:10" x14ac:dyDescent="0.35">
      <c r="B124" s="262" t="s">
        <v>76</v>
      </c>
      <c r="C124" s="29">
        <f t="shared" ref="C124:I124" si="22">C123-C122</f>
        <v>0</v>
      </c>
      <c r="D124" s="29">
        <f t="shared" si="22"/>
        <v>-4407.4610000000002</v>
      </c>
      <c r="E124" s="29">
        <f t="shared" si="22"/>
        <v>0</v>
      </c>
      <c r="F124" s="29">
        <f t="shared" si="22"/>
        <v>-4407.4610000000002</v>
      </c>
      <c r="G124" s="29">
        <f t="shared" si="22"/>
        <v>4386.9880000000003</v>
      </c>
      <c r="H124" s="29">
        <f t="shared" si="22"/>
        <v>0</v>
      </c>
      <c r="I124" s="29">
        <f t="shared" si="22"/>
        <v>-20.472999999999956</v>
      </c>
      <c r="J124" s="29"/>
    </row>
    <row r="125" spans="2:10" ht="4" customHeight="1" x14ac:dyDescent="0.35">
      <c r="B125" s="262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35">
      <c r="B126" s="262" t="s">
        <v>365</v>
      </c>
      <c r="C126" s="29"/>
      <c r="D126" s="29"/>
      <c r="E126" s="29"/>
      <c r="F126" s="29"/>
      <c r="G126" s="29"/>
      <c r="H126" s="29"/>
      <c r="I126" s="29"/>
      <c r="J126" s="29"/>
    </row>
    <row r="127" spans="2:10" x14ac:dyDescent="0.35">
      <c r="B127" s="262" t="s">
        <v>159</v>
      </c>
      <c r="C127" s="29">
        <v>-4900.9201299999995</v>
      </c>
      <c r="D127" s="29">
        <v>-1500</v>
      </c>
      <c r="E127" s="29">
        <v>6400.9201299999995</v>
      </c>
      <c r="F127" s="29">
        <f>SUM(C127:E127)</f>
        <v>0</v>
      </c>
      <c r="G127" s="29">
        <v>0</v>
      </c>
      <c r="H127" s="29">
        <v>0</v>
      </c>
      <c r="I127" s="29">
        <f>SUM(F127:H127)</f>
        <v>0</v>
      </c>
      <c r="J127" s="29"/>
    </row>
    <row r="128" spans="2:10" x14ac:dyDescent="0.35">
      <c r="B128" s="262" t="s">
        <v>1</v>
      </c>
      <c r="C128" s="29">
        <f>C127</f>
        <v>-4900.9201299999995</v>
      </c>
      <c r="D128" s="29">
        <v>-1497.99371</v>
      </c>
      <c r="E128" s="29">
        <v>176.01400000000001</v>
      </c>
      <c r="F128" s="29">
        <f>SUM(C128:E128)</f>
        <v>-6222.8998399999991</v>
      </c>
      <c r="G128" s="29">
        <v>-307.8002000000011</v>
      </c>
      <c r="H128" s="29">
        <v>1035.5640000000001</v>
      </c>
      <c r="I128" s="29">
        <f>SUM(F128:H128)</f>
        <v>-5495.1360400000003</v>
      </c>
      <c r="J128" s="29"/>
    </row>
    <row r="129" spans="2:10" x14ac:dyDescent="0.35">
      <c r="B129" s="262" t="s">
        <v>76</v>
      </c>
      <c r="C129" s="29">
        <f t="shared" ref="C129:I129" si="23">C128-C127</f>
        <v>0</v>
      </c>
      <c r="D129" s="29">
        <f t="shared" si="23"/>
        <v>2.0062900000000354</v>
      </c>
      <c r="E129" s="29">
        <f t="shared" si="23"/>
        <v>-6224.9061299999994</v>
      </c>
      <c r="F129" s="29">
        <f t="shared" si="23"/>
        <v>-6222.8998399999991</v>
      </c>
      <c r="G129" s="29">
        <f t="shared" si="23"/>
        <v>-307.8002000000011</v>
      </c>
      <c r="H129" s="29">
        <f t="shared" si="23"/>
        <v>1035.5640000000001</v>
      </c>
      <c r="I129" s="29">
        <f t="shared" si="23"/>
        <v>-5495.1360400000003</v>
      </c>
      <c r="J129" s="29"/>
    </row>
    <row r="130" spans="2:10" ht="4.5" customHeight="1" x14ac:dyDescent="0.35">
      <c r="B130" s="262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35">
      <c r="B131" s="262" t="s">
        <v>363</v>
      </c>
      <c r="C131" s="29"/>
      <c r="D131" s="29"/>
      <c r="E131" s="29"/>
      <c r="F131" s="29"/>
      <c r="G131" s="29"/>
      <c r="H131" s="29"/>
      <c r="I131" s="29"/>
      <c r="J131" s="29"/>
    </row>
    <row r="132" spans="2:10" x14ac:dyDescent="0.35">
      <c r="B132" s="262" t="s">
        <v>159</v>
      </c>
      <c r="C132" s="29">
        <v>-288.54021</v>
      </c>
      <c r="D132" s="29">
        <v>0</v>
      </c>
      <c r="E132" s="29">
        <v>0</v>
      </c>
      <c r="F132" s="29">
        <f>SUM(C132:E132)</f>
        <v>-288.54021</v>
      </c>
      <c r="G132" s="29">
        <v>0</v>
      </c>
      <c r="H132" s="29">
        <v>0</v>
      </c>
      <c r="I132" s="29">
        <f>SUM(F132:H132)</f>
        <v>-288.54021</v>
      </c>
      <c r="J132" s="29"/>
    </row>
    <row r="133" spans="2:10" x14ac:dyDescent="0.35">
      <c r="B133" s="262" t="s">
        <v>1</v>
      </c>
      <c r="C133" s="29">
        <f>C132</f>
        <v>-288.54021</v>
      </c>
      <c r="D133" s="29">
        <v>-67.245999999999995</v>
      </c>
      <c r="E133" s="29">
        <v>0</v>
      </c>
      <c r="F133" s="29">
        <f>SUM(C133:E133)</f>
        <v>-355.78620999999998</v>
      </c>
      <c r="G133" s="29">
        <v>0</v>
      </c>
      <c r="H133" s="29">
        <v>0</v>
      </c>
      <c r="I133" s="29">
        <f>SUM(F133:H133)</f>
        <v>-355.78620999999998</v>
      </c>
      <c r="J133" s="29"/>
    </row>
    <row r="134" spans="2:10" x14ac:dyDescent="0.35">
      <c r="B134" s="262" t="s">
        <v>76</v>
      </c>
      <c r="C134" s="29">
        <f t="shared" ref="C134:I134" si="24">C133-C132</f>
        <v>0</v>
      </c>
      <c r="D134" s="29">
        <f t="shared" si="24"/>
        <v>-67.245999999999995</v>
      </c>
      <c r="E134" s="29">
        <f t="shared" si="24"/>
        <v>0</v>
      </c>
      <c r="F134" s="29">
        <f t="shared" si="24"/>
        <v>-67.245999999999981</v>
      </c>
      <c r="G134" s="29">
        <f t="shared" si="24"/>
        <v>0</v>
      </c>
      <c r="H134" s="29">
        <f t="shared" si="24"/>
        <v>0</v>
      </c>
      <c r="I134" s="29">
        <f t="shared" si="24"/>
        <v>-67.245999999999981</v>
      </c>
      <c r="J134" s="24"/>
    </row>
    <row r="135" spans="2:10" x14ac:dyDescent="0.35">
      <c r="B135" s="54"/>
      <c r="C135" s="53"/>
      <c r="D135" s="53"/>
      <c r="E135" s="53"/>
      <c r="F135" s="53"/>
      <c r="G135" s="53"/>
      <c r="H135" s="53"/>
      <c r="I135" s="53"/>
      <c r="J135" s="53"/>
    </row>
    <row r="136" spans="2:10" x14ac:dyDescent="0.35">
      <c r="B136" s="54"/>
      <c r="C136" s="54"/>
      <c r="D136" s="54"/>
      <c r="E136" s="54"/>
      <c r="F136" s="54"/>
      <c r="G136" s="54"/>
      <c r="H136" s="54"/>
      <c r="I136" s="54"/>
      <c r="J136" s="54"/>
    </row>
    <row r="137" spans="2:10" x14ac:dyDescent="0.35">
      <c r="B137" s="54"/>
      <c r="C137" s="54"/>
      <c r="D137" s="54"/>
      <c r="E137" s="54"/>
      <c r="F137" s="54"/>
      <c r="G137" s="54"/>
      <c r="H137" s="54"/>
      <c r="I137" s="54"/>
      <c r="J137" s="54"/>
    </row>
    <row r="138" spans="2:10" x14ac:dyDescent="0.35">
      <c r="B138" s="54"/>
      <c r="C138" s="54"/>
      <c r="D138" s="54"/>
      <c r="E138" s="54"/>
      <c r="F138" s="54"/>
      <c r="G138" s="54"/>
      <c r="H138" s="54"/>
      <c r="I138" s="54"/>
      <c r="J138" s="54"/>
    </row>
    <row r="139" spans="2:10" x14ac:dyDescent="0.35">
      <c r="B139" s="54"/>
      <c r="C139" s="54"/>
      <c r="D139" s="54"/>
      <c r="E139" s="54"/>
      <c r="F139" s="54"/>
      <c r="G139" s="54"/>
      <c r="H139" s="54"/>
      <c r="I139" s="54"/>
      <c r="J139" s="54"/>
    </row>
    <row r="140" spans="2:10" x14ac:dyDescent="0.35">
      <c r="B140" s="54"/>
      <c r="C140" s="54"/>
      <c r="D140" s="54"/>
      <c r="E140" s="54"/>
      <c r="F140" s="54"/>
      <c r="G140" s="54"/>
      <c r="H140" s="54"/>
      <c r="I140" s="54"/>
      <c r="J140" s="54"/>
    </row>
    <row r="141" spans="2:10" x14ac:dyDescent="0.35">
      <c r="B141" s="54"/>
      <c r="C141" s="54"/>
      <c r="D141" s="54"/>
      <c r="E141" s="54"/>
      <c r="F141" s="54"/>
      <c r="G141" s="54"/>
      <c r="H141" s="54"/>
      <c r="I141" s="54"/>
      <c r="J141" s="54"/>
    </row>
    <row r="142" spans="2:10" x14ac:dyDescent="0.35">
      <c r="B142" s="54"/>
      <c r="C142" s="54"/>
      <c r="D142" s="54"/>
      <c r="E142" s="54"/>
      <c r="F142" s="54"/>
      <c r="G142" s="54"/>
      <c r="H142" s="54"/>
      <c r="I142" s="54"/>
      <c r="J142" s="54"/>
    </row>
    <row r="143" spans="2:10" x14ac:dyDescent="0.35">
      <c r="B143" s="54"/>
      <c r="C143" s="54"/>
      <c r="D143" s="54"/>
      <c r="E143" s="54"/>
      <c r="F143" s="54"/>
      <c r="G143" s="54"/>
      <c r="H143" s="54"/>
      <c r="I143" s="54"/>
      <c r="J143" s="54"/>
    </row>
    <row r="144" spans="2:10" x14ac:dyDescent="0.35">
      <c r="B144" s="54"/>
      <c r="C144" s="54"/>
      <c r="D144" s="54"/>
      <c r="E144" s="54"/>
      <c r="F144" s="54"/>
      <c r="G144" s="54"/>
      <c r="H144" s="54"/>
      <c r="I144" s="54"/>
      <c r="J144" s="54"/>
    </row>
    <row r="145" spans="2:10" x14ac:dyDescent="0.35">
      <c r="B145" s="54"/>
      <c r="C145" s="54"/>
      <c r="D145" s="54"/>
      <c r="E145" s="54"/>
      <c r="F145" s="54"/>
      <c r="G145" s="54"/>
      <c r="H145" s="54"/>
      <c r="I145" s="54"/>
      <c r="J145" s="54"/>
    </row>
    <row r="146" spans="2:10" x14ac:dyDescent="0.35">
      <c r="B146" s="54"/>
      <c r="C146" s="54"/>
      <c r="D146" s="54"/>
      <c r="E146" s="54"/>
      <c r="F146" s="54"/>
      <c r="G146" s="54"/>
      <c r="H146" s="54"/>
      <c r="I146" s="54"/>
      <c r="J146" s="54"/>
    </row>
    <row r="147" spans="2:10" x14ac:dyDescent="0.35">
      <c r="B147" s="54"/>
      <c r="C147" s="54"/>
      <c r="D147" s="54"/>
      <c r="E147" s="54"/>
      <c r="F147" s="54"/>
      <c r="G147" s="54"/>
      <c r="H147" s="54"/>
      <c r="I147" s="54"/>
      <c r="J147" s="54"/>
    </row>
    <row r="148" spans="2:10" x14ac:dyDescent="0.35">
      <c r="B148" s="54"/>
      <c r="C148" s="54"/>
      <c r="D148" s="54"/>
      <c r="E148" s="54"/>
      <c r="F148" s="54"/>
      <c r="G148" s="54"/>
      <c r="H148" s="54"/>
      <c r="I148" s="54"/>
      <c r="J148" s="54"/>
    </row>
    <row r="149" spans="2:10" x14ac:dyDescent="0.35">
      <c r="B149" s="54"/>
      <c r="C149" s="54"/>
      <c r="D149" s="54"/>
      <c r="E149" s="54"/>
      <c r="F149" s="54"/>
      <c r="G149" s="54"/>
      <c r="H149" s="54"/>
      <c r="I149" s="54"/>
      <c r="J149" s="54"/>
    </row>
    <row r="150" spans="2:10" x14ac:dyDescent="0.35">
      <c r="B150" s="54"/>
      <c r="C150" s="54"/>
      <c r="D150" s="54"/>
      <c r="E150" s="54"/>
      <c r="F150" s="54"/>
      <c r="G150" s="54"/>
      <c r="H150" s="54"/>
      <c r="I150" s="54"/>
      <c r="J150" s="54"/>
    </row>
    <row r="151" spans="2:10" x14ac:dyDescent="0.35">
      <c r="B151" s="54"/>
      <c r="C151" s="54"/>
      <c r="D151" s="54"/>
      <c r="E151" s="54"/>
      <c r="F151" s="54"/>
      <c r="G151" s="54"/>
      <c r="H151" s="54"/>
      <c r="I151" s="54"/>
      <c r="J151" s="54"/>
    </row>
    <row r="152" spans="2:10" x14ac:dyDescent="0.35">
      <c r="C152" s="18"/>
      <c r="D152" s="18"/>
      <c r="E152" s="18"/>
      <c r="F152" s="18"/>
      <c r="G152" s="18"/>
      <c r="H152" s="18"/>
      <c r="I152" s="18"/>
      <c r="J152" s="18"/>
    </row>
    <row r="153" spans="2:10" x14ac:dyDescent="0.35">
      <c r="B153" s="59"/>
      <c r="C153" s="18"/>
      <c r="D153" s="18"/>
      <c r="E153" s="18"/>
      <c r="F153" s="18"/>
      <c r="G153" s="18"/>
      <c r="H153" s="18"/>
      <c r="I153" s="18"/>
      <c r="J153" s="18"/>
    </row>
    <row r="154" spans="2:10" x14ac:dyDescent="0.35">
      <c r="C154" s="18"/>
      <c r="D154" s="18"/>
      <c r="E154" s="18"/>
      <c r="F154" s="18"/>
      <c r="G154" s="18"/>
      <c r="H154" s="18"/>
      <c r="I154" s="18"/>
      <c r="J154" s="18"/>
    </row>
    <row r="161" s="16" customFormat="1" x14ac:dyDescent="0.35"/>
    <row r="162" s="16" customFormat="1" x14ac:dyDescent="0.35"/>
    <row r="163" s="16" customFormat="1" x14ac:dyDescent="0.35"/>
    <row r="164" s="16" customFormat="1" x14ac:dyDescent="0.35"/>
    <row r="165" s="16" customFormat="1" x14ac:dyDescent="0.35"/>
    <row r="166" s="16" customFormat="1" x14ac:dyDescent="0.35"/>
    <row r="167" s="16" customFormat="1" x14ac:dyDescent="0.35"/>
    <row r="168" s="16" customFormat="1" x14ac:dyDescent="0.35"/>
    <row r="169" s="16" customFormat="1" x14ac:dyDescent="0.35"/>
    <row r="170" s="16" customFormat="1" x14ac:dyDescent="0.35"/>
    <row r="171" s="16" customFormat="1" x14ac:dyDescent="0.35"/>
    <row r="172" s="16" customFormat="1" x14ac:dyDescent="0.35"/>
    <row r="173" s="16" customFormat="1" x14ac:dyDescent="0.35"/>
    <row r="174" s="16" customFormat="1" x14ac:dyDescent="0.35"/>
    <row r="175" s="16" customFormat="1" x14ac:dyDescent="0.35"/>
  </sheetData>
  <pageMargins left="0.70866141732283472" right="0.70866141732283472" top="0.74803149606299213" bottom="0.74803149606299213" header="0.31496062992125984" footer="0.31496062992125984"/>
  <pageSetup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Table 1.1</vt:lpstr>
      <vt:lpstr>Table 1.2</vt:lpstr>
      <vt:lpstr>Table 1.3</vt:lpstr>
      <vt:lpstr>Table 1.1-1</vt:lpstr>
      <vt:lpstr>Table 1.1-2a - 2023</vt:lpstr>
      <vt:lpstr>Table 1.1-2b - 2024</vt:lpstr>
      <vt:lpstr>Table 1.1-3a - 2023</vt:lpstr>
      <vt:lpstr>Table 1.1-3b - 2024</vt:lpstr>
      <vt:lpstr>Table 1.1-3c</vt:lpstr>
      <vt:lpstr>Table 1.1-4</vt:lpstr>
      <vt:lpstr>Table 1.1-4a</vt:lpstr>
      <vt:lpstr>Table 1.1-4a) i) </vt:lpstr>
      <vt:lpstr>Table 1.1-4a) ii) </vt:lpstr>
      <vt:lpstr>Table 1.1-5</vt:lpstr>
      <vt:lpstr>Table 1.1-6</vt:lpstr>
      <vt:lpstr>Table 1.1-7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2024-08-05T17:45:41Z</dcterms:created>
  <dcterms:modified xsi:type="dcterms:W3CDTF">2024-08-05T17:54:59Z</dcterms:modified>
</cp:coreProperties>
</file>