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306\2.0\2020\6.0 HEARING PROCESS\8.0 Undertakings\"/>
    </mc:Choice>
  </mc:AlternateContent>
  <xr:revisionPtr revIDLastSave="0" documentId="13_ncr:1_{9E647EF1-11FD-4693-B6B0-C78575C902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maining Life" sheetId="2" r:id="rId1"/>
  </sheets>
  <definedNames>
    <definedName name="_xlnm.Print_Titles" localSheetId="0">'Remaining Life'!$3:$4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29" i="2" l="1"/>
  <c r="H28" i="2"/>
  <c r="G28" i="2"/>
  <c r="D728" i="2" l="1"/>
  <c r="D726" i="2"/>
  <c r="D722" i="2"/>
  <c r="D719" i="2"/>
  <c r="D716" i="2"/>
  <c r="D714" i="2"/>
  <c r="D712" i="2"/>
  <c r="D709" i="2"/>
  <c r="D701" i="2"/>
  <c r="D689" i="2"/>
  <c r="D685" i="2"/>
  <c r="D682" i="2"/>
  <c r="D678" i="2"/>
  <c r="D666" i="2"/>
  <c r="D652" i="2"/>
  <c r="D647" i="2"/>
  <c r="D622" i="2"/>
  <c r="D620" i="2"/>
  <c r="D598" i="2"/>
  <c r="D593" i="2"/>
  <c r="D582" i="2"/>
  <c r="D579" i="2"/>
  <c r="D577" i="2"/>
  <c r="D553" i="2"/>
  <c r="D507" i="2"/>
  <c r="D505" i="2"/>
  <c r="D502" i="2"/>
  <c r="D499" i="2"/>
  <c r="D497" i="2"/>
  <c r="D491" i="2"/>
  <c r="D482" i="2"/>
  <c r="D480" i="2"/>
  <c r="D478" i="2"/>
  <c r="D476" i="2"/>
  <c r="D474" i="2"/>
  <c r="D462" i="2"/>
  <c r="D455" i="2"/>
  <c r="D452" i="2"/>
  <c r="D428" i="2"/>
  <c r="D423" i="2"/>
  <c r="D409" i="2"/>
  <c r="D400" i="2"/>
  <c r="D392" i="2"/>
  <c r="D367" i="2"/>
  <c r="D361" i="2"/>
  <c r="D342" i="2"/>
  <c r="D324" i="2"/>
  <c r="D322" i="2"/>
  <c r="D318" i="2"/>
  <c r="D306" i="2"/>
  <c r="D299" i="2"/>
  <c r="D283" i="2"/>
  <c r="D279" i="2"/>
  <c r="D277" i="2"/>
  <c r="D257" i="2"/>
  <c r="D253" i="2"/>
  <c r="D238" i="2"/>
  <c r="D235" i="2"/>
  <c r="D213" i="2"/>
  <c r="D201" i="2"/>
  <c r="D182" i="2"/>
  <c r="H180" i="2"/>
  <c r="G180" i="2"/>
  <c r="J179" i="2" s="1"/>
  <c r="J180" i="2" s="1"/>
  <c r="D180" i="2"/>
  <c r="D178" i="2"/>
  <c r="D161" i="2"/>
  <c r="D150" i="2"/>
  <c r="D142" i="2"/>
  <c r="D134" i="2"/>
  <c r="D130" i="2"/>
  <c r="D110" i="2"/>
  <c r="D108" i="2"/>
  <c r="D50" i="2"/>
  <c r="H29" i="2"/>
  <c r="G29" i="2"/>
  <c r="D29" i="2"/>
  <c r="D27" i="2"/>
  <c r="J28" i="2" l="1"/>
  <c r="J29" i="2" s="1"/>
  <c r="H727" i="2"/>
  <c r="H728" i="2" s="1"/>
  <c r="H725" i="2"/>
  <c r="H724" i="2"/>
  <c r="H723" i="2"/>
  <c r="H721" i="2"/>
  <c r="H720" i="2"/>
  <c r="H718" i="2"/>
  <c r="H717" i="2"/>
  <c r="H715" i="2"/>
  <c r="H716" i="2" s="1"/>
  <c r="H713" i="2"/>
  <c r="H714" i="2" s="1"/>
  <c r="H711" i="2"/>
  <c r="H710" i="2"/>
  <c r="H708" i="2"/>
  <c r="H707" i="2"/>
  <c r="H706" i="2"/>
  <c r="H705" i="2"/>
  <c r="H704" i="2"/>
  <c r="H703" i="2"/>
  <c r="H702" i="2"/>
  <c r="H700" i="2"/>
  <c r="H699" i="2"/>
  <c r="H698" i="2"/>
  <c r="H697" i="2"/>
  <c r="H696" i="2"/>
  <c r="H695" i="2"/>
  <c r="H694" i="2"/>
  <c r="H693" i="2"/>
  <c r="H692" i="2"/>
  <c r="H691" i="2"/>
  <c r="H690" i="2"/>
  <c r="H688" i="2"/>
  <c r="H687" i="2"/>
  <c r="H686" i="2"/>
  <c r="H684" i="2"/>
  <c r="H683" i="2"/>
  <c r="H681" i="2"/>
  <c r="H680" i="2"/>
  <c r="H679" i="2"/>
  <c r="H677" i="2"/>
  <c r="H676" i="2"/>
  <c r="H675" i="2"/>
  <c r="H674" i="2"/>
  <c r="H673" i="2"/>
  <c r="H672" i="2"/>
  <c r="H671" i="2"/>
  <c r="H670" i="2"/>
  <c r="H669" i="2"/>
  <c r="H668" i="2"/>
  <c r="H667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1" i="2"/>
  <c r="H650" i="2"/>
  <c r="H649" i="2"/>
  <c r="H648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1" i="2"/>
  <c r="H622" i="2" s="1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7" i="2"/>
  <c r="H596" i="2"/>
  <c r="H595" i="2"/>
  <c r="H594" i="2"/>
  <c r="H592" i="2"/>
  <c r="H591" i="2"/>
  <c r="H590" i="2"/>
  <c r="H589" i="2"/>
  <c r="H588" i="2"/>
  <c r="H587" i="2"/>
  <c r="H586" i="2"/>
  <c r="H585" i="2"/>
  <c r="H584" i="2"/>
  <c r="H583" i="2"/>
  <c r="H581" i="2"/>
  <c r="H580" i="2"/>
  <c r="H578" i="2"/>
  <c r="H579" i="2" s="1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8" i="2"/>
  <c r="H517" i="2"/>
  <c r="H516" i="2"/>
  <c r="H515" i="2"/>
  <c r="H514" i="2"/>
  <c r="H513" i="2"/>
  <c r="H512" i="2"/>
  <c r="H511" i="2"/>
  <c r="H510" i="2"/>
  <c r="H508" i="2"/>
  <c r="H506" i="2"/>
  <c r="H507" i="2" s="1"/>
  <c r="H504" i="2"/>
  <c r="H503" i="2"/>
  <c r="H501" i="2"/>
  <c r="H500" i="2"/>
  <c r="H498" i="2"/>
  <c r="H499" i="2" s="1"/>
  <c r="H496" i="2"/>
  <c r="H495" i="2"/>
  <c r="H494" i="2"/>
  <c r="H493" i="2"/>
  <c r="H492" i="2"/>
  <c r="H490" i="2"/>
  <c r="H489" i="2"/>
  <c r="H488" i="2"/>
  <c r="H487" i="2"/>
  <c r="H486" i="2"/>
  <c r="H485" i="2"/>
  <c r="H484" i="2"/>
  <c r="H483" i="2"/>
  <c r="H481" i="2"/>
  <c r="H482" i="2" s="1"/>
  <c r="H479" i="2"/>
  <c r="H480" i="2" s="1"/>
  <c r="H477" i="2"/>
  <c r="H478" i="2" s="1"/>
  <c r="H475" i="2"/>
  <c r="H476" i="2" s="1"/>
  <c r="H473" i="2"/>
  <c r="H472" i="2"/>
  <c r="H471" i="2"/>
  <c r="H470" i="2"/>
  <c r="H469" i="2"/>
  <c r="H468" i="2"/>
  <c r="H467" i="2"/>
  <c r="H466" i="2"/>
  <c r="H465" i="2"/>
  <c r="H464" i="2"/>
  <c r="H463" i="2"/>
  <c r="H461" i="2"/>
  <c r="H460" i="2"/>
  <c r="H459" i="2"/>
  <c r="H458" i="2"/>
  <c r="H457" i="2"/>
  <c r="H456" i="2"/>
  <c r="H454" i="2"/>
  <c r="H453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7" i="2"/>
  <c r="H426" i="2"/>
  <c r="H425" i="2"/>
  <c r="H424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8" i="2"/>
  <c r="H407" i="2"/>
  <c r="H406" i="2"/>
  <c r="H405" i="2"/>
  <c r="H404" i="2"/>
  <c r="H403" i="2"/>
  <c r="H402" i="2"/>
  <c r="H401" i="2"/>
  <c r="H399" i="2"/>
  <c r="H398" i="2"/>
  <c r="H397" i="2"/>
  <c r="H396" i="2"/>
  <c r="H395" i="2"/>
  <c r="H394" i="2"/>
  <c r="H393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6" i="2"/>
  <c r="H365" i="2"/>
  <c r="H364" i="2"/>
  <c r="H363" i="2"/>
  <c r="H362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3" i="2"/>
  <c r="H324" i="2" s="1"/>
  <c r="H321" i="2"/>
  <c r="H320" i="2"/>
  <c r="H319" i="2"/>
  <c r="H317" i="2"/>
  <c r="H316" i="2"/>
  <c r="H315" i="2"/>
  <c r="H314" i="2"/>
  <c r="H313" i="2"/>
  <c r="H312" i="2"/>
  <c r="H311" i="2"/>
  <c r="H310" i="2"/>
  <c r="H309" i="2"/>
  <c r="H308" i="2"/>
  <c r="H307" i="2"/>
  <c r="H305" i="2"/>
  <c r="H304" i="2"/>
  <c r="H303" i="2"/>
  <c r="H302" i="2"/>
  <c r="H301" i="2"/>
  <c r="H300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2" i="2"/>
  <c r="H281" i="2"/>
  <c r="H280" i="2"/>
  <c r="H278" i="2"/>
  <c r="H279" i="2" s="1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6" i="2"/>
  <c r="H255" i="2"/>
  <c r="H254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7" i="2"/>
  <c r="H236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2" i="2"/>
  <c r="H211" i="2"/>
  <c r="H210" i="2"/>
  <c r="H209" i="2"/>
  <c r="H208" i="2"/>
  <c r="H207" i="2"/>
  <c r="H206" i="2"/>
  <c r="H205" i="2"/>
  <c r="H204" i="2"/>
  <c r="H203" i="2"/>
  <c r="H202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1" i="2"/>
  <c r="H182" i="2" s="1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0" i="2"/>
  <c r="H159" i="2"/>
  <c r="H158" i="2"/>
  <c r="H157" i="2"/>
  <c r="H156" i="2"/>
  <c r="H155" i="2"/>
  <c r="H154" i="2"/>
  <c r="H153" i="2"/>
  <c r="H152" i="2"/>
  <c r="H151" i="2"/>
  <c r="H149" i="2"/>
  <c r="H148" i="2"/>
  <c r="H147" i="2"/>
  <c r="H146" i="2"/>
  <c r="H145" i="2"/>
  <c r="H144" i="2"/>
  <c r="H143" i="2"/>
  <c r="H141" i="2"/>
  <c r="H140" i="2"/>
  <c r="H139" i="2"/>
  <c r="H138" i="2"/>
  <c r="H137" i="2"/>
  <c r="H136" i="2"/>
  <c r="H135" i="2"/>
  <c r="H133" i="2"/>
  <c r="H132" i="2"/>
  <c r="H131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09" i="2"/>
  <c r="H110" i="2" s="1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7" i="2"/>
  <c r="H86" i="2"/>
  <c r="H85" i="2"/>
  <c r="H84" i="2"/>
  <c r="H83" i="2"/>
  <c r="H82" i="2"/>
  <c r="H81" i="2"/>
  <c r="H80" i="2"/>
  <c r="H79" i="2"/>
  <c r="H77" i="2"/>
  <c r="H76" i="2"/>
  <c r="H75" i="2"/>
  <c r="H74" i="2"/>
  <c r="H73" i="2"/>
  <c r="H72" i="2"/>
  <c r="H71" i="2"/>
  <c r="H68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9" i="2"/>
  <c r="H8" i="2"/>
  <c r="H7" i="2"/>
  <c r="H5" i="2"/>
  <c r="H593" i="2" l="1"/>
  <c r="H235" i="2"/>
  <c r="H108" i="2"/>
  <c r="H130" i="2"/>
  <c r="H142" i="2"/>
  <c r="H161" i="2"/>
  <c r="H213" i="2"/>
  <c r="H238" i="2"/>
  <c r="H253" i="2"/>
  <c r="H257" i="2"/>
  <c r="H299" i="2"/>
  <c r="H322" i="2"/>
  <c r="H342" i="2"/>
  <c r="H392" i="2"/>
  <c r="H400" i="2"/>
  <c r="H428" i="2"/>
  <c r="H491" i="2"/>
  <c r="H497" i="2"/>
  <c r="H502" i="2"/>
  <c r="H505" i="2"/>
  <c r="H577" i="2"/>
  <c r="H582" i="2"/>
  <c r="H598" i="2"/>
  <c r="H620" i="2"/>
  <c r="H647" i="2"/>
  <c r="H652" i="2"/>
  <c r="H666" i="2"/>
  <c r="H682" i="2"/>
  <c r="H701" i="2"/>
  <c r="H712" i="2"/>
  <c r="H719" i="2"/>
  <c r="H722" i="2"/>
  <c r="H726" i="2"/>
  <c r="H452" i="2"/>
  <c r="H178" i="2"/>
  <c r="H201" i="2"/>
  <c r="H27" i="2"/>
  <c r="H50" i="2"/>
  <c r="H134" i="2"/>
  <c r="H150" i="2"/>
  <c r="H277" i="2"/>
  <c r="H283" i="2"/>
  <c r="H306" i="2"/>
  <c r="H318" i="2"/>
  <c r="H361" i="2"/>
  <c r="H367" i="2"/>
  <c r="H409" i="2"/>
  <c r="H423" i="2"/>
  <c r="H455" i="2"/>
  <c r="H462" i="2"/>
  <c r="H474" i="2"/>
  <c r="H553" i="2"/>
  <c r="H678" i="2"/>
  <c r="H685" i="2"/>
  <c r="H689" i="2"/>
  <c r="H709" i="2"/>
  <c r="D509" i="2"/>
  <c r="H509" i="2" l="1"/>
  <c r="H519" i="2" s="1"/>
  <c r="D519" i="2"/>
  <c r="D78" i="2"/>
  <c r="G165" i="2"/>
  <c r="D6" i="2"/>
  <c r="D67" i="2"/>
  <c r="D69" i="2"/>
  <c r="G68" i="2"/>
  <c r="G66" i="2"/>
  <c r="C66" i="2"/>
  <c r="C65" i="2"/>
  <c r="C64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G51" i="2"/>
  <c r="D70" i="2" l="1"/>
  <c r="H6" i="2"/>
  <c r="H10" i="2" s="1"/>
  <c r="D10" i="2"/>
  <c r="H78" i="2"/>
  <c r="H88" i="2" s="1"/>
  <c r="D88" i="2"/>
  <c r="G69" i="2"/>
  <c r="H69" i="2"/>
  <c r="G67" i="2"/>
  <c r="H67" i="2"/>
  <c r="H70" i="2" l="1"/>
  <c r="H729" i="2" s="1"/>
  <c r="G70" i="2"/>
  <c r="D729" i="2"/>
  <c r="G41" i="2"/>
  <c r="G40" i="2"/>
  <c r="G39" i="2"/>
  <c r="G38" i="2"/>
  <c r="G37" i="2"/>
  <c r="G36" i="2"/>
  <c r="G35" i="2"/>
  <c r="G34" i="2"/>
  <c r="G33" i="2"/>
  <c r="G32" i="2"/>
  <c r="G646" i="2" l="1"/>
  <c r="G645" i="2"/>
  <c r="G644" i="2"/>
  <c r="G643" i="2"/>
  <c r="G642" i="2"/>
  <c r="G641" i="2"/>
  <c r="G640" i="2"/>
  <c r="G639" i="2"/>
  <c r="G638" i="2"/>
  <c r="G637" i="2"/>
  <c r="G636" i="2"/>
  <c r="G635" i="2"/>
  <c r="G634" i="2"/>
  <c r="G633" i="2"/>
  <c r="G632" i="2"/>
  <c r="G631" i="2"/>
  <c r="G630" i="2"/>
  <c r="G629" i="2"/>
  <c r="G628" i="2"/>
  <c r="G627" i="2"/>
  <c r="G626" i="2"/>
  <c r="G625" i="2"/>
  <c r="G624" i="2"/>
  <c r="G623" i="2"/>
  <c r="G665" i="2"/>
  <c r="G664" i="2"/>
  <c r="G663" i="2"/>
  <c r="G662" i="2"/>
  <c r="G661" i="2"/>
  <c r="G660" i="2"/>
  <c r="G659" i="2"/>
  <c r="G658" i="2"/>
  <c r="G657" i="2"/>
  <c r="G656" i="2"/>
  <c r="G655" i="2"/>
  <c r="G574" i="2"/>
  <c r="G573" i="2"/>
  <c r="G572" i="2"/>
  <c r="G571" i="2"/>
  <c r="G570" i="2"/>
  <c r="G569" i="2"/>
  <c r="G568" i="2"/>
  <c r="G567" i="2"/>
  <c r="G566" i="2"/>
  <c r="G565" i="2"/>
  <c r="G542" i="2"/>
  <c r="G541" i="2"/>
  <c r="G540" i="2"/>
  <c r="G539" i="2"/>
  <c r="G538" i="2"/>
  <c r="G537" i="2"/>
  <c r="G536" i="2"/>
  <c r="G535" i="2"/>
  <c r="G534" i="2"/>
  <c r="G533" i="2"/>
  <c r="G532" i="2"/>
  <c r="G531" i="2"/>
  <c r="G530" i="2"/>
  <c r="G529" i="2"/>
  <c r="G528" i="2"/>
  <c r="G527" i="2"/>
  <c r="G526" i="2"/>
  <c r="G525" i="2"/>
  <c r="G496" i="2"/>
  <c r="G495" i="2"/>
  <c r="G494" i="2"/>
  <c r="G493" i="2"/>
  <c r="G490" i="2"/>
  <c r="G489" i="2"/>
  <c r="G488" i="2"/>
  <c r="G487" i="2"/>
  <c r="G486" i="2"/>
  <c r="G473" i="2"/>
  <c r="G472" i="2"/>
  <c r="G471" i="2"/>
  <c r="G470" i="2"/>
  <c r="G469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27" i="2"/>
  <c r="G426" i="2"/>
  <c r="G425" i="2"/>
  <c r="G421" i="2"/>
  <c r="G420" i="2"/>
  <c r="G419" i="2"/>
  <c r="G418" i="2"/>
  <c r="G417" i="2"/>
  <c r="G408" i="2"/>
  <c r="G407" i="2"/>
  <c r="G399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66" i="2"/>
  <c r="G365" i="2"/>
  <c r="G357" i="2"/>
  <c r="G356" i="2"/>
  <c r="G355" i="2"/>
  <c r="G354" i="2"/>
  <c r="G353" i="2"/>
  <c r="G352" i="2"/>
  <c r="G351" i="2"/>
  <c r="G350" i="2"/>
  <c r="G349" i="2"/>
  <c r="G348" i="2"/>
  <c r="G337" i="2"/>
  <c r="G336" i="2"/>
  <c r="G335" i="2"/>
  <c r="G334" i="2"/>
  <c r="G333" i="2"/>
  <c r="G332" i="2"/>
  <c r="G331" i="2"/>
  <c r="G330" i="2"/>
  <c r="G329" i="2"/>
  <c r="G305" i="2"/>
  <c r="G304" i="2"/>
  <c r="G303" i="2"/>
  <c r="G302" i="2"/>
  <c r="G295" i="2"/>
  <c r="G294" i="2"/>
  <c r="G293" i="2"/>
  <c r="G292" i="2"/>
  <c r="G291" i="2"/>
  <c r="G290" i="2"/>
  <c r="G289" i="2"/>
  <c r="G269" i="2"/>
  <c r="G268" i="2"/>
  <c r="G267" i="2"/>
  <c r="G266" i="2"/>
  <c r="G265" i="2"/>
  <c r="G264" i="2"/>
  <c r="G263" i="2"/>
  <c r="G262" i="2"/>
  <c r="G261" i="2"/>
  <c r="G260" i="2"/>
  <c r="G252" i="2"/>
  <c r="G251" i="2"/>
  <c r="G250" i="2"/>
  <c r="G249" i="2"/>
  <c r="G248" i="2"/>
  <c r="G237" i="2"/>
  <c r="G234" i="2"/>
  <c r="G233" i="2"/>
  <c r="G232" i="2"/>
  <c r="G231" i="2"/>
  <c r="G230" i="2"/>
  <c r="G229" i="2"/>
  <c r="G228" i="2"/>
  <c r="G227" i="2"/>
  <c r="G212" i="2"/>
  <c r="G211" i="2"/>
  <c r="G210" i="2"/>
  <c r="G209" i="2"/>
  <c r="G208" i="2"/>
  <c r="G207" i="2"/>
  <c r="G206" i="2"/>
  <c r="G200" i="2"/>
  <c r="G199" i="2"/>
  <c r="G198" i="2"/>
  <c r="G197" i="2"/>
  <c r="G177" i="2"/>
  <c r="G176" i="2"/>
  <c r="G175" i="2"/>
  <c r="G174" i="2"/>
  <c r="G173" i="2"/>
  <c r="G172" i="2"/>
  <c r="G171" i="2"/>
  <c r="G170" i="2"/>
  <c r="G169" i="2"/>
  <c r="G168" i="2"/>
  <c r="G167" i="2"/>
  <c r="G160" i="2"/>
  <c r="G159" i="2"/>
  <c r="G158" i="2"/>
  <c r="G157" i="2"/>
  <c r="G156" i="2"/>
  <c r="G141" i="2"/>
  <c r="G140" i="2"/>
  <c r="G139" i="2"/>
  <c r="G138" i="2"/>
  <c r="G137" i="2"/>
  <c r="G136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87" i="2"/>
  <c r="G86" i="2"/>
  <c r="G85" i="2"/>
  <c r="G84" i="2"/>
  <c r="G83" i="2"/>
  <c r="G82" i="2"/>
  <c r="G81" i="2"/>
  <c r="G80" i="2"/>
  <c r="G79" i="2"/>
  <c r="G78" i="2"/>
  <c r="G77" i="2"/>
  <c r="G49" i="2"/>
  <c r="G48" i="2"/>
  <c r="G47" i="2"/>
  <c r="G46" i="2"/>
  <c r="G45" i="2"/>
  <c r="G44" i="2"/>
  <c r="G43" i="2"/>
  <c r="G42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9" i="2"/>
  <c r="G8" i="2"/>
  <c r="G647" i="2" l="1"/>
  <c r="G727" i="2"/>
  <c r="G728" i="2" s="1"/>
  <c r="J727" i="2" s="1"/>
  <c r="J728" i="2" s="1"/>
  <c r="G725" i="2"/>
  <c r="G724" i="2"/>
  <c r="G723" i="2"/>
  <c r="G721" i="2"/>
  <c r="G720" i="2"/>
  <c r="G718" i="2"/>
  <c r="G717" i="2"/>
  <c r="G715" i="2"/>
  <c r="G716" i="2" s="1"/>
  <c r="J715" i="2" s="1"/>
  <c r="J716" i="2" s="1"/>
  <c r="G713" i="2"/>
  <c r="G714" i="2" s="1"/>
  <c r="J713" i="2" s="1"/>
  <c r="J714" i="2" s="1"/>
  <c r="G711" i="2"/>
  <c r="G710" i="2"/>
  <c r="G708" i="2"/>
  <c r="G707" i="2"/>
  <c r="G706" i="2"/>
  <c r="G705" i="2"/>
  <c r="G704" i="2"/>
  <c r="G703" i="2"/>
  <c r="G702" i="2"/>
  <c r="G700" i="2"/>
  <c r="G699" i="2"/>
  <c r="G698" i="2"/>
  <c r="G697" i="2"/>
  <c r="G696" i="2"/>
  <c r="G695" i="2"/>
  <c r="G694" i="2"/>
  <c r="G693" i="2"/>
  <c r="G692" i="2"/>
  <c r="G691" i="2"/>
  <c r="G690" i="2"/>
  <c r="G688" i="2"/>
  <c r="G687" i="2"/>
  <c r="G686" i="2"/>
  <c r="G684" i="2"/>
  <c r="G683" i="2"/>
  <c r="G681" i="2"/>
  <c r="G680" i="2"/>
  <c r="G679" i="2"/>
  <c r="G677" i="2"/>
  <c r="G676" i="2"/>
  <c r="G675" i="2"/>
  <c r="G674" i="2"/>
  <c r="G673" i="2"/>
  <c r="G672" i="2"/>
  <c r="G671" i="2"/>
  <c r="G670" i="2"/>
  <c r="G669" i="2"/>
  <c r="G668" i="2"/>
  <c r="G667" i="2"/>
  <c r="G654" i="2"/>
  <c r="G653" i="2"/>
  <c r="G651" i="2"/>
  <c r="G650" i="2"/>
  <c r="G649" i="2"/>
  <c r="G648" i="2"/>
  <c r="G621" i="2"/>
  <c r="G619" i="2"/>
  <c r="G618" i="2"/>
  <c r="G617" i="2"/>
  <c r="G616" i="2"/>
  <c r="G615" i="2"/>
  <c r="G614" i="2"/>
  <c r="G613" i="2"/>
  <c r="G612" i="2"/>
  <c r="G611" i="2"/>
  <c r="G610" i="2"/>
  <c r="G609" i="2"/>
  <c r="G608" i="2"/>
  <c r="G607" i="2"/>
  <c r="G606" i="2"/>
  <c r="G605" i="2"/>
  <c r="G604" i="2"/>
  <c r="G603" i="2"/>
  <c r="G602" i="2"/>
  <c r="G601" i="2"/>
  <c r="G600" i="2"/>
  <c r="G599" i="2"/>
  <c r="G597" i="2"/>
  <c r="G596" i="2"/>
  <c r="G595" i="2"/>
  <c r="G594" i="2"/>
  <c r="G592" i="2"/>
  <c r="G591" i="2"/>
  <c r="G590" i="2"/>
  <c r="G589" i="2"/>
  <c r="G588" i="2"/>
  <c r="G587" i="2"/>
  <c r="G586" i="2"/>
  <c r="G585" i="2"/>
  <c r="G584" i="2"/>
  <c r="G583" i="2"/>
  <c r="G581" i="2"/>
  <c r="G580" i="2"/>
  <c r="G578" i="2"/>
  <c r="G576" i="2"/>
  <c r="G575" i="2"/>
  <c r="G564" i="2"/>
  <c r="G563" i="2"/>
  <c r="G562" i="2"/>
  <c r="G561" i="2"/>
  <c r="G560" i="2"/>
  <c r="G559" i="2"/>
  <c r="G558" i="2"/>
  <c r="G557" i="2"/>
  <c r="G556" i="2"/>
  <c r="G555" i="2"/>
  <c r="G554" i="2"/>
  <c r="G552" i="2"/>
  <c r="G551" i="2"/>
  <c r="G550" i="2"/>
  <c r="G549" i="2"/>
  <c r="G548" i="2"/>
  <c r="G547" i="2"/>
  <c r="G546" i="2"/>
  <c r="G545" i="2"/>
  <c r="G544" i="2"/>
  <c r="G543" i="2"/>
  <c r="G524" i="2"/>
  <c r="G523" i="2"/>
  <c r="G522" i="2"/>
  <c r="G521" i="2"/>
  <c r="G520" i="2"/>
  <c r="G518" i="2"/>
  <c r="G517" i="2"/>
  <c r="G516" i="2"/>
  <c r="G515" i="2"/>
  <c r="G514" i="2"/>
  <c r="G513" i="2"/>
  <c r="G512" i="2"/>
  <c r="G511" i="2"/>
  <c r="G510" i="2"/>
  <c r="G509" i="2"/>
  <c r="G508" i="2"/>
  <c r="G506" i="2"/>
  <c r="G504" i="2"/>
  <c r="G503" i="2"/>
  <c r="G501" i="2"/>
  <c r="G500" i="2"/>
  <c r="G498" i="2"/>
  <c r="G492" i="2"/>
  <c r="G485" i="2"/>
  <c r="G484" i="2"/>
  <c r="G483" i="2"/>
  <c r="G481" i="2"/>
  <c r="G479" i="2"/>
  <c r="G477" i="2"/>
  <c r="G475" i="2"/>
  <c r="G468" i="2"/>
  <c r="G467" i="2"/>
  <c r="G466" i="2"/>
  <c r="G465" i="2"/>
  <c r="G464" i="2"/>
  <c r="G463" i="2"/>
  <c r="G461" i="2"/>
  <c r="G460" i="2"/>
  <c r="G459" i="2"/>
  <c r="G458" i="2"/>
  <c r="G457" i="2"/>
  <c r="G456" i="2"/>
  <c r="G454" i="2"/>
  <c r="G453" i="2"/>
  <c r="G451" i="2"/>
  <c r="G431" i="2"/>
  <c r="G430" i="2"/>
  <c r="G429" i="2"/>
  <c r="G424" i="2"/>
  <c r="G422" i="2"/>
  <c r="G416" i="2"/>
  <c r="G415" i="2"/>
  <c r="G414" i="2"/>
  <c r="G413" i="2"/>
  <c r="G412" i="2"/>
  <c r="G411" i="2"/>
  <c r="G410" i="2"/>
  <c r="G406" i="2"/>
  <c r="G405" i="2"/>
  <c r="G404" i="2"/>
  <c r="G403" i="2"/>
  <c r="G402" i="2"/>
  <c r="G401" i="2"/>
  <c r="G398" i="2"/>
  <c r="G397" i="2"/>
  <c r="G396" i="2"/>
  <c r="G395" i="2"/>
  <c r="G394" i="2"/>
  <c r="G393" i="2"/>
  <c r="G391" i="2"/>
  <c r="G378" i="2"/>
  <c r="G377" i="2"/>
  <c r="G376" i="2"/>
  <c r="G375" i="2"/>
  <c r="G374" i="2"/>
  <c r="G373" i="2"/>
  <c r="G372" i="2"/>
  <c r="G371" i="2"/>
  <c r="G370" i="2"/>
  <c r="G369" i="2"/>
  <c r="G368" i="2"/>
  <c r="G364" i="2"/>
  <c r="G363" i="2"/>
  <c r="G362" i="2"/>
  <c r="G360" i="2"/>
  <c r="G359" i="2"/>
  <c r="G358" i="2"/>
  <c r="G347" i="2"/>
  <c r="G346" i="2"/>
  <c r="G345" i="2"/>
  <c r="G344" i="2"/>
  <c r="G343" i="2"/>
  <c r="G341" i="2"/>
  <c r="G340" i="2"/>
  <c r="G339" i="2"/>
  <c r="G338" i="2"/>
  <c r="G328" i="2"/>
  <c r="G327" i="2"/>
  <c r="G326" i="2"/>
  <c r="G325" i="2"/>
  <c r="G323" i="2"/>
  <c r="G321" i="2"/>
  <c r="G320" i="2"/>
  <c r="G319" i="2"/>
  <c r="G317" i="2"/>
  <c r="G316" i="2"/>
  <c r="G315" i="2"/>
  <c r="G314" i="2"/>
  <c r="G313" i="2"/>
  <c r="G312" i="2"/>
  <c r="G311" i="2"/>
  <c r="G310" i="2"/>
  <c r="G309" i="2"/>
  <c r="G308" i="2"/>
  <c r="G307" i="2"/>
  <c r="G301" i="2"/>
  <c r="G300" i="2"/>
  <c r="G298" i="2"/>
  <c r="G297" i="2"/>
  <c r="G296" i="2"/>
  <c r="G288" i="2"/>
  <c r="G287" i="2"/>
  <c r="G286" i="2"/>
  <c r="G285" i="2"/>
  <c r="G284" i="2"/>
  <c r="G282" i="2"/>
  <c r="G281" i="2"/>
  <c r="G280" i="2"/>
  <c r="G278" i="2"/>
  <c r="G276" i="2"/>
  <c r="G275" i="2"/>
  <c r="G274" i="2"/>
  <c r="G273" i="2"/>
  <c r="G272" i="2"/>
  <c r="G271" i="2"/>
  <c r="G270" i="2"/>
  <c r="G259" i="2"/>
  <c r="G258" i="2"/>
  <c r="G256" i="2"/>
  <c r="G255" i="2"/>
  <c r="G254" i="2"/>
  <c r="G247" i="2"/>
  <c r="G246" i="2"/>
  <c r="G245" i="2"/>
  <c r="G244" i="2"/>
  <c r="G243" i="2"/>
  <c r="G242" i="2"/>
  <c r="G241" i="2"/>
  <c r="G240" i="2"/>
  <c r="G239" i="2"/>
  <c r="G236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05" i="2"/>
  <c r="G204" i="2"/>
  <c r="G203" i="2"/>
  <c r="G202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1" i="2"/>
  <c r="G182" i="2" s="1"/>
  <c r="J181" i="2" s="1"/>
  <c r="J182" i="2" s="1"/>
  <c r="G166" i="2"/>
  <c r="G164" i="2"/>
  <c r="G163" i="2"/>
  <c r="G162" i="2"/>
  <c r="G155" i="2"/>
  <c r="G154" i="2"/>
  <c r="G153" i="2"/>
  <c r="G152" i="2"/>
  <c r="G151" i="2"/>
  <c r="G149" i="2"/>
  <c r="G148" i="2"/>
  <c r="G147" i="2"/>
  <c r="G146" i="2"/>
  <c r="G145" i="2"/>
  <c r="G144" i="2"/>
  <c r="G143" i="2"/>
  <c r="G135" i="2"/>
  <c r="G142" i="2" s="1"/>
  <c r="G133" i="2"/>
  <c r="G132" i="2"/>
  <c r="G131" i="2"/>
  <c r="G129" i="2"/>
  <c r="G115" i="2"/>
  <c r="G114" i="2"/>
  <c r="G113" i="2"/>
  <c r="G112" i="2"/>
  <c r="G111" i="2"/>
  <c r="G109" i="2"/>
  <c r="G110" i="2" s="1"/>
  <c r="J109" i="2" s="1"/>
  <c r="J110" i="2" s="1"/>
  <c r="G107" i="2"/>
  <c r="G90" i="2"/>
  <c r="G89" i="2"/>
  <c r="G76" i="2"/>
  <c r="G75" i="2"/>
  <c r="G74" i="2"/>
  <c r="G73" i="2"/>
  <c r="G72" i="2"/>
  <c r="G71" i="2"/>
  <c r="G31" i="2"/>
  <c r="G30" i="2"/>
  <c r="G11" i="2"/>
  <c r="G27" i="2" s="1"/>
  <c r="G7" i="2"/>
  <c r="G6" i="2"/>
  <c r="G5" i="2"/>
  <c r="J645" i="2" l="1"/>
  <c r="J643" i="2"/>
  <c r="J641" i="2"/>
  <c r="J639" i="2"/>
  <c r="J637" i="2"/>
  <c r="J635" i="2"/>
  <c r="J633" i="2"/>
  <c r="J631" i="2"/>
  <c r="J629" i="2"/>
  <c r="J627" i="2"/>
  <c r="J625" i="2"/>
  <c r="J623" i="2"/>
  <c r="J644" i="2"/>
  <c r="J642" i="2"/>
  <c r="J640" i="2"/>
  <c r="J638" i="2"/>
  <c r="J636" i="2"/>
  <c r="J634" i="2"/>
  <c r="J632" i="2"/>
  <c r="J630" i="2"/>
  <c r="J628" i="2"/>
  <c r="J626" i="2"/>
  <c r="J624" i="2"/>
  <c r="J646" i="2"/>
  <c r="G476" i="2"/>
  <c r="J475" i="2" s="1"/>
  <c r="J476" i="2" s="1"/>
  <c r="G480" i="2"/>
  <c r="J479" i="2" s="1"/>
  <c r="J480" i="2" s="1"/>
  <c r="G499" i="2"/>
  <c r="J25" i="2"/>
  <c r="J23" i="2"/>
  <c r="J21" i="2"/>
  <c r="J19" i="2"/>
  <c r="J17" i="2"/>
  <c r="J15" i="2"/>
  <c r="J13" i="2"/>
  <c r="J11" i="2"/>
  <c r="J26" i="2"/>
  <c r="J24" i="2"/>
  <c r="J22" i="2"/>
  <c r="J20" i="2"/>
  <c r="J18" i="2"/>
  <c r="J16" i="2"/>
  <c r="J14" i="2"/>
  <c r="J12" i="2"/>
  <c r="J139" i="2"/>
  <c r="J137" i="2"/>
  <c r="J135" i="2"/>
  <c r="J140" i="2"/>
  <c r="J138" i="2"/>
  <c r="J136" i="2"/>
  <c r="J141" i="2"/>
  <c r="G238" i="2"/>
  <c r="G279" i="2"/>
  <c r="J278" i="2" s="1"/>
  <c r="J279" i="2" s="1"/>
  <c r="G324" i="2"/>
  <c r="J323" i="2" s="1"/>
  <c r="J324" i="2" s="1"/>
  <c r="G428" i="2"/>
  <c r="G478" i="2"/>
  <c r="J477" i="2" s="1"/>
  <c r="J478" i="2" s="1"/>
  <c r="G482" i="2"/>
  <c r="J481" i="2" s="1"/>
  <c r="J482" i="2" s="1"/>
  <c r="G497" i="2"/>
  <c r="G507" i="2"/>
  <c r="J506" i="2" s="1"/>
  <c r="J507" i="2" s="1"/>
  <c r="G579" i="2"/>
  <c r="J578" i="2" s="1"/>
  <c r="J579" i="2" s="1"/>
  <c r="G622" i="2"/>
  <c r="J621" i="2" s="1"/>
  <c r="J622" i="2" s="1"/>
  <c r="G257" i="2"/>
  <c r="G306" i="2"/>
  <c r="G318" i="2"/>
  <c r="G392" i="2"/>
  <c r="G400" i="2"/>
  <c r="G409" i="2"/>
  <c r="G423" i="2"/>
  <c r="G502" i="2"/>
  <c r="G505" i="2"/>
  <c r="G553" i="2"/>
  <c r="G682" i="2"/>
  <c r="G701" i="2"/>
  <c r="G712" i="2"/>
  <c r="G719" i="2"/>
  <c r="G722" i="2"/>
  <c r="G161" i="2"/>
  <c r="G726" i="2"/>
  <c r="G299" i="2"/>
  <c r="G452" i="2"/>
  <c r="G10" i="2"/>
  <c r="G50" i="2"/>
  <c r="G88" i="2"/>
  <c r="G108" i="2"/>
  <c r="G130" i="2"/>
  <c r="G134" i="2"/>
  <c r="G150" i="2"/>
  <c r="G178" i="2"/>
  <c r="G201" i="2"/>
  <c r="G213" i="2"/>
  <c r="G235" i="2"/>
  <c r="G253" i="2"/>
  <c r="G277" i="2"/>
  <c r="G283" i="2"/>
  <c r="G322" i="2"/>
  <c r="G342" i="2"/>
  <c r="G361" i="2"/>
  <c r="G367" i="2"/>
  <c r="G455" i="2"/>
  <c r="G462" i="2"/>
  <c r="G474" i="2"/>
  <c r="G491" i="2"/>
  <c r="G519" i="2"/>
  <c r="G577" i="2"/>
  <c r="G582" i="2"/>
  <c r="G593" i="2"/>
  <c r="G598" i="2"/>
  <c r="G620" i="2"/>
  <c r="G652" i="2"/>
  <c r="G666" i="2"/>
  <c r="G678" i="2"/>
  <c r="G685" i="2"/>
  <c r="G689" i="2"/>
  <c r="G709" i="2"/>
  <c r="J262" i="2" l="1"/>
  <c r="J260" i="2"/>
  <c r="J258" i="2"/>
  <c r="J274" i="2"/>
  <c r="J272" i="2"/>
  <c r="J270" i="2"/>
  <c r="J268" i="2"/>
  <c r="J266" i="2"/>
  <c r="J264" i="2"/>
  <c r="J263" i="2"/>
  <c r="J261" i="2"/>
  <c r="J259" i="2"/>
  <c r="J275" i="2"/>
  <c r="J273" i="2"/>
  <c r="J271" i="2"/>
  <c r="J269" i="2"/>
  <c r="J267" i="2"/>
  <c r="J265" i="2"/>
  <c r="J276" i="2"/>
  <c r="J297" i="2"/>
  <c r="J295" i="2"/>
  <c r="J293" i="2"/>
  <c r="J291" i="2"/>
  <c r="J289" i="2"/>
  <c r="J287" i="2"/>
  <c r="J285" i="2"/>
  <c r="J298" i="2"/>
  <c r="J296" i="2"/>
  <c r="J294" i="2"/>
  <c r="J292" i="2"/>
  <c r="J290" i="2"/>
  <c r="J288" i="2"/>
  <c r="J286" i="2"/>
  <c r="J284" i="2"/>
  <c r="J303" i="2"/>
  <c r="J301" i="2"/>
  <c r="J304" i="2"/>
  <c r="J302" i="2"/>
  <c r="J300" i="2"/>
  <c r="J305" i="2"/>
  <c r="J320" i="2"/>
  <c r="J321" i="2"/>
  <c r="J319" i="2"/>
  <c r="J281" i="2"/>
  <c r="J282" i="2"/>
  <c r="J280" i="2"/>
  <c r="J251" i="2"/>
  <c r="J249" i="2"/>
  <c r="J247" i="2"/>
  <c r="J245" i="2"/>
  <c r="J243" i="2"/>
  <c r="J241" i="2"/>
  <c r="J239" i="2"/>
  <c r="J250" i="2"/>
  <c r="J248" i="2"/>
  <c r="J246" i="2"/>
  <c r="J244" i="2"/>
  <c r="J242" i="2"/>
  <c r="J240" i="2"/>
  <c r="J252" i="2"/>
  <c r="J315" i="2"/>
  <c r="J313" i="2"/>
  <c r="J311" i="2"/>
  <c r="J309" i="2"/>
  <c r="J307" i="2"/>
  <c r="J316" i="2"/>
  <c r="J314" i="2"/>
  <c r="J312" i="2"/>
  <c r="J310" i="2"/>
  <c r="J308" i="2"/>
  <c r="J317" i="2"/>
  <c r="J254" i="2"/>
  <c r="J255" i="2"/>
  <c r="J256" i="2"/>
  <c r="J236" i="2"/>
  <c r="J237" i="2"/>
  <c r="J489" i="2"/>
  <c r="J487" i="2"/>
  <c r="J485" i="2"/>
  <c r="J483" i="2"/>
  <c r="J490" i="2"/>
  <c r="J488" i="2"/>
  <c r="J486" i="2"/>
  <c r="J484" i="2"/>
  <c r="J460" i="2"/>
  <c r="J458" i="2"/>
  <c r="J456" i="2"/>
  <c r="J459" i="2"/>
  <c r="J457" i="2"/>
  <c r="J461" i="2"/>
  <c r="J364" i="2"/>
  <c r="J362" i="2"/>
  <c r="J365" i="2"/>
  <c r="J363" i="2"/>
  <c r="J366" i="2"/>
  <c r="J340" i="2"/>
  <c r="J338" i="2"/>
  <c r="J336" i="2"/>
  <c r="J334" i="2"/>
  <c r="J332" i="2"/>
  <c r="J330" i="2"/>
  <c r="J328" i="2"/>
  <c r="J326" i="2"/>
  <c r="J341" i="2"/>
  <c r="J339" i="2"/>
  <c r="J337" i="2"/>
  <c r="J335" i="2"/>
  <c r="J333" i="2"/>
  <c r="J331" i="2"/>
  <c r="J329" i="2"/>
  <c r="J327" i="2"/>
  <c r="J325" i="2"/>
  <c r="J495" i="2"/>
  <c r="J493" i="2"/>
  <c r="J496" i="2"/>
  <c r="J494" i="2"/>
  <c r="J492" i="2"/>
  <c r="J358" i="2"/>
  <c r="J356" i="2"/>
  <c r="J354" i="2"/>
  <c r="J352" i="2"/>
  <c r="J350" i="2"/>
  <c r="J348" i="2"/>
  <c r="J346" i="2"/>
  <c r="J344" i="2"/>
  <c r="J360" i="2"/>
  <c r="J359" i="2"/>
  <c r="J357" i="2"/>
  <c r="J355" i="2"/>
  <c r="J353" i="2"/>
  <c r="J351" i="2"/>
  <c r="J349" i="2"/>
  <c r="J347" i="2"/>
  <c r="J345" i="2"/>
  <c r="J343" i="2"/>
  <c r="J472" i="2"/>
  <c r="J470" i="2"/>
  <c r="J468" i="2"/>
  <c r="J466" i="2"/>
  <c r="J464" i="2"/>
  <c r="J473" i="2"/>
  <c r="J471" i="2"/>
  <c r="J469" i="2"/>
  <c r="J467" i="2"/>
  <c r="J465" i="2"/>
  <c r="J463" i="2"/>
  <c r="J454" i="2"/>
  <c r="J453" i="2"/>
  <c r="J500" i="2"/>
  <c r="J501" i="2"/>
  <c r="J425" i="2"/>
  <c r="J427" i="2"/>
  <c r="J426" i="2"/>
  <c r="J424" i="2"/>
  <c r="J498" i="2"/>
  <c r="J499" i="2" s="1"/>
  <c r="J449" i="2"/>
  <c r="J447" i="2"/>
  <c r="J445" i="2"/>
  <c r="J443" i="2"/>
  <c r="J441" i="2"/>
  <c r="J439" i="2"/>
  <c r="J437" i="2"/>
  <c r="J435" i="2"/>
  <c r="J433" i="2"/>
  <c r="J431" i="2"/>
  <c r="J429" i="2"/>
  <c r="J450" i="2"/>
  <c r="J448" i="2"/>
  <c r="J446" i="2"/>
  <c r="J444" i="2"/>
  <c r="J442" i="2"/>
  <c r="J440" i="2"/>
  <c r="J438" i="2"/>
  <c r="J436" i="2"/>
  <c r="J434" i="2"/>
  <c r="J432" i="2"/>
  <c r="J430" i="2"/>
  <c r="J451" i="2"/>
  <c r="J503" i="2"/>
  <c r="J504" i="2"/>
  <c r="J421" i="2"/>
  <c r="J419" i="2"/>
  <c r="J417" i="2"/>
  <c r="J415" i="2"/>
  <c r="J413" i="2"/>
  <c r="J411" i="2"/>
  <c r="J422" i="2"/>
  <c r="J420" i="2"/>
  <c r="J418" i="2"/>
  <c r="J416" i="2"/>
  <c r="J414" i="2"/>
  <c r="J412" i="2"/>
  <c r="J410" i="2"/>
  <c r="J397" i="2"/>
  <c r="J395" i="2"/>
  <c r="J393" i="2"/>
  <c r="J398" i="2"/>
  <c r="J396" i="2"/>
  <c r="J394" i="2"/>
  <c r="J399" i="2"/>
  <c r="J407" i="2"/>
  <c r="J405" i="2"/>
  <c r="J403" i="2"/>
  <c r="J401" i="2"/>
  <c r="J406" i="2"/>
  <c r="J404" i="2"/>
  <c r="J402" i="2"/>
  <c r="J408" i="2"/>
  <c r="J389" i="2"/>
  <c r="J387" i="2"/>
  <c r="J385" i="2"/>
  <c r="J383" i="2"/>
  <c r="J381" i="2"/>
  <c r="J379" i="2"/>
  <c r="J377" i="2"/>
  <c r="J375" i="2"/>
  <c r="J373" i="2"/>
  <c r="J371" i="2"/>
  <c r="J369" i="2"/>
  <c r="J391" i="2"/>
  <c r="J390" i="2"/>
  <c r="J388" i="2"/>
  <c r="J386" i="2"/>
  <c r="J384" i="2"/>
  <c r="J382" i="2"/>
  <c r="J380" i="2"/>
  <c r="J378" i="2"/>
  <c r="J376" i="2"/>
  <c r="J374" i="2"/>
  <c r="J372" i="2"/>
  <c r="J370" i="2"/>
  <c r="J368" i="2"/>
  <c r="J583" i="2"/>
  <c r="J585" i="2"/>
  <c r="J587" i="2"/>
  <c r="J589" i="2"/>
  <c r="J591" i="2"/>
  <c r="J584" i="2"/>
  <c r="J586" i="2"/>
  <c r="J588" i="2"/>
  <c r="J590" i="2"/>
  <c r="J592" i="2"/>
  <c r="J574" i="2"/>
  <c r="J572" i="2"/>
  <c r="J570" i="2"/>
  <c r="J568" i="2"/>
  <c r="J566" i="2"/>
  <c r="J564" i="2"/>
  <c r="J562" i="2"/>
  <c r="J560" i="2"/>
  <c r="J558" i="2"/>
  <c r="J556" i="2"/>
  <c r="J554" i="2"/>
  <c r="J575" i="2"/>
  <c r="J573" i="2"/>
  <c r="J571" i="2"/>
  <c r="J569" i="2"/>
  <c r="J567" i="2"/>
  <c r="J565" i="2"/>
  <c r="J563" i="2"/>
  <c r="J561" i="2"/>
  <c r="J559" i="2"/>
  <c r="J557" i="2"/>
  <c r="J555" i="2"/>
  <c r="J576" i="2"/>
  <c r="J596" i="2"/>
  <c r="J594" i="2"/>
  <c r="J595" i="2"/>
  <c r="J597" i="2"/>
  <c r="J580" i="2"/>
  <c r="J581" i="2"/>
  <c r="J517" i="2"/>
  <c r="J515" i="2"/>
  <c r="J513" i="2"/>
  <c r="J511" i="2"/>
  <c r="J509" i="2"/>
  <c r="J518" i="2"/>
  <c r="J516" i="2"/>
  <c r="J514" i="2"/>
  <c r="J512" i="2"/>
  <c r="J510" i="2"/>
  <c r="J508" i="2"/>
  <c r="J550" i="2"/>
  <c r="J548" i="2"/>
  <c r="J546" i="2"/>
  <c r="J544" i="2"/>
  <c r="J542" i="2"/>
  <c r="J540" i="2"/>
  <c r="J538" i="2"/>
  <c r="J536" i="2"/>
  <c r="J534" i="2"/>
  <c r="J532" i="2"/>
  <c r="J530" i="2"/>
  <c r="J528" i="2"/>
  <c r="J526" i="2"/>
  <c r="J524" i="2"/>
  <c r="J522" i="2"/>
  <c r="J520" i="2"/>
  <c r="J551" i="2"/>
  <c r="J549" i="2"/>
  <c r="J547" i="2"/>
  <c r="J545" i="2"/>
  <c r="J543" i="2"/>
  <c r="J541" i="2"/>
  <c r="J539" i="2"/>
  <c r="J537" i="2"/>
  <c r="J535" i="2"/>
  <c r="J533" i="2"/>
  <c r="J531" i="2"/>
  <c r="J529" i="2"/>
  <c r="J527" i="2"/>
  <c r="J525" i="2"/>
  <c r="J523" i="2"/>
  <c r="J521" i="2"/>
  <c r="J552" i="2"/>
  <c r="J618" i="2"/>
  <c r="J616" i="2"/>
  <c r="J614" i="2"/>
  <c r="J612" i="2"/>
  <c r="J610" i="2"/>
  <c r="J608" i="2"/>
  <c r="J606" i="2"/>
  <c r="J604" i="2"/>
  <c r="J602" i="2"/>
  <c r="J600" i="2"/>
  <c r="J619" i="2"/>
  <c r="J617" i="2"/>
  <c r="J615" i="2"/>
  <c r="J613" i="2"/>
  <c r="J611" i="2"/>
  <c r="J609" i="2"/>
  <c r="J607" i="2"/>
  <c r="J605" i="2"/>
  <c r="J603" i="2"/>
  <c r="J601" i="2"/>
  <c r="J599" i="2"/>
  <c r="J211" i="2"/>
  <c r="J209" i="2"/>
  <c r="J207" i="2"/>
  <c r="J205" i="2"/>
  <c r="J203" i="2"/>
  <c r="J212" i="2"/>
  <c r="J210" i="2"/>
  <c r="J208" i="2"/>
  <c r="J206" i="2"/>
  <c r="J204" i="2"/>
  <c r="J202" i="2"/>
  <c r="J649" i="2"/>
  <c r="J651" i="2"/>
  <c r="J650" i="2"/>
  <c r="J648" i="2"/>
  <c r="J647" i="2"/>
  <c r="J233" i="2"/>
  <c r="J231" i="2"/>
  <c r="J229" i="2"/>
  <c r="J227" i="2"/>
  <c r="J225" i="2"/>
  <c r="J223" i="2"/>
  <c r="J221" i="2"/>
  <c r="J219" i="2"/>
  <c r="J217" i="2"/>
  <c r="J215" i="2"/>
  <c r="J234" i="2"/>
  <c r="J232" i="2"/>
  <c r="J230" i="2"/>
  <c r="J228" i="2"/>
  <c r="J226" i="2"/>
  <c r="J224" i="2"/>
  <c r="J222" i="2"/>
  <c r="J220" i="2"/>
  <c r="J218" i="2"/>
  <c r="J216" i="2"/>
  <c r="J214" i="2"/>
  <c r="J175" i="2"/>
  <c r="J173" i="2"/>
  <c r="J171" i="2"/>
  <c r="J169" i="2"/>
  <c r="J167" i="2"/>
  <c r="J165" i="2"/>
  <c r="J163" i="2"/>
  <c r="J177" i="2"/>
  <c r="J176" i="2"/>
  <c r="J174" i="2"/>
  <c r="J172" i="2"/>
  <c r="J170" i="2"/>
  <c r="J168" i="2"/>
  <c r="J166" i="2"/>
  <c r="J164" i="2"/>
  <c r="J162" i="2"/>
  <c r="J132" i="2"/>
  <c r="J133" i="2"/>
  <c r="J131" i="2"/>
  <c r="J106" i="2"/>
  <c r="J104" i="2"/>
  <c r="J102" i="2"/>
  <c r="J100" i="2"/>
  <c r="J98" i="2"/>
  <c r="J96" i="2"/>
  <c r="J94" i="2"/>
  <c r="J92" i="2"/>
  <c r="J90" i="2"/>
  <c r="J107" i="2"/>
  <c r="J105" i="2"/>
  <c r="J103" i="2"/>
  <c r="J101" i="2"/>
  <c r="J99" i="2"/>
  <c r="J97" i="2"/>
  <c r="J95" i="2"/>
  <c r="J93" i="2"/>
  <c r="J91" i="2"/>
  <c r="J89" i="2"/>
  <c r="J68" i="2"/>
  <c r="J64" i="2"/>
  <c r="J60" i="2"/>
  <c r="J56" i="2"/>
  <c r="J52" i="2"/>
  <c r="J46" i="2"/>
  <c r="J42" i="2"/>
  <c r="J38" i="2"/>
  <c r="J34" i="2"/>
  <c r="J30" i="2"/>
  <c r="J65" i="2"/>
  <c r="J57" i="2"/>
  <c r="J47" i="2"/>
  <c r="J39" i="2"/>
  <c r="J31" i="2"/>
  <c r="J63" i="2"/>
  <c r="J55" i="2"/>
  <c r="J45" i="2"/>
  <c r="J37" i="2"/>
  <c r="J49" i="2"/>
  <c r="J66" i="2"/>
  <c r="J62" i="2"/>
  <c r="J58" i="2"/>
  <c r="J54" i="2"/>
  <c r="J48" i="2"/>
  <c r="J44" i="2"/>
  <c r="J40" i="2"/>
  <c r="J36" i="2"/>
  <c r="J32" i="2"/>
  <c r="J69" i="2"/>
  <c r="J61" i="2"/>
  <c r="J53" i="2"/>
  <c r="J43" i="2"/>
  <c r="J35" i="2"/>
  <c r="J67" i="2"/>
  <c r="J59" i="2"/>
  <c r="J51" i="2"/>
  <c r="J41" i="2"/>
  <c r="J33" i="2"/>
  <c r="J725" i="2"/>
  <c r="J723" i="2"/>
  <c r="J724" i="2"/>
  <c r="J720" i="2"/>
  <c r="J721" i="2"/>
  <c r="J710" i="2"/>
  <c r="J711" i="2"/>
  <c r="J680" i="2"/>
  <c r="J681" i="2"/>
  <c r="J679" i="2"/>
  <c r="J27" i="2"/>
  <c r="J707" i="2"/>
  <c r="J705" i="2"/>
  <c r="J703" i="2"/>
  <c r="J708" i="2"/>
  <c r="J706" i="2"/>
  <c r="J704" i="2"/>
  <c r="J702" i="2"/>
  <c r="J684" i="2"/>
  <c r="J683" i="2"/>
  <c r="J664" i="2"/>
  <c r="J662" i="2"/>
  <c r="J660" i="2"/>
  <c r="J658" i="2"/>
  <c r="J656" i="2"/>
  <c r="J654" i="2"/>
  <c r="J665" i="2"/>
  <c r="J663" i="2"/>
  <c r="J661" i="2"/>
  <c r="J659" i="2"/>
  <c r="J657" i="2"/>
  <c r="J655" i="2"/>
  <c r="J653" i="2"/>
  <c r="J686" i="2"/>
  <c r="J687" i="2"/>
  <c r="J688" i="2"/>
  <c r="J676" i="2"/>
  <c r="J674" i="2"/>
  <c r="J672" i="2"/>
  <c r="J670" i="2"/>
  <c r="J668" i="2"/>
  <c r="J677" i="2"/>
  <c r="J675" i="2"/>
  <c r="J673" i="2"/>
  <c r="J671" i="2"/>
  <c r="J669" i="2"/>
  <c r="J667" i="2"/>
  <c r="J198" i="2"/>
  <c r="J196" i="2"/>
  <c r="J194" i="2"/>
  <c r="J192" i="2"/>
  <c r="J190" i="2"/>
  <c r="J188" i="2"/>
  <c r="J186" i="2"/>
  <c r="J184" i="2"/>
  <c r="J200" i="2"/>
  <c r="J199" i="2"/>
  <c r="J197" i="2"/>
  <c r="J195" i="2"/>
  <c r="J193" i="2"/>
  <c r="J191" i="2"/>
  <c r="J189" i="2"/>
  <c r="J187" i="2"/>
  <c r="J185" i="2"/>
  <c r="J183" i="2"/>
  <c r="J148" i="2"/>
  <c r="J146" i="2"/>
  <c r="J144" i="2"/>
  <c r="J149" i="2"/>
  <c r="J147" i="2"/>
  <c r="J145" i="2"/>
  <c r="J143" i="2"/>
  <c r="J128" i="2"/>
  <c r="J126" i="2"/>
  <c r="J124" i="2"/>
  <c r="J122" i="2"/>
  <c r="J120" i="2"/>
  <c r="J118" i="2"/>
  <c r="J116" i="2"/>
  <c r="J114" i="2"/>
  <c r="J112" i="2"/>
  <c r="J129" i="2"/>
  <c r="J127" i="2"/>
  <c r="J125" i="2"/>
  <c r="J123" i="2"/>
  <c r="J121" i="2"/>
  <c r="J119" i="2"/>
  <c r="J117" i="2"/>
  <c r="J115" i="2"/>
  <c r="J113" i="2"/>
  <c r="J111" i="2"/>
  <c r="J86" i="2"/>
  <c r="J84" i="2"/>
  <c r="J82" i="2"/>
  <c r="J80" i="2"/>
  <c r="J78" i="2"/>
  <c r="J76" i="2"/>
  <c r="J74" i="2"/>
  <c r="J72" i="2"/>
  <c r="J87" i="2"/>
  <c r="J85" i="2"/>
  <c r="J81" i="2"/>
  <c r="J77" i="2"/>
  <c r="J73" i="2"/>
  <c r="J83" i="2"/>
  <c r="J79" i="2"/>
  <c r="J75" i="2"/>
  <c r="J71" i="2"/>
  <c r="J7" i="2"/>
  <c r="J5" i="2"/>
  <c r="J8" i="2"/>
  <c r="J6" i="2"/>
  <c r="J9" i="2"/>
  <c r="J159" i="2"/>
  <c r="J157" i="2"/>
  <c r="J155" i="2"/>
  <c r="J153" i="2"/>
  <c r="J151" i="2"/>
  <c r="J158" i="2"/>
  <c r="J156" i="2"/>
  <c r="J154" i="2"/>
  <c r="J152" i="2"/>
  <c r="J160" i="2"/>
  <c r="J718" i="2"/>
  <c r="J717" i="2"/>
  <c r="J699" i="2"/>
  <c r="J697" i="2"/>
  <c r="J695" i="2"/>
  <c r="J693" i="2"/>
  <c r="J691" i="2"/>
  <c r="J700" i="2"/>
  <c r="J698" i="2"/>
  <c r="J696" i="2"/>
  <c r="J694" i="2"/>
  <c r="J692" i="2"/>
  <c r="J690" i="2"/>
  <c r="J142" i="2"/>
  <c r="G729" i="2"/>
  <c r="J283" i="2" l="1"/>
  <c r="J299" i="2"/>
  <c r="J257" i="2"/>
  <c r="J238" i="2"/>
  <c r="J318" i="2"/>
  <c r="J253" i="2"/>
  <c r="J322" i="2"/>
  <c r="J306" i="2"/>
  <c r="J277" i="2"/>
  <c r="J342" i="2"/>
  <c r="J367" i="2"/>
  <c r="J491" i="2"/>
  <c r="J502" i="2"/>
  <c r="J361" i="2"/>
  <c r="J497" i="2"/>
  <c r="J462" i="2"/>
  <c r="J423" i="2"/>
  <c r="J505" i="2"/>
  <c r="J428" i="2"/>
  <c r="J455" i="2"/>
  <c r="J474" i="2"/>
  <c r="J620" i="2"/>
  <c r="J519" i="2"/>
  <c r="J582" i="2"/>
  <c r="J392" i="2"/>
  <c r="J409" i="2"/>
  <c r="J400" i="2"/>
  <c r="J452" i="2"/>
  <c r="J553" i="2"/>
  <c r="J598" i="2"/>
  <c r="J577" i="2"/>
  <c r="J593" i="2"/>
  <c r="J719" i="2"/>
  <c r="J130" i="2"/>
  <c r="J201" i="2"/>
  <c r="J678" i="2"/>
  <c r="J666" i="2"/>
  <c r="J108" i="2"/>
  <c r="J652" i="2"/>
  <c r="J213" i="2"/>
  <c r="J178" i="2"/>
  <c r="J235" i="2"/>
  <c r="J50" i="2"/>
  <c r="J701" i="2"/>
  <c r="J161" i="2"/>
  <c r="J10" i="2"/>
  <c r="J88" i="2"/>
  <c r="J150" i="2"/>
  <c r="J689" i="2"/>
  <c r="J685" i="2"/>
  <c r="J709" i="2"/>
  <c r="J682" i="2"/>
  <c r="J712" i="2"/>
  <c r="J722" i="2"/>
  <c r="J726" i="2"/>
  <c r="J70" i="2"/>
  <c r="J134" i="2"/>
  <c r="J729" i="2" l="1"/>
</calcChain>
</file>

<file path=xl/sharedStrings.xml><?xml version="1.0" encoding="utf-8"?>
<sst xmlns="http://schemas.openxmlformats.org/spreadsheetml/2006/main" count="756" uniqueCount="167">
  <si>
    <t>1610-106</t>
  </si>
  <si>
    <t>1615-200</t>
  </si>
  <si>
    <t>1615-205</t>
  </si>
  <si>
    <t>1615-206</t>
  </si>
  <si>
    <t>1615-506</t>
  </si>
  <si>
    <t>1615-600</t>
  </si>
  <si>
    <t>1615-601</t>
  </si>
  <si>
    <t>1615-700</t>
  </si>
  <si>
    <t>1615-730</t>
  </si>
  <si>
    <t>1620-200</t>
  </si>
  <si>
    <t>1620-201</t>
  </si>
  <si>
    <t>1620-403</t>
  </si>
  <si>
    <t>1620-500</t>
  </si>
  <si>
    <t>1620-508</t>
  </si>
  <si>
    <t>1620-600</t>
  </si>
  <si>
    <t>1620-700</t>
  </si>
  <si>
    <t>1625-300</t>
  </si>
  <si>
    <t>1625-304</t>
  </si>
  <si>
    <t>1625-305</t>
  </si>
  <si>
    <t>1625-401</t>
  </si>
  <si>
    <t>1625-410</t>
  </si>
  <si>
    <t>1625-501</t>
  </si>
  <si>
    <t>1625-510</t>
  </si>
  <si>
    <t>1625-610</t>
  </si>
  <si>
    <t>1625-620</t>
  </si>
  <si>
    <t>1625-710</t>
  </si>
  <si>
    <t>1625-720</t>
  </si>
  <si>
    <t>1625-730</t>
  </si>
  <si>
    <t>1625-815</t>
  </si>
  <si>
    <t>1625-905</t>
  </si>
  <si>
    <t>1625-961</t>
  </si>
  <si>
    <t>1635-300</t>
  </si>
  <si>
    <t>1635-304</t>
  </si>
  <si>
    <t>1635-305</t>
  </si>
  <si>
    <t>1635-402</t>
  </si>
  <si>
    <t>1635-404</t>
  </si>
  <si>
    <t>1635-710</t>
  </si>
  <si>
    <t>1635-720</t>
  </si>
  <si>
    <t>1635-730</t>
  </si>
  <si>
    <t>1640-300</t>
  </si>
  <si>
    <t>1640-301</t>
  </si>
  <si>
    <t>1640-304</t>
  </si>
  <si>
    <t>1640-306</t>
  </si>
  <si>
    <t>1640-307</t>
  </si>
  <si>
    <t>1640-401</t>
  </si>
  <si>
    <t>1640-405</t>
  </si>
  <si>
    <t>1640-407</t>
  </si>
  <si>
    <t>1640-710</t>
  </si>
  <si>
    <t>1640-711</t>
  </si>
  <si>
    <t>1645-110</t>
  </si>
  <si>
    <t>1645-200</t>
  </si>
  <si>
    <t>1645-201</t>
  </si>
  <si>
    <t>1645-202</t>
  </si>
  <si>
    <t>1645-210</t>
  </si>
  <si>
    <t>1645-220</t>
  </si>
  <si>
    <t>1645-320</t>
  </si>
  <si>
    <t>1645-330</t>
  </si>
  <si>
    <t>1645-505</t>
  </si>
  <si>
    <t>1645-507</t>
  </si>
  <si>
    <t>1645-605</t>
  </si>
  <si>
    <t>1645-810</t>
  </si>
  <si>
    <t>1645-820</t>
  </si>
  <si>
    <t>1650-411</t>
  </si>
  <si>
    <t>1650-412</t>
  </si>
  <si>
    <t>1650-420</t>
  </si>
  <si>
    <t>1650-430</t>
  </si>
  <si>
    <t>1650-440</t>
  </si>
  <si>
    <t>1650-470</t>
  </si>
  <si>
    <t>1650-490</t>
  </si>
  <si>
    <t>1665-200</t>
  </si>
  <si>
    <t>1665-403</t>
  </si>
  <si>
    <t>1665-500</t>
  </si>
  <si>
    <t>1665-600</t>
  </si>
  <si>
    <t>1665-700</t>
  </si>
  <si>
    <t>1665-730</t>
  </si>
  <si>
    <t>Description</t>
  </si>
  <si>
    <t xml:space="preserve"> </t>
  </si>
  <si>
    <t>Theo Res</t>
  </si>
  <si>
    <t>1610-106 Total</t>
  </si>
  <si>
    <t>1615-200 Total</t>
  </si>
  <si>
    <t>1615-205 Total</t>
  </si>
  <si>
    <t>1615-506 Total</t>
  </si>
  <si>
    <t>1615-600 Total</t>
  </si>
  <si>
    <t>1615-601 Total</t>
  </si>
  <si>
    <t>1615-700 Total</t>
  </si>
  <si>
    <t>1615-730 Total</t>
  </si>
  <si>
    <t>1620-200 Total</t>
  </si>
  <si>
    <t>1620-201 Total</t>
  </si>
  <si>
    <t>1620-403 Total</t>
  </si>
  <si>
    <t>1620-500 Total</t>
  </si>
  <si>
    <t>1620-508 Total</t>
  </si>
  <si>
    <t>1620-600 Total</t>
  </si>
  <si>
    <t>1620-700 Total</t>
  </si>
  <si>
    <t>1625-300 Total</t>
  </si>
  <si>
    <t>1625-304 Total</t>
  </si>
  <si>
    <t>1625-305 Total</t>
  </si>
  <si>
    <t>1625-401 Total</t>
  </si>
  <si>
    <t>1625-410 Total</t>
  </si>
  <si>
    <t>1625-501 Total</t>
  </si>
  <si>
    <t>1625-510 Total</t>
  </si>
  <si>
    <t>1625-610 Total</t>
  </si>
  <si>
    <t>1625-620 Total</t>
  </si>
  <si>
    <t>1625-710 Total</t>
  </si>
  <si>
    <t>1625-720 Total</t>
  </si>
  <si>
    <t>1625-730 Total</t>
  </si>
  <si>
    <t>1625-815 Total</t>
  </si>
  <si>
    <t>1625-905 Total</t>
  </si>
  <si>
    <t>1625-961 Total</t>
  </si>
  <si>
    <t>1635-300 Total</t>
  </si>
  <si>
    <t>1635-304 Total</t>
  </si>
  <si>
    <t>1635-305 Total</t>
  </si>
  <si>
    <t>1635-402 Total</t>
  </si>
  <si>
    <t>1635-404 Total</t>
  </si>
  <si>
    <t>1635-710 Total</t>
  </si>
  <si>
    <t>1635-720 Total</t>
  </si>
  <si>
    <t>1635-730 Total</t>
  </si>
  <si>
    <t>1640-300 Total</t>
  </si>
  <si>
    <t>1640-301 Total</t>
  </si>
  <si>
    <t>1640-304 Total</t>
  </si>
  <si>
    <t>1640-306 Total</t>
  </si>
  <si>
    <t>1640-307 Total</t>
  </si>
  <si>
    <t>1640-401 Total</t>
  </si>
  <si>
    <t>1640-405 Total</t>
  </si>
  <si>
    <t>1640-407 Total</t>
  </si>
  <si>
    <t>1640-710 Total</t>
  </si>
  <si>
    <t>1640-711 Total</t>
  </si>
  <si>
    <t>1645-110 Total</t>
  </si>
  <si>
    <t>1645-200 Total</t>
  </si>
  <si>
    <t>1645-201 Total</t>
  </si>
  <si>
    <t>1645-202 Total</t>
  </si>
  <si>
    <t>1645-210 Total</t>
  </si>
  <si>
    <t>1645-220 Total</t>
  </si>
  <si>
    <t>1645-320 Total</t>
  </si>
  <si>
    <t>1645-330 Total</t>
  </si>
  <si>
    <t>1645-505 Total</t>
  </si>
  <si>
    <t>1645-507 Total</t>
  </si>
  <si>
    <t>1645-605 Total</t>
  </si>
  <si>
    <t>1645-810 Total</t>
  </si>
  <si>
    <t>1645-820 Total</t>
  </si>
  <si>
    <t>1650-411 Total</t>
  </si>
  <si>
    <t>1650-412 Total</t>
  </si>
  <si>
    <t>1650-420 Total</t>
  </si>
  <si>
    <t>1650-430 Total</t>
  </si>
  <si>
    <t>1650-440 Total</t>
  </si>
  <si>
    <t>1650-470 Total</t>
  </si>
  <si>
    <t>1650-490 Total</t>
  </si>
  <si>
    <t>1665-200 Total</t>
  </si>
  <si>
    <t>1665-403 Total</t>
  </si>
  <si>
    <t>1665-500 Total</t>
  </si>
  <si>
    <t>1665-600 Total</t>
  </si>
  <si>
    <t>1665-700 Total</t>
  </si>
  <si>
    <t>1665-730 Total</t>
  </si>
  <si>
    <t>Grand Total</t>
  </si>
  <si>
    <t>1620-501</t>
  </si>
  <si>
    <t>1615-201</t>
  </si>
  <si>
    <t>Calculated Annual Accrual</t>
  </si>
  <si>
    <t>1620-501 Total</t>
  </si>
  <si>
    <t>1615-201 Total</t>
  </si>
  <si>
    <t>1615-206 Total</t>
  </si>
  <si>
    <t>Allocated Accum Depr</t>
  </si>
  <si>
    <t>Per Book Res</t>
  </si>
  <si>
    <t>Vintage</t>
  </si>
  <si>
    <t>Age</t>
  </si>
  <si>
    <t>Surviving Balance</t>
  </si>
  <si>
    <t>Average Service Life</t>
  </si>
  <si>
    <t>Remaining Life</t>
  </si>
  <si>
    <t>YEC 2021 GRA HEARING, UNDERTAKING #21 ATTACHMENT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</si>
</sst>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(&quot;$&quot;* #,##0.00_);_(&quot;$&quot;* \(#,##0.00\);_(&quot;$&quot;* &quot;-&quot;??_);_(@_)"/>
    <numFmt numFmtId="166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Segoe UI"/>
      <family val="2"/>
    </font>
    <font>
      <sz val="9"/>
      <name val="Segoe UI"/>
      <family val="2"/>
    </font>
    <font>
      <sz val="10"/>
      <name val="MS Sans Serif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2" fillId="0" borderId="0">
      <alignment vertical="center"/>
    </xf>
    <xf numFmtId="0" fontId="3" fillId="0" borderId="0">
      <alignment vertical="center"/>
    </xf>
    <xf numFmtId="0" fontId="4" fillId="0" borderId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6" fillId="8" borderId="8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9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>
      <alignment vertical="center"/>
    </xf>
  </cellStyleXfs>
  <cellXfs count="11">
    <xf numFmtId="0" fontId="0" fillId="0" borderId="0" xfId="0"/>
    <xf numFmtId="0" fontId="0" fillId="0" borderId="0" xfId="0"/>
    <xf numFmtId="0" fontId="0" fillId="0" borderId="0" xfId="0" applyFill="1"/>
    <xf numFmtId="39" fontId="0" fillId="0" borderId="0" xfId="0" applyNumberFormat="1" applyFill="1"/>
    <xf numFmtId="0" fontId="0" fillId="0" borderId="0" xfId="0" applyFill="1" applyProtection="1">
      <protection locked="0"/>
    </xf>
    <xf numFmtId="0" fontId="0" fillId="0" borderId="0" xfId="0"/>
    <xf numFmtId="0" fontId="5" fillId="0" borderId="0" xfId="0" applyFont="1" applyFill="1"/>
    <xf numFmtId="39" fontId="0" fillId="0" borderId="0" xfId="0" applyNumberFormat="1"/>
    <xf numFmtId="0" fontId="5" fillId="0" borderId="0" xfId="0" applyFont="1" applyFill="1" applyAlignment="1">
      <alignment horizontal="center" vertical="center" wrapText="1"/>
    </xf>
    <xf numFmtId="39" fontId="5" fillId="0" borderId="0" xfId="0" applyNumberFormat="1" applyFont="1" applyFill="1" applyAlignment="1">
      <alignment horizontal="center" vertical="center" wrapText="1"/>
    </xf>
    <xf numFmtId="39" fontId="5" fillId="0" borderId="0" xfId="0" applyNumberFormat="1" applyFont="1" applyFill="1" applyAlignment="1">
      <alignment horizontal="right"/>
    </xf>
  </cellXfs>
  <cellStyles count="48"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 2" xfId="4" xr:uid="{00000000-0005-0000-0000-00001B000000}"/>
    <cellStyle name="Currency 2" xfId="5" xr:uid="{00000000-0005-0000-0000-00001C000000}"/>
    <cellStyle name="Explanatory Text" xfId="21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2" xfId="1" xr:uid="{00000000-0005-0000-0000-000027000000}"/>
    <cellStyle name="Normal 3" xfId="2" xr:uid="{00000000-0005-0000-0000-000028000000}"/>
    <cellStyle name="Normal 3 2" xfId="47" xr:uid="{00000000-0005-0000-0000-000029000000}"/>
    <cellStyle name="Normal 4" xfId="3" xr:uid="{00000000-0005-0000-0000-00002A000000}"/>
    <cellStyle name="Note" xfId="20" builtinId="10" customBuiltin="1"/>
    <cellStyle name="Output" xfId="15" builtinId="21" customBuiltin="1"/>
    <cellStyle name="Title" xfId="6" builtinId="15" customBuiltin="1"/>
    <cellStyle name="Total" xfId="22" builtinId="25" customBuiltin="1"/>
    <cellStyle name="Warning Text" xfId="19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729"/>
  <sheetViews>
    <sheetView tabSelected="1" workbookViewId="0">
      <selection activeCell="B1" sqref="B1"/>
    </sheetView>
  </sheetViews>
  <sheetFormatPr defaultRowHeight="15" x14ac:dyDescent="0.25"/>
  <cols>
    <col min="1" max="1" width="13.7109375" style="2" bestFit="1" customWidth="1"/>
    <col min="2" max="2" width="7.5703125" style="2" bestFit="1" customWidth="1"/>
    <col min="3" max="3" width="9.140625" style="2"/>
    <col min="4" max="4" width="19.5703125" style="3" customWidth="1"/>
    <col min="5" max="5" width="12" style="3" customWidth="1"/>
    <col min="6" max="6" width="10.7109375" style="3" customWidth="1"/>
    <col min="7" max="7" width="17.28515625" style="3" customWidth="1"/>
    <col min="8" max="8" width="17.140625" style="3" customWidth="1"/>
    <col min="9" max="9" width="14" style="3" customWidth="1"/>
    <col min="10" max="10" width="14.7109375" style="3" customWidth="1"/>
    <col min="11" max="11" width="13.5703125" bestFit="1" customWidth="1"/>
  </cols>
  <sheetData>
    <row r="1" spans="1:10" s="5" customFormat="1" x14ac:dyDescent="0.25">
      <c r="A1" s="2"/>
      <c r="B1" s="2"/>
      <c r="C1" s="2"/>
      <c r="D1" s="3"/>
      <c r="E1" s="3"/>
      <c r="F1" s="3"/>
      <c r="G1" s="3"/>
      <c r="H1" s="3"/>
      <c r="I1" s="3"/>
      <c r="J1" s="10" t="s">
        <v>166</v>
      </c>
    </row>
    <row r="2" spans="1:10" s="5" customFormat="1" x14ac:dyDescent="0.25">
      <c r="A2" s="2"/>
      <c r="B2" s="2"/>
      <c r="C2" s="2"/>
      <c r="D2" s="3"/>
      <c r="E2" s="3"/>
      <c r="F2" s="3"/>
      <c r="G2" s="3"/>
      <c r="H2" s="3"/>
      <c r="I2" s="3"/>
      <c r="J2" s="3"/>
    </row>
    <row r="3" spans="1:10" ht="30" x14ac:dyDescent="0.25">
      <c r="A3" s="8" t="s">
        <v>75</v>
      </c>
      <c r="B3" s="8" t="s">
        <v>161</v>
      </c>
      <c r="C3" s="8" t="s">
        <v>162</v>
      </c>
      <c r="D3" s="9" t="s">
        <v>163</v>
      </c>
      <c r="E3" s="9" t="s">
        <v>164</v>
      </c>
      <c r="F3" s="9" t="s">
        <v>165</v>
      </c>
      <c r="G3" s="9" t="s">
        <v>77</v>
      </c>
      <c r="H3" s="9" t="s">
        <v>155</v>
      </c>
      <c r="I3" s="9" t="s">
        <v>160</v>
      </c>
      <c r="J3" s="9" t="s">
        <v>159</v>
      </c>
    </row>
    <row r="4" spans="1:10" s="5" customFormat="1" x14ac:dyDescent="0.25">
      <c r="A4" s="8"/>
      <c r="B4" s="8"/>
      <c r="C4" s="8"/>
      <c r="D4" s="9"/>
      <c r="E4" s="9"/>
      <c r="F4" s="9"/>
      <c r="G4" s="9"/>
      <c r="H4" s="9"/>
      <c r="I4" s="9"/>
      <c r="J4" s="9"/>
    </row>
    <row r="5" spans="1:10" x14ac:dyDescent="0.25">
      <c r="A5" s="2" t="s">
        <v>0</v>
      </c>
      <c r="B5" s="2">
        <v>2017</v>
      </c>
      <c r="C5" s="2">
        <v>1.5</v>
      </c>
      <c r="D5" s="3">
        <v>50344.23</v>
      </c>
      <c r="E5" s="3">
        <v>50</v>
      </c>
      <c r="F5" s="3">
        <v>48.585090000000001</v>
      </c>
      <c r="G5" s="3">
        <f>D5*(1-F5/E5)</f>
        <v>1424.651089385997</v>
      </c>
      <c r="H5" s="3">
        <f>+D5/E5</f>
        <v>1006.8846000000001</v>
      </c>
      <c r="J5" s="3">
        <f>+I$10/G$10*G5</f>
        <v>1453.7879785448129</v>
      </c>
    </row>
    <row r="6" spans="1:10" x14ac:dyDescent="0.25">
      <c r="A6" s="2" t="s">
        <v>0</v>
      </c>
      <c r="B6" s="2">
        <v>2003</v>
      </c>
      <c r="C6" s="2">
        <v>15.5</v>
      </c>
      <c r="D6" s="3">
        <f>-354382.66+414449.4</f>
        <v>60066.740000000049</v>
      </c>
      <c r="E6" s="3">
        <v>50</v>
      </c>
      <c r="F6" s="3">
        <v>35.89282</v>
      </c>
      <c r="G6" s="3">
        <f>D6*(1-F6/E6)</f>
        <v>16947.446263864011</v>
      </c>
      <c r="H6" s="3">
        <f t="shared" ref="H6:H69" si="0">+D6/E6</f>
        <v>1201.334800000001</v>
      </c>
      <c r="J6" s="3">
        <f>+I$10/G$10*G6</f>
        <v>17294.054543599374</v>
      </c>
    </row>
    <row r="7" spans="1:10" x14ac:dyDescent="0.25">
      <c r="A7" s="2" t="s">
        <v>0</v>
      </c>
      <c r="B7" s="2">
        <v>1998</v>
      </c>
      <c r="C7" s="2">
        <v>20.5</v>
      </c>
      <c r="D7" s="3">
        <v>9579.66</v>
      </c>
      <c r="E7" s="3">
        <v>50</v>
      </c>
      <c r="F7" s="3">
        <v>31.661449999999999</v>
      </c>
      <c r="G7" s="3">
        <f>D7*(1-F7/E7)</f>
        <v>3513.5414778600007</v>
      </c>
      <c r="H7" s="3">
        <f t="shared" si="0"/>
        <v>191.5932</v>
      </c>
      <c r="J7" s="3">
        <f>+I$10/G$10*G7</f>
        <v>3585.4002433907458</v>
      </c>
    </row>
    <row r="8" spans="1:10" s="1" customFormat="1" x14ac:dyDescent="0.25">
      <c r="A8" s="2" t="s">
        <v>0</v>
      </c>
      <c r="B8" s="2">
        <v>1997</v>
      </c>
      <c r="C8" s="2">
        <v>21.5</v>
      </c>
      <c r="D8" s="3">
        <v>375.82</v>
      </c>
      <c r="E8" s="3">
        <v>50</v>
      </c>
      <c r="F8" s="3">
        <v>30.83888</v>
      </c>
      <c r="G8" s="3">
        <f t="shared" ref="G8:G9" si="1">D8*(1-F8/E8)</f>
        <v>144.02264236799999</v>
      </c>
      <c r="H8" s="3">
        <f t="shared" si="0"/>
        <v>7.5164</v>
      </c>
      <c r="I8" s="3"/>
      <c r="J8" s="3">
        <f>+I$10/G$10*G8</f>
        <v>146.96818587567017</v>
      </c>
    </row>
    <row r="9" spans="1:10" s="1" customFormat="1" x14ac:dyDescent="0.25">
      <c r="A9" s="2" t="s">
        <v>0</v>
      </c>
      <c r="B9" s="2">
        <v>1996</v>
      </c>
      <c r="C9" s="2">
        <v>22.5</v>
      </c>
      <c r="D9" s="3">
        <v>8413.34</v>
      </c>
      <c r="E9" s="3">
        <v>50</v>
      </c>
      <c r="F9" s="3">
        <v>30.024719999999999</v>
      </c>
      <c r="G9" s="3">
        <f t="shared" si="1"/>
        <v>3361.176444704</v>
      </c>
      <c r="H9" s="3">
        <f t="shared" si="0"/>
        <v>168.26679999999999</v>
      </c>
      <c r="I9" s="3"/>
      <c r="J9" s="3">
        <f>+I$10/G$10*G9</f>
        <v>3429.9190485893987</v>
      </c>
    </row>
    <row r="10" spans="1:10" s="5" customFormat="1" x14ac:dyDescent="0.25">
      <c r="A10" s="6" t="s">
        <v>78</v>
      </c>
      <c r="B10" s="2"/>
      <c r="C10" s="2"/>
      <c r="D10" s="3">
        <f>SUBTOTAL(9,D5:D9)</f>
        <v>128779.79000000007</v>
      </c>
      <c r="E10" s="3"/>
      <c r="F10" s="3"/>
      <c r="G10" s="3">
        <f>SUBTOTAL(9,G5:G9)</f>
        <v>25390.837918182009</v>
      </c>
      <c r="H10" s="3">
        <f>SUBTOTAL(9,H5:H9)</f>
        <v>2575.5958000000005</v>
      </c>
      <c r="I10" s="3">
        <v>25910.13</v>
      </c>
      <c r="J10" s="3">
        <f>SUBTOTAL(9,J5:J9)</f>
        <v>25910.13</v>
      </c>
    </row>
    <row r="11" spans="1:10" x14ac:dyDescent="0.25">
      <c r="A11" s="2" t="s">
        <v>1</v>
      </c>
      <c r="B11" s="2">
        <v>2016</v>
      </c>
      <c r="C11" s="2">
        <v>2.5</v>
      </c>
      <c r="D11" s="3">
        <v>20857.04</v>
      </c>
      <c r="E11" s="3">
        <v>72</v>
      </c>
      <c r="F11" s="3">
        <v>69.744100000000003</v>
      </c>
      <c r="G11" s="3">
        <f t="shared" ref="G11" si="2">D11*(1-F11/E11)</f>
        <v>653.49161855555519</v>
      </c>
      <c r="H11" s="3">
        <f t="shared" si="0"/>
        <v>289.68111111111114</v>
      </c>
      <c r="J11" s="3">
        <f t="shared" ref="J11:J26" si="3">+I$27/G$27*G11</f>
        <v>608.34933932381909</v>
      </c>
    </row>
    <row r="12" spans="1:10" x14ac:dyDescent="0.25">
      <c r="A12" s="2" t="s">
        <v>1</v>
      </c>
      <c r="B12" s="2">
        <v>2015</v>
      </c>
      <c r="C12" s="2">
        <v>3.5</v>
      </c>
      <c r="D12" s="3">
        <v>3349276</v>
      </c>
      <c r="E12" s="3">
        <v>72</v>
      </c>
      <c r="F12" s="3">
        <v>68.847620000000006</v>
      </c>
      <c r="G12" s="3">
        <f t="shared" ref="G12:G28" si="4">D12*(1-F12/E12)</f>
        <v>146641.53717888871</v>
      </c>
      <c r="H12" s="3">
        <f t="shared" si="0"/>
        <v>46517.722222222219</v>
      </c>
      <c r="J12" s="3">
        <f t="shared" si="3"/>
        <v>136511.74663477688</v>
      </c>
    </row>
    <row r="13" spans="1:10" x14ac:dyDescent="0.25">
      <c r="A13" s="2" t="s">
        <v>1</v>
      </c>
      <c r="B13" s="2">
        <v>2014</v>
      </c>
      <c r="C13" s="2">
        <v>4.5</v>
      </c>
      <c r="D13" s="3">
        <v>397481.6</v>
      </c>
      <c r="E13" s="3">
        <v>72</v>
      </c>
      <c r="F13" s="3">
        <v>67.955010000000001</v>
      </c>
      <c r="G13" s="3">
        <f t="shared" si="4"/>
        <v>22330.681905333313</v>
      </c>
      <c r="H13" s="3">
        <f t="shared" si="0"/>
        <v>5520.5777777777776</v>
      </c>
      <c r="J13" s="3">
        <f t="shared" si="3"/>
        <v>20788.109897701765</v>
      </c>
    </row>
    <row r="14" spans="1:10" x14ac:dyDescent="0.25">
      <c r="A14" s="2" t="s">
        <v>1</v>
      </c>
      <c r="B14" s="2">
        <v>2013</v>
      </c>
      <c r="C14" s="2">
        <v>5.5</v>
      </c>
      <c r="D14" s="3">
        <v>32981.39</v>
      </c>
      <c r="E14" s="3">
        <v>72</v>
      </c>
      <c r="F14" s="3">
        <v>67.066050000000004</v>
      </c>
      <c r="G14" s="3">
        <f t="shared" si="4"/>
        <v>2260.1184609791635</v>
      </c>
      <c r="H14" s="3">
        <f t="shared" si="0"/>
        <v>458.07486111111109</v>
      </c>
      <c r="J14" s="3">
        <f t="shared" si="3"/>
        <v>2103.9926656891826</v>
      </c>
    </row>
    <row r="15" spans="1:10" x14ac:dyDescent="0.25">
      <c r="A15" s="2" t="s">
        <v>1</v>
      </c>
      <c r="B15" s="2">
        <v>2012</v>
      </c>
      <c r="C15" s="2">
        <v>6.5</v>
      </c>
      <c r="D15" s="3">
        <v>652043</v>
      </c>
      <c r="E15" s="3">
        <v>72</v>
      </c>
      <c r="F15" s="3">
        <v>66.180539999999993</v>
      </c>
      <c r="G15" s="3">
        <f t="shared" si="4"/>
        <v>52701.918844166692</v>
      </c>
      <c r="H15" s="3">
        <f t="shared" si="0"/>
        <v>9056.1527777777774</v>
      </c>
      <c r="J15" s="3">
        <f t="shared" si="3"/>
        <v>49061.344628738691</v>
      </c>
    </row>
    <row r="16" spans="1:10" x14ac:dyDescent="0.25">
      <c r="A16" s="2" t="s">
        <v>1</v>
      </c>
      <c r="B16" s="2">
        <v>2011</v>
      </c>
      <c r="C16" s="2">
        <v>7.5</v>
      </c>
      <c r="D16" s="3">
        <v>19517116</v>
      </c>
      <c r="E16" s="3">
        <v>72</v>
      </c>
      <c r="F16" s="3">
        <v>65.299419999999998</v>
      </c>
      <c r="G16" s="3">
        <f t="shared" si="4"/>
        <v>1816333.2934344455</v>
      </c>
      <c r="H16" s="3">
        <f t="shared" si="0"/>
        <v>271071.05555555556</v>
      </c>
      <c r="J16" s="3">
        <f t="shared" si="3"/>
        <v>1690863.5515403557</v>
      </c>
    </row>
    <row r="17" spans="1:10" x14ac:dyDescent="0.25">
      <c r="A17" s="2" t="s">
        <v>1</v>
      </c>
      <c r="B17" s="2">
        <v>2010</v>
      </c>
      <c r="C17" s="2">
        <v>8.5</v>
      </c>
      <c r="D17" s="3">
        <v>784105.5</v>
      </c>
      <c r="E17" s="3">
        <v>72</v>
      </c>
      <c r="F17" s="3">
        <v>64.421800000000005</v>
      </c>
      <c r="G17" s="3">
        <f t="shared" si="4"/>
        <v>82529.281945833311</v>
      </c>
      <c r="H17" s="3">
        <f t="shared" si="0"/>
        <v>10890.354166666666</v>
      </c>
      <c r="J17" s="3">
        <f t="shared" si="3"/>
        <v>76828.275560122856</v>
      </c>
    </row>
    <row r="18" spans="1:10" x14ac:dyDescent="0.25">
      <c r="A18" s="2" t="s">
        <v>1</v>
      </c>
      <c r="B18" s="2">
        <v>2009</v>
      </c>
      <c r="C18" s="2">
        <v>9.5</v>
      </c>
      <c r="D18" s="3">
        <v>209425.5</v>
      </c>
      <c r="E18" s="3">
        <v>72</v>
      </c>
      <c r="F18" s="3">
        <v>63.548270000000002</v>
      </c>
      <c r="G18" s="3">
        <f t="shared" si="4"/>
        <v>24583.441404375004</v>
      </c>
      <c r="H18" s="3">
        <f t="shared" si="0"/>
        <v>2908.6875</v>
      </c>
      <c r="J18" s="3">
        <f t="shared" si="3"/>
        <v>22885.251948163983</v>
      </c>
    </row>
    <row r="19" spans="1:10" s="1" customFormat="1" x14ac:dyDescent="0.25">
      <c r="A19" s="2" t="s">
        <v>1</v>
      </c>
      <c r="B19" s="2">
        <v>2008</v>
      </c>
      <c r="C19" s="2">
        <v>10.5</v>
      </c>
      <c r="D19" s="3">
        <v>173953.2</v>
      </c>
      <c r="E19" s="3">
        <v>72</v>
      </c>
      <c r="F19" s="3">
        <v>62.678910000000002</v>
      </c>
      <c r="G19" s="3">
        <f t="shared" si="4"/>
        <v>22519.908791499995</v>
      </c>
      <c r="H19" s="3">
        <f t="shared" si="0"/>
        <v>2416.0166666666669</v>
      </c>
      <c r="I19" s="3"/>
      <c r="J19" s="3">
        <f t="shared" si="3"/>
        <v>20964.265257484727</v>
      </c>
    </row>
    <row r="20" spans="1:10" s="1" customFormat="1" x14ac:dyDescent="0.25">
      <c r="A20" s="2" t="s">
        <v>1</v>
      </c>
      <c r="B20" s="2">
        <v>2007</v>
      </c>
      <c r="C20" s="2">
        <v>11.5</v>
      </c>
      <c r="D20" s="3">
        <v>48601.17</v>
      </c>
      <c r="E20" s="3">
        <v>72</v>
      </c>
      <c r="F20" s="3">
        <v>61.813229999999997</v>
      </c>
      <c r="G20" s="3">
        <f t="shared" si="4"/>
        <v>6876.2352850125008</v>
      </c>
      <c r="H20" s="3">
        <f t="shared" si="0"/>
        <v>675.01625000000001</v>
      </c>
      <c r="I20" s="3"/>
      <c r="J20" s="3">
        <f t="shared" si="3"/>
        <v>6401.2346507499487</v>
      </c>
    </row>
    <row r="21" spans="1:10" s="1" customFormat="1" x14ac:dyDescent="0.25">
      <c r="A21" s="2" t="s">
        <v>1</v>
      </c>
      <c r="B21" s="2">
        <v>2005</v>
      </c>
      <c r="C21" s="2">
        <v>13.5</v>
      </c>
      <c r="D21" s="3">
        <v>102083.3</v>
      </c>
      <c r="E21" s="3">
        <v>72</v>
      </c>
      <c r="F21" s="3">
        <v>60.09534</v>
      </c>
      <c r="G21" s="3">
        <f t="shared" si="4"/>
        <v>16878.708030249996</v>
      </c>
      <c r="H21" s="3">
        <f t="shared" si="0"/>
        <v>1417.8236111111112</v>
      </c>
      <c r="I21" s="3"/>
      <c r="J21" s="3">
        <f t="shared" si="3"/>
        <v>15712.750687665171</v>
      </c>
    </row>
    <row r="22" spans="1:10" s="1" customFormat="1" x14ac:dyDescent="0.25">
      <c r="A22" s="2" t="s">
        <v>1</v>
      </c>
      <c r="B22" s="2">
        <v>2002</v>
      </c>
      <c r="C22" s="2">
        <v>16.5</v>
      </c>
      <c r="D22" s="3">
        <v>53131.54</v>
      </c>
      <c r="E22" s="3">
        <v>72</v>
      </c>
      <c r="F22" s="3">
        <v>57.550550000000001</v>
      </c>
      <c r="G22" s="3">
        <f t="shared" si="4"/>
        <v>10662.79903684722</v>
      </c>
      <c r="H22" s="3">
        <f t="shared" si="0"/>
        <v>737.93805555555559</v>
      </c>
      <c r="I22" s="3"/>
      <c r="J22" s="3">
        <f t="shared" si="3"/>
        <v>9926.2279197192292</v>
      </c>
    </row>
    <row r="23" spans="1:10" s="1" customFormat="1" x14ac:dyDescent="0.25">
      <c r="A23" s="2" t="s">
        <v>1</v>
      </c>
      <c r="B23" s="2">
        <v>2001</v>
      </c>
      <c r="C23" s="2">
        <v>17.5</v>
      </c>
      <c r="D23" s="3">
        <v>44025.67</v>
      </c>
      <c r="E23" s="3">
        <v>72</v>
      </c>
      <c r="F23" s="3">
        <v>56.711539999999999</v>
      </c>
      <c r="G23" s="3">
        <f t="shared" si="4"/>
        <v>9348.3985384472198</v>
      </c>
      <c r="H23" s="3">
        <f t="shared" si="0"/>
        <v>611.46763888888881</v>
      </c>
      <c r="I23" s="3"/>
      <c r="J23" s="3">
        <f t="shared" si="3"/>
        <v>8702.6243537301725</v>
      </c>
    </row>
    <row r="24" spans="1:10" x14ac:dyDescent="0.25">
      <c r="A24" s="2" t="s">
        <v>1</v>
      </c>
      <c r="B24" s="2">
        <v>1975</v>
      </c>
      <c r="C24" s="2">
        <v>43.5</v>
      </c>
      <c r="D24" s="3">
        <v>3622090</v>
      </c>
      <c r="E24" s="3">
        <v>72</v>
      </c>
      <c r="F24" s="3">
        <v>36.707180000000001</v>
      </c>
      <c r="G24" s="3">
        <f t="shared" si="4"/>
        <v>1775469.033247222</v>
      </c>
      <c r="H24" s="3">
        <f t="shared" si="0"/>
        <v>50306.805555555555</v>
      </c>
      <c r="J24" s="3">
        <f t="shared" si="3"/>
        <v>1652822.1368060659</v>
      </c>
    </row>
    <row r="25" spans="1:10" x14ac:dyDescent="0.25">
      <c r="A25" s="2" t="s">
        <v>1</v>
      </c>
      <c r="B25" s="2">
        <v>1958</v>
      </c>
      <c r="C25" s="2">
        <v>60.5</v>
      </c>
      <c r="D25" s="3">
        <v>4723651</v>
      </c>
      <c r="E25" s="3">
        <v>72</v>
      </c>
      <c r="F25" s="3">
        <v>25.93403</v>
      </c>
      <c r="G25" s="3">
        <f t="shared" si="4"/>
        <v>3022216.184117639</v>
      </c>
      <c r="H25" s="3">
        <f t="shared" si="0"/>
        <v>65606.263888888891</v>
      </c>
      <c r="J25" s="3">
        <f t="shared" si="3"/>
        <v>2813445.7530849231</v>
      </c>
    </row>
    <row r="26" spans="1:10" x14ac:dyDescent="0.25">
      <c r="A26" s="2" t="s">
        <v>1</v>
      </c>
      <c r="B26" s="2">
        <v>1952</v>
      </c>
      <c r="C26" s="2">
        <v>66.5</v>
      </c>
      <c r="D26" s="3">
        <v>432301</v>
      </c>
      <c r="E26" s="3">
        <v>72</v>
      </c>
      <c r="F26" s="3">
        <v>22.660830000000001</v>
      </c>
      <c r="G26" s="3">
        <f t="shared" si="4"/>
        <v>296241.28514125</v>
      </c>
      <c r="H26" s="3">
        <f t="shared" si="0"/>
        <v>6004.1805555555557</v>
      </c>
      <c r="J26" s="3">
        <f t="shared" si="3"/>
        <v>275777.35502478783</v>
      </c>
    </row>
    <row r="27" spans="1:10" s="5" customFormat="1" x14ac:dyDescent="0.25">
      <c r="A27" s="6" t="s">
        <v>79</v>
      </c>
      <c r="B27" s="2"/>
      <c r="C27" s="2"/>
      <c r="D27" s="3">
        <f>SUBTOTAL(9,D11:D26)</f>
        <v>34163122.910000004</v>
      </c>
      <c r="E27" s="3"/>
      <c r="F27" s="3"/>
      <c r="G27" s="3">
        <f>SUBTOTAL(9,G11:G26)</f>
        <v>7308246.3169807456</v>
      </c>
      <c r="H27" s="3">
        <f>SUBTOTAL(9,H11:H26)</f>
        <v>474487.81819444441</v>
      </c>
      <c r="I27" s="3">
        <v>6803402.9699999997</v>
      </c>
      <c r="J27" s="3">
        <f>SUBTOTAL(9,J11:J26)</f>
        <v>6803402.9699999988</v>
      </c>
    </row>
    <row r="28" spans="1:10" s="5" customFormat="1" x14ac:dyDescent="0.25">
      <c r="A28" s="2" t="s">
        <v>154</v>
      </c>
      <c r="B28" s="2">
        <v>2017</v>
      </c>
      <c r="C28" s="2">
        <v>1.5</v>
      </c>
      <c r="D28" s="3">
        <v>10278688.460000001</v>
      </c>
      <c r="E28" s="3">
        <v>40</v>
      </c>
      <c r="F28" s="3">
        <v>38.590000000000003</v>
      </c>
      <c r="G28" s="3">
        <f t="shared" si="4"/>
        <v>362323.76821499894</v>
      </c>
      <c r="H28" s="3">
        <f t="shared" si="0"/>
        <v>256967.21150000003</v>
      </c>
      <c r="I28" s="3"/>
      <c r="J28" s="3">
        <f>+I$29/G$29*G28</f>
        <v>427339.99</v>
      </c>
    </row>
    <row r="29" spans="1:10" s="5" customFormat="1" x14ac:dyDescent="0.25">
      <c r="A29" s="6" t="s">
        <v>157</v>
      </c>
      <c r="B29" s="2"/>
      <c r="C29" s="2"/>
      <c r="D29" s="3">
        <f>SUBTOTAL(9,D28:D28)</f>
        <v>10278688.460000001</v>
      </c>
      <c r="E29" s="3"/>
      <c r="F29" s="3"/>
      <c r="G29" s="3">
        <f>SUBTOTAL(9,G28:G28)</f>
        <v>362323.76821499894</v>
      </c>
      <c r="H29" s="3">
        <f>SUBTOTAL(9,H28:H28)</f>
        <v>256967.21150000003</v>
      </c>
      <c r="I29" s="3">
        <v>427339.99</v>
      </c>
      <c r="J29" s="3">
        <f>SUBTOTAL(9,J28:J28)</f>
        <v>427339.99</v>
      </c>
    </row>
    <row r="30" spans="1:10" x14ac:dyDescent="0.25">
      <c r="A30" s="2" t="s">
        <v>2</v>
      </c>
      <c r="B30" s="2">
        <v>2018</v>
      </c>
      <c r="C30" s="2">
        <v>0.5</v>
      </c>
      <c r="D30" s="3">
        <v>85916.17</v>
      </c>
      <c r="E30" s="3">
        <v>103</v>
      </c>
      <c r="F30" s="3">
        <v>102.4866</v>
      </c>
      <c r="G30" s="3">
        <f t="shared" ref="G30:G31" si="5">D30*(1-F30/E30)</f>
        <v>428.2462298834962</v>
      </c>
      <c r="H30" s="3">
        <f t="shared" si="0"/>
        <v>834.13757281553399</v>
      </c>
      <c r="J30" s="3">
        <f t="shared" ref="J30:J49" si="6">I$70/(+G$70+$G$50)*G30</f>
        <v>456.30094012500575</v>
      </c>
    </row>
    <row r="31" spans="1:10" x14ac:dyDescent="0.25">
      <c r="A31" s="2" t="s">
        <v>2</v>
      </c>
      <c r="B31" s="2">
        <v>2016</v>
      </c>
      <c r="C31" s="2">
        <v>2.5</v>
      </c>
      <c r="D31" s="3">
        <v>681309.2</v>
      </c>
      <c r="E31" s="3">
        <v>103</v>
      </c>
      <c r="F31" s="3">
        <v>100.5197</v>
      </c>
      <c r="G31" s="3">
        <f t="shared" si="5"/>
        <v>16406.322415145605</v>
      </c>
      <c r="H31" s="3">
        <f t="shared" si="0"/>
        <v>6614.6524271844655</v>
      </c>
      <c r="J31" s="3">
        <f t="shared" si="6"/>
        <v>17481.112079052069</v>
      </c>
    </row>
    <row r="32" spans="1:10" x14ac:dyDescent="0.25">
      <c r="A32" s="2" t="s">
        <v>2</v>
      </c>
      <c r="B32" s="2">
        <v>2015</v>
      </c>
      <c r="C32" s="2">
        <v>3.5</v>
      </c>
      <c r="D32" s="3">
        <v>164369.29999999999</v>
      </c>
      <c r="E32" s="3">
        <v>103</v>
      </c>
      <c r="F32" s="3">
        <v>99.538089999999997</v>
      </c>
      <c r="G32" s="3">
        <f t="shared" ref="G32:G41" si="7">D32*(1-F32/E32)</f>
        <v>5524.5798384757272</v>
      </c>
      <c r="H32" s="3">
        <f t="shared" si="0"/>
        <v>1595.8184466019416</v>
      </c>
      <c r="J32" s="3">
        <f t="shared" si="6"/>
        <v>5886.4989302484373</v>
      </c>
    </row>
    <row r="33" spans="1:10" s="1" customFormat="1" x14ac:dyDescent="0.25">
      <c r="A33" s="2" t="s">
        <v>2</v>
      </c>
      <c r="B33" s="2">
        <v>2014</v>
      </c>
      <c r="C33" s="2">
        <v>4.5</v>
      </c>
      <c r="D33" s="3">
        <v>1947089</v>
      </c>
      <c r="E33" s="3">
        <v>103</v>
      </c>
      <c r="F33" s="3">
        <v>98.5578</v>
      </c>
      <c r="G33" s="3">
        <f t="shared" si="7"/>
        <v>83974.356852427241</v>
      </c>
      <c r="H33" s="3">
        <f t="shared" si="0"/>
        <v>18903.776699029127</v>
      </c>
      <c r="I33" s="3"/>
      <c r="J33" s="3">
        <f t="shared" si="6"/>
        <v>89475.575741973284</v>
      </c>
    </row>
    <row r="34" spans="1:10" s="1" customFormat="1" x14ac:dyDescent="0.25">
      <c r="A34" s="2" t="s">
        <v>2</v>
      </c>
      <c r="B34" s="2">
        <v>2013</v>
      </c>
      <c r="C34" s="2">
        <v>5.5</v>
      </c>
      <c r="D34" s="3">
        <v>1238766</v>
      </c>
      <c r="E34" s="3">
        <v>103</v>
      </c>
      <c r="F34" s="3">
        <v>97.578900000000004</v>
      </c>
      <c r="G34" s="3">
        <f t="shared" si="7"/>
        <v>65198.780219417378</v>
      </c>
      <c r="H34" s="3">
        <f t="shared" si="0"/>
        <v>12026.85436893204</v>
      </c>
      <c r="I34" s="3"/>
      <c r="J34" s="3">
        <f t="shared" si="6"/>
        <v>69469.997943046212</v>
      </c>
    </row>
    <row r="35" spans="1:10" s="1" customFormat="1" x14ac:dyDescent="0.25">
      <c r="A35" s="2" t="s">
        <v>2</v>
      </c>
      <c r="B35" s="2">
        <v>2012</v>
      </c>
      <c r="C35" s="2">
        <v>6.5</v>
      </c>
      <c r="D35" s="3">
        <v>4880315</v>
      </c>
      <c r="E35" s="3">
        <v>103</v>
      </c>
      <c r="F35" s="3">
        <v>96.601439999999997</v>
      </c>
      <c r="G35" s="3">
        <f t="shared" si="7"/>
        <v>303174.64413980575</v>
      </c>
      <c r="H35" s="3">
        <f t="shared" si="0"/>
        <v>47381.699029126212</v>
      </c>
      <c r="I35" s="3"/>
      <c r="J35" s="3">
        <f t="shared" si="6"/>
        <v>323035.82726389047</v>
      </c>
    </row>
    <row r="36" spans="1:10" s="1" customFormat="1" x14ac:dyDescent="0.25">
      <c r="A36" s="2" t="s">
        <v>2</v>
      </c>
      <c r="B36" s="2">
        <v>2011</v>
      </c>
      <c r="C36" s="2">
        <v>7.5</v>
      </c>
      <c r="D36" s="3">
        <v>74000870</v>
      </c>
      <c r="E36" s="3">
        <v>103</v>
      </c>
      <c r="F36" s="3">
        <v>95.625489999999999</v>
      </c>
      <c r="G36" s="3">
        <f t="shared" si="7"/>
        <v>5298253.9400359187</v>
      </c>
      <c r="H36" s="3">
        <f t="shared" si="0"/>
        <v>718455.04854368931</v>
      </c>
      <c r="I36" s="3"/>
      <c r="J36" s="3">
        <f t="shared" si="6"/>
        <v>5645346.2638004068</v>
      </c>
    </row>
    <row r="37" spans="1:10" s="1" customFormat="1" x14ac:dyDescent="0.25">
      <c r="A37" s="2" t="s">
        <v>2</v>
      </c>
      <c r="B37" s="2">
        <v>2010</v>
      </c>
      <c r="C37" s="2">
        <v>8.5</v>
      </c>
      <c r="D37" s="3">
        <v>552292.80000000005</v>
      </c>
      <c r="E37" s="3">
        <v>103</v>
      </c>
      <c r="F37" s="3">
        <v>94.651139999999998</v>
      </c>
      <c r="G37" s="3">
        <f t="shared" si="7"/>
        <v>44767.138506873816</v>
      </c>
      <c r="H37" s="3">
        <f t="shared" si="0"/>
        <v>5362.0660194174761</v>
      </c>
      <c r="I37" s="3"/>
      <c r="J37" s="3">
        <f t="shared" si="6"/>
        <v>47699.865082174998</v>
      </c>
    </row>
    <row r="38" spans="1:10" s="1" customFormat="1" x14ac:dyDescent="0.25">
      <c r="A38" s="2" t="s">
        <v>2</v>
      </c>
      <c r="B38" s="2">
        <v>2009</v>
      </c>
      <c r="C38" s="2">
        <v>9.5</v>
      </c>
      <c r="D38" s="3">
        <v>276665.90000000002</v>
      </c>
      <c r="E38" s="3">
        <v>103</v>
      </c>
      <c r="F38" s="3">
        <v>93.678449999999998</v>
      </c>
      <c r="G38" s="3">
        <f t="shared" si="7"/>
        <v>25038.39825383497</v>
      </c>
      <c r="H38" s="3">
        <f t="shared" si="0"/>
        <v>2686.0766990291263</v>
      </c>
      <c r="I38" s="3"/>
      <c r="J38" s="3">
        <f t="shared" si="6"/>
        <v>26678.681247368753</v>
      </c>
    </row>
    <row r="39" spans="1:10" s="1" customFormat="1" x14ac:dyDescent="0.25">
      <c r="A39" s="2" t="s">
        <v>2</v>
      </c>
      <c r="B39" s="2">
        <v>2008</v>
      </c>
      <c r="C39" s="2">
        <v>10.5</v>
      </c>
      <c r="D39" s="3">
        <v>81080.89</v>
      </c>
      <c r="E39" s="3">
        <v>103</v>
      </c>
      <c r="F39" s="3">
        <v>92.707509999999999</v>
      </c>
      <c r="G39" s="3">
        <f t="shared" si="7"/>
        <v>8102.1771797679594</v>
      </c>
      <c r="H39" s="3">
        <f t="shared" si="0"/>
        <v>787.19310679611647</v>
      </c>
      <c r="I39" s="3"/>
      <c r="J39" s="3">
        <f t="shared" si="6"/>
        <v>8632.9564773827897</v>
      </c>
    </row>
    <row r="40" spans="1:10" s="1" customFormat="1" x14ac:dyDescent="0.25">
      <c r="A40" s="2" t="s">
        <v>2</v>
      </c>
      <c r="B40" s="2">
        <v>2007</v>
      </c>
      <c r="C40" s="2">
        <v>11.5</v>
      </c>
      <c r="D40" s="3">
        <v>198405.4</v>
      </c>
      <c r="E40" s="3">
        <v>103</v>
      </c>
      <c r="F40" s="3">
        <v>91.738380000000006</v>
      </c>
      <c r="G40" s="3">
        <f t="shared" si="7"/>
        <v>21692.875929592221</v>
      </c>
      <c r="H40" s="3">
        <f t="shared" si="0"/>
        <v>1926.2660194174757</v>
      </c>
      <c r="I40" s="3"/>
      <c r="J40" s="3">
        <f t="shared" si="6"/>
        <v>23113.991414193901</v>
      </c>
    </row>
    <row r="41" spans="1:10" s="1" customFormat="1" x14ac:dyDescent="0.25">
      <c r="A41" s="2" t="s">
        <v>2</v>
      </c>
      <c r="B41" s="2">
        <v>2006</v>
      </c>
      <c r="C41" s="2">
        <v>12.5</v>
      </c>
      <c r="D41" s="3">
        <v>4239.7</v>
      </c>
      <c r="E41" s="3">
        <v>103</v>
      </c>
      <c r="F41" s="3">
        <v>90.771140000000003</v>
      </c>
      <c r="G41" s="3">
        <f t="shared" si="7"/>
        <v>503.36599749514551</v>
      </c>
      <c r="H41" s="3">
        <f t="shared" si="0"/>
        <v>41.162135922330094</v>
      </c>
      <c r="I41" s="3"/>
      <c r="J41" s="3">
        <f t="shared" si="6"/>
        <v>536.34185628786975</v>
      </c>
    </row>
    <row r="42" spans="1:10" s="1" customFormat="1" x14ac:dyDescent="0.25">
      <c r="A42" s="2" t="s">
        <v>2</v>
      </c>
      <c r="B42" s="2">
        <v>2005</v>
      </c>
      <c r="C42" s="2">
        <v>13.5</v>
      </c>
      <c r="D42" s="3">
        <v>34613</v>
      </c>
      <c r="E42" s="3">
        <v>103</v>
      </c>
      <c r="F42" s="3">
        <v>89.805869999999999</v>
      </c>
      <c r="G42" s="3">
        <f t="shared" ref="G42:G43" si="8">D42*(1-F42/E42)</f>
        <v>4433.8681717475729</v>
      </c>
      <c r="H42" s="3">
        <f t="shared" si="0"/>
        <v>336.04854368932041</v>
      </c>
      <c r="I42" s="3"/>
      <c r="J42" s="3">
        <f t="shared" si="6"/>
        <v>4724.333978863423</v>
      </c>
    </row>
    <row r="43" spans="1:10" s="1" customFormat="1" x14ac:dyDescent="0.25">
      <c r="A43" s="2" t="s">
        <v>2</v>
      </c>
      <c r="B43" s="2">
        <v>2004</v>
      </c>
      <c r="C43" s="2">
        <v>14.5</v>
      </c>
      <c r="D43" s="3">
        <v>1267045</v>
      </c>
      <c r="E43" s="3">
        <v>103</v>
      </c>
      <c r="F43" s="3">
        <v>88.842650000000006</v>
      </c>
      <c r="G43" s="3">
        <f t="shared" si="8"/>
        <v>174155.33524999995</v>
      </c>
      <c r="H43" s="3">
        <f t="shared" si="0"/>
        <v>12301.407766990291</v>
      </c>
      <c r="I43" s="3"/>
      <c r="J43" s="3">
        <f t="shared" si="6"/>
        <v>185564.37315041741</v>
      </c>
    </row>
    <row r="44" spans="1:10" s="5" customFormat="1" x14ac:dyDescent="0.25">
      <c r="A44" s="2" t="s">
        <v>2</v>
      </c>
      <c r="B44" s="2">
        <v>2003</v>
      </c>
      <c r="C44" s="2">
        <v>15.5</v>
      </c>
      <c r="D44" s="3">
        <v>20605.330000000002</v>
      </c>
      <c r="E44" s="3">
        <v>103</v>
      </c>
      <c r="F44" s="3">
        <v>87.881559999999993</v>
      </c>
      <c r="G44" s="3">
        <f t="shared" ref="G44:G49" si="9">D44*(1-F44/E44)</f>
        <v>3024.4703425747593</v>
      </c>
      <c r="H44" s="3">
        <f t="shared" si="0"/>
        <v>200.05174757281554</v>
      </c>
      <c r="I44" s="3"/>
      <c r="J44" s="3">
        <f t="shared" si="6"/>
        <v>3222.605511489282</v>
      </c>
    </row>
    <row r="45" spans="1:10" s="5" customFormat="1" x14ac:dyDescent="0.25">
      <c r="A45" s="2" t="s">
        <v>2</v>
      </c>
      <c r="B45" s="2">
        <v>2002</v>
      </c>
      <c r="C45" s="2">
        <v>16.5</v>
      </c>
      <c r="D45" s="3">
        <v>1280599</v>
      </c>
      <c r="E45" s="3">
        <v>103</v>
      </c>
      <c r="F45" s="3">
        <v>86.92268</v>
      </c>
      <c r="G45" s="3">
        <f t="shared" si="9"/>
        <v>199889.31955999997</v>
      </c>
      <c r="H45" s="3">
        <f t="shared" si="0"/>
        <v>12433</v>
      </c>
      <c r="I45" s="3"/>
      <c r="J45" s="3">
        <f t="shared" si="6"/>
        <v>212984.20878331878</v>
      </c>
    </row>
    <row r="46" spans="1:10" s="1" customFormat="1" x14ac:dyDescent="0.25">
      <c r="A46" s="2" t="s">
        <v>2</v>
      </c>
      <c r="B46" s="2">
        <v>2001</v>
      </c>
      <c r="C46" s="2">
        <v>17.5</v>
      </c>
      <c r="D46" s="3">
        <v>44029.09</v>
      </c>
      <c r="E46" s="3">
        <v>103</v>
      </c>
      <c r="F46" s="3">
        <v>85.966120000000004</v>
      </c>
      <c r="G46" s="3">
        <f t="shared" si="9"/>
        <v>7281.4197628077654</v>
      </c>
      <c r="H46" s="3">
        <f t="shared" si="0"/>
        <v>427.46689320388344</v>
      </c>
      <c r="I46" s="3"/>
      <c r="J46" s="3">
        <f t="shared" si="6"/>
        <v>7758.4306676041633</v>
      </c>
    </row>
    <row r="47" spans="1:10" s="5" customFormat="1" x14ac:dyDescent="0.25">
      <c r="A47" s="2" t="s">
        <v>2</v>
      </c>
      <c r="B47" s="2">
        <v>1975</v>
      </c>
      <c r="C47" s="2">
        <v>43.5</v>
      </c>
      <c r="D47" s="3">
        <v>10206767</v>
      </c>
      <c r="E47" s="3">
        <v>103</v>
      </c>
      <c r="F47" s="3">
        <v>62.171590000000002</v>
      </c>
      <c r="G47" s="3">
        <f t="shared" si="9"/>
        <v>4045884.1538880584</v>
      </c>
      <c r="H47" s="3">
        <f t="shared" si="0"/>
        <v>99094.825242718449</v>
      </c>
      <c r="I47" s="3"/>
      <c r="J47" s="3">
        <f t="shared" si="6"/>
        <v>4310932.8564508893</v>
      </c>
    </row>
    <row r="48" spans="1:10" s="5" customFormat="1" x14ac:dyDescent="0.25">
      <c r="A48" s="2" t="s">
        <v>2</v>
      </c>
      <c r="B48" s="2">
        <v>1958</v>
      </c>
      <c r="C48" s="2">
        <v>60.5</v>
      </c>
      <c r="D48" s="3">
        <v>62127914</v>
      </c>
      <c r="E48" s="3">
        <v>103</v>
      </c>
      <c r="F48" s="3">
        <v>48.115299999999998</v>
      </c>
      <c r="G48" s="3">
        <f t="shared" si="9"/>
        <v>33105552.636075731</v>
      </c>
      <c r="H48" s="3">
        <f t="shared" si="0"/>
        <v>603183.63106796122</v>
      </c>
      <c r="I48" s="3"/>
      <c r="J48" s="3">
        <f t="shared" si="6"/>
        <v>35274320.55924651</v>
      </c>
    </row>
    <row r="49" spans="1:10" s="5" customFormat="1" x14ac:dyDescent="0.25">
      <c r="A49" s="2" t="s">
        <v>2</v>
      </c>
      <c r="B49" s="2">
        <v>1952</v>
      </c>
      <c r="C49" s="2">
        <v>66.5</v>
      </c>
      <c r="D49" s="3">
        <v>7125292</v>
      </c>
      <c r="E49" s="3">
        <v>103</v>
      </c>
      <c r="F49" s="3">
        <v>43.504300000000001</v>
      </c>
      <c r="G49" s="3">
        <f t="shared" si="9"/>
        <v>4115769.2742174757</v>
      </c>
      <c r="H49" s="3">
        <f t="shared" si="0"/>
        <v>69177.592233009709</v>
      </c>
      <c r="I49" s="3"/>
      <c r="J49" s="3">
        <f t="shared" si="6"/>
        <v>4385396.1999244262</v>
      </c>
    </row>
    <row r="50" spans="1:10" s="5" customFormat="1" x14ac:dyDescent="0.25">
      <c r="A50" s="6" t="s">
        <v>80</v>
      </c>
      <c r="B50" s="2"/>
      <c r="C50" s="2"/>
      <c r="D50" s="3">
        <f>SUBTOTAL(9,D30:D49)</f>
        <v>166218183.78000003</v>
      </c>
      <c r="E50" s="3"/>
      <c r="F50" s="3"/>
      <c r="G50" s="3">
        <f>SUBTOTAL(9,G30:G49)</f>
        <v>47529055.302867033</v>
      </c>
      <c r="H50" s="3">
        <f>SUBTOTAL(9,H30:H49)</f>
        <v>1613768.7745631067</v>
      </c>
      <c r="I50" s="3"/>
      <c r="J50" s="3">
        <f>SUBTOTAL(9,J30:J49)</f>
        <v>50642716.980489671</v>
      </c>
    </row>
    <row r="51" spans="1:10" s="5" customFormat="1" x14ac:dyDescent="0.25">
      <c r="A51" s="2" t="s">
        <v>3</v>
      </c>
      <c r="B51" s="2">
        <v>2018</v>
      </c>
      <c r="C51" s="2">
        <f>2018.5-B51</f>
        <v>0.5</v>
      </c>
      <c r="D51" s="3">
        <v>3471.36</v>
      </c>
      <c r="E51" s="3">
        <v>103</v>
      </c>
      <c r="F51" s="3">
        <v>102.4866</v>
      </c>
      <c r="G51" s="3">
        <f t="shared" ref="G51" si="10">D51*(1-F51/E51)</f>
        <v>17.302875961165093</v>
      </c>
      <c r="H51" s="3">
        <f t="shared" si="0"/>
        <v>33.702524271844659</v>
      </c>
      <c r="I51" s="3"/>
      <c r="J51" s="3">
        <f t="shared" ref="J51:J69" si="11">I$70/(+G$70+$G$50)*G51</f>
        <v>18.43639947535301</v>
      </c>
    </row>
    <row r="52" spans="1:10" s="5" customFormat="1" x14ac:dyDescent="0.25">
      <c r="A52" s="2" t="s">
        <v>3</v>
      </c>
      <c r="B52" s="2">
        <v>2015</v>
      </c>
      <c r="C52" s="2">
        <f t="shared" ref="C52:C66" si="12">2018.5-B52</f>
        <v>3.5</v>
      </c>
      <c r="D52" s="3">
        <v>6641.18</v>
      </c>
      <c r="E52" s="3">
        <v>103</v>
      </c>
      <c r="F52" s="3">
        <v>99.538089999999997</v>
      </c>
      <c r="G52" s="3">
        <f t="shared" ref="G52:G65" si="13">D52*(1-F52/E52)</f>
        <v>223.21521799805822</v>
      </c>
      <c r="H52" s="3">
        <f t="shared" si="0"/>
        <v>64.477475728155341</v>
      </c>
      <c r="I52" s="3"/>
      <c r="J52" s="3">
        <f t="shared" si="11"/>
        <v>237.83820315343144</v>
      </c>
    </row>
    <row r="53" spans="1:10" s="5" customFormat="1" x14ac:dyDescent="0.25">
      <c r="A53" s="2" t="s">
        <v>3</v>
      </c>
      <c r="B53" s="2">
        <v>2014</v>
      </c>
      <c r="C53" s="2">
        <f t="shared" si="12"/>
        <v>4.5</v>
      </c>
      <c r="D53" s="3">
        <v>78670.259999999995</v>
      </c>
      <c r="E53" s="3">
        <v>103</v>
      </c>
      <c r="F53" s="3">
        <v>98.5578</v>
      </c>
      <c r="G53" s="3">
        <f t="shared" si="13"/>
        <v>3392.9031939029146</v>
      </c>
      <c r="H53" s="3">
        <f t="shared" si="0"/>
        <v>763.7889320388349</v>
      </c>
      <c r="I53" s="3"/>
      <c r="J53" s="3">
        <f t="shared" si="11"/>
        <v>3615.1746567674772</v>
      </c>
    </row>
    <row r="54" spans="1:10" s="5" customFormat="1" x14ac:dyDescent="0.25">
      <c r="A54" s="2" t="s">
        <v>3</v>
      </c>
      <c r="B54" s="2">
        <v>2013</v>
      </c>
      <c r="C54" s="2">
        <f t="shared" si="12"/>
        <v>5.5</v>
      </c>
      <c r="D54" s="3">
        <v>50051.199999999997</v>
      </c>
      <c r="E54" s="3">
        <v>103</v>
      </c>
      <c r="F54" s="3">
        <v>97.578900000000004</v>
      </c>
      <c r="G54" s="3">
        <f t="shared" si="13"/>
        <v>2634.2967021359182</v>
      </c>
      <c r="H54" s="3">
        <f t="shared" si="0"/>
        <v>485.93398058252427</v>
      </c>
      <c r="I54" s="3"/>
      <c r="J54" s="3">
        <f t="shared" si="11"/>
        <v>2806.8713227897715</v>
      </c>
    </row>
    <row r="55" spans="1:10" s="5" customFormat="1" x14ac:dyDescent="0.25">
      <c r="A55" s="2" t="s">
        <v>3</v>
      </c>
      <c r="B55" s="2">
        <v>2012</v>
      </c>
      <c r="C55" s="2">
        <f t="shared" si="12"/>
        <v>6.5</v>
      </c>
      <c r="D55" s="3">
        <v>200250.31</v>
      </c>
      <c r="E55" s="3">
        <v>103</v>
      </c>
      <c r="F55" s="3">
        <v>96.601439999999997</v>
      </c>
      <c r="G55" s="3">
        <f t="shared" si="13"/>
        <v>12439.938092753393</v>
      </c>
      <c r="H55" s="3">
        <f t="shared" si="0"/>
        <v>1944.1777669902913</v>
      </c>
      <c r="I55" s="3"/>
      <c r="J55" s="3">
        <f t="shared" si="11"/>
        <v>13254.887143698821</v>
      </c>
    </row>
    <row r="56" spans="1:10" s="5" customFormat="1" x14ac:dyDescent="0.25">
      <c r="A56" s="2" t="s">
        <v>3</v>
      </c>
      <c r="B56" s="2">
        <v>2011</v>
      </c>
      <c r="C56" s="2">
        <f t="shared" si="12"/>
        <v>7.5</v>
      </c>
      <c r="D56" s="3">
        <v>2999532.2</v>
      </c>
      <c r="E56" s="3">
        <v>103</v>
      </c>
      <c r="F56" s="3">
        <v>95.625489999999999</v>
      </c>
      <c r="G56" s="3">
        <f t="shared" si="13"/>
        <v>214758.06023516491</v>
      </c>
      <c r="H56" s="3">
        <f t="shared" si="0"/>
        <v>29121.671844660195</v>
      </c>
      <c r="I56" s="3"/>
      <c r="J56" s="3">
        <f t="shared" si="11"/>
        <v>228827.01106647821</v>
      </c>
    </row>
    <row r="57" spans="1:10" s="5" customFormat="1" x14ac:dyDescent="0.25">
      <c r="A57" s="2" t="s">
        <v>3</v>
      </c>
      <c r="B57" s="2">
        <v>2010</v>
      </c>
      <c r="C57" s="2">
        <f t="shared" si="12"/>
        <v>8.5</v>
      </c>
      <c r="D57" s="3">
        <v>22314.85</v>
      </c>
      <c r="E57" s="3">
        <v>103</v>
      </c>
      <c r="F57" s="3">
        <v>94.651139999999998</v>
      </c>
      <c r="G57" s="3">
        <f t="shared" si="13"/>
        <v>1808.7724133106806</v>
      </c>
      <c r="H57" s="3">
        <f t="shared" si="0"/>
        <v>216.64902912621358</v>
      </c>
      <c r="I57" s="3"/>
      <c r="J57" s="3">
        <f t="shared" si="11"/>
        <v>1927.2663600339758</v>
      </c>
    </row>
    <row r="58" spans="1:10" s="5" customFormat="1" x14ac:dyDescent="0.25">
      <c r="A58" s="2" t="s">
        <v>3</v>
      </c>
      <c r="B58" s="2">
        <v>2009</v>
      </c>
      <c r="C58" s="2">
        <f t="shared" si="12"/>
        <v>9.5</v>
      </c>
      <c r="D58" s="3">
        <v>11178.42</v>
      </c>
      <c r="E58" s="3">
        <v>103</v>
      </c>
      <c r="F58" s="3">
        <v>93.678449999999998</v>
      </c>
      <c r="G58" s="3">
        <f t="shared" si="13"/>
        <v>1011.6524364174765</v>
      </c>
      <c r="H58" s="3">
        <f t="shared" si="0"/>
        <v>108.5283495145631</v>
      </c>
      <c r="I58" s="3"/>
      <c r="J58" s="3">
        <f t="shared" si="11"/>
        <v>1077.9264955645485</v>
      </c>
    </row>
    <row r="59" spans="1:10" s="5" customFormat="1" x14ac:dyDescent="0.25">
      <c r="A59" s="2" t="s">
        <v>3</v>
      </c>
      <c r="B59" s="2">
        <v>2008</v>
      </c>
      <c r="C59" s="2">
        <f t="shared" si="12"/>
        <v>10.5</v>
      </c>
      <c r="D59" s="3">
        <v>3275.99</v>
      </c>
      <c r="E59" s="3">
        <v>103</v>
      </c>
      <c r="F59" s="3">
        <v>92.707509999999999</v>
      </c>
      <c r="G59" s="3">
        <f t="shared" si="13"/>
        <v>327.36013898155329</v>
      </c>
      <c r="H59" s="3">
        <f t="shared" si="0"/>
        <v>31.805728155339803</v>
      </c>
      <c r="I59" s="3"/>
      <c r="J59" s="3">
        <f t="shared" si="11"/>
        <v>348.80573079971418</v>
      </c>
    </row>
    <row r="60" spans="1:10" s="5" customFormat="1" x14ac:dyDescent="0.25">
      <c r="A60" s="2" t="s">
        <v>3</v>
      </c>
      <c r="B60" s="2">
        <v>2007</v>
      </c>
      <c r="C60" s="2">
        <f t="shared" si="12"/>
        <v>11.5</v>
      </c>
      <c r="D60" s="3">
        <v>8016.38</v>
      </c>
      <c r="E60" s="3">
        <v>103</v>
      </c>
      <c r="F60" s="3">
        <v>91.738380000000006</v>
      </c>
      <c r="G60" s="3">
        <f t="shared" si="13"/>
        <v>876.47985762718395</v>
      </c>
      <c r="H60" s="3">
        <f t="shared" si="0"/>
        <v>77.828932038834949</v>
      </c>
      <c r="I60" s="3"/>
      <c r="J60" s="3">
        <f t="shared" si="11"/>
        <v>933.8986665328448</v>
      </c>
    </row>
    <row r="61" spans="1:10" s="5" customFormat="1" x14ac:dyDescent="0.25">
      <c r="A61" s="2" t="s">
        <v>3</v>
      </c>
      <c r="B61" s="2">
        <v>2006</v>
      </c>
      <c r="C61" s="2">
        <f t="shared" si="12"/>
        <v>12.5</v>
      </c>
      <c r="D61" s="3">
        <v>171.3</v>
      </c>
      <c r="E61" s="3">
        <v>103</v>
      </c>
      <c r="F61" s="3">
        <v>90.771140000000003</v>
      </c>
      <c r="G61" s="3">
        <f t="shared" si="13"/>
        <v>20.33790017475728</v>
      </c>
      <c r="H61" s="3">
        <f t="shared" si="0"/>
        <v>1.6631067961165049</v>
      </c>
      <c r="I61" s="3"/>
      <c r="J61" s="3">
        <f t="shared" si="11"/>
        <v>21.670250249336537</v>
      </c>
    </row>
    <row r="62" spans="1:10" s="5" customFormat="1" x14ac:dyDescent="0.25">
      <c r="A62" s="2" t="s">
        <v>3</v>
      </c>
      <c r="B62" s="2">
        <v>2005</v>
      </c>
      <c r="C62" s="2">
        <f t="shared" si="12"/>
        <v>13.5</v>
      </c>
      <c r="D62" s="3">
        <v>1398.5</v>
      </c>
      <c r="E62" s="3">
        <v>103</v>
      </c>
      <c r="F62" s="3">
        <v>89.805869999999999</v>
      </c>
      <c r="G62" s="3">
        <f t="shared" si="13"/>
        <v>179.1455417961165</v>
      </c>
      <c r="H62" s="3">
        <f t="shared" si="0"/>
        <v>13.577669902912621</v>
      </c>
      <c r="I62" s="3"/>
      <c r="J62" s="3">
        <f t="shared" si="11"/>
        <v>190.88149161992595</v>
      </c>
    </row>
    <row r="63" spans="1:10" s="5" customFormat="1" x14ac:dyDescent="0.25">
      <c r="A63" s="2" t="s">
        <v>3</v>
      </c>
      <c r="B63" s="2">
        <v>2004</v>
      </c>
      <c r="C63" s="2">
        <f t="shared" si="12"/>
        <v>14.5</v>
      </c>
      <c r="D63" s="3">
        <v>51193.75</v>
      </c>
      <c r="E63" s="3">
        <v>103</v>
      </c>
      <c r="F63" s="3">
        <v>88.842650000000006</v>
      </c>
      <c r="G63" s="3">
        <f t="shared" si="13"/>
        <v>7036.5809374999981</v>
      </c>
      <c r="H63" s="3">
        <f t="shared" si="0"/>
        <v>497.02669902912623</v>
      </c>
      <c r="I63" s="3"/>
      <c r="J63" s="3">
        <f t="shared" si="11"/>
        <v>7497.5522794921899</v>
      </c>
    </row>
    <row r="64" spans="1:10" s="5" customFormat="1" x14ac:dyDescent="0.25">
      <c r="A64" s="2" t="s">
        <v>3</v>
      </c>
      <c r="B64" s="2">
        <v>2003</v>
      </c>
      <c r="C64" s="2">
        <f t="shared" si="12"/>
        <v>15.5</v>
      </c>
      <c r="D64" s="3">
        <v>832.54</v>
      </c>
      <c r="E64" s="3">
        <v>103</v>
      </c>
      <c r="F64" s="3">
        <v>87.881559999999993</v>
      </c>
      <c r="G64" s="3">
        <f t="shared" si="13"/>
        <v>122.2010294912622</v>
      </c>
      <c r="H64" s="3">
        <f t="shared" si="0"/>
        <v>8.0829126213592222</v>
      </c>
      <c r="I64" s="3"/>
      <c r="J64" s="3">
        <f t="shared" si="11"/>
        <v>130.20650445953967</v>
      </c>
    </row>
    <row r="65" spans="1:11" s="5" customFormat="1" x14ac:dyDescent="0.25">
      <c r="A65" s="2" t="s">
        <v>3</v>
      </c>
      <c r="B65" s="2">
        <v>2002</v>
      </c>
      <c r="C65" s="2">
        <f t="shared" si="12"/>
        <v>16.5</v>
      </c>
      <c r="D65" s="3">
        <v>51741.36</v>
      </c>
      <c r="E65" s="3">
        <v>103</v>
      </c>
      <c r="F65" s="3">
        <v>86.92268</v>
      </c>
      <c r="G65" s="3">
        <f t="shared" si="13"/>
        <v>8076.3339995650476</v>
      </c>
      <c r="H65" s="3">
        <f t="shared" si="0"/>
        <v>502.34330097087377</v>
      </c>
      <c r="I65" s="3"/>
      <c r="J65" s="3">
        <f t="shared" si="11"/>
        <v>8605.4202923576067</v>
      </c>
    </row>
    <row r="66" spans="1:11" s="5" customFormat="1" x14ac:dyDescent="0.25">
      <c r="A66" s="2" t="s">
        <v>3</v>
      </c>
      <c r="B66" s="2">
        <v>2001</v>
      </c>
      <c r="C66" s="2">
        <f t="shared" si="12"/>
        <v>17.5</v>
      </c>
      <c r="D66" s="3">
        <v>1778.95</v>
      </c>
      <c r="E66" s="3">
        <v>103</v>
      </c>
      <c r="F66" s="3">
        <v>85.966120000000004</v>
      </c>
      <c r="G66" s="3">
        <f t="shared" ref="G66" si="14">D66*(1-F66/E66)</f>
        <v>294.19826044660192</v>
      </c>
      <c r="H66" s="3">
        <f t="shared" si="0"/>
        <v>17.271359223300973</v>
      </c>
      <c r="I66" s="3"/>
      <c r="J66" s="3">
        <f t="shared" si="11"/>
        <v>313.47139439253522</v>
      </c>
    </row>
    <row r="67" spans="1:11" s="5" customFormat="1" x14ac:dyDescent="0.25">
      <c r="A67" s="2" t="s">
        <v>3</v>
      </c>
      <c r="B67" s="2">
        <v>1975</v>
      </c>
      <c r="C67" s="2">
        <v>43.5</v>
      </c>
      <c r="D67" s="3">
        <f>363734.57+48660.04</f>
        <v>412394.61</v>
      </c>
      <c r="E67" s="3">
        <v>103</v>
      </c>
      <c r="F67" s="3">
        <v>62.171590000000002</v>
      </c>
      <c r="G67" s="3">
        <f>D67*(1-F67/E67)</f>
        <v>163470.06037737962</v>
      </c>
      <c r="H67" s="3">
        <f t="shared" si="0"/>
        <v>4003.8311650485434</v>
      </c>
      <c r="I67" s="3"/>
      <c r="J67" s="3">
        <f t="shared" si="11"/>
        <v>174179.09844245983</v>
      </c>
    </row>
    <row r="68" spans="1:11" s="5" customFormat="1" x14ac:dyDescent="0.25">
      <c r="A68" s="2" t="s">
        <v>3</v>
      </c>
      <c r="B68" s="2">
        <v>1958</v>
      </c>
      <c r="C68" s="2">
        <v>60.5</v>
      </c>
      <c r="D68" s="3">
        <v>2510218.7400000002</v>
      </c>
      <c r="E68" s="3">
        <v>103</v>
      </c>
      <c r="F68" s="3">
        <v>48.115299999999998</v>
      </c>
      <c r="G68" s="3">
        <f>D68*(1-F68/E68)</f>
        <v>1337598.0823230876</v>
      </c>
      <c r="H68" s="3">
        <f t="shared" si="0"/>
        <v>24371.055728155341</v>
      </c>
      <c r="I68" s="3"/>
      <c r="J68" s="3">
        <f t="shared" si="11"/>
        <v>1425225.0688569373</v>
      </c>
    </row>
    <row r="69" spans="1:11" s="1" customFormat="1" x14ac:dyDescent="0.25">
      <c r="A69" s="2" t="s">
        <v>3</v>
      </c>
      <c r="B69" s="2">
        <v>1952</v>
      </c>
      <c r="C69" s="2">
        <v>66.5</v>
      </c>
      <c r="D69" s="3">
        <f>220443.22+66897.03+550.35</f>
        <v>287890.59999999998</v>
      </c>
      <c r="E69" s="3">
        <v>103</v>
      </c>
      <c r="F69" s="3">
        <v>43.504300000000001</v>
      </c>
      <c r="G69" s="3">
        <f>D69*(1-F69/E69)</f>
        <v>166293.71621766989</v>
      </c>
      <c r="H69" s="3">
        <f t="shared" si="0"/>
        <v>2795.0543689320384</v>
      </c>
      <c r="I69" s="3"/>
      <c r="J69" s="3">
        <f t="shared" si="11"/>
        <v>177187.7339530735</v>
      </c>
    </row>
    <row r="70" spans="1:11" s="5" customFormat="1" x14ac:dyDescent="0.25">
      <c r="A70" s="6" t="s">
        <v>158</v>
      </c>
      <c r="B70" s="2"/>
      <c r="C70" s="2"/>
      <c r="D70" s="3">
        <f>SUBTOTAL(9,D51:D69)</f>
        <v>6701022.5</v>
      </c>
      <c r="E70" s="3"/>
      <c r="F70" s="3"/>
      <c r="G70" s="3">
        <f>SUBTOTAL(9,G51:G69)</f>
        <v>1920580.6377513641</v>
      </c>
      <c r="H70" s="3">
        <f>SUBTOTAL(9,H51:H69)</f>
        <v>65058.470873786406</v>
      </c>
      <c r="I70" s="3">
        <v>52689116.200000003</v>
      </c>
      <c r="J70" s="3">
        <f>SUBTOTAL(9,J51:J69)</f>
        <v>2046399.2195103359</v>
      </c>
      <c r="K70" s="7"/>
    </row>
    <row r="71" spans="1:11" x14ac:dyDescent="0.25">
      <c r="A71" s="2" t="s">
        <v>4</v>
      </c>
      <c r="B71" s="2">
        <v>2017</v>
      </c>
      <c r="C71" s="2">
        <v>1.5</v>
      </c>
      <c r="D71" s="3">
        <v>752860.5</v>
      </c>
      <c r="E71" s="3">
        <v>60</v>
      </c>
      <c r="F71" s="3">
        <v>58.524569999999997</v>
      </c>
      <c r="G71" s="3">
        <f t="shared" ref="G71:G76" si="15">D71*(1-F71/E71)</f>
        <v>18513.216125250052</v>
      </c>
      <c r="H71" s="3">
        <f t="shared" ref="H71:H133" si="16">+D71/E71</f>
        <v>12547.674999999999</v>
      </c>
      <c r="J71" s="3">
        <f t="shared" ref="J71:J87" si="17">+I$88/G$88*G71</f>
        <v>10921.665447065496</v>
      </c>
    </row>
    <row r="72" spans="1:11" x14ac:dyDescent="0.25">
      <c r="A72" s="2" t="s">
        <v>4</v>
      </c>
      <c r="B72" s="2">
        <v>2015</v>
      </c>
      <c r="C72" s="2">
        <v>3.5</v>
      </c>
      <c r="D72" s="3">
        <v>162510.39999999999</v>
      </c>
      <c r="E72" s="3">
        <v>60</v>
      </c>
      <c r="F72" s="3">
        <v>56.564810000000001</v>
      </c>
      <c r="G72" s="3">
        <f t="shared" si="15"/>
        <v>9304.2350162666698</v>
      </c>
      <c r="H72" s="3">
        <f t="shared" si="16"/>
        <v>2708.5066666666667</v>
      </c>
      <c r="J72" s="3">
        <f t="shared" si="17"/>
        <v>5488.929713835123</v>
      </c>
    </row>
    <row r="73" spans="1:11" x14ac:dyDescent="0.25">
      <c r="A73" s="2" t="s">
        <v>4</v>
      </c>
      <c r="B73" s="2">
        <v>2014</v>
      </c>
      <c r="C73" s="2">
        <v>4.5</v>
      </c>
      <c r="D73" s="3">
        <v>520180.6</v>
      </c>
      <c r="E73" s="3">
        <v>60</v>
      </c>
      <c r="F73" s="3">
        <v>55.588749999999997</v>
      </c>
      <c r="G73" s="3">
        <f t="shared" si="15"/>
        <v>38244.111195833349</v>
      </c>
      <c r="H73" s="3">
        <f t="shared" si="16"/>
        <v>8669.6766666666663</v>
      </c>
      <c r="J73" s="3">
        <f t="shared" si="17"/>
        <v>22561.687011884445</v>
      </c>
    </row>
    <row r="74" spans="1:11" x14ac:dyDescent="0.25">
      <c r="A74" s="2" t="s">
        <v>4</v>
      </c>
      <c r="B74" s="2">
        <v>2013</v>
      </c>
      <c r="C74" s="2">
        <v>5.5</v>
      </c>
      <c r="D74" s="3">
        <v>294753.09999999998</v>
      </c>
      <c r="E74" s="3">
        <v>60</v>
      </c>
      <c r="F74" s="3">
        <v>54.615319999999997</v>
      </c>
      <c r="G74" s="3">
        <f t="shared" si="15"/>
        <v>26452.518708466672</v>
      </c>
      <c r="H74" s="3">
        <f t="shared" si="16"/>
        <v>4912.5516666666663</v>
      </c>
      <c r="J74" s="3">
        <f t="shared" si="17"/>
        <v>15605.368489815104</v>
      </c>
    </row>
    <row r="75" spans="1:11" x14ac:dyDescent="0.25">
      <c r="A75" s="2" t="s">
        <v>4</v>
      </c>
      <c r="B75" s="2">
        <v>2012</v>
      </c>
      <c r="C75" s="2">
        <v>6.5</v>
      </c>
      <c r="D75" s="3">
        <v>3222938</v>
      </c>
      <c r="E75" s="3">
        <v>60</v>
      </c>
      <c r="F75" s="3">
        <v>53.644950000000001</v>
      </c>
      <c r="G75" s="3">
        <f t="shared" si="15"/>
        <v>341365.535615</v>
      </c>
      <c r="H75" s="3">
        <f t="shared" si="16"/>
        <v>53715.633333333331</v>
      </c>
      <c r="J75" s="3">
        <f t="shared" si="17"/>
        <v>201384.79181153051</v>
      </c>
    </row>
    <row r="76" spans="1:11" x14ac:dyDescent="0.25">
      <c r="A76" s="2" t="s">
        <v>4</v>
      </c>
      <c r="B76" s="2">
        <v>2011</v>
      </c>
      <c r="C76" s="2">
        <v>7.5</v>
      </c>
      <c r="D76" s="3">
        <v>10968997</v>
      </c>
      <c r="E76" s="3">
        <v>60</v>
      </c>
      <c r="F76" s="3">
        <v>52.677869999999999</v>
      </c>
      <c r="G76" s="3">
        <f t="shared" si="15"/>
        <v>1338607.0333935008</v>
      </c>
      <c r="H76" s="3">
        <f t="shared" si="16"/>
        <v>182816.61666666667</v>
      </c>
      <c r="J76" s="3">
        <f t="shared" si="17"/>
        <v>789696.29506311298</v>
      </c>
    </row>
    <row r="77" spans="1:11" s="1" customFormat="1" x14ac:dyDescent="0.25">
      <c r="A77" s="2" t="s">
        <v>4</v>
      </c>
      <c r="B77" s="2">
        <v>2009</v>
      </c>
      <c r="C77" s="2">
        <v>9.5</v>
      </c>
      <c r="D77" s="3">
        <v>385494.4</v>
      </c>
      <c r="E77" s="3">
        <v>60</v>
      </c>
      <c r="F77" s="3">
        <v>50.754019999999997</v>
      </c>
      <c r="G77" s="3">
        <f t="shared" ref="G77:G87" si="18">D77*(1-F77/E77)</f>
        <v>59404.558541866703</v>
      </c>
      <c r="H77" s="3">
        <f t="shared" si="16"/>
        <v>6424.9066666666668</v>
      </c>
      <c r="I77" s="3"/>
      <c r="J77" s="3">
        <f t="shared" si="17"/>
        <v>35045.057003358561</v>
      </c>
    </row>
    <row r="78" spans="1:11" s="1" customFormat="1" x14ac:dyDescent="0.25">
      <c r="A78" s="2" t="s">
        <v>4</v>
      </c>
      <c r="B78" s="2">
        <v>2007</v>
      </c>
      <c r="C78" s="2">
        <v>11.5</v>
      </c>
      <c r="D78" s="3">
        <f>-565162.17+624755.2</f>
        <v>59593.029999999912</v>
      </c>
      <c r="E78" s="3">
        <v>60</v>
      </c>
      <c r="F78" s="3">
        <v>48.845959999999998</v>
      </c>
      <c r="G78" s="3">
        <f t="shared" si="18"/>
        <v>11078.384005686654</v>
      </c>
      <c r="H78" s="3">
        <f t="shared" si="16"/>
        <v>993.21716666666521</v>
      </c>
      <c r="I78" s="3"/>
      <c r="J78" s="3">
        <f t="shared" si="17"/>
        <v>6535.5691299475247</v>
      </c>
    </row>
    <row r="79" spans="1:11" s="1" customFormat="1" x14ac:dyDescent="0.25">
      <c r="A79" s="2" t="s">
        <v>4</v>
      </c>
      <c r="B79" s="2">
        <v>2006</v>
      </c>
      <c r="C79" s="2">
        <v>12.5</v>
      </c>
      <c r="D79" s="3">
        <v>1256293</v>
      </c>
      <c r="E79" s="3">
        <v>60</v>
      </c>
      <c r="F79" s="3">
        <v>47.898420000000002</v>
      </c>
      <c r="G79" s="3">
        <f t="shared" si="18"/>
        <v>253385.50404900001</v>
      </c>
      <c r="H79" s="3">
        <f t="shared" si="16"/>
        <v>20938.216666666667</v>
      </c>
      <c r="I79" s="3"/>
      <c r="J79" s="3">
        <f t="shared" si="17"/>
        <v>149481.95308889687</v>
      </c>
    </row>
    <row r="80" spans="1:11" s="1" customFormat="1" x14ac:dyDescent="0.25">
      <c r="A80" s="2" t="s">
        <v>4</v>
      </c>
      <c r="B80" s="2">
        <v>2005</v>
      </c>
      <c r="C80" s="2">
        <v>13.5</v>
      </c>
      <c r="D80" s="3">
        <v>528724.1</v>
      </c>
      <c r="E80" s="3">
        <v>60</v>
      </c>
      <c r="F80" s="3">
        <v>46.955660000000002</v>
      </c>
      <c r="G80" s="3">
        <f t="shared" si="18"/>
        <v>114947.6154432333</v>
      </c>
      <c r="H80" s="3">
        <f t="shared" si="16"/>
        <v>8812.0683333333327</v>
      </c>
      <c r="I80" s="3"/>
      <c r="J80" s="3">
        <f t="shared" si="17"/>
        <v>67812.064166240409</v>
      </c>
    </row>
    <row r="81" spans="1:10" s="1" customFormat="1" x14ac:dyDescent="0.25">
      <c r="A81" s="2" t="s">
        <v>4</v>
      </c>
      <c r="B81" s="2">
        <v>2004</v>
      </c>
      <c r="C81" s="2">
        <v>14.5</v>
      </c>
      <c r="D81" s="3">
        <v>504479.1</v>
      </c>
      <c r="E81" s="3">
        <v>60</v>
      </c>
      <c r="F81" s="3">
        <v>46.017560000000003</v>
      </c>
      <c r="G81" s="3">
        <f t="shared" si="18"/>
        <v>117564.14578339994</v>
      </c>
      <c r="H81" s="3">
        <f t="shared" si="16"/>
        <v>8407.9849999999988</v>
      </c>
      <c r="I81" s="3"/>
      <c r="J81" s="3">
        <f t="shared" si="17"/>
        <v>69355.657068416971</v>
      </c>
    </row>
    <row r="82" spans="1:10" s="1" customFormat="1" x14ac:dyDescent="0.25">
      <c r="A82" s="2" t="s">
        <v>4</v>
      </c>
      <c r="B82" s="2">
        <v>2003</v>
      </c>
      <c r="C82" s="2">
        <v>15.5</v>
      </c>
      <c r="D82" s="3">
        <v>1368578</v>
      </c>
      <c r="E82" s="3">
        <v>60</v>
      </c>
      <c r="F82" s="3">
        <v>45.08473</v>
      </c>
      <c r="G82" s="3">
        <f t="shared" si="18"/>
        <v>340211.83976766665</v>
      </c>
      <c r="H82" s="3">
        <f t="shared" si="16"/>
        <v>22809.633333333335</v>
      </c>
      <c r="I82" s="3"/>
      <c r="J82" s="3">
        <f t="shared" si="17"/>
        <v>200704.18180908702</v>
      </c>
    </row>
    <row r="83" spans="1:10" s="1" customFormat="1" x14ac:dyDescent="0.25">
      <c r="A83" s="2" t="s">
        <v>4</v>
      </c>
      <c r="B83" s="2">
        <v>2002</v>
      </c>
      <c r="C83" s="2">
        <v>16.5</v>
      </c>
      <c r="D83" s="3">
        <v>2386037</v>
      </c>
      <c r="E83" s="3">
        <v>60</v>
      </c>
      <c r="F83" s="3">
        <v>44.157440000000001</v>
      </c>
      <c r="G83" s="3">
        <f t="shared" si="18"/>
        <v>630015.57224533334</v>
      </c>
      <c r="H83" s="3">
        <f t="shared" si="16"/>
        <v>39767.283333333333</v>
      </c>
      <c r="I83" s="3"/>
      <c r="J83" s="3">
        <f t="shared" si="17"/>
        <v>371670.66272836027</v>
      </c>
    </row>
    <row r="84" spans="1:10" s="1" customFormat="1" x14ac:dyDescent="0.25">
      <c r="A84" s="2" t="s">
        <v>4</v>
      </c>
      <c r="B84" s="2">
        <v>2001</v>
      </c>
      <c r="C84" s="2">
        <v>17.5</v>
      </c>
      <c r="D84" s="3">
        <v>141239.1</v>
      </c>
      <c r="E84" s="3">
        <v>60</v>
      </c>
      <c r="F84" s="3">
        <v>43.235500000000002</v>
      </c>
      <c r="G84" s="3">
        <f t="shared" si="18"/>
        <v>39463.381532499989</v>
      </c>
      <c r="H84" s="3">
        <f t="shared" si="16"/>
        <v>2353.9850000000001</v>
      </c>
      <c r="I84" s="3"/>
      <c r="J84" s="3">
        <f t="shared" si="17"/>
        <v>23280.981953212424</v>
      </c>
    </row>
    <row r="85" spans="1:10" s="1" customFormat="1" x14ac:dyDescent="0.25">
      <c r="A85" s="2" t="s">
        <v>4</v>
      </c>
      <c r="B85" s="2">
        <v>1975</v>
      </c>
      <c r="C85" s="2">
        <v>43.5</v>
      </c>
      <c r="D85" s="3">
        <v>236716.6</v>
      </c>
      <c r="E85" s="3">
        <v>60</v>
      </c>
      <c r="F85" s="3">
        <v>21.892720000000001</v>
      </c>
      <c r="G85" s="3">
        <f t="shared" si="18"/>
        <v>150343.76261413333</v>
      </c>
      <c r="H85" s="3">
        <f t="shared" si="16"/>
        <v>3945.2766666666666</v>
      </c>
      <c r="I85" s="3"/>
      <c r="J85" s="3">
        <f t="shared" si="17"/>
        <v>88693.626553901602</v>
      </c>
    </row>
    <row r="86" spans="1:10" s="1" customFormat="1" x14ac:dyDescent="0.25">
      <c r="A86" s="2" t="s">
        <v>4</v>
      </c>
      <c r="B86" s="2">
        <v>1958</v>
      </c>
      <c r="C86" s="2">
        <v>60.5</v>
      </c>
      <c r="D86" s="3">
        <v>3180022</v>
      </c>
      <c r="E86" s="3">
        <v>60</v>
      </c>
      <c r="F86" s="3">
        <v>11.876110000000001</v>
      </c>
      <c r="G86" s="3">
        <f t="shared" si="18"/>
        <v>2550583.8154263333</v>
      </c>
      <c r="H86" s="3">
        <f t="shared" si="16"/>
        <v>53000.366666666669</v>
      </c>
      <c r="I86" s="3"/>
      <c r="J86" s="3">
        <f t="shared" si="17"/>
        <v>1504688.4851515777</v>
      </c>
    </row>
    <row r="87" spans="1:10" x14ac:dyDescent="0.25">
      <c r="A87" s="2" t="s">
        <v>4</v>
      </c>
      <c r="B87" s="2">
        <v>1952</v>
      </c>
      <c r="C87" s="2">
        <v>66.5</v>
      </c>
      <c r="D87" s="3">
        <v>370031.5</v>
      </c>
      <c r="E87" s="3">
        <v>60</v>
      </c>
      <c r="F87" s="3">
        <v>9.3853869999999997</v>
      </c>
      <c r="G87" s="3">
        <f t="shared" si="18"/>
        <v>312150.01950515836</v>
      </c>
      <c r="H87" s="3">
        <f t="shared" si="16"/>
        <v>6167.1916666666666</v>
      </c>
      <c r="J87" s="3">
        <f t="shared" si="17"/>
        <v>184149.42380975751</v>
      </c>
    </row>
    <row r="88" spans="1:10" s="5" customFormat="1" x14ac:dyDescent="0.25">
      <c r="A88" s="6" t="s">
        <v>81</v>
      </c>
      <c r="B88" s="2"/>
      <c r="C88" s="2"/>
      <c r="D88" s="3">
        <f>SUBTOTAL(9,D71:D87)</f>
        <v>26339447.430000007</v>
      </c>
      <c r="E88" s="3"/>
      <c r="F88" s="3"/>
      <c r="G88" s="3">
        <f>SUBTOTAL(9,G71:G87)</f>
        <v>6351635.2489686292</v>
      </c>
      <c r="H88" s="3">
        <f>SUBTOTAL(9,H71:H87)</f>
        <v>438990.7905</v>
      </c>
      <c r="I88" s="3">
        <v>3747076.4000000004</v>
      </c>
      <c r="J88" s="3">
        <f>SUBTOTAL(9,J71:J87)</f>
        <v>3747076.4000000004</v>
      </c>
    </row>
    <row r="89" spans="1:10" x14ac:dyDescent="0.25">
      <c r="A89" s="2" t="s">
        <v>5</v>
      </c>
      <c r="B89" s="2">
        <v>2018</v>
      </c>
      <c r="C89" s="2">
        <v>0.5</v>
      </c>
      <c r="D89" s="3">
        <v>93251.88</v>
      </c>
      <c r="E89" s="3">
        <v>40</v>
      </c>
      <c r="F89" s="3">
        <v>39.527650000000001</v>
      </c>
      <c r="G89" s="3">
        <f t="shared" ref="G89:G107" si="19">D89*(1-F89/E89)</f>
        <v>1101.188137949993</v>
      </c>
      <c r="H89" s="3">
        <f t="shared" si="16"/>
        <v>2331.297</v>
      </c>
      <c r="J89" s="3">
        <f t="shared" ref="J89:J107" si="20">+I$108/G$108*G89</f>
        <v>767.03927287857857</v>
      </c>
    </row>
    <row r="90" spans="1:10" x14ac:dyDescent="0.25">
      <c r="A90" s="2" t="s">
        <v>5</v>
      </c>
      <c r="B90" s="2">
        <v>2017</v>
      </c>
      <c r="C90" s="2">
        <v>1.5</v>
      </c>
      <c r="D90" s="3">
        <v>2218895</v>
      </c>
      <c r="E90" s="3">
        <v>40</v>
      </c>
      <c r="F90" s="3">
        <v>38.58623</v>
      </c>
      <c r="G90" s="3">
        <f t="shared" si="19"/>
        <v>78425.17960374993</v>
      </c>
      <c r="H90" s="3">
        <f t="shared" si="16"/>
        <v>55472.375</v>
      </c>
      <c r="J90" s="3">
        <f t="shared" si="20"/>
        <v>54627.534265506256</v>
      </c>
    </row>
    <row r="91" spans="1:10" s="1" customFormat="1" x14ac:dyDescent="0.25">
      <c r="A91" s="2" t="s">
        <v>5</v>
      </c>
      <c r="B91" s="2">
        <v>2015</v>
      </c>
      <c r="C91" s="2">
        <v>3.5</v>
      </c>
      <c r="D91" s="3">
        <v>753670.5</v>
      </c>
      <c r="E91" s="3">
        <v>40</v>
      </c>
      <c r="F91" s="3">
        <v>36.718249999999998</v>
      </c>
      <c r="G91" s="3">
        <f t="shared" ref="G91:G106" si="21">D91*(1-F91/E91)</f>
        <v>61833.954084375058</v>
      </c>
      <c r="H91" s="3">
        <f t="shared" si="16"/>
        <v>18841.762500000001</v>
      </c>
      <c r="I91" s="3"/>
      <c r="J91" s="3">
        <f t="shared" si="20"/>
        <v>43070.815554172179</v>
      </c>
    </row>
    <row r="92" spans="1:10" s="1" customFormat="1" x14ac:dyDescent="0.25">
      <c r="A92" s="2" t="s">
        <v>5</v>
      </c>
      <c r="B92" s="2">
        <v>2014</v>
      </c>
      <c r="C92" s="2">
        <v>4.5</v>
      </c>
      <c r="D92" s="3">
        <v>194242.7</v>
      </c>
      <c r="E92" s="3">
        <v>40</v>
      </c>
      <c r="F92" s="3">
        <v>35.792360000000002</v>
      </c>
      <c r="G92" s="3">
        <f t="shared" si="21"/>
        <v>20432.583855699988</v>
      </c>
      <c r="H92" s="3">
        <f t="shared" si="16"/>
        <v>4856.0675000000001</v>
      </c>
      <c r="I92" s="3"/>
      <c r="J92" s="3">
        <f t="shared" si="20"/>
        <v>14232.44014677029</v>
      </c>
    </row>
    <row r="93" spans="1:10" s="1" customFormat="1" x14ac:dyDescent="0.25">
      <c r="A93" s="2" t="s">
        <v>5</v>
      </c>
      <c r="B93" s="2">
        <v>2013</v>
      </c>
      <c r="C93" s="2">
        <v>5.5</v>
      </c>
      <c r="D93" s="3">
        <v>430944.2</v>
      </c>
      <c r="E93" s="3">
        <v>40</v>
      </c>
      <c r="F93" s="3">
        <v>34.872340000000001</v>
      </c>
      <c r="G93" s="3">
        <f t="shared" si="21"/>
        <v>55243.383414300006</v>
      </c>
      <c r="H93" s="3">
        <f t="shared" si="16"/>
        <v>10773.605</v>
      </c>
      <c r="I93" s="3"/>
      <c r="J93" s="3">
        <f t="shared" si="20"/>
        <v>38480.113601969693</v>
      </c>
    </row>
    <row r="94" spans="1:10" s="1" customFormat="1" x14ac:dyDescent="0.25">
      <c r="A94" s="2" t="s">
        <v>5</v>
      </c>
      <c r="B94" s="2">
        <v>2012</v>
      </c>
      <c r="C94" s="2">
        <v>6.5</v>
      </c>
      <c r="D94" s="3">
        <v>63438.18</v>
      </c>
      <c r="E94" s="3">
        <v>40</v>
      </c>
      <c r="F94" s="3">
        <v>33.958570000000002</v>
      </c>
      <c r="G94" s="3">
        <f t="shared" si="21"/>
        <v>9581.4330949349951</v>
      </c>
      <c r="H94" s="3">
        <f t="shared" si="16"/>
        <v>1585.9545000000001</v>
      </c>
      <c r="I94" s="3"/>
      <c r="J94" s="3">
        <f t="shared" si="20"/>
        <v>6674.0053048114414</v>
      </c>
    </row>
    <row r="95" spans="1:10" s="1" customFormat="1" x14ac:dyDescent="0.25">
      <c r="A95" s="2" t="s">
        <v>5</v>
      </c>
      <c r="B95" s="2">
        <v>2011</v>
      </c>
      <c r="C95" s="2">
        <v>7.5</v>
      </c>
      <c r="D95" s="3">
        <v>16354151</v>
      </c>
      <c r="E95" s="3">
        <v>40</v>
      </c>
      <c r="F95" s="3">
        <v>33.051409999999997</v>
      </c>
      <c r="G95" s="3">
        <f t="shared" si="21"/>
        <v>2840957.2524272506</v>
      </c>
      <c r="H95" s="3">
        <f t="shared" si="16"/>
        <v>408853.77500000002</v>
      </c>
      <c r="I95" s="3"/>
      <c r="J95" s="3">
        <f t="shared" si="20"/>
        <v>1978885.9960275751</v>
      </c>
    </row>
    <row r="96" spans="1:10" s="1" customFormat="1" x14ac:dyDescent="0.25">
      <c r="A96" s="2" t="s">
        <v>5</v>
      </c>
      <c r="B96" s="2">
        <v>2010</v>
      </c>
      <c r="C96" s="2">
        <v>8.5</v>
      </c>
      <c r="D96" s="3">
        <v>35815.050000000003</v>
      </c>
      <c r="E96" s="3">
        <v>40</v>
      </c>
      <c r="F96" s="3">
        <v>32.151249999999997</v>
      </c>
      <c r="G96" s="3">
        <f t="shared" si="21"/>
        <v>7027.5843421875043</v>
      </c>
      <c r="H96" s="3">
        <f t="shared" si="16"/>
        <v>895.37625000000003</v>
      </c>
      <c r="I96" s="3"/>
      <c r="J96" s="3">
        <f t="shared" si="20"/>
        <v>4895.1064746841439</v>
      </c>
    </row>
    <row r="97" spans="1:10" s="1" customFormat="1" x14ac:dyDescent="0.25">
      <c r="A97" s="2" t="s">
        <v>5</v>
      </c>
      <c r="B97" s="2">
        <v>2009</v>
      </c>
      <c r="C97" s="2">
        <v>9.5</v>
      </c>
      <c r="D97" s="3">
        <v>41248.65</v>
      </c>
      <c r="E97" s="3">
        <v>40</v>
      </c>
      <c r="F97" s="3">
        <v>31.258459999999999</v>
      </c>
      <c r="G97" s="3">
        <f t="shared" si="21"/>
        <v>9014.4180980249985</v>
      </c>
      <c r="H97" s="3">
        <f t="shared" si="16"/>
        <v>1031.2162499999999</v>
      </c>
      <c r="I97" s="3"/>
      <c r="J97" s="3">
        <f t="shared" si="20"/>
        <v>6279.0475714755567</v>
      </c>
    </row>
    <row r="98" spans="1:10" s="1" customFormat="1" x14ac:dyDescent="0.25">
      <c r="A98" s="2" t="s">
        <v>5</v>
      </c>
      <c r="B98" s="2">
        <v>2008</v>
      </c>
      <c r="C98" s="2">
        <v>10.5</v>
      </c>
      <c r="D98" s="3">
        <v>252204.6</v>
      </c>
      <c r="E98" s="3">
        <v>40</v>
      </c>
      <c r="F98" s="3">
        <v>30.373429999999999</v>
      </c>
      <c r="G98" s="3">
        <f t="shared" si="21"/>
        <v>60696.63090555001</v>
      </c>
      <c r="H98" s="3">
        <f t="shared" si="16"/>
        <v>6305.1149999999998</v>
      </c>
      <c r="I98" s="3"/>
      <c r="J98" s="3">
        <f t="shared" si="20"/>
        <v>42278.606199521884</v>
      </c>
    </row>
    <row r="99" spans="1:10" s="1" customFormat="1" x14ac:dyDescent="0.25">
      <c r="A99" s="2" t="s">
        <v>5</v>
      </c>
      <c r="B99" s="2">
        <v>2007</v>
      </c>
      <c r="C99" s="2">
        <v>11.5</v>
      </c>
      <c r="D99" s="3">
        <v>291129</v>
      </c>
      <c r="E99" s="3">
        <v>40</v>
      </c>
      <c r="F99" s="3">
        <v>29.49652</v>
      </c>
      <c r="G99" s="3">
        <f t="shared" si="21"/>
        <v>76446.690723000007</v>
      </c>
      <c r="H99" s="3">
        <f t="shared" si="16"/>
        <v>7278.2250000000004</v>
      </c>
      <c r="I99" s="3"/>
      <c r="J99" s="3">
        <f t="shared" si="20"/>
        <v>53249.405842043627</v>
      </c>
    </row>
    <row r="100" spans="1:10" s="1" customFormat="1" x14ac:dyDescent="0.25">
      <c r="A100" s="2" t="s">
        <v>5</v>
      </c>
      <c r="B100" s="2">
        <v>2006</v>
      </c>
      <c r="C100" s="2">
        <v>12.5</v>
      </c>
      <c r="D100" s="3">
        <v>107397.5</v>
      </c>
      <c r="E100" s="3">
        <v>40</v>
      </c>
      <c r="F100" s="3">
        <v>28.628139999999998</v>
      </c>
      <c r="G100" s="3">
        <f t="shared" si="21"/>
        <v>30532.733358750007</v>
      </c>
      <c r="H100" s="3">
        <f t="shared" si="16"/>
        <v>2684.9375</v>
      </c>
      <c r="I100" s="3"/>
      <c r="J100" s="3">
        <f t="shared" si="20"/>
        <v>21267.760510107004</v>
      </c>
    </row>
    <row r="101" spans="1:10" s="1" customFormat="1" x14ac:dyDescent="0.25">
      <c r="A101" s="2" t="s">
        <v>5</v>
      </c>
      <c r="B101" s="2">
        <v>2005</v>
      </c>
      <c r="C101" s="2">
        <v>13.5</v>
      </c>
      <c r="D101" s="3">
        <v>168337.8</v>
      </c>
      <c r="E101" s="3">
        <v>40</v>
      </c>
      <c r="F101" s="3">
        <v>27.768640000000001</v>
      </c>
      <c r="G101" s="3">
        <f t="shared" si="21"/>
        <v>51475.005835199991</v>
      </c>
      <c r="H101" s="3">
        <f t="shared" si="16"/>
        <v>4208.4449999999997</v>
      </c>
      <c r="I101" s="3"/>
      <c r="J101" s="3">
        <f t="shared" si="20"/>
        <v>35855.227355387113</v>
      </c>
    </row>
    <row r="102" spans="1:10" s="1" customFormat="1" x14ac:dyDescent="0.25">
      <c r="A102" s="2" t="s">
        <v>5</v>
      </c>
      <c r="B102" s="2">
        <v>2004</v>
      </c>
      <c r="C102" s="2">
        <v>14.5</v>
      </c>
      <c r="D102" s="3">
        <v>259394.8</v>
      </c>
      <c r="E102" s="3">
        <v>40</v>
      </c>
      <c r="F102" s="3">
        <v>26.918379999999999</v>
      </c>
      <c r="G102" s="3">
        <f t="shared" si="21"/>
        <v>84832.605089400007</v>
      </c>
      <c r="H102" s="3">
        <f t="shared" si="16"/>
        <v>6484.87</v>
      </c>
      <c r="I102" s="3"/>
      <c r="J102" s="3">
        <f t="shared" si="20"/>
        <v>59090.665329273579</v>
      </c>
    </row>
    <row r="103" spans="1:10" s="1" customFormat="1" x14ac:dyDescent="0.25">
      <c r="A103" s="2" t="s">
        <v>5</v>
      </c>
      <c r="B103" s="2">
        <v>2003</v>
      </c>
      <c r="C103" s="2">
        <v>15.5</v>
      </c>
      <c r="D103" s="3">
        <v>910078.1</v>
      </c>
      <c r="E103" s="3">
        <v>40</v>
      </c>
      <c r="F103" s="3">
        <v>26.077719999999999</v>
      </c>
      <c r="G103" s="3">
        <f t="shared" si="21"/>
        <v>316759.05325170007</v>
      </c>
      <c r="H103" s="3">
        <f t="shared" si="16"/>
        <v>22751.952499999999</v>
      </c>
      <c r="I103" s="3"/>
      <c r="J103" s="3">
        <f t="shared" si="20"/>
        <v>220640.43873211837</v>
      </c>
    </row>
    <row r="104" spans="1:10" s="1" customFormat="1" x14ac:dyDescent="0.25">
      <c r="A104" s="2" t="s">
        <v>5</v>
      </c>
      <c r="B104" s="2">
        <v>2002</v>
      </c>
      <c r="C104" s="2">
        <v>16.5</v>
      </c>
      <c r="D104" s="3">
        <v>375927.3</v>
      </c>
      <c r="E104" s="3">
        <v>40</v>
      </c>
      <c r="F104" s="3">
        <v>25.24701</v>
      </c>
      <c r="G104" s="3">
        <f t="shared" si="21"/>
        <v>138651.292440675</v>
      </c>
      <c r="H104" s="3">
        <f t="shared" si="16"/>
        <v>9398.182499999999</v>
      </c>
      <c r="I104" s="3"/>
      <c r="J104" s="3">
        <f t="shared" si="20"/>
        <v>96578.398252052459</v>
      </c>
    </row>
    <row r="105" spans="1:10" x14ac:dyDescent="0.25">
      <c r="A105" s="2" t="s">
        <v>5</v>
      </c>
      <c r="B105" s="2">
        <v>1975</v>
      </c>
      <c r="C105" s="2">
        <v>43.5</v>
      </c>
      <c r="D105" s="3">
        <v>874381.5</v>
      </c>
      <c r="E105" s="3">
        <v>40</v>
      </c>
      <c r="F105" s="3">
        <v>8.090268</v>
      </c>
      <c r="G105" s="3">
        <f t="shared" si="21"/>
        <v>697531.98326895002</v>
      </c>
      <c r="H105" s="3">
        <f t="shared" si="16"/>
        <v>21859.537499999999</v>
      </c>
      <c r="J105" s="3">
        <f t="shared" si="20"/>
        <v>485870.13137664687</v>
      </c>
    </row>
    <row r="106" spans="1:10" x14ac:dyDescent="0.25">
      <c r="A106" s="2" t="s">
        <v>5</v>
      </c>
      <c r="B106" s="2">
        <v>1958</v>
      </c>
      <c r="C106" s="2">
        <v>60.5</v>
      </c>
      <c r="D106" s="3">
        <v>2967375</v>
      </c>
      <c r="E106" s="3">
        <v>40</v>
      </c>
      <c r="F106" s="3">
        <v>3.4814949999999998</v>
      </c>
      <c r="G106" s="3">
        <f t="shared" si="21"/>
        <v>2709102.4693593751</v>
      </c>
      <c r="H106" s="3">
        <f t="shared" si="16"/>
        <v>74184.375</v>
      </c>
      <c r="J106" s="3">
        <f t="shared" si="20"/>
        <v>1887041.7475795057</v>
      </c>
    </row>
    <row r="107" spans="1:10" x14ac:dyDescent="0.25">
      <c r="A107" s="2" t="s">
        <v>5</v>
      </c>
      <c r="B107" s="2">
        <v>1952</v>
      </c>
      <c r="C107" s="2">
        <v>66.5</v>
      </c>
      <c r="D107" s="3">
        <v>206472.7</v>
      </c>
      <c r="E107" s="3">
        <v>40</v>
      </c>
      <c r="F107" s="3">
        <v>2.0204949999999999</v>
      </c>
      <c r="G107" s="3">
        <f t="shared" si="19"/>
        <v>196043.2735503375</v>
      </c>
      <c r="H107" s="3">
        <f t="shared" si="16"/>
        <v>5161.8175000000001</v>
      </c>
      <c r="J107" s="3">
        <f t="shared" si="20"/>
        <v>136555.13060350079</v>
      </c>
    </row>
    <row r="108" spans="1:10" s="5" customFormat="1" x14ac:dyDescent="0.25">
      <c r="A108" s="6" t="s">
        <v>82</v>
      </c>
      <c r="B108" s="2"/>
      <c r="C108" s="2"/>
      <c r="D108" s="3">
        <f>SUBTOTAL(9,D89:D107)</f>
        <v>26598355.460000005</v>
      </c>
      <c r="E108" s="3"/>
      <c r="F108" s="3"/>
      <c r="G108" s="3">
        <f>SUBTOTAL(9,G89:G107)</f>
        <v>7445688.7148414105</v>
      </c>
      <c r="H108" s="3">
        <f>SUBTOTAL(9,H89:H107)</f>
        <v>664958.88649999991</v>
      </c>
      <c r="I108" s="3">
        <v>5186339.6100000003</v>
      </c>
      <c r="J108" s="3">
        <f>SUBTOTAL(9,J89:J107)</f>
        <v>5186339.6100000003</v>
      </c>
    </row>
    <row r="109" spans="1:10" x14ac:dyDescent="0.25">
      <c r="A109" s="2" t="s">
        <v>6</v>
      </c>
      <c r="B109" s="2">
        <v>2017</v>
      </c>
      <c r="C109" s="2">
        <v>1.5</v>
      </c>
      <c r="D109" s="3">
        <v>837944.78</v>
      </c>
      <c r="E109" s="3">
        <v>20</v>
      </c>
      <c r="F109" s="3">
        <v>18.5</v>
      </c>
      <c r="G109" s="3">
        <f>D109*(1-F109/E109)</f>
        <v>62845.858499999966</v>
      </c>
      <c r="H109" s="3">
        <f t="shared" si="16"/>
        <v>41897.239000000001</v>
      </c>
      <c r="I109" s="3">
        <v>0</v>
      </c>
      <c r="J109" s="3">
        <f>+I$110/G$110*G109</f>
        <v>63362.400000000001</v>
      </c>
    </row>
    <row r="110" spans="1:10" s="5" customFormat="1" x14ac:dyDescent="0.25">
      <c r="A110" s="6" t="s">
        <v>83</v>
      </c>
      <c r="B110" s="2"/>
      <c r="C110" s="2"/>
      <c r="D110" s="3">
        <f>SUBTOTAL(9,D109:D109)</f>
        <v>837944.78</v>
      </c>
      <c r="E110" s="3"/>
      <c r="F110" s="3"/>
      <c r="G110" s="3">
        <f>SUBTOTAL(9,G109:G109)</f>
        <v>62845.858499999966</v>
      </c>
      <c r="H110" s="3">
        <f>SUBTOTAL(9,H109:H109)</f>
        <v>41897.239000000001</v>
      </c>
      <c r="I110" s="3">
        <v>63362.400000000001</v>
      </c>
      <c r="J110" s="3">
        <f>SUBTOTAL(9,J109:J109)</f>
        <v>63362.400000000001</v>
      </c>
    </row>
    <row r="111" spans="1:10" x14ac:dyDescent="0.25">
      <c r="A111" s="2" t="s">
        <v>7</v>
      </c>
      <c r="B111" s="2">
        <v>2018</v>
      </c>
      <c r="C111" s="2">
        <v>0.5</v>
      </c>
      <c r="D111" s="3">
        <v>81621.72</v>
      </c>
      <c r="E111" s="4">
        <v>30</v>
      </c>
      <c r="F111" s="4">
        <v>29.547740000000001</v>
      </c>
      <c r="G111" s="3">
        <f t="shared" ref="G111:G129" si="22">D111*(1-F111/E111)</f>
        <v>1230.4746362399997</v>
      </c>
      <c r="H111" s="3">
        <f t="shared" si="16"/>
        <v>2720.7240000000002</v>
      </c>
      <c r="J111" s="3">
        <f t="shared" ref="J111:J129" si="23">+I$130/G$130*G111</f>
        <v>1178.5233234827083</v>
      </c>
    </row>
    <row r="112" spans="1:10" x14ac:dyDescent="0.25">
      <c r="A112" s="2" t="s">
        <v>7</v>
      </c>
      <c r="B112" s="2">
        <v>2017</v>
      </c>
      <c r="C112" s="2">
        <v>1.5</v>
      </c>
      <c r="D112" s="3">
        <v>233273.5</v>
      </c>
      <c r="E112" s="4">
        <v>30</v>
      </c>
      <c r="F112" s="4">
        <v>28.64921</v>
      </c>
      <c r="G112" s="3">
        <f t="shared" si="22"/>
        <v>10503.450368833321</v>
      </c>
      <c r="H112" s="3">
        <f t="shared" si="16"/>
        <v>7775.7833333333338</v>
      </c>
      <c r="J112" s="3">
        <f t="shared" si="23"/>
        <v>10059.988944216424</v>
      </c>
    </row>
    <row r="113" spans="1:10" x14ac:dyDescent="0.25">
      <c r="A113" s="2" t="s">
        <v>7</v>
      </c>
      <c r="B113" s="2">
        <v>2016</v>
      </c>
      <c r="C113" s="2">
        <v>2.5</v>
      </c>
      <c r="D113" s="3">
        <v>706367.2</v>
      </c>
      <c r="E113" s="4">
        <v>30</v>
      </c>
      <c r="F113" s="4">
        <v>27.759620000000002</v>
      </c>
      <c r="G113" s="3">
        <f t="shared" si="22"/>
        <v>52751.031584533317</v>
      </c>
      <c r="H113" s="3">
        <f t="shared" si="16"/>
        <v>23545.57333333333</v>
      </c>
      <c r="J113" s="3">
        <f t="shared" si="23"/>
        <v>50523.854152829372</v>
      </c>
    </row>
    <row r="114" spans="1:10" x14ac:dyDescent="0.25">
      <c r="A114" s="2" t="s">
        <v>7</v>
      </c>
      <c r="B114" s="2">
        <v>2015</v>
      </c>
      <c r="C114" s="2">
        <v>3.5</v>
      </c>
      <c r="D114" s="3">
        <v>218777.7</v>
      </c>
      <c r="E114" s="4">
        <v>30</v>
      </c>
      <c r="F114" s="4">
        <v>26.87903</v>
      </c>
      <c r="G114" s="3">
        <f t="shared" si="22"/>
        <v>22759.954612299989</v>
      </c>
      <c r="H114" s="3">
        <f t="shared" si="16"/>
        <v>7292.59</v>
      </c>
      <c r="J114" s="3">
        <f t="shared" si="23"/>
        <v>21799.016868781375</v>
      </c>
    </row>
    <row r="115" spans="1:10" x14ac:dyDescent="0.25">
      <c r="A115" s="2" t="s">
        <v>7</v>
      </c>
      <c r="B115" s="2">
        <v>2014</v>
      </c>
      <c r="C115" s="2">
        <v>4.5</v>
      </c>
      <c r="D115" s="3">
        <v>23397.57</v>
      </c>
      <c r="E115" s="4">
        <v>30</v>
      </c>
      <c r="F115" s="4">
        <v>26.007840000000002</v>
      </c>
      <c r="G115" s="3">
        <f t="shared" si="22"/>
        <v>3113.5614350399992</v>
      </c>
      <c r="H115" s="3">
        <f t="shared" si="16"/>
        <v>779.91899999999998</v>
      </c>
      <c r="J115" s="3">
        <f t="shared" si="23"/>
        <v>2982.1051667539014</v>
      </c>
    </row>
    <row r="116" spans="1:10" s="1" customFormat="1" x14ac:dyDescent="0.25">
      <c r="A116" s="2" t="s">
        <v>7</v>
      </c>
      <c r="B116" s="2">
        <v>2013</v>
      </c>
      <c r="C116" s="2">
        <v>5.5</v>
      </c>
      <c r="D116" s="3">
        <v>320473.5</v>
      </c>
      <c r="E116" s="4">
        <v>30</v>
      </c>
      <c r="F116" s="4">
        <v>25.146840000000001</v>
      </c>
      <c r="G116" s="3">
        <f t="shared" ref="G116:G128" si="24">D116*(1-F116/E116)</f>
        <v>51843.639041999973</v>
      </c>
      <c r="H116" s="3">
        <f t="shared" si="16"/>
        <v>10682.45</v>
      </c>
      <c r="I116" s="3"/>
      <c r="J116" s="3">
        <f t="shared" si="23"/>
        <v>49654.772220187857</v>
      </c>
    </row>
    <row r="117" spans="1:10" s="1" customFormat="1" x14ac:dyDescent="0.25">
      <c r="A117" s="2" t="s">
        <v>7</v>
      </c>
      <c r="B117" s="2">
        <v>2012</v>
      </c>
      <c r="C117" s="2">
        <v>6.5</v>
      </c>
      <c r="D117" s="3">
        <v>1136428</v>
      </c>
      <c r="E117" s="4">
        <v>30</v>
      </c>
      <c r="F117" s="4">
        <v>24.296029999999998</v>
      </c>
      <c r="G117" s="3">
        <f t="shared" si="24"/>
        <v>216071.70730533334</v>
      </c>
      <c r="H117" s="3">
        <f t="shared" si="16"/>
        <v>37880.933333333334</v>
      </c>
      <c r="I117" s="3"/>
      <c r="J117" s="3">
        <f t="shared" si="23"/>
        <v>206949.04153586854</v>
      </c>
    </row>
    <row r="118" spans="1:10" s="1" customFormat="1" x14ac:dyDescent="0.25">
      <c r="A118" s="2" t="s">
        <v>7</v>
      </c>
      <c r="B118" s="2">
        <v>2011</v>
      </c>
      <c r="C118" s="2">
        <v>7.5</v>
      </c>
      <c r="D118" s="3">
        <v>6254654</v>
      </c>
      <c r="E118" s="4">
        <v>30</v>
      </c>
      <c r="F118" s="4">
        <v>23.455780000000001</v>
      </c>
      <c r="G118" s="3">
        <f t="shared" si="24"/>
        <v>1364394.3933293333</v>
      </c>
      <c r="H118" s="3">
        <f t="shared" si="16"/>
        <v>208488.46666666667</v>
      </c>
      <c r="I118" s="3"/>
      <c r="J118" s="3">
        <f t="shared" si="23"/>
        <v>1306788.9151142407</v>
      </c>
    </row>
    <row r="119" spans="1:10" s="1" customFormat="1" x14ac:dyDescent="0.25">
      <c r="A119" s="2" t="s">
        <v>7</v>
      </c>
      <c r="B119" s="2">
        <v>2010</v>
      </c>
      <c r="C119" s="2">
        <v>8.5</v>
      </c>
      <c r="D119" s="3">
        <v>724686.6</v>
      </c>
      <c r="E119" s="4">
        <v>30</v>
      </c>
      <c r="F119" s="4">
        <v>22.626940000000001</v>
      </c>
      <c r="G119" s="3">
        <f t="shared" si="24"/>
        <v>178105.25943319997</v>
      </c>
      <c r="H119" s="3">
        <f t="shared" si="16"/>
        <v>24156.219999999998</v>
      </c>
      <c r="I119" s="3"/>
      <c r="J119" s="3">
        <f t="shared" si="23"/>
        <v>170585.55787737857</v>
      </c>
    </row>
    <row r="120" spans="1:10" s="1" customFormat="1" x14ac:dyDescent="0.25">
      <c r="A120" s="2" t="s">
        <v>7</v>
      </c>
      <c r="B120" s="2">
        <v>2009</v>
      </c>
      <c r="C120" s="2">
        <v>9.5</v>
      </c>
      <c r="D120" s="3">
        <v>85381.11</v>
      </c>
      <c r="E120" s="4">
        <v>30</v>
      </c>
      <c r="F120" s="4">
        <v>21.809449999999998</v>
      </c>
      <c r="G120" s="3">
        <f t="shared" si="24"/>
        <v>23310.608350350001</v>
      </c>
      <c r="H120" s="3">
        <f t="shared" si="16"/>
        <v>2846.0369999999998</v>
      </c>
      <c r="I120" s="3"/>
      <c r="J120" s="3">
        <f t="shared" si="23"/>
        <v>22326.42170455915</v>
      </c>
    </row>
    <row r="121" spans="1:10" s="1" customFormat="1" x14ac:dyDescent="0.25">
      <c r="A121" s="2" t="s">
        <v>7</v>
      </c>
      <c r="B121" s="2">
        <v>2008</v>
      </c>
      <c r="C121" s="2">
        <v>10.5</v>
      </c>
      <c r="D121" s="3">
        <v>76510.58</v>
      </c>
      <c r="E121" s="4">
        <v>30</v>
      </c>
      <c r="F121" s="4">
        <v>21.00367</v>
      </c>
      <c r="G121" s="3">
        <f t="shared" si="24"/>
        <v>22943.814205713337</v>
      </c>
      <c r="H121" s="3">
        <f t="shared" si="16"/>
        <v>2550.3526666666667</v>
      </c>
      <c r="I121" s="3"/>
      <c r="J121" s="3">
        <f t="shared" si="23"/>
        <v>21975.113809508086</v>
      </c>
    </row>
    <row r="122" spans="1:10" s="1" customFormat="1" x14ac:dyDescent="0.25">
      <c r="A122" s="2" t="s">
        <v>7</v>
      </c>
      <c r="B122" s="2">
        <v>2007</v>
      </c>
      <c r="C122" s="2">
        <v>11.5</v>
      </c>
      <c r="D122" s="3">
        <v>201164.5</v>
      </c>
      <c r="E122" s="4">
        <v>30</v>
      </c>
      <c r="F122" s="4">
        <v>20.210529999999999</v>
      </c>
      <c r="G122" s="3">
        <f t="shared" si="24"/>
        <v>65643.127927166672</v>
      </c>
      <c r="H122" s="3">
        <f t="shared" si="16"/>
        <v>6705.4833333333336</v>
      </c>
      <c r="I122" s="3"/>
      <c r="J122" s="3">
        <f t="shared" si="23"/>
        <v>62871.639130183481</v>
      </c>
    </row>
    <row r="123" spans="1:10" s="1" customFormat="1" x14ac:dyDescent="0.25">
      <c r="A123" s="2" t="s">
        <v>7</v>
      </c>
      <c r="B123" s="2">
        <v>2006</v>
      </c>
      <c r="C123" s="2">
        <v>12.5</v>
      </c>
      <c r="D123" s="3">
        <v>5053.2700000000004</v>
      </c>
      <c r="E123" s="4">
        <v>30</v>
      </c>
      <c r="F123" s="4">
        <v>19.42991</v>
      </c>
      <c r="G123" s="3">
        <f t="shared" si="24"/>
        <v>1780.4506231433336</v>
      </c>
      <c r="H123" s="3">
        <f t="shared" si="16"/>
        <v>168.44233333333335</v>
      </c>
      <c r="I123" s="3"/>
      <c r="J123" s="3">
        <f t="shared" si="23"/>
        <v>1705.2790231382501</v>
      </c>
    </row>
    <row r="124" spans="1:10" s="1" customFormat="1" x14ac:dyDescent="0.25">
      <c r="A124" s="2" t="s">
        <v>7</v>
      </c>
      <c r="B124" s="2">
        <v>2005</v>
      </c>
      <c r="C124" s="2">
        <v>13.5</v>
      </c>
      <c r="D124" s="3">
        <v>63764.04</v>
      </c>
      <c r="E124" s="4">
        <v>30</v>
      </c>
      <c r="F124" s="4">
        <v>18.662179999999999</v>
      </c>
      <c r="G124" s="3">
        <f t="shared" si="24"/>
        <v>24098.173599760004</v>
      </c>
      <c r="H124" s="3">
        <f t="shared" si="16"/>
        <v>2125.4679999999998</v>
      </c>
      <c r="I124" s="3"/>
      <c r="J124" s="3">
        <f t="shared" si="23"/>
        <v>23080.735517991652</v>
      </c>
    </row>
    <row r="125" spans="1:10" s="1" customFormat="1" x14ac:dyDescent="0.25">
      <c r="A125" s="2" t="s">
        <v>7</v>
      </c>
      <c r="B125" s="2">
        <v>2003</v>
      </c>
      <c r="C125" s="2">
        <v>15.5</v>
      </c>
      <c r="D125" s="3">
        <v>35604.629999999997</v>
      </c>
      <c r="E125" s="4">
        <v>30</v>
      </c>
      <c r="F125" s="4">
        <v>17.168389999999999</v>
      </c>
      <c r="G125" s="3">
        <f t="shared" si="24"/>
        <v>15228.824211810001</v>
      </c>
      <c r="H125" s="3">
        <f t="shared" si="16"/>
        <v>1186.8209999999999</v>
      </c>
      <c r="I125" s="3"/>
      <c r="J125" s="3">
        <f t="shared" si="23"/>
        <v>14585.854916667828</v>
      </c>
    </row>
    <row r="126" spans="1:10" s="1" customFormat="1" x14ac:dyDescent="0.25">
      <c r="A126" s="2" t="s">
        <v>7</v>
      </c>
      <c r="B126" s="2">
        <v>2002</v>
      </c>
      <c r="C126" s="2">
        <v>16.5</v>
      </c>
      <c r="D126" s="3">
        <v>212641.7</v>
      </c>
      <c r="E126" s="4">
        <v>30</v>
      </c>
      <c r="F126" s="4">
        <v>16.442589999999999</v>
      </c>
      <c r="G126" s="3">
        <f t="shared" si="24"/>
        <v>96095.690333233331</v>
      </c>
      <c r="H126" s="3">
        <f t="shared" si="16"/>
        <v>7088.0566666666673</v>
      </c>
      <c r="I126" s="3"/>
      <c r="J126" s="3">
        <f t="shared" si="23"/>
        <v>92038.477680411204</v>
      </c>
    </row>
    <row r="127" spans="1:10" s="1" customFormat="1" x14ac:dyDescent="0.25">
      <c r="A127" s="2" t="s">
        <v>7</v>
      </c>
      <c r="B127" s="2">
        <v>2001</v>
      </c>
      <c r="C127" s="2">
        <v>17.5</v>
      </c>
      <c r="D127" s="3">
        <v>40250.78</v>
      </c>
      <c r="E127" s="4">
        <v>30</v>
      </c>
      <c r="F127" s="4">
        <v>15.732139999999999</v>
      </c>
      <c r="G127" s="3">
        <f t="shared" si="24"/>
        <v>19143.083131026666</v>
      </c>
      <c r="H127" s="3">
        <f t="shared" si="16"/>
        <v>1341.6926666666666</v>
      </c>
      <c r="I127" s="3"/>
      <c r="J127" s="3">
        <f t="shared" si="23"/>
        <v>18334.85168147989</v>
      </c>
    </row>
    <row r="128" spans="1:10" x14ac:dyDescent="0.25">
      <c r="A128" s="2" t="s">
        <v>7</v>
      </c>
      <c r="B128" s="2">
        <v>1975</v>
      </c>
      <c r="C128" s="2">
        <v>43.5</v>
      </c>
      <c r="D128" s="3">
        <v>139736.5</v>
      </c>
      <c r="E128" s="4">
        <v>30</v>
      </c>
      <c r="F128" s="4">
        <v>3.4069769999999999</v>
      </c>
      <c r="G128" s="3">
        <f t="shared" si="24"/>
        <v>123867.19861465</v>
      </c>
      <c r="H128" s="3">
        <f t="shared" si="16"/>
        <v>4657.8833333333332</v>
      </c>
      <c r="J128" s="3">
        <f t="shared" si="23"/>
        <v>118637.45767885708</v>
      </c>
    </row>
    <row r="129" spans="1:10" x14ac:dyDescent="0.25">
      <c r="A129" s="2" t="s">
        <v>7</v>
      </c>
      <c r="B129" s="2">
        <v>1958</v>
      </c>
      <c r="C129" s="2">
        <v>60.5</v>
      </c>
      <c r="D129" s="3">
        <v>930994</v>
      </c>
      <c r="E129" s="4">
        <v>30</v>
      </c>
      <c r="F129" s="4">
        <v>0</v>
      </c>
      <c r="G129" s="3">
        <f t="shared" si="22"/>
        <v>930994</v>
      </c>
      <c r="H129" s="3">
        <f t="shared" si="16"/>
        <v>31033.133333333335</v>
      </c>
      <c r="J129" s="3">
        <f t="shared" si="23"/>
        <v>891686.92365346395</v>
      </c>
    </row>
    <row r="130" spans="1:10" s="5" customFormat="1" x14ac:dyDescent="0.25">
      <c r="A130" s="6" t="s">
        <v>84</v>
      </c>
      <c r="B130" s="2"/>
      <c r="C130" s="2"/>
      <c r="D130" s="3">
        <f>SUBTOTAL(9,D111:D129)</f>
        <v>11490780.899999997</v>
      </c>
      <c r="E130" s="4"/>
      <c r="F130" s="4"/>
      <c r="G130" s="3">
        <f>SUBTOTAL(9,G111:G129)</f>
        <v>3223878.442743666</v>
      </c>
      <c r="H130" s="3">
        <f>SUBTOTAL(9,H111:H129)</f>
        <v>383026.02999999997</v>
      </c>
      <c r="I130" s="3">
        <v>3087764.53</v>
      </c>
      <c r="J130" s="3">
        <f>SUBTOTAL(9,J111:J129)</f>
        <v>3087764.53</v>
      </c>
    </row>
    <row r="131" spans="1:10" x14ac:dyDescent="0.25">
      <c r="A131" s="2" t="s">
        <v>8</v>
      </c>
      <c r="B131" s="2">
        <v>2011</v>
      </c>
      <c r="C131" s="2">
        <v>7.5</v>
      </c>
      <c r="D131" s="3">
        <v>58328.5</v>
      </c>
      <c r="E131" s="3">
        <v>30</v>
      </c>
      <c r="F131" s="3">
        <v>23.455777999999999</v>
      </c>
      <c r="G131" s="3">
        <f>D131*(1-F131/E131)</f>
        <v>12723.821764233337</v>
      </c>
      <c r="H131" s="3">
        <f t="shared" si="16"/>
        <v>1944.2833333333333</v>
      </c>
      <c r="J131" s="3">
        <f>+I$134/G$134*G131</f>
        <v>11146.887285562485</v>
      </c>
    </row>
    <row r="132" spans="1:10" x14ac:dyDescent="0.25">
      <c r="A132" s="2" t="s">
        <v>8</v>
      </c>
      <c r="B132" s="2">
        <v>2007</v>
      </c>
      <c r="C132" s="2">
        <v>11.5</v>
      </c>
      <c r="D132" s="3">
        <v>10065.790000000001</v>
      </c>
      <c r="E132" s="3">
        <v>30</v>
      </c>
      <c r="F132" s="3">
        <v>20.210529000000001</v>
      </c>
      <c r="G132" s="3">
        <f>D132*(1-F132/E132)</f>
        <v>3284.625309903</v>
      </c>
      <c r="H132" s="3">
        <f t="shared" si="16"/>
        <v>335.52633333333335</v>
      </c>
      <c r="J132" s="3">
        <f>+I$134/G$134*G132</f>
        <v>2877.5433028867642</v>
      </c>
    </row>
    <row r="133" spans="1:10" x14ac:dyDescent="0.25">
      <c r="A133" s="2" t="s">
        <v>8</v>
      </c>
      <c r="B133" s="2">
        <v>2006</v>
      </c>
      <c r="C133" s="2">
        <v>12.5</v>
      </c>
      <c r="D133" s="3">
        <v>38691.71</v>
      </c>
      <c r="E133" s="3">
        <v>30</v>
      </c>
      <c r="F133" s="3">
        <v>19.429905000000002</v>
      </c>
      <c r="G133" s="3">
        <f>D133*(1-F133/E133)</f>
        <v>13632.501680414998</v>
      </c>
      <c r="H133" s="3">
        <f t="shared" si="16"/>
        <v>1289.7236666666665</v>
      </c>
      <c r="J133" s="3">
        <f>+I$134/G$134*G133</f>
        <v>11942.949411550751</v>
      </c>
    </row>
    <row r="134" spans="1:10" s="5" customFormat="1" x14ac:dyDescent="0.25">
      <c r="A134" s="6" t="s">
        <v>85</v>
      </c>
      <c r="B134" s="2"/>
      <c r="C134" s="2"/>
      <c r="D134" s="3">
        <f>SUBTOTAL(9,D131:D133)</f>
        <v>107086</v>
      </c>
      <c r="E134" s="3"/>
      <c r="F134" s="3"/>
      <c r="G134" s="3">
        <f>SUBTOTAL(9,G131:G133)</f>
        <v>29640.948754551333</v>
      </c>
      <c r="H134" s="3">
        <f>SUBTOTAL(9,H131:H133)</f>
        <v>3569.5333333333328</v>
      </c>
      <c r="I134" s="3">
        <v>25967.38</v>
      </c>
      <c r="J134" s="3">
        <f>SUBTOTAL(9,J131:J133)</f>
        <v>25967.38</v>
      </c>
    </row>
    <row r="135" spans="1:10" x14ac:dyDescent="0.25">
      <c r="A135" s="2" t="s">
        <v>9</v>
      </c>
      <c r="B135" s="2">
        <v>2014</v>
      </c>
      <c r="C135" s="2">
        <v>4.5</v>
      </c>
      <c r="D135" s="3">
        <v>36984.32</v>
      </c>
      <c r="E135" s="3">
        <v>72</v>
      </c>
      <c r="F135" s="3">
        <v>67.955010000000001</v>
      </c>
      <c r="G135" s="3">
        <f t="shared" ref="G135" si="25">D135*(1-F135/E135)</f>
        <v>2077.7945077333316</v>
      </c>
      <c r="H135" s="3">
        <f t="shared" ref="H135:H197" si="26">+D135/E135</f>
        <v>513.67111111111114</v>
      </c>
      <c r="J135" s="3">
        <f t="shared" ref="J135:J141" si="27">+I$142/G$142*G135</f>
        <v>2561.7137501908269</v>
      </c>
    </row>
    <row r="136" spans="1:10" x14ac:dyDescent="0.25">
      <c r="A136" s="2" t="s">
        <v>9</v>
      </c>
      <c r="B136" s="2">
        <v>2008</v>
      </c>
      <c r="C136" s="2">
        <v>10.5</v>
      </c>
      <c r="D136" s="3">
        <v>20960.36</v>
      </c>
      <c r="E136" s="3">
        <v>72</v>
      </c>
      <c r="F136" s="3">
        <v>62.678910000000002</v>
      </c>
      <c r="G136" s="3">
        <f t="shared" ref="G136:G141" si="28">D136*(1-F136/E136)</f>
        <v>2713.5194721166658</v>
      </c>
      <c r="H136" s="3">
        <f t="shared" si="26"/>
        <v>291.11611111111114</v>
      </c>
      <c r="J136" s="3">
        <f t="shared" si="27"/>
        <v>3345.4993346358174</v>
      </c>
    </row>
    <row r="137" spans="1:10" x14ac:dyDescent="0.25">
      <c r="A137" s="2" t="s">
        <v>9</v>
      </c>
      <c r="B137" s="2">
        <v>2003</v>
      </c>
      <c r="C137" s="2">
        <v>15.5</v>
      </c>
      <c r="D137" s="3">
        <v>285169.5</v>
      </c>
      <c r="E137" s="3">
        <v>72</v>
      </c>
      <c r="F137" s="3">
        <v>58.39461</v>
      </c>
      <c r="G137" s="3">
        <f t="shared" si="28"/>
        <v>53886.698105624993</v>
      </c>
      <c r="H137" s="3">
        <f t="shared" si="26"/>
        <v>3960.6875</v>
      </c>
      <c r="J137" s="3">
        <f t="shared" si="27"/>
        <v>66436.933477195504</v>
      </c>
    </row>
    <row r="138" spans="1:10" x14ac:dyDescent="0.25">
      <c r="A138" s="2" t="s">
        <v>9</v>
      </c>
      <c r="B138" s="2">
        <v>2001</v>
      </c>
      <c r="C138" s="2">
        <v>17.5</v>
      </c>
      <c r="D138" s="3">
        <v>40724.839999999997</v>
      </c>
      <c r="E138" s="3">
        <v>72</v>
      </c>
      <c r="F138" s="3">
        <v>56.711539999999999</v>
      </c>
      <c r="G138" s="3">
        <f t="shared" si="28"/>
        <v>8647.5012131444419</v>
      </c>
      <c r="H138" s="3">
        <f t="shared" si="26"/>
        <v>565.62277777777774</v>
      </c>
      <c r="J138" s="3">
        <f t="shared" si="27"/>
        <v>10661.507998050334</v>
      </c>
    </row>
    <row r="139" spans="1:10" s="1" customFormat="1" x14ac:dyDescent="0.25">
      <c r="A139" s="2" t="s">
        <v>9</v>
      </c>
      <c r="B139" s="2">
        <v>1990</v>
      </c>
      <c r="C139" s="2">
        <v>28.5</v>
      </c>
      <c r="D139" s="3">
        <v>338674.1</v>
      </c>
      <c r="E139" s="3">
        <v>72</v>
      </c>
      <c r="F139" s="3">
        <v>47.797910000000002</v>
      </c>
      <c r="G139" s="3">
        <f t="shared" si="28"/>
        <v>113841.95901206942</v>
      </c>
      <c r="H139" s="3">
        <f t="shared" si="26"/>
        <v>4703.8069444444445</v>
      </c>
      <c r="I139" s="3"/>
      <c r="J139" s="3">
        <f t="shared" si="27"/>
        <v>140355.80066482071</v>
      </c>
    </row>
    <row r="140" spans="1:10" s="1" customFormat="1" x14ac:dyDescent="0.25">
      <c r="A140" s="2" t="s">
        <v>9</v>
      </c>
      <c r="B140" s="2">
        <v>1970</v>
      </c>
      <c r="C140" s="2">
        <v>48.5</v>
      </c>
      <c r="D140" s="3">
        <v>736897.7</v>
      </c>
      <c r="E140" s="3">
        <v>72</v>
      </c>
      <c r="F140" s="3">
        <v>33.323340000000002</v>
      </c>
      <c r="G140" s="3">
        <f t="shared" si="28"/>
        <v>395843.63607891661</v>
      </c>
      <c r="H140" s="3">
        <f t="shared" si="26"/>
        <v>10234.690277777778</v>
      </c>
      <c r="I140" s="3"/>
      <c r="J140" s="3">
        <f t="shared" si="27"/>
        <v>488035.79068803566</v>
      </c>
    </row>
    <row r="141" spans="1:10" x14ac:dyDescent="0.25">
      <c r="A141" s="2" t="s">
        <v>9</v>
      </c>
      <c r="B141" s="2">
        <v>1968</v>
      </c>
      <c r="C141" s="2">
        <v>50.5</v>
      </c>
      <c r="D141" s="3">
        <v>102940.9</v>
      </c>
      <c r="E141" s="3">
        <v>72</v>
      </c>
      <c r="F141" s="3">
        <v>32.017749999999999</v>
      </c>
      <c r="G141" s="3">
        <f t="shared" si="28"/>
        <v>57164.011097569441</v>
      </c>
      <c r="H141" s="3">
        <f t="shared" si="26"/>
        <v>1429.7347222222222</v>
      </c>
      <c r="J141" s="3">
        <f t="shared" si="27"/>
        <v>70477.534087070933</v>
      </c>
    </row>
    <row r="142" spans="1:10" s="5" customFormat="1" x14ac:dyDescent="0.25">
      <c r="A142" s="6" t="s">
        <v>86</v>
      </c>
      <c r="B142" s="2"/>
      <c r="C142" s="2"/>
      <c r="D142" s="3">
        <f>SUBTOTAL(9,D135:D141)</f>
        <v>1562351.7199999997</v>
      </c>
      <c r="E142" s="3"/>
      <c r="F142" s="3"/>
      <c r="G142" s="3">
        <f>SUBTOTAL(9,G135:G141)</f>
        <v>634175.11948717502</v>
      </c>
      <c r="H142" s="3">
        <f>SUBTOTAL(9,H135:H141)</f>
        <v>21699.329444444447</v>
      </c>
      <c r="I142" s="3">
        <v>781874.78</v>
      </c>
      <c r="J142" s="3">
        <f>SUBTOTAL(9,J135:J141)</f>
        <v>781874.7799999998</v>
      </c>
    </row>
    <row r="143" spans="1:10" x14ac:dyDescent="0.25">
      <c r="A143" s="2" t="s">
        <v>10</v>
      </c>
      <c r="B143" s="2">
        <v>2016</v>
      </c>
      <c r="C143" s="2">
        <v>2.5</v>
      </c>
      <c r="D143" s="3">
        <v>42325.32</v>
      </c>
      <c r="E143" s="3">
        <v>55</v>
      </c>
      <c r="F143" s="3">
        <v>53.15428</v>
      </c>
      <c r="G143" s="3">
        <f t="shared" ref="G143:G149" si="29">D143*(1-F143/E143)</f>
        <v>1420.3761750981841</v>
      </c>
      <c r="H143" s="3">
        <f t="shared" si="26"/>
        <v>769.5512727272727</v>
      </c>
      <c r="J143" s="3">
        <f t="shared" ref="J143:J149" si="30">+I$150/G$150*G143</f>
        <v>2271.941387525781</v>
      </c>
    </row>
    <row r="144" spans="1:10" x14ac:dyDescent="0.25">
      <c r="A144" s="2" t="s">
        <v>10</v>
      </c>
      <c r="B144" s="2">
        <v>2015</v>
      </c>
      <c r="C144" s="2">
        <v>3.5</v>
      </c>
      <c r="D144" s="3">
        <v>116634.3</v>
      </c>
      <c r="E144" s="3">
        <v>55</v>
      </c>
      <c r="F144" s="3">
        <v>52.423189999999998</v>
      </c>
      <c r="G144" s="3">
        <f t="shared" si="29"/>
        <v>5464.444192418181</v>
      </c>
      <c r="H144" s="3">
        <f t="shared" si="26"/>
        <v>2120.6236363636363</v>
      </c>
      <c r="J144" s="3">
        <f t="shared" si="30"/>
        <v>8740.5696731864518</v>
      </c>
    </row>
    <row r="145" spans="1:10" x14ac:dyDescent="0.25">
      <c r="A145" s="2" t="s">
        <v>10</v>
      </c>
      <c r="B145" s="2">
        <v>2008</v>
      </c>
      <c r="C145" s="2">
        <v>10.5</v>
      </c>
      <c r="D145" s="3">
        <v>144062.70000000001</v>
      </c>
      <c r="E145" s="3">
        <v>55</v>
      </c>
      <c r="F145" s="3">
        <v>47.4131</v>
      </c>
      <c r="G145" s="3">
        <f t="shared" si="29"/>
        <v>19872.532702363642</v>
      </c>
      <c r="H145" s="3">
        <f t="shared" si="26"/>
        <v>2619.3218181818183</v>
      </c>
      <c r="J145" s="3">
        <f t="shared" si="30"/>
        <v>31786.811348295498</v>
      </c>
    </row>
    <row r="146" spans="1:10" x14ac:dyDescent="0.25">
      <c r="A146" s="2" t="s">
        <v>10</v>
      </c>
      <c r="B146" s="2">
        <v>2006</v>
      </c>
      <c r="C146" s="2">
        <v>12.5</v>
      </c>
      <c r="D146" s="3">
        <v>5053.2700000000004</v>
      </c>
      <c r="E146" s="3">
        <v>55</v>
      </c>
      <c r="F146" s="3">
        <v>46.013269999999999</v>
      </c>
      <c r="G146" s="3">
        <f t="shared" si="29"/>
        <v>825.67951103818234</v>
      </c>
      <c r="H146" s="3">
        <f t="shared" si="26"/>
        <v>91.87763636363637</v>
      </c>
      <c r="J146" s="3">
        <f t="shared" si="30"/>
        <v>1320.7032663935131</v>
      </c>
    </row>
    <row r="147" spans="1:10" x14ac:dyDescent="0.25">
      <c r="A147" s="2" t="s">
        <v>10</v>
      </c>
      <c r="B147" s="2">
        <v>2005</v>
      </c>
      <c r="C147" s="2">
        <v>13.5</v>
      </c>
      <c r="D147" s="3">
        <v>13010.35</v>
      </c>
      <c r="E147" s="3">
        <v>55</v>
      </c>
      <c r="F147" s="3">
        <v>45.31803</v>
      </c>
      <c r="G147" s="3">
        <f t="shared" si="29"/>
        <v>2290.2876070818174</v>
      </c>
      <c r="H147" s="3">
        <f t="shared" si="26"/>
        <v>236.55181818181819</v>
      </c>
      <c r="J147" s="3">
        <f t="shared" si="30"/>
        <v>3663.3951590372726</v>
      </c>
    </row>
    <row r="148" spans="1:10" x14ac:dyDescent="0.25">
      <c r="A148" s="2" t="s">
        <v>10</v>
      </c>
      <c r="B148" s="2">
        <v>2004</v>
      </c>
      <c r="C148" s="2">
        <v>14.5</v>
      </c>
      <c r="D148" s="3">
        <v>9294.15</v>
      </c>
      <c r="E148" s="3">
        <v>55</v>
      </c>
      <c r="F148" s="3">
        <v>44.625709999999998</v>
      </c>
      <c r="G148" s="3">
        <f t="shared" si="29"/>
        <v>1753.0946800636368</v>
      </c>
      <c r="H148" s="3">
        <f t="shared" si="26"/>
        <v>168.98454545454544</v>
      </c>
      <c r="J148" s="3">
        <f t="shared" si="30"/>
        <v>2804.1362772172115</v>
      </c>
    </row>
    <row r="149" spans="1:10" x14ac:dyDescent="0.25">
      <c r="A149" s="2" t="s">
        <v>10</v>
      </c>
      <c r="B149" s="2">
        <v>2001</v>
      </c>
      <c r="C149" s="2">
        <v>17.5</v>
      </c>
      <c r="D149" s="3">
        <v>135673.4</v>
      </c>
      <c r="E149" s="3">
        <v>55</v>
      </c>
      <c r="F149" s="3">
        <v>42.565390000000001</v>
      </c>
      <c r="G149" s="3">
        <f t="shared" si="29"/>
        <v>30673.560297709093</v>
      </c>
      <c r="H149" s="3">
        <f t="shared" si="26"/>
        <v>2466.7890909090906</v>
      </c>
      <c r="J149" s="3">
        <f t="shared" si="30"/>
        <v>49063.432888344279</v>
      </c>
    </row>
    <row r="150" spans="1:10" s="5" customFormat="1" x14ac:dyDescent="0.25">
      <c r="A150" s="6" t="s">
        <v>87</v>
      </c>
      <c r="B150" s="2"/>
      <c r="C150" s="2"/>
      <c r="D150" s="3">
        <f>SUBTOTAL(9,D143:D149)</f>
        <v>466053.49</v>
      </c>
      <c r="E150" s="3"/>
      <c r="F150" s="3"/>
      <c r="G150" s="3">
        <f>SUBTOTAL(9,G143:G149)</f>
        <v>62299.975165772732</v>
      </c>
      <c r="H150" s="3">
        <f>SUBTOTAL(9,H143:H149)</f>
        <v>8473.699818181818</v>
      </c>
      <c r="I150" s="3">
        <v>99650.99</v>
      </c>
      <c r="J150" s="3">
        <f>SUBTOTAL(9,J143:J149)</f>
        <v>99650.99</v>
      </c>
    </row>
    <row r="151" spans="1:10" x14ac:dyDescent="0.25">
      <c r="A151" s="2" t="s">
        <v>11</v>
      </c>
      <c r="B151" s="2">
        <v>2018</v>
      </c>
      <c r="C151" s="2">
        <v>0.5</v>
      </c>
      <c r="D151" s="3">
        <v>67030.649999999994</v>
      </c>
      <c r="E151" s="3">
        <v>40</v>
      </c>
      <c r="F151" s="3">
        <v>39.547499999999999</v>
      </c>
      <c r="G151" s="3">
        <f t="shared" ref="G151:G155" si="31">D151*(1-F151/E151)</f>
        <v>758.28422812500389</v>
      </c>
      <c r="H151" s="3">
        <f t="shared" si="26"/>
        <v>1675.7662499999999</v>
      </c>
      <c r="J151" s="3">
        <f t="shared" ref="J151:J160" si="32">+I$161/G$161*G151</f>
        <v>1227.8554291946346</v>
      </c>
    </row>
    <row r="152" spans="1:10" x14ac:dyDescent="0.25">
      <c r="A152" s="2" t="s">
        <v>11</v>
      </c>
      <c r="B152" s="2">
        <v>2016</v>
      </c>
      <c r="C152" s="2">
        <v>2.5</v>
      </c>
      <c r="D152" s="3">
        <v>606365</v>
      </c>
      <c r="E152" s="3">
        <v>40</v>
      </c>
      <c r="F152" s="3">
        <v>37.752809999999997</v>
      </c>
      <c r="G152" s="3">
        <f t="shared" si="31"/>
        <v>34065.434108750051</v>
      </c>
      <c r="H152" s="3">
        <f t="shared" si="26"/>
        <v>15159.125</v>
      </c>
      <c r="J152" s="3">
        <f t="shared" si="32"/>
        <v>55160.620077417123</v>
      </c>
    </row>
    <row r="153" spans="1:10" x14ac:dyDescent="0.25">
      <c r="A153" s="2" t="s">
        <v>11</v>
      </c>
      <c r="B153" s="2">
        <v>2010</v>
      </c>
      <c r="C153" s="2">
        <v>8.5</v>
      </c>
      <c r="D153" s="3">
        <v>21340.23</v>
      </c>
      <c r="E153" s="3">
        <v>40</v>
      </c>
      <c r="F153" s="3">
        <v>32.535580000000003</v>
      </c>
      <c r="G153" s="3">
        <f t="shared" si="31"/>
        <v>3982.3109904149978</v>
      </c>
      <c r="H153" s="3">
        <f t="shared" si="26"/>
        <v>533.50575000000003</v>
      </c>
      <c r="J153" s="3">
        <f t="shared" si="32"/>
        <v>6448.3764648688502</v>
      </c>
    </row>
    <row r="154" spans="1:10" x14ac:dyDescent="0.25">
      <c r="A154" s="2" t="s">
        <v>11</v>
      </c>
      <c r="B154" s="2">
        <v>2008</v>
      </c>
      <c r="C154" s="2">
        <v>10.5</v>
      </c>
      <c r="D154" s="3">
        <v>23620.400000000001</v>
      </c>
      <c r="E154" s="3">
        <v>40</v>
      </c>
      <c r="F154" s="3">
        <v>30.85811</v>
      </c>
      <c r="G154" s="3">
        <f t="shared" si="31"/>
        <v>5398.3774639000003</v>
      </c>
      <c r="H154" s="3">
        <f t="shared" si="26"/>
        <v>590.51</v>
      </c>
      <c r="J154" s="3">
        <f t="shared" si="32"/>
        <v>8741.3489982266583</v>
      </c>
    </row>
    <row r="155" spans="1:10" x14ac:dyDescent="0.25">
      <c r="A155" s="2" t="s">
        <v>11</v>
      </c>
      <c r="B155" s="2">
        <v>2004</v>
      </c>
      <c r="C155" s="2">
        <v>14.5</v>
      </c>
      <c r="D155" s="3">
        <v>33130.01</v>
      </c>
      <c r="E155" s="3">
        <v>40</v>
      </c>
      <c r="F155" s="3">
        <v>27.606190000000002</v>
      </c>
      <c r="G155" s="3">
        <f t="shared" si="31"/>
        <v>10265.1762309525</v>
      </c>
      <c r="H155" s="3">
        <f t="shared" si="26"/>
        <v>828.25025000000005</v>
      </c>
      <c r="J155" s="3">
        <f t="shared" si="32"/>
        <v>16621.936602823469</v>
      </c>
    </row>
    <row r="156" spans="1:10" s="1" customFormat="1" x14ac:dyDescent="0.25">
      <c r="A156" s="2" t="s">
        <v>11</v>
      </c>
      <c r="B156" s="2">
        <v>2003</v>
      </c>
      <c r="C156" s="2">
        <v>15.5</v>
      </c>
      <c r="D156" s="3">
        <v>19063.419999999998</v>
      </c>
      <c r="E156" s="3">
        <v>40</v>
      </c>
      <c r="F156" s="3">
        <v>26.81596</v>
      </c>
      <c r="G156" s="3">
        <f t="shared" ref="G156:G160" si="33">D156*(1-F156/E156)</f>
        <v>6283.32229542</v>
      </c>
      <c r="H156" s="3">
        <f t="shared" si="26"/>
        <v>476.58549999999997</v>
      </c>
      <c r="I156" s="3"/>
      <c r="J156" s="3">
        <f t="shared" si="32"/>
        <v>10174.300226298936</v>
      </c>
    </row>
    <row r="157" spans="1:10" s="1" customFormat="1" x14ac:dyDescent="0.25">
      <c r="A157" s="2" t="s">
        <v>11</v>
      </c>
      <c r="B157" s="2">
        <v>2002</v>
      </c>
      <c r="C157" s="2">
        <v>16.5</v>
      </c>
      <c r="D157" s="3">
        <v>58172.92</v>
      </c>
      <c r="E157" s="3">
        <v>40</v>
      </c>
      <c r="F157" s="3">
        <v>26.03529</v>
      </c>
      <c r="G157" s="3">
        <f t="shared" si="33"/>
        <v>20309.19894133</v>
      </c>
      <c r="H157" s="3">
        <f t="shared" si="26"/>
        <v>1454.3229999999999</v>
      </c>
      <c r="I157" s="3"/>
      <c r="J157" s="3">
        <f t="shared" si="32"/>
        <v>32885.769290450167</v>
      </c>
    </row>
    <row r="158" spans="1:10" s="1" customFormat="1" x14ac:dyDescent="0.25">
      <c r="A158" s="2" t="s">
        <v>11</v>
      </c>
      <c r="B158" s="2">
        <v>1990</v>
      </c>
      <c r="C158" s="2">
        <v>28.5</v>
      </c>
      <c r="D158" s="3">
        <v>751742.9</v>
      </c>
      <c r="E158" s="3">
        <v>40</v>
      </c>
      <c r="F158" s="3">
        <v>17.503160000000001</v>
      </c>
      <c r="G158" s="3">
        <f t="shared" si="33"/>
        <v>422795.99356089998</v>
      </c>
      <c r="H158" s="3">
        <f t="shared" si="26"/>
        <v>18793.572500000002</v>
      </c>
      <c r="I158" s="3"/>
      <c r="J158" s="3">
        <f t="shared" si="32"/>
        <v>684614.47156713286</v>
      </c>
    </row>
    <row r="159" spans="1:10" s="1" customFormat="1" x14ac:dyDescent="0.25">
      <c r="A159" s="2" t="s">
        <v>11</v>
      </c>
      <c r="B159" s="2">
        <v>1989</v>
      </c>
      <c r="C159" s="2">
        <v>29.5</v>
      </c>
      <c r="D159" s="3">
        <v>16345.84</v>
      </c>
      <c r="E159" s="3">
        <v>40</v>
      </c>
      <c r="F159" s="3">
        <v>16.870010000000001</v>
      </c>
      <c r="G159" s="3">
        <f t="shared" si="33"/>
        <v>9451.9778935400009</v>
      </c>
      <c r="H159" s="3">
        <f t="shared" si="26"/>
        <v>408.64600000000002</v>
      </c>
      <c r="I159" s="3"/>
      <c r="J159" s="3">
        <f t="shared" si="32"/>
        <v>15305.161234736312</v>
      </c>
    </row>
    <row r="160" spans="1:10" s="1" customFormat="1" x14ac:dyDescent="0.25">
      <c r="A160" s="2" t="s">
        <v>11</v>
      </c>
      <c r="B160" s="2">
        <v>1968</v>
      </c>
      <c r="C160" s="2">
        <v>50.5</v>
      </c>
      <c r="D160" s="3">
        <v>91689.63</v>
      </c>
      <c r="E160" s="3">
        <v>40</v>
      </c>
      <c r="F160" s="3">
        <v>6.8518520000000001</v>
      </c>
      <c r="G160" s="3">
        <f t="shared" si="33"/>
        <v>75983.535632630999</v>
      </c>
      <c r="H160" s="3">
        <f t="shared" si="26"/>
        <v>2292.2407499999999</v>
      </c>
      <c r="I160" s="3"/>
      <c r="J160" s="3">
        <f t="shared" si="32"/>
        <v>123036.710108851</v>
      </c>
    </row>
    <row r="161" spans="1:10" s="5" customFormat="1" x14ac:dyDescent="0.25">
      <c r="A161" s="6" t="s">
        <v>88</v>
      </c>
      <c r="B161" s="2"/>
      <c r="C161" s="2"/>
      <c r="D161" s="3">
        <f>SUBTOTAL(9,D151:D160)</f>
        <v>1688501.0000000005</v>
      </c>
      <c r="E161" s="3"/>
      <c r="F161" s="3"/>
      <c r="G161" s="3">
        <f>SUBTOTAL(9,G151:G160)</f>
        <v>589293.61134596355</v>
      </c>
      <c r="H161" s="3">
        <f>SUBTOTAL(9,H151:H160)</f>
        <v>42212.525000000001</v>
      </c>
      <c r="I161" s="3">
        <v>954216.55</v>
      </c>
      <c r="J161" s="3">
        <f>SUBTOTAL(9,J151:J160)</f>
        <v>954216.55</v>
      </c>
    </row>
    <row r="162" spans="1:10" x14ac:dyDescent="0.25">
      <c r="A162" s="2" t="s">
        <v>12</v>
      </c>
      <c r="B162" s="2">
        <v>2015</v>
      </c>
      <c r="C162" s="2">
        <v>3.5</v>
      </c>
      <c r="D162" s="3">
        <v>454159.5</v>
      </c>
      <c r="E162" s="3">
        <v>40</v>
      </c>
      <c r="F162" s="3">
        <v>36.865319999999997</v>
      </c>
      <c r="G162" s="3">
        <f t="shared" ref="G162:G166" si="34">D162*(1-F162/E162)</f>
        <v>35591.117536500031</v>
      </c>
      <c r="H162" s="3">
        <f t="shared" si="26"/>
        <v>11353.987499999999</v>
      </c>
      <c r="J162" s="3">
        <f t="shared" ref="J162:J177" si="35">+I$178/G$178*G162</f>
        <v>42631.887427632246</v>
      </c>
    </row>
    <row r="163" spans="1:10" x14ac:dyDescent="0.25">
      <c r="A163" s="2" t="s">
        <v>12</v>
      </c>
      <c r="B163" s="2">
        <v>2012</v>
      </c>
      <c r="C163" s="2">
        <v>6.5</v>
      </c>
      <c r="D163" s="3">
        <v>40035.74</v>
      </c>
      <c r="E163" s="3">
        <v>40</v>
      </c>
      <c r="F163" s="3">
        <v>34.24503</v>
      </c>
      <c r="G163" s="3">
        <f t="shared" si="34"/>
        <v>5760.1120656949988</v>
      </c>
      <c r="H163" s="3">
        <f t="shared" si="26"/>
        <v>1000.8934999999999</v>
      </c>
      <c r="J163" s="3">
        <f t="shared" si="35"/>
        <v>6899.5992863505853</v>
      </c>
    </row>
    <row r="164" spans="1:10" x14ac:dyDescent="0.25">
      <c r="A164" s="2" t="s">
        <v>12</v>
      </c>
      <c r="B164" s="2">
        <v>2011</v>
      </c>
      <c r="C164" s="2">
        <v>7.5</v>
      </c>
      <c r="D164" s="3">
        <v>199944.5</v>
      </c>
      <c r="E164" s="3">
        <v>40</v>
      </c>
      <c r="F164" s="3">
        <v>33.386409999999998</v>
      </c>
      <c r="G164" s="3">
        <f t="shared" si="34"/>
        <v>33058.773643875</v>
      </c>
      <c r="H164" s="3">
        <f t="shared" si="26"/>
        <v>4998.6125000000002</v>
      </c>
      <c r="J164" s="3">
        <f t="shared" si="35"/>
        <v>39598.58565935462</v>
      </c>
    </row>
    <row r="165" spans="1:10" s="5" customFormat="1" x14ac:dyDescent="0.25">
      <c r="A165" s="2" t="s">
        <v>12</v>
      </c>
      <c r="B165" s="2">
        <v>2010</v>
      </c>
      <c r="C165" s="2">
        <v>8.5</v>
      </c>
      <c r="D165" s="3">
        <v>315930.36</v>
      </c>
      <c r="E165" s="3">
        <v>40</v>
      </c>
      <c r="F165" s="3">
        <v>32.535580000000003</v>
      </c>
      <c r="G165" s="3">
        <f t="shared" ref="G165" si="36">D165*(1-F165/E165)</f>
        <v>58955.922444779964</v>
      </c>
      <c r="H165" s="3">
        <f t="shared" si="26"/>
        <v>7898.259</v>
      </c>
      <c r="I165" s="3"/>
      <c r="J165" s="3">
        <f t="shared" si="35"/>
        <v>70618.806680641253</v>
      </c>
    </row>
    <row r="166" spans="1:10" x14ac:dyDescent="0.25">
      <c r="A166" s="2" t="s">
        <v>12</v>
      </c>
      <c r="B166" s="2">
        <v>2009</v>
      </c>
      <c r="C166" s="2">
        <v>9.5</v>
      </c>
      <c r="D166" s="3">
        <v>1556472</v>
      </c>
      <c r="E166" s="3">
        <v>40</v>
      </c>
      <c r="F166" s="3">
        <v>31.692730000000001</v>
      </c>
      <c r="G166" s="3">
        <f t="shared" si="34"/>
        <v>323250.82878599997</v>
      </c>
      <c r="H166" s="3">
        <f t="shared" si="26"/>
        <v>38911.800000000003</v>
      </c>
      <c r="J166" s="3">
        <f t="shared" si="35"/>
        <v>387197.53403530677</v>
      </c>
    </row>
    <row r="167" spans="1:10" s="1" customFormat="1" x14ac:dyDescent="0.25">
      <c r="A167" s="2" t="s">
        <v>12</v>
      </c>
      <c r="B167" s="2">
        <v>2008</v>
      </c>
      <c r="C167" s="2">
        <v>10.5</v>
      </c>
      <c r="D167" s="3">
        <v>570239.6</v>
      </c>
      <c r="E167" s="3">
        <v>40</v>
      </c>
      <c r="F167" s="3">
        <v>30.85811</v>
      </c>
      <c r="G167" s="3">
        <f t="shared" ref="G167:G177" si="37">D167*(1-F167/E167)</f>
        <v>130326.69242109999</v>
      </c>
      <c r="H167" s="3">
        <f t="shared" si="26"/>
        <v>14255.99</v>
      </c>
      <c r="I167" s="3"/>
      <c r="J167" s="3">
        <f t="shared" si="35"/>
        <v>156108.41312903495</v>
      </c>
    </row>
    <row r="168" spans="1:10" s="1" customFormat="1" x14ac:dyDescent="0.25">
      <c r="A168" s="2" t="s">
        <v>12</v>
      </c>
      <c r="B168" s="2">
        <v>2007</v>
      </c>
      <c r="C168" s="2">
        <v>11.5</v>
      </c>
      <c r="D168" s="3">
        <v>59084.99</v>
      </c>
      <c r="E168" s="3">
        <v>40</v>
      </c>
      <c r="F168" s="3">
        <v>30.03192</v>
      </c>
      <c r="G168" s="3">
        <f t="shared" si="37"/>
        <v>14724.097677980002</v>
      </c>
      <c r="H168" s="3">
        <f t="shared" si="26"/>
        <v>1477.1247499999999</v>
      </c>
      <c r="I168" s="3"/>
      <c r="J168" s="3">
        <f t="shared" si="35"/>
        <v>17636.874538636173</v>
      </c>
    </row>
    <row r="169" spans="1:10" s="1" customFormat="1" x14ac:dyDescent="0.25">
      <c r="A169" s="2" t="s">
        <v>12</v>
      </c>
      <c r="B169" s="2">
        <v>2006</v>
      </c>
      <c r="C169" s="2">
        <v>12.5</v>
      </c>
      <c r="D169" s="3">
        <v>17652.96</v>
      </c>
      <c r="E169" s="3">
        <v>40</v>
      </c>
      <c r="F169" s="3">
        <v>29.214390000000002</v>
      </c>
      <c r="G169" s="3">
        <f t="shared" si="37"/>
        <v>4759.9485476399987</v>
      </c>
      <c r="H169" s="3">
        <f t="shared" si="26"/>
        <v>441.32399999999996</v>
      </c>
      <c r="I169" s="3"/>
      <c r="J169" s="3">
        <f t="shared" si="35"/>
        <v>5701.5796268887088</v>
      </c>
    </row>
    <row r="170" spans="1:10" s="1" customFormat="1" x14ac:dyDescent="0.25">
      <c r="A170" s="2" t="s">
        <v>12</v>
      </c>
      <c r="B170" s="2">
        <v>2004</v>
      </c>
      <c r="C170" s="2">
        <v>14.5</v>
      </c>
      <c r="D170" s="3">
        <v>292207.5</v>
      </c>
      <c r="E170" s="3">
        <v>40</v>
      </c>
      <c r="F170" s="3">
        <v>27.606190000000002</v>
      </c>
      <c r="G170" s="3">
        <f t="shared" si="37"/>
        <v>90539.105889374987</v>
      </c>
      <c r="H170" s="3">
        <f t="shared" si="26"/>
        <v>7305.1875</v>
      </c>
      <c r="I170" s="3"/>
      <c r="J170" s="3">
        <f t="shared" si="35"/>
        <v>108449.89528962909</v>
      </c>
    </row>
    <row r="171" spans="1:10" s="1" customFormat="1" x14ac:dyDescent="0.25">
      <c r="A171" s="2" t="s">
        <v>12</v>
      </c>
      <c r="B171" s="2">
        <v>2003</v>
      </c>
      <c r="C171" s="2">
        <v>15.5</v>
      </c>
      <c r="D171" s="3">
        <v>16900.88</v>
      </c>
      <c r="E171" s="3">
        <v>40</v>
      </c>
      <c r="F171" s="3">
        <v>26.81596</v>
      </c>
      <c r="G171" s="3">
        <f t="shared" si="37"/>
        <v>5570.5469488800009</v>
      </c>
      <c r="H171" s="3">
        <f t="shared" si="26"/>
        <v>422.52200000000005</v>
      </c>
      <c r="I171" s="3"/>
      <c r="J171" s="3">
        <f t="shared" si="35"/>
        <v>6672.5336789845041</v>
      </c>
    </row>
    <row r="172" spans="1:10" s="1" customFormat="1" x14ac:dyDescent="0.25">
      <c r="A172" s="2" t="s">
        <v>12</v>
      </c>
      <c r="B172" s="2">
        <v>2002</v>
      </c>
      <c r="C172" s="2">
        <v>16.5</v>
      </c>
      <c r="D172" s="3">
        <v>6588.95</v>
      </c>
      <c r="E172" s="3">
        <v>40</v>
      </c>
      <c r="F172" s="3">
        <v>26.03529</v>
      </c>
      <c r="G172" s="3">
        <f t="shared" si="37"/>
        <v>2300.3193988624998</v>
      </c>
      <c r="H172" s="3">
        <f t="shared" si="26"/>
        <v>164.72375</v>
      </c>
      <c r="I172" s="3"/>
      <c r="J172" s="3">
        <f t="shared" si="35"/>
        <v>2755.3773089404517</v>
      </c>
    </row>
    <row r="173" spans="1:10" x14ac:dyDescent="0.25">
      <c r="A173" s="2" t="s">
        <v>12</v>
      </c>
      <c r="B173" s="2">
        <v>2001</v>
      </c>
      <c r="C173" s="2">
        <v>17.5</v>
      </c>
      <c r="D173" s="3">
        <v>140553.1</v>
      </c>
      <c r="E173" s="3">
        <v>40</v>
      </c>
      <c r="F173" s="3">
        <v>25.264410000000002</v>
      </c>
      <c r="G173" s="3">
        <f t="shared" si="37"/>
        <v>51778.321370724996</v>
      </c>
      <c r="H173" s="3">
        <f t="shared" si="26"/>
        <v>3513.8275000000003</v>
      </c>
      <c r="J173" s="3">
        <f t="shared" si="35"/>
        <v>62021.305332846976</v>
      </c>
    </row>
    <row r="174" spans="1:10" x14ac:dyDescent="0.25">
      <c r="A174" s="2" t="s">
        <v>12</v>
      </c>
      <c r="B174" s="2">
        <v>1990</v>
      </c>
      <c r="C174" s="2">
        <v>28.5</v>
      </c>
      <c r="D174" s="3">
        <v>4963480</v>
      </c>
      <c r="E174" s="3">
        <v>40</v>
      </c>
      <c r="F174" s="3">
        <v>17.503160000000001</v>
      </c>
      <c r="G174" s="3">
        <f t="shared" si="37"/>
        <v>2791565.3850799999</v>
      </c>
      <c r="H174" s="3">
        <f t="shared" si="26"/>
        <v>124087</v>
      </c>
      <c r="J174" s="3">
        <f t="shared" si="35"/>
        <v>3343803.4397643311</v>
      </c>
    </row>
    <row r="175" spans="1:10" x14ac:dyDescent="0.25">
      <c r="A175" s="2" t="s">
        <v>12</v>
      </c>
      <c r="B175" s="2">
        <v>1989</v>
      </c>
      <c r="C175" s="2">
        <v>29.5</v>
      </c>
      <c r="D175" s="3">
        <v>168192.4</v>
      </c>
      <c r="E175" s="3">
        <v>40</v>
      </c>
      <c r="F175" s="3">
        <v>16.870010000000001</v>
      </c>
      <c r="G175" s="3">
        <f t="shared" si="37"/>
        <v>97257.213251900001</v>
      </c>
      <c r="H175" s="3">
        <f t="shared" si="26"/>
        <v>4204.8099999999995</v>
      </c>
      <c r="J175" s="3">
        <f t="shared" si="35"/>
        <v>116497.00413672258</v>
      </c>
    </row>
    <row r="176" spans="1:10" x14ac:dyDescent="0.25">
      <c r="A176" s="2" t="s">
        <v>12</v>
      </c>
      <c r="B176" s="2">
        <v>1988</v>
      </c>
      <c r="C176" s="2">
        <v>30.5</v>
      </c>
      <c r="D176" s="3">
        <v>2274124</v>
      </c>
      <c r="E176" s="3">
        <v>40</v>
      </c>
      <c r="F176" s="3">
        <v>16.250150000000001</v>
      </c>
      <c r="G176" s="3">
        <f t="shared" si="37"/>
        <v>1350252.5970349999</v>
      </c>
      <c r="H176" s="3">
        <f t="shared" si="26"/>
        <v>56853.1</v>
      </c>
      <c r="J176" s="3">
        <f t="shared" si="35"/>
        <v>1617364.6881593515</v>
      </c>
    </row>
    <row r="177" spans="1:10" x14ac:dyDescent="0.25">
      <c r="A177" s="2" t="s">
        <v>12</v>
      </c>
      <c r="B177" s="2">
        <v>1975</v>
      </c>
      <c r="C177" s="2">
        <v>43.5</v>
      </c>
      <c r="D177" s="3">
        <v>2766041</v>
      </c>
      <c r="E177" s="3">
        <v>40</v>
      </c>
      <c r="F177" s="3">
        <v>9.4957779999999996</v>
      </c>
      <c r="G177" s="3">
        <f t="shared" si="37"/>
        <v>2109398.2181275501</v>
      </c>
      <c r="H177" s="3">
        <f t="shared" si="26"/>
        <v>69151.024999999994</v>
      </c>
      <c r="J177" s="3">
        <f t="shared" si="35"/>
        <v>2526687.3759453492</v>
      </c>
    </row>
    <row r="178" spans="1:10" s="5" customFormat="1" x14ac:dyDescent="0.25">
      <c r="A178" s="6" t="s">
        <v>89</v>
      </c>
      <c r="B178" s="2"/>
      <c r="C178" s="2"/>
      <c r="D178" s="3">
        <f>SUBTOTAL(9,D162:D177)</f>
        <v>13841607.48</v>
      </c>
      <c r="E178" s="3"/>
      <c r="F178" s="3"/>
      <c r="G178" s="3">
        <f>SUBTOTAL(9,G162:G177)</f>
        <v>7105089.2002258617</v>
      </c>
      <c r="H178" s="3">
        <f>SUBTOTAL(9,H162:H177)</f>
        <v>346040.18700000003</v>
      </c>
      <c r="I178" s="3">
        <v>8510644.9000000004</v>
      </c>
      <c r="J178" s="3">
        <f>SUBTOTAL(9,J162:J177)</f>
        <v>8510644.9000000004</v>
      </c>
    </row>
    <row r="179" spans="1:10" s="5" customFormat="1" x14ac:dyDescent="0.25">
      <c r="A179" s="2" t="s">
        <v>153</v>
      </c>
      <c r="B179" s="2">
        <v>2010</v>
      </c>
      <c r="C179" s="2">
        <v>8.5</v>
      </c>
      <c r="D179" s="3">
        <v>1970548.98</v>
      </c>
      <c r="E179" s="3">
        <v>11</v>
      </c>
      <c r="F179" s="3">
        <v>2.5</v>
      </c>
      <c r="G179" s="3">
        <v>1522696.939090909</v>
      </c>
      <c r="H179" s="3">
        <v>179140.81636363638</v>
      </c>
      <c r="I179" s="3"/>
      <c r="J179" s="3">
        <f>+I$180/G$180*G179</f>
        <v>974498.85</v>
      </c>
    </row>
    <row r="180" spans="1:10" s="5" customFormat="1" x14ac:dyDescent="0.25">
      <c r="A180" s="6" t="s">
        <v>156</v>
      </c>
      <c r="B180" s="2"/>
      <c r="C180" s="2"/>
      <c r="D180" s="3">
        <f>SUBTOTAL(9,D179:D179)</f>
        <v>1970548.98</v>
      </c>
      <c r="E180" s="3"/>
      <c r="F180" s="3"/>
      <c r="G180" s="3">
        <f>SUBTOTAL(9,G179:G179)</f>
        <v>1522696.939090909</v>
      </c>
      <c r="H180" s="3">
        <f>SUBTOTAL(9,H179:H179)</f>
        <v>179140.81636363638</v>
      </c>
      <c r="I180" s="3">
        <v>974498.85</v>
      </c>
      <c r="J180" s="3">
        <f>SUBTOTAL(9,J179:J179)</f>
        <v>974498.85</v>
      </c>
    </row>
    <row r="181" spans="1:10" x14ac:dyDescent="0.25">
      <c r="A181" s="2" t="s">
        <v>13</v>
      </c>
      <c r="B181" s="2">
        <v>2009</v>
      </c>
      <c r="C181" s="2">
        <v>9.5</v>
      </c>
      <c r="D181" s="3">
        <v>243547.65</v>
      </c>
      <c r="E181" s="3">
        <v>12</v>
      </c>
      <c r="F181" s="3">
        <v>2.5</v>
      </c>
      <c r="G181" s="3">
        <f>D181*(1-F181/E181)</f>
        <v>192808.55624999999</v>
      </c>
      <c r="H181" s="3">
        <f t="shared" si="26"/>
        <v>20295.637500000001</v>
      </c>
      <c r="J181" s="3">
        <f>+I$182/G$182*G181</f>
        <v>176887.58</v>
      </c>
    </row>
    <row r="182" spans="1:10" s="5" customFormat="1" x14ac:dyDescent="0.25">
      <c r="A182" s="6" t="s">
        <v>90</v>
      </c>
      <c r="B182" s="2"/>
      <c r="C182" s="2"/>
      <c r="D182" s="3">
        <f>SUBTOTAL(9,D181:D181)</f>
        <v>243547.65</v>
      </c>
      <c r="E182" s="3"/>
      <c r="F182" s="3"/>
      <c r="G182" s="3">
        <f>SUBTOTAL(9,G181:G181)</f>
        <v>192808.55624999999</v>
      </c>
      <c r="H182" s="3">
        <f>SUBTOTAL(9,H181:H181)</f>
        <v>20295.637500000001</v>
      </c>
      <c r="I182" s="3">
        <v>176887.58</v>
      </c>
      <c r="J182" s="3">
        <f>SUBTOTAL(9,J181:J181)</f>
        <v>176887.58</v>
      </c>
    </row>
    <row r="183" spans="1:10" x14ac:dyDescent="0.25">
      <c r="A183" s="2" t="s">
        <v>14</v>
      </c>
      <c r="B183" s="2">
        <v>2017</v>
      </c>
      <c r="C183" s="2">
        <v>1.5</v>
      </c>
      <c r="D183" s="3">
        <v>16974.48</v>
      </c>
      <c r="E183" s="3">
        <v>45</v>
      </c>
      <c r="F183" s="3">
        <v>43.525320000000001</v>
      </c>
      <c r="G183" s="3">
        <f t="shared" ref="G183:G196" si="38">D183*(1-F183/E183)</f>
        <v>556.26502591999906</v>
      </c>
      <c r="H183" s="3">
        <f t="shared" si="26"/>
        <v>377.21066666666667</v>
      </c>
      <c r="J183" s="3">
        <f t="shared" ref="J183:J200" si="39">+I$201/G$201*G183</f>
        <v>476.175012018568</v>
      </c>
    </row>
    <row r="184" spans="1:10" x14ac:dyDescent="0.25">
      <c r="A184" s="2" t="s">
        <v>14</v>
      </c>
      <c r="B184" s="2">
        <v>2014</v>
      </c>
      <c r="C184" s="2">
        <v>4.5</v>
      </c>
      <c r="D184" s="3">
        <v>303083.3</v>
      </c>
      <c r="E184" s="3">
        <v>45</v>
      </c>
      <c r="F184" s="3">
        <v>40.597250000000003</v>
      </c>
      <c r="G184" s="3">
        <f t="shared" si="38"/>
        <v>29653.333312777751</v>
      </c>
      <c r="H184" s="3">
        <f t="shared" si="26"/>
        <v>6735.1844444444441</v>
      </c>
      <c r="J184" s="3">
        <f t="shared" si="39"/>
        <v>25383.900997998902</v>
      </c>
    </row>
    <row r="185" spans="1:10" x14ac:dyDescent="0.25">
      <c r="A185" s="2" t="s">
        <v>14</v>
      </c>
      <c r="B185" s="2">
        <v>2013</v>
      </c>
      <c r="C185" s="2">
        <v>5.5</v>
      </c>
      <c r="D185" s="3">
        <v>643010.9</v>
      </c>
      <c r="E185" s="3">
        <v>45</v>
      </c>
      <c r="F185" s="3">
        <v>39.629100000000001</v>
      </c>
      <c r="G185" s="3">
        <f t="shared" si="38"/>
        <v>76745.494284666653</v>
      </c>
      <c r="H185" s="3">
        <f t="shared" si="26"/>
        <v>14289.131111111112</v>
      </c>
      <c r="J185" s="3">
        <f t="shared" si="39"/>
        <v>65695.819367633245</v>
      </c>
    </row>
    <row r="186" spans="1:10" x14ac:dyDescent="0.25">
      <c r="A186" s="2" t="s">
        <v>14</v>
      </c>
      <c r="B186" s="2">
        <v>2012</v>
      </c>
      <c r="C186" s="2">
        <v>6.5</v>
      </c>
      <c r="D186" s="3">
        <v>174683.4</v>
      </c>
      <c r="E186" s="3">
        <v>45</v>
      </c>
      <c r="F186" s="3">
        <v>38.665430000000001</v>
      </c>
      <c r="G186" s="3">
        <f t="shared" si="38"/>
        <v>24589.871669733326</v>
      </c>
      <c r="H186" s="3">
        <f t="shared" si="26"/>
        <v>3881.853333333333</v>
      </c>
      <c r="J186" s="3">
        <f t="shared" si="39"/>
        <v>21049.467236421744</v>
      </c>
    </row>
    <row r="187" spans="1:10" x14ac:dyDescent="0.25">
      <c r="A187" s="2" t="s">
        <v>14</v>
      </c>
      <c r="B187" s="2">
        <v>2011</v>
      </c>
      <c r="C187" s="2">
        <v>7.5</v>
      </c>
      <c r="D187" s="3">
        <v>11652.9</v>
      </c>
      <c r="E187" s="3">
        <v>45</v>
      </c>
      <c r="F187" s="3">
        <v>37.706679999999999</v>
      </c>
      <c r="G187" s="3">
        <f t="shared" si="38"/>
        <v>1888.6295250666665</v>
      </c>
      <c r="H187" s="3">
        <f t="shared" si="26"/>
        <v>258.95333333333332</v>
      </c>
      <c r="J187" s="3">
        <f t="shared" si="39"/>
        <v>1616.7081245308786</v>
      </c>
    </row>
    <row r="188" spans="1:10" x14ac:dyDescent="0.25">
      <c r="A188" s="2" t="s">
        <v>14</v>
      </c>
      <c r="B188" s="2">
        <v>2010</v>
      </c>
      <c r="C188" s="2">
        <v>8.5</v>
      </c>
      <c r="D188" s="3">
        <v>1249619</v>
      </c>
      <c r="E188" s="3">
        <v>45</v>
      </c>
      <c r="F188" s="3">
        <v>36.753239999999998</v>
      </c>
      <c r="G188" s="3">
        <f t="shared" si="38"/>
        <v>229006.84409866674</v>
      </c>
      <c r="H188" s="3">
        <f t="shared" si="26"/>
        <v>27769.31111111111</v>
      </c>
      <c r="J188" s="3">
        <f t="shared" si="39"/>
        <v>196034.86047080721</v>
      </c>
    </row>
    <row r="189" spans="1:10" x14ac:dyDescent="0.25">
      <c r="A189" s="2" t="s">
        <v>14</v>
      </c>
      <c r="B189" s="2">
        <v>2009</v>
      </c>
      <c r="C189" s="2">
        <v>9.5</v>
      </c>
      <c r="D189" s="3">
        <v>215349</v>
      </c>
      <c r="E189" s="3">
        <v>45</v>
      </c>
      <c r="F189" s="3">
        <v>35.805720000000001</v>
      </c>
      <c r="G189" s="3">
        <f t="shared" si="38"/>
        <v>43999.533416000006</v>
      </c>
      <c r="H189" s="3">
        <f t="shared" si="26"/>
        <v>4785.5333333333338</v>
      </c>
      <c r="J189" s="3">
        <f t="shared" si="39"/>
        <v>37664.561633231977</v>
      </c>
    </row>
    <row r="190" spans="1:10" x14ac:dyDescent="0.25">
      <c r="A190" s="2" t="s">
        <v>14</v>
      </c>
      <c r="B190" s="2">
        <v>2008</v>
      </c>
      <c r="C190" s="2">
        <v>10.5</v>
      </c>
      <c r="D190" s="3">
        <v>46930.05</v>
      </c>
      <c r="E190" s="3">
        <v>45</v>
      </c>
      <c r="F190" s="3">
        <v>34.864559999999997</v>
      </c>
      <c r="G190" s="3">
        <f t="shared" si="38"/>
        <v>10570.149021600006</v>
      </c>
      <c r="H190" s="3">
        <f t="shared" si="26"/>
        <v>1042.8900000000001</v>
      </c>
      <c r="J190" s="3">
        <f t="shared" si="39"/>
        <v>9048.2784336010154</v>
      </c>
    </row>
    <row r="191" spans="1:10" x14ac:dyDescent="0.25">
      <c r="A191" s="2" t="s">
        <v>14</v>
      </c>
      <c r="B191" s="2">
        <v>2007</v>
      </c>
      <c r="C191" s="2">
        <v>11.5</v>
      </c>
      <c r="D191" s="3">
        <v>179401</v>
      </c>
      <c r="E191" s="3">
        <v>45</v>
      </c>
      <c r="F191" s="3">
        <v>33.930030000000002</v>
      </c>
      <c r="G191" s="3">
        <f t="shared" si="38"/>
        <v>44132.526399333314</v>
      </c>
      <c r="H191" s="3">
        <f t="shared" si="26"/>
        <v>3986.6888888888889</v>
      </c>
      <c r="J191" s="3">
        <f t="shared" si="39"/>
        <v>37778.406531771812</v>
      </c>
    </row>
    <row r="192" spans="1:10" x14ac:dyDescent="0.25">
      <c r="A192" s="2" t="s">
        <v>14</v>
      </c>
      <c r="B192" s="2">
        <v>2005</v>
      </c>
      <c r="C192" s="2">
        <v>13.5</v>
      </c>
      <c r="D192" s="3">
        <v>34232.36</v>
      </c>
      <c r="E192" s="3">
        <v>45</v>
      </c>
      <c r="F192" s="3">
        <v>32.082520000000002</v>
      </c>
      <c r="G192" s="3">
        <f t="shared" si="38"/>
        <v>9826.5739033955524</v>
      </c>
      <c r="H192" s="3">
        <f t="shared" si="26"/>
        <v>760.71911111111115</v>
      </c>
      <c r="J192" s="3">
        <f t="shared" si="39"/>
        <v>8411.7618913968417</v>
      </c>
    </row>
    <row r="193" spans="1:10" x14ac:dyDescent="0.25">
      <c r="A193" s="2" t="s">
        <v>14</v>
      </c>
      <c r="B193" s="2">
        <v>2004</v>
      </c>
      <c r="C193" s="2">
        <v>14.5</v>
      </c>
      <c r="D193" s="3">
        <v>38562.559999999998</v>
      </c>
      <c r="E193" s="3">
        <v>45</v>
      </c>
      <c r="F193" s="3">
        <v>31.170829999999999</v>
      </c>
      <c r="G193" s="3">
        <f t="shared" si="38"/>
        <v>11850.848841671112</v>
      </c>
      <c r="H193" s="3">
        <f t="shared" si="26"/>
        <v>856.94577777777772</v>
      </c>
      <c r="J193" s="3">
        <f t="shared" si="39"/>
        <v>10144.585452374909</v>
      </c>
    </row>
    <row r="194" spans="1:10" x14ac:dyDescent="0.25">
      <c r="A194" s="2" t="s">
        <v>14</v>
      </c>
      <c r="B194" s="2">
        <v>2003</v>
      </c>
      <c r="C194" s="2">
        <v>15.5</v>
      </c>
      <c r="D194" s="3">
        <v>681816.1</v>
      </c>
      <c r="E194" s="3">
        <v>45</v>
      </c>
      <c r="F194" s="3">
        <v>30.267420000000001</v>
      </c>
      <c r="G194" s="3">
        <f t="shared" si="38"/>
        <v>223220.22752306663</v>
      </c>
      <c r="H194" s="3">
        <f t="shared" si="26"/>
        <v>15151.468888888889</v>
      </c>
      <c r="J194" s="3">
        <f t="shared" si="39"/>
        <v>191081.39029195489</v>
      </c>
    </row>
    <row r="195" spans="1:10" x14ac:dyDescent="0.25">
      <c r="A195" s="2" t="s">
        <v>14</v>
      </c>
      <c r="B195" s="2">
        <v>2002</v>
      </c>
      <c r="C195" s="2">
        <v>16.5</v>
      </c>
      <c r="D195" s="3">
        <v>152958.79999999999</v>
      </c>
      <c r="E195" s="3">
        <v>45</v>
      </c>
      <c r="F195" s="3">
        <v>29.37266</v>
      </c>
      <c r="G195" s="3">
        <f t="shared" si="38"/>
        <v>53118.648302044443</v>
      </c>
      <c r="H195" s="3">
        <f t="shared" si="26"/>
        <v>3399.0844444444442</v>
      </c>
      <c r="J195" s="3">
        <f t="shared" si="39"/>
        <v>45470.723153595856</v>
      </c>
    </row>
    <row r="196" spans="1:10" x14ac:dyDescent="0.25">
      <c r="A196" s="2" t="s">
        <v>14</v>
      </c>
      <c r="B196" s="2">
        <v>2001</v>
      </c>
      <c r="C196" s="2">
        <v>17.5</v>
      </c>
      <c r="D196" s="3">
        <v>317593.40000000002</v>
      </c>
      <c r="E196" s="3">
        <v>45</v>
      </c>
      <c r="F196" s="3">
        <v>28.486889999999999</v>
      </c>
      <c r="G196" s="3">
        <f t="shared" si="38"/>
        <v>116543.43887720001</v>
      </c>
      <c r="H196" s="3">
        <f t="shared" si="26"/>
        <v>7057.6311111111117</v>
      </c>
      <c r="J196" s="3">
        <f t="shared" si="39"/>
        <v>99763.72919770288</v>
      </c>
    </row>
    <row r="197" spans="1:10" s="1" customFormat="1" x14ac:dyDescent="0.25">
      <c r="A197" s="2" t="s">
        <v>14</v>
      </c>
      <c r="B197" s="2">
        <v>1990</v>
      </c>
      <c r="C197" s="2">
        <v>28.5</v>
      </c>
      <c r="D197" s="3">
        <v>19550.68</v>
      </c>
      <c r="E197" s="3">
        <v>45</v>
      </c>
      <c r="F197" s="3">
        <v>19.436029999999999</v>
      </c>
      <c r="G197" s="3">
        <f t="shared" ref="G197:G200" si="40">D197*(1-F197/E197)</f>
        <v>11106.511044435558</v>
      </c>
      <c r="H197" s="3">
        <f t="shared" si="26"/>
        <v>434.45955555555554</v>
      </c>
      <c r="I197" s="3"/>
      <c r="J197" s="3">
        <f t="shared" si="39"/>
        <v>9507.4160402618272</v>
      </c>
    </row>
    <row r="198" spans="1:10" s="1" customFormat="1" x14ac:dyDescent="0.25">
      <c r="A198" s="2" t="s">
        <v>14</v>
      </c>
      <c r="B198" s="2">
        <v>1989</v>
      </c>
      <c r="C198" s="2">
        <v>29.5</v>
      </c>
      <c r="D198" s="3">
        <v>58985.87</v>
      </c>
      <c r="E198" s="3">
        <v>45</v>
      </c>
      <c r="F198" s="3">
        <v>18.683700000000002</v>
      </c>
      <c r="G198" s="3">
        <f t="shared" si="40"/>
        <v>34495.330015133339</v>
      </c>
      <c r="H198" s="3">
        <f t="shared" ref="H198:H261" si="41">+D198/E198</f>
        <v>1310.7971111111112</v>
      </c>
      <c r="I198" s="3"/>
      <c r="J198" s="3">
        <f t="shared" si="39"/>
        <v>29528.755933152835</v>
      </c>
    </row>
    <row r="199" spans="1:10" s="1" customFormat="1" x14ac:dyDescent="0.25">
      <c r="A199" s="2" t="s">
        <v>14</v>
      </c>
      <c r="B199" s="2">
        <v>1988</v>
      </c>
      <c r="C199" s="2">
        <v>30.5</v>
      </c>
      <c r="D199" s="3">
        <v>365735.4</v>
      </c>
      <c r="E199" s="3">
        <v>45</v>
      </c>
      <c r="F199" s="3">
        <v>17.944420000000001</v>
      </c>
      <c r="G199" s="3">
        <f t="shared" si="40"/>
        <v>219892.9638562667</v>
      </c>
      <c r="H199" s="3">
        <f t="shared" si="41"/>
        <v>8127.4533333333338</v>
      </c>
      <c r="I199" s="3"/>
      <c r="J199" s="3">
        <f t="shared" si="39"/>
        <v>188233.17991973698</v>
      </c>
    </row>
    <row r="200" spans="1:10" x14ac:dyDescent="0.25">
      <c r="A200" s="2" t="s">
        <v>14</v>
      </c>
      <c r="B200" s="2">
        <v>1975</v>
      </c>
      <c r="C200" s="2">
        <v>43.5</v>
      </c>
      <c r="D200" s="3">
        <v>906836.5</v>
      </c>
      <c r="E200" s="3">
        <v>45</v>
      </c>
      <c r="F200" s="3">
        <v>9.8118049999999997</v>
      </c>
      <c r="G200" s="3">
        <f t="shared" si="40"/>
        <v>709109.76878038887</v>
      </c>
      <c r="H200" s="3">
        <f t="shared" si="41"/>
        <v>20151.922222222223</v>
      </c>
      <c r="J200" s="3">
        <f t="shared" si="39"/>
        <v>607013.45031180745</v>
      </c>
    </row>
    <row r="201" spans="1:10" s="5" customFormat="1" x14ac:dyDescent="0.25">
      <c r="A201" s="6" t="s">
        <v>91</v>
      </c>
      <c r="B201" s="2"/>
      <c r="C201" s="2"/>
      <c r="D201" s="3">
        <f>SUBTOTAL(9,D183:D200)</f>
        <v>5416975.6999999993</v>
      </c>
      <c r="E201" s="3"/>
      <c r="F201" s="3"/>
      <c r="G201" s="3">
        <f>SUBTOTAL(9,G183:G200)</f>
        <v>1850306.9578973667</v>
      </c>
      <c r="H201" s="3">
        <f>SUBTOTAL(9,H183:H200)</f>
        <v>120377.23777777777</v>
      </c>
      <c r="I201" s="3">
        <v>1583903.17</v>
      </c>
      <c r="J201" s="3">
        <f>SUBTOTAL(9,J183:J200)</f>
        <v>1583903.1699999997</v>
      </c>
    </row>
    <row r="202" spans="1:10" x14ac:dyDescent="0.25">
      <c r="A202" s="2" t="s">
        <v>15</v>
      </c>
      <c r="B202" s="2">
        <v>2017</v>
      </c>
      <c r="C202" s="2">
        <v>1.5</v>
      </c>
      <c r="D202" s="3">
        <v>66134.259999999995</v>
      </c>
      <c r="E202" s="3">
        <v>30</v>
      </c>
      <c r="F202" s="3">
        <v>28.64921</v>
      </c>
      <c r="G202" s="3">
        <f t="shared" ref="G202:G205" si="42">D202*(1-F202/E202)</f>
        <v>2977.7832355133296</v>
      </c>
      <c r="H202" s="3">
        <f t="shared" si="41"/>
        <v>2204.4753333333333</v>
      </c>
      <c r="J202" s="3">
        <f t="shared" ref="J202:J212" si="43">+I$213/G$213*G202</f>
        <v>3219.0101522868285</v>
      </c>
    </row>
    <row r="203" spans="1:10" x14ac:dyDescent="0.25">
      <c r="A203" s="2" t="s">
        <v>15</v>
      </c>
      <c r="B203" s="2">
        <v>2016</v>
      </c>
      <c r="C203" s="2">
        <v>2.5</v>
      </c>
      <c r="D203" s="3">
        <v>109014.8</v>
      </c>
      <c r="E203" s="3">
        <v>30</v>
      </c>
      <c r="F203" s="3">
        <v>27.759620000000002</v>
      </c>
      <c r="G203" s="3">
        <f t="shared" si="42"/>
        <v>8141.152587466665</v>
      </c>
      <c r="H203" s="3">
        <f t="shared" si="41"/>
        <v>3633.8266666666668</v>
      </c>
      <c r="J203" s="3">
        <f t="shared" si="43"/>
        <v>8800.6583279235019</v>
      </c>
    </row>
    <row r="204" spans="1:10" x14ac:dyDescent="0.25">
      <c r="A204" s="2" t="s">
        <v>15</v>
      </c>
      <c r="B204" s="2">
        <v>2015</v>
      </c>
      <c r="C204" s="2">
        <v>3.5</v>
      </c>
      <c r="D204" s="3">
        <v>131014.6</v>
      </c>
      <c r="E204" s="3">
        <v>30</v>
      </c>
      <c r="F204" s="3">
        <v>26.87903</v>
      </c>
      <c r="G204" s="3">
        <f t="shared" si="42"/>
        <v>13629.754538733327</v>
      </c>
      <c r="H204" s="3">
        <f t="shared" si="41"/>
        <v>4367.1533333333336</v>
      </c>
      <c r="J204" s="3">
        <f t="shared" si="43"/>
        <v>14733.885834976405</v>
      </c>
    </row>
    <row r="205" spans="1:10" x14ac:dyDescent="0.25">
      <c r="A205" s="2" t="s">
        <v>15</v>
      </c>
      <c r="B205" s="2">
        <v>2011</v>
      </c>
      <c r="C205" s="2">
        <v>7.5</v>
      </c>
      <c r="D205" s="3">
        <v>93362.59</v>
      </c>
      <c r="E205" s="3">
        <v>30</v>
      </c>
      <c r="F205" s="3">
        <v>23.455780000000001</v>
      </c>
      <c r="G205" s="3">
        <f t="shared" si="42"/>
        <v>20366.177624326665</v>
      </c>
      <c r="H205" s="3">
        <f t="shared" si="41"/>
        <v>3112.0863333333332</v>
      </c>
      <c r="J205" s="3">
        <f t="shared" si="43"/>
        <v>22016.019082289884</v>
      </c>
    </row>
    <row r="206" spans="1:10" x14ac:dyDescent="0.25">
      <c r="A206" s="2" t="s">
        <v>15</v>
      </c>
      <c r="B206" s="2">
        <v>2010</v>
      </c>
      <c r="C206" s="2">
        <v>8.5</v>
      </c>
      <c r="D206" s="3">
        <v>356218.8</v>
      </c>
      <c r="E206" s="3">
        <v>30</v>
      </c>
      <c r="F206" s="3">
        <v>22.626940000000001</v>
      </c>
      <c r="G206" s="3">
        <f t="shared" ref="G206:G212" si="44">D206*(1-F206/E206)</f>
        <v>87547.419517599992</v>
      </c>
      <c r="H206" s="3">
        <f t="shared" si="41"/>
        <v>11873.96</v>
      </c>
      <c r="J206" s="3">
        <f t="shared" si="43"/>
        <v>94639.538859881839</v>
      </c>
    </row>
    <row r="207" spans="1:10" s="1" customFormat="1" x14ac:dyDescent="0.25">
      <c r="A207" s="2" t="s">
        <v>15</v>
      </c>
      <c r="B207" s="2">
        <v>2009</v>
      </c>
      <c r="C207" s="2">
        <v>9.5</v>
      </c>
      <c r="D207" s="3">
        <v>264368.2</v>
      </c>
      <c r="E207" s="3">
        <v>30</v>
      </c>
      <c r="F207" s="3">
        <v>21.809449999999998</v>
      </c>
      <c r="G207" s="3">
        <f t="shared" si="44"/>
        <v>72177.365350333348</v>
      </c>
      <c r="H207" s="3">
        <f t="shared" si="41"/>
        <v>8812.2733333333344</v>
      </c>
      <c r="I207" s="3"/>
      <c r="J207" s="3">
        <f t="shared" si="43"/>
        <v>78024.373653909162</v>
      </c>
    </row>
    <row r="208" spans="1:10" s="1" customFormat="1" x14ac:dyDescent="0.25">
      <c r="A208" s="2" t="s">
        <v>15</v>
      </c>
      <c r="B208" s="2">
        <v>2002</v>
      </c>
      <c r="C208" s="2">
        <v>16.5</v>
      </c>
      <c r="D208" s="3">
        <v>166991.1</v>
      </c>
      <c r="E208" s="3">
        <v>30</v>
      </c>
      <c r="F208" s="3">
        <v>16.442589999999999</v>
      </c>
      <c r="G208" s="3">
        <f t="shared" si="44"/>
        <v>75465.560301699996</v>
      </c>
      <c r="H208" s="3">
        <f t="shared" si="41"/>
        <v>5566.37</v>
      </c>
      <c r="I208" s="3"/>
      <c r="J208" s="3">
        <f t="shared" si="43"/>
        <v>81578.941630823319</v>
      </c>
    </row>
    <row r="209" spans="1:10" s="1" customFormat="1" x14ac:dyDescent="0.25">
      <c r="A209" s="2" t="s">
        <v>15</v>
      </c>
      <c r="B209" s="2">
        <v>2001</v>
      </c>
      <c r="C209" s="2">
        <v>17.5</v>
      </c>
      <c r="D209" s="3">
        <v>8113.54</v>
      </c>
      <c r="E209" s="3">
        <v>30</v>
      </c>
      <c r="F209" s="3">
        <v>15.732139999999999</v>
      </c>
      <c r="G209" s="3">
        <f t="shared" si="44"/>
        <v>3858.7617608133337</v>
      </c>
      <c r="H209" s="3">
        <f t="shared" si="41"/>
        <v>270.45133333333331</v>
      </c>
      <c r="I209" s="3"/>
      <c r="J209" s="3">
        <f t="shared" si="43"/>
        <v>4171.3557706872643</v>
      </c>
    </row>
    <row r="210" spans="1:10" s="1" customFormat="1" x14ac:dyDescent="0.25">
      <c r="A210" s="2" t="s">
        <v>15</v>
      </c>
      <c r="B210" s="2">
        <v>1990</v>
      </c>
      <c r="C210" s="2">
        <v>28.5</v>
      </c>
      <c r="D210" s="3">
        <v>600388.9</v>
      </c>
      <c r="E210" s="3">
        <v>30</v>
      </c>
      <c r="F210" s="3">
        <v>9.0388920000000006</v>
      </c>
      <c r="G210" s="3">
        <f t="shared" si="44"/>
        <v>419493.88583004003</v>
      </c>
      <c r="H210" s="3">
        <f t="shared" si="41"/>
        <v>20012.963333333333</v>
      </c>
      <c r="I210" s="3"/>
      <c r="J210" s="3">
        <f t="shared" si="43"/>
        <v>453476.62019339955</v>
      </c>
    </row>
    <row r="211" spans="1:10" s="1" customFormat="1" x14ac:dyDescent="0.25">
      <c r="A211" s="2" t="s">
        <v>15</v>
      </c>
      <c r="B211" s="2">
        <v>1989</v>
      </c>
      <c r="C211" s="2">
        <v>29.5</v>
      </c>
      <c r="D211" s="3">
        <v>24289.68</v>
      </c>
      <c r="E211" s="3">
        <v>30</v>
      </c>
      <c r="F211" s="3">
        <v>8.5439779999999992</v>
      </c>
      <c r="G211" s="3">
        <f t="shared" si="44"/>
        <v>17371.996948431999</v>
      </c>
      <c r="H211" s="3">
        <f t="shared" si="41"/>
        <v>809.65600000000006</v>
      </c>
      <c r="I211" s="3"/>
      <c r="J211" s="3">
        <f t="shared" si="43"/>
        <v>18779.283151165451</v>
      </c>
    </row>
    <row r="212" spans="1:10" s="1" customFormat="1" x14ac:dyDescent="0.25">
      <c r="A212" s="2" t="s">
        <v>15</v>
      </c>
      <c r="B212" s="2">
        <v>1975</v>
      </c>
      <c r="C212" s="2">
        <v>43.5</v>
      </c>
      <c r="D212" s="3">
        <v>47626.11</v>
      </c>
      <c r="E212" s="3">
        <v>30</v>
      </c>
      <c r="F212" s="3">
        <v>3.4069769999999999</v>
      </c>
      <c r="G212" s="3">
        <f t="shared" si="44"/>
        <v>42217.407954351002</v>
      </c>
      <c r="H212" s="3">
        <f t="shared" si="41"/>
        <v>1587.537</v>
      </c>
      <c r="I212" s="3"/>
      <c r="J212" s="3">
        <f t="shared" si="43"/>
        <v>45637.393342656644</v>
      </c>
    </row>
    <row r="213" spans="1:10" s="5" customFormat="1" x14ac:dyDescent="0.25">
      <c r="A213" s="6" t="s">
        <v>92</v>
      </c>
      <c r="B213" s="2"/>
      <c r="C213" s="2"/>
      <c r="D213" s="3">
        <f>SUBTOTAL(9,D202:D212)</f>
        <v>1867522.58</v>
      </c>
      <c r="E213" s="3"/>
      <c r="F213" s="3"/>
      <c r="G213" s="3">
        <f>SUBTOTAL(9,G202:G212)</f>
        <v>763247.26564930973</v>
      </c>
      <c r="H213" s="3">
        <f>SUBTOTAL(9,H202:H212)</f>
        <v>62250.75266666666</v>
      </c>
      <c r="I213" s="3">
        <v>825077.08</v>
      </c>
      <c r="J213" s="3">
        <f>SUBTOTAL(9,J202:J212)</f>
        <v>825077.07999999984</v>
      </c>
    </row>
    <row r="214" spans="1:10" x14ac:dyDescent="0.25">
      <c r="A214" s="2" t="s">
        <v>16</v>
      </c>
      <c r="B214" s="2">
        <v>2018</v>
      </c>
      <c r="C214" s="2">
        <v>0.5</v>
      </c>
      <c r="D214" s="3">
        <v>392090.9</v>
      </c>
      <c r="E214" s="3">
        <v>40</v>
      </c>
      <c r="F214" s="3">
        <v>39.547499999999999</v>
      </c>
      <c r="G214" s="3">
        <f t="shared" ref="G214:G226" si="45">D214*(1-F214/E214)</f>
        <v>4435.528306250023</v>
      </c>
      <c r="H214" s="3">
        <f t="shared" si="41"/>
        <v>9802.2725000000009</v>
      </c>
      <c r="J214" s="3">
        <f t="shared" ref="J214:J234" si="46">+I$235/G$235*G214</f>
        <v>5234.749571550582</v>
      </c>
    </row>
    <row r="215" spans="1:10" x14ac:dyDescent="0.25">
      <c r="A215" s="2" t="s">
        <v>16</v>
      </c>
      <c r="B215" s="2">
        <v>2017</v>
      </c>
      <c r="C215" s="2">
        <v>1.5</v>
      </c>
      <c r="D215" s="3">
        <v>682813</v>
      </c>
      <c r="E215" s="3">
        <v>40</v>
      </c>
      <c r="F215" s="3">
        <v>38.646940000000001</v>
      </c>
      <c r="G215" s="3">
        <f t="shared" si="45"/>
        <v>23097.173944499988</v>
      </c>
      <c r="H215" s="3">
        <f t="shared" si="41"/>
        <v>17070.325000000001</v>
      </c>
      <c r="J215" s="3">
        <f t="shared" si="46"/>
        <v>27258.967379293106</v>
      </c>
    </row>
    <row r="216" spans="1:10" x14ac:dyDescent="0.25">
      <c r="A216" s="2" t="s">
        <v>16</v>
      </c>
      <c r="B216" s="2">
        <v>2016</v>
      </c>
      <c r="C216" s="2">
        <v>2.5</v>
      </c>
      <c r="D216" s="3">
        <v>840064.8</v>
      </c>
      <c r="E216" s="3">
        <v>40</v>
      </c>
      <c r="F216" s="3">
        <v>37.752809999999997</v>
      </c>
      <c r="G216" s="3">
        <f t="shared" si="45"/>
        <v>47194.630447800075</v>
      </c>
      <c r="H216" s="3">
        <f t="shared" si="41"/>
        <v>21001.620000000003</v>
      </c>
      <c r="J216" s="3">
        <f t="shared" si="46"/>
        <v>55698.454492555684</v>
      </c>
    </row>
    <row r="217" spans="1:10" x14ac:dyDescent="0.25">
      <c r="A217" s="2" t="s">
        <v>16</v>
      </c>
      <c r="B217" s="2">
        <v>2015</v>
      </c>
      <c r="C217" s="2">
        <v>3.5</v>
      </c>
      <c r="D217" s="3">
        <v>469030.40000000002</v>
      </c>
      <c r="E217" s="3">
        <v>40</v>
      </c>
      <c r="F217" s="3">
        <v>36.865319999999997</v>
      </c>
      <c r="G217" s="3">
        <f t="shared" si="45"/>
        <v>36756.505356800037</v>
      </c>
      <c r="H217" s="3">
        <f t="shared" si="41"/>
        <v>11725.76</v>
      </c>
      <c r="J217" s="3">
        <f t="shared" si="46"/>
        <v>43379.522659585477</v>
      </c>
    </row>
    <row r="218" spans="1:10" x14ac:dyDescent="0.25">
      <c r="A218" s="2" t="s">
        <v>16</v>
      </c>
      <c r="B218" s="2">
        <v>2014</v>
      </c>
      <c r="C218" s="2">
        <v>4.5</v>
      </c>
      <c r="D218" s="3">
        <v>638101.6</v>
      </c>
      <c r="E218" s="3">
        <v>40</v>
      </c>
      <c r="F218" s="3">
        <v>35.98471</v>
      </c>
      <c r="G218" s="3">
        <f t="shared" si="45"/>
        <v>64054.074336600002</v>
      </c>
      <c r="H218" s="3">
        <f t="shared" si="41"/>
        <v>15952.539999999999</v>
      </c>
      <c r="J218" s="3">
        <f t="shared" si="46"/>
        <v>75595.738554325289</v>
      </c>
    </row>
    <row r="219" spans="1:10" x14ac:dyDescent="0.25">
      <c r="A219" s="2" t="s">
        <v>16</v>
      </c>
      <c r="B219" s="2">
        <v>2013</v>
      </c>
      <c r="C219" s="2">
        <v>5.5</v>
      </c>
      <c r="D219" s="3">
        <v>247879.2</v>
      </c>
      <c r="E219" s="3">
        <v>40</v>
      </c>
      <c r="F219" s="3">
        <v>35.111199999999997</v>
      </c>
      <c r="G219" s="3">
        <f t="shared" si="45"/>
        <v>30295.795824000026</v>
      </c>
      <c r="H219" s="3">
        <f t="shared" si="41"/>
        <v>6196.9800000000005</v>
      </c>
      <c r="J219" s="3">
        <f t="shared" si="46"/>
        <v>35754.682026490613</v>
      </c>
    </row>
    <row r="220" spans="1:10" x14ac:dyDescent="0.25">
      <c r="A220" s="2" t="s">
        <v>16</v>
      </c>
      <c r="B220" s="2">
        <v>2012</v>
      </c>
      <c r="C220" s="2">
        <v>6.5</v>
      </c>
      <c r="D220" s="3">
        <v>696812.6</v>
      </c>
      <c r="E220" s="3">
        <v>40</v>
      </c>
      <c r="F220" s="3">
        <v>34.24503</v>
      </c>
      <c r="G220" s="3">
        <f t="shared" si="45"/>
        <v>100253.39021554998</v>
      </c>
      <c r="H220" s="3">
        <f t="shared" si="41"/>
        <v>17420.314999999999</v>
      </c>
      <c r="J220" s="3">
        <f t="shared" si="46"/>
        <v>118317.67384684602</v>
      </c>
    </row>
    <row r="221" spans="1:10" x14ac:dyDescent="0.25">
      <c r="A221" s="2" t="s">
        <v>16</v>
      </c>
      <c r="B221" s="2">
        <v>2011</v>
      </c>
      <c r="C221" s="2">
        <v>7.5</v>
      </c>
      <c r="D221" s="3">
        <v>219469.7</v>
      </c>
      <c r="E221" s="3">
        <v>40</v>
      </c>
      <c r="F221" s="3">
        <v>33.386409999999998</v>
      </c>
      <c r="G221" s="3">
        <f t="shared" si="45"/>
        <v>36287.065330575002</v>
      </c>
      <c r="H221" s="3">
        <f t="shared" si="41"/>
        <v>5486.7425000000003</v>
      </c>
      <c r="J221" s="3">
        <f t="shared" si="46"/>
        <v>42825.49598982271</v>
      </c>
    </row>
    <row r="222" spans="1:10" x14ac:dyDescent="0.25">
      <c r="A222" s="2" t="s">
        <v>16</v>
      </c>
      <c r="B222" s="2">
        <v>2010</v>
      </c>
      <c r="C222" s="2">
        <v>8.5</v>
      </c>
      <c r="D222" s="3">
        <v>256977.8</v>
      </c>
      <c r="E222" s="3">
        <v>40</v>
      </c>
      <c r="F222" s="3">
        <v>32.535580000000003</v>
      </c>
      <c r="G222" s="3">
        <f t="shared" si="45"/>
        <v>47954.755746899973</v>
      </c>
      <c r="H222" s="3">
        <f t="shared" si="41"/>
        <v>6424.4449999999997</v>
      </c>
      <c r="J222" s="3">
        <f t="shared" si="46"/>
        <v>56595.543927918123</v>
      </c>
    </row>
    <row r="223" spans="1:10" x14ac:dyDescent="0.25">
      <c r="A223" s="2" t="s">
        <v>16</v>
      </c>
      <c r="B223" s="2">
        <v>2009</v>
      </c>
      <c r="C223" s="2">
        <v>9.5</v>
      </c>
      <c r="D223" s="3">
        <v>486582.1</v>
      </c>
      <c r="E223" s="3">
        <v>40</v>
      </c>
      <c r="F223" s="3">
        <v>31.692730000000001</v>
      </c>
      <c r="G223" s="3">
        <f t="shared" si="45"/>
        <v>101054.222046675</v>
      </c>
      <c r="H223" s="3">
        <f t="shared" si="41"/>
        <v>12164.5525</v>
      </c>
      <c r="J223" s="3">
        <f t="shared" si="46"/>
        <v>119262.80457207636</v>
      </c>
    </row>
    <row r="224" spans="1:10" x14ac:dyDescent="0.25">
      <c r="A224" s="2" t="s">
        <v>16</v>
      </c>
      <c r="B224" s="2">
        <v>2008</v>
      </c>
      <c r="C224" s="2">
        <v>10.5</v>
      </c>
      <c r="D224" s="3">
        <v>235507.1</v>
      </c>
      <c r="E224" s="3">
        <v>40</v>
      </c>
      <c r="F224" s="3">
        <v>30.85811</v>
      </c>
      <c r="G224" s="3">
        <f t="shared" si="45"/>
        <v>53824.500060474995</v>
      </c>
      <c r="H224" s="3">
        <f t="shared" si="41"/>
        <v>5887.6774999999998</v>
      </c>
      <c r="J224" s="3">
        <f t="shared" si="46"/>
        <v>63522.935527990194</v>
      </c>
    </row>
    <row r="225" spans="1:10" x14ac:dyDescent="0.25">
      <c r="A225" s="2" t="s">
        <v>16</v>
      </c>
      <c r="B225" s="2">
        <v>2007</v>
      </c>
      <c r="C225" s="2">
        <v>11.5</v>
      </c>
      <c r="D225" s="3">
        <v>320648</v>
      </c>
      <c r="E225" s="3">
        <v>40</v>
      </c>
      <c r="F225" s="3">
        <v>30.03192</v>
      </c>
      <c r="G225" s="3">
        <f t="shared" si="45"/>
        <v>79906.122896000015</v>
      </c>
      <c r="H225" s="3">
        <f t="shared" si="41"/>
        <v>8016.2</v>
      </c>
      <c r="J225" s="3">
        <f t="shared" si="46"/>
        <v>94304.108487979072</v>
      </c>
    </row>
    <row r="226" spans="1:10" x14ac:dyDescent="0.25">
      <c r="A226" s="2" t="s">
        <v>16</v>
      </c>
      <c r="B226" s="2">
        <v>2006</v>
      </c>
      <c r="C226" s="2">
        <v>12.5</v>
      </c>
      <c r="D226" s="3">
        <v>281393.5</v>
      </c>
      <c r="E226" s="3">
        <v>40</v>
      </c>
      <c r="F226" s="3">
        <v>29.214390000000002</v>
      </c>
      <c r="G226" s="3">
        <f t="shared" si="45"/>
        <v>75875.01368837498</v>
      </c>
      <c r="H226" s="3">
        <f t="shared" si="41"/>
        <v>7034.8374999999996</v>
      </c>
      <c r="J226" s="3">
        <f t="shared" si="46"/>
        <v>89546.648780698088</v>
      </c>
    </row>
    <row r="227" spans="1:10" s="1" customFormat="1" x14ac:dyDescent="0.25">
      <c r="A227" s="2" t="s">
        <v>16</v>
      </c>
      <c r="B227" s="2">
        <v>2005</v>
      </c>
      <c r="C227" s="2">
        <v>13.5</v>
      </c>
      <c r="D227" s="3">
        <v>34527.85</v>
      </c>
      <c r="E227" s="3">
        <v>40</v>
      </c>
      <c r="F227" s="3">
        <v>28.405740000000002</v>
      </c>
      <c r="G227" s="3">
        <f t="shared" ref="G227:G234" si="47">D227*(1-F227/E227)</f>
        <v>10008.121753524998</v>
      </c>
      <c r="H227" s="3">
        <f t="shared" si="41"/>
        <v>863.19624999999996</v>
      </c>
      <c r="I227" s="3"/>
      <c r="J227" s="3">
        <f t="shared" si="46"/>
        <v>11811.447801487193</v>
      </c>
    </row>
    <row r="228" spans="1:10" s="1" customFormat="1" x14ac:dyDescent="0.25">
      <c r="A228" s="2" t="s">
        <v>16</v>
      </c>
      <c r="B228" s="2">
        <v>2004</v>
      </c>
      <c r="C228" s="2">
        <v>14.5</v>
      </c>
      <c r="D228" s="3">
        <v>447337.2</v>
      </c>
      <c r="E228" s="3">
        <v>40</v>
      </c>
      <c r="F228" s="3">
        <v>27.606190000000002</v>
      </c>
      <c r="G228" s="3">
        <f t="shared" si="47"/>
        <v>138605.30656829997</v>
      </c>
      <c r="H228" s="3">
        <f t="shared" si="41"/>
        <v>11183.43</v>
      </c>
      <c r="I228" s="3"/>
      <c r="J228" s="3">
        <f t="shared" si="46"/>
        <v>163580.07864602422</v>
      </c>
    </row>
    <row r="229" spans="1:10" s="1" customFormat="1" x14ac:dyDescent="0.25">
      <c r="A229" s="2" t="s">
        <v>16</v>
      </c>
      <c r="B229" s="2">
        <v>2003</v>
      </c>
      <c r="C229" s="2">
        <v>15.5</v>
      </c>
      <c r="D229" s="3">
        <v>850615</v>
      </c>
      <c r="E229" s="3">
        <v>40</v>
      </c>
      <c r="F229" s="3">
        <v>26.81596</v>
      </c>
      <c r="G229" s="3">
        <f t="shared" si="47"/>
        <v>280363.55461500003</v>
      </c>
      <c r="H229" s="3">
        <f t="shared" si="41"/>
        <v>21265.375</v>
      </c>
      <c r="I229" s="3"/>
      <c r="J229" s="3">
        <f t="shared" si="46"/>
        <v>330881.21550960559</v>
      </c>
    </row>
    <row r="230" spans="1:10" s="1" customFormat="1" x14ac:dyDescent="0.25">
      <c r="A230" s="2" t="s">
        <v>16</v>
      </c>
      <c r="B230" s="2">
        <v>2002</v>
      </c>
      <c r="C230" s="2">
        <v>16.5</v>
      </c>
      <c r="D230" s="3">
        <v>82568.17</v>
      </c>
      <c r="E230" s="3">
        <v>40</v>
      </c>
      <c r="F230" s="3">
        <v>26.03529</v>
      </c>
      <c r="G230" s="3">
        <f t="shared" si="47"/>
        <v>28826.013732017498</v>
      </c>
      <c r="H230" s="3">
        <f t="shared" si="41"/>
        <v>2064.2042499999998</v>
      </c>
      <c r="I230" s="3"/>
      <c r="J230" s="3">
        <f t="shared" si="46"/>
        <v>34020.065393464763</v>
      </c>
    </row>
    <row r="231" spans="1:10" s="1" customFormat="1" x14ac:dyDescent="0.25">
      <c r="A231" s="2" t="s">
        <v>16</v>
      </c>
      <c r="B231" s="2">
        <v>2001</v>
      </c>
      <c r="C231" s="2">
        <v>17.5</v>
      </c>
      <c r="D231" s="3">
        <v>438422.6</v>
      </c>
      <c r="E231" s="3">
        <v>40</v>
      </c>
      <c r="F231" s="3">
        <v>25.264410000000002</v>
      </c>
      <c r="G231" s="3">
        <f t="shared" si="47"/>
        <v>161510.39200834997</v>
      </c>
      <c r="H231" s="3">
        <f t="shared" si="41"/>
        <v>10960.564999999999</v>
      </c>
      <c r="I231" s="3"/>
      <c r="J231" s="3">
        <f t="shared" si="46"/>
        <v>190612.34581128589</v>
      </c>
    </row>
    <row r="232" spans="1:10" s="1" customFormat="1" x14ac:dyDescent="0.25">
      <c r="A232" s="2" t="s">
        <v>16</v>
      </c>
      <c r="B232" s="2">
        <v>1975</v>
      </c>
      <c r="C232" s="2">
        <v>43.5</v>
      </c>
      <c r="D232" s="3">
        <v>68024.05</v>
      </c>
      <c r="E232" s="3">
        <v>40</v>
      </c>
      <c r="F232" s="3">
        <v>9.4957779999999996</v>
      </c>
      <c r="G232" s="3">
        <f t="shared" si="47"/>
        <v>51875.518063477502</v>
      </c>
      <c r="H232" s="3">
        <f t="shared" si="41"/>
        <v>1700.6012500000002</v>
      </c>
      <c r="I232" s="3"/>
      <c r="J232" s="3">
        <f t="shared" si="46"/>
        <v>61222.773750335356</v>
      </c>
    </row>
    <row r="233" spans="1:10" s="1" customFormat="1" x14ac:dyDescent="0.25">
      <c r="A233" s="2" t="s">
        <v>16</v>
      </c>
      <c r="B233" s="2">
        <v>1972</v>
      </c>
      <c r="C233" s="2">
        <v>46.5</v>
      </c>
      <c r="D233" s="3">
        <v>78403.210000000006</v>
      </c>
      <c r="E233" s="3">
        <v>40</v>
      </c>
      <c r="F233" s="3">
        <v>8.2864120000000003</v>
      </c>
      <c r="G233" s="3">
        <f t="shared" si="47"/>
        <v>62161.177495437005</v>
      </c>
      <c r="H233" s="3">
        <f t="shared" si="41"/>
        <v>1960.0802500000002</v>
      </c>
      <c r="I233" s="3"/>
      <c r="J233" s="3">
        <f t="shared" si="46"/>
        <v>73361.76770708595</v>
      </c>
    </row>
    <row r="234" spans="1:10" x14ac:dyDescent="0.25">
      <c r="A234" s="2" t="s">
        <v>16</v>
      </c>
      <c r="B234" s="2">
        <v>1960</v>
      </c>
      <c r="C234" s="2">
        <v>58.5</v>
      </c>
      <c r="D234" s="3">
        <v>202614.39999999999</v>
      </c>
      <c r="E234" s="3">
        <v>40</v>
      </c>
      <c r="F234" s="3">
        <v>4.38626</v>
      </c>
      <c r="G234" s="3">
        <f t="shared" si="47"/>
        <v>180396.41404639999</v>
      </c>
      <c r="H234" s="3">
        <f t="shared" si="41"/>
        <v>5065.3599999999997</v>
      </c>
      <c r="J234" s="3">
        <f t="shared" si="46"/>
        <v>212901.36956357947</v>
      </c>
    </row>
    <row r="235" spans="1:10" s="5" customFormat="1" x14ac:dyDescent="0.25">
      <c r="A235" s="6" t="s">
        <v>93</v>
      </c>
      <c r="B235" s="2"/>
      <c r="C235" s="2"/>
      <c r="D235" s="3">
        <f>SUBTOTAL(9,D214:D234)</f>
        <v>7969883.1799999997</v>
      </c>
      <c r="E235" s="3"/>
      <c r="F235" s="3"/>
      <c r="G235" s="3">
        <f>SUBTOTAL(9,G214:G234)</f>
        <v>1614735.2764830072</v>
      </c>
      <c r="H235" s="3">
        <f t="shared" ref="H235" si="48">SUBTOTAL(9,H214:H234)</f>
        <v>199247.07950000002</v>
      </c>
      <c r="I235" s="3">
        <v>1905688.39</v>
      </c>
      <c r="J235" s="3">
        <f>SUBTOTAL(9,J214:J234)</f>
        <v>1905688.39</v>
      </c>
    </row>
    <row r="236" spans="1:10" x14ac:dyDescent="0.25">
      <c r="A236" s="2" t="s">
        <v>17</v>
      </c>
      <c r="B236" s="2">
        <v>2000</v>
      </c>
      <c r="C236" s="2">
        <v>18.5</v>
      </c>
      <c r="D236" s="3">
        <v>9239.93</v>
      </c>
      <c r="E236" s="3">
        <v>50</v>
      </c>
      <c r="F236" s="3">
        <v>34.209620000000001</v>
      </c>
      <c r="G236" s="3">
        <f>D236*(1-F236/E236)</f>
        <v>2918.0401174679996</v>
      </c>
      <c r="H236" s="3">
        <f t="shared" si="41"/>
        <v>184.79859999999999</v>
      </c>
      <c r="J236" s="3">
        <f>+I$238/G$238*G236</f>
        <v>1983.493818206126</v>
      </c>
    </row>
    <row r="237" spans="1:10" s="1" customFormat="1" x14ac:dyDescent="0.25">
      <c r="A237" s="2" t="s">
        <v>17</v>
      </c>
      <c r="B237" s="2">
        <v>1975</v>
      </c>
      <c r="C237" s="2">
        <v>43.5</v>
      </c>
      <c r="D237" s="3">
        <v>35523.08</v>
      </c>
      <c r="E237" s="3">
        <v>50</v>
      </c>
      <c r="F237" s="3">
        <v>17.176130000000001</v>
      </c>
      <c r="G237" s="3">
        <f>D237*(1-F237/E237)</f>
        <v>23320.099198391999</v>
      </c>
      <c r="H237" s="3">
        <f t="shared" si="41"/>
        <v>710.46160000000009</v>
      </c>
      <c r="I237" s="3"/>
      <c r="J237" s="3">
        <f>+I$238/G$238*G237</f>
        <v>15851.486181793873</v>
      </c>
    </row>
    <row r="238" spans="1:10" s="5" customFormat="1" x14ac:dyDescent="0.25">
      <c r="A238" s="6" t="s">
        <v>94</v>
      </c>
      <c r="B238" s="2"/>
      <c r="C238" s="2"/>
      <c r="D238" s="3">
        <f>SUBTOTAL(9,D236:D237)</f>
        <v>44763.01</v>
      </c>
      <c r="E238" s="3"/>
      <c r="F238" s="3"/>
      <c r="G238" s="3">
        <f>SUBTOTAL(9,G236:G237)</f>
        <v>26238.13931586</v>
      </c>
      <c r="H238" s="3">
        <f>SUBTOTAL(9,H236:H237)</f>
        <v>895.26020000000005</v>
      </c>
      <c r="I238" s="3">
        <v>17834.98</v>
      </c>
      <c r="J238" s="3">
        <f>SUBTOTAL(9,J236:J237)</f>
        <v>17834.98</v>
      </c>
    </row>
    <row r="239" spans="1:10" x14ac:dyDescent="0.25">
      <c r="A239" s="2" t="s">
        <v>18</v>
      </c>
      <c r="B239" s="2">
        <v>2018</v>
      </c>
      <c r="C239" s="2">
        <v>0.5</v>
      </c>
      <c r="D239" s="3">
        <v>15135.98</v>
      </c>
      <c r="E239" s="3">
        <v>50</v>
      </c>
      <c r="F239" s="3">
        <v>49.547220000000003</v>
      </c>
      <c r="G239" s="3">
        <f t="shared" ref="G239:G247" si="49">D239*(1-F239/E239)</f>
        <v>137.06538048799911</v>
      </c>
      <c r="H239" s="3">
        <f t="shared" si="41"/>
        <v>302.71960000000001</v>
      </c>
      <c r="J239" s="3">
        <f t="shared" ref="J239:J252" si="50">+I$253/G$253*G239</f>
        <v>204.65729759912998</v>
      </c>
    </row>
    <row r="240" spans="1:10" x14ac:dyDescent="0.25">
      <c r="A240" s="2" t="s">
        <v>18</v>
      </c>
      <c r="B240" s="2">
        <v>2017</v>
      </c>
      <c r="C240" s="2">
        <v>1.5</v>
      </c>
      <c r="D240" s="3">
        <v>7048.84</v>
      </c>
      <c r="E240" s="3">
        <v>50</v>
      </c>
      <c r="F240" s="3">
        <v>48.645389999999999</v>
      </c>
      <c r="G240" s="3">
        <f t="shared" si="49"/>
        <v>190.96858304800008</v>
      </c>
      <c r="H240" s="3">
        <f t="shared" si="41"/>
        <v>140.9768</v>
      </c>
      <c r="J240" s="3">
        <f t="shared" si="50"/>
        <v>285.14212701843178</v>
      </c>
    </row>
    <row r="241" spans="1:10" x14ac:dyDescent="0.25">
      <c r="A241" s="2" t="s">
        <v>18</v>
      </c>
      <c r="B241" s="2">
        <v>2016</v>
      </c>
      <c r="C241" s="2">
        <v>2.5</v>
      </c>
      <c r="D241" s="3">
        <v>4105.6400000000003</v>
      </c>
      <c r="E241" s="3">
        <v>50</v>
      </c>
      <c r="F241" s="3">
        <v>47.748640000000002</v>
      </c>
      <c r="G241" s="3">
        <f t="shared" si="49"/>
        <v>184.86547340799973</v>
      </c>
      <c r="H241" s="3">
        <f t="shared" si="41"/>
        <v>82.112800000000007</v>
      </c>
      <c r="J241" s="3">
        <f t="shared" si="50"/>
        <v>276.02935235989548</v>
      </c>
    </row>
    <row r="242" spans="1:10" x14ac:dyDescent="0.25">
      <c r="A242" s="2" t="s">
        <v>18</v>
      </c>
      <c r="B242" s="2">
        <v>2015</v>
      </c>
      <c r="C242" s="2">
        <v>3.5</v>
      </c>
      <c r="D242" s="3">
        <v>23375.040000000001</v>
      </c>
      <c r="E242" s="3">
        <v>50</v>
      </c>
      <c r="F242" s="3">
        <v>46.857120000000002</v>
      </c>
      <c r="G242" s="3">
        <f t="shared" si="49"/>
        <v>1469.298914303999</v>
      </c>
      <c r="H242" s="3">
        <f t="shared" si="41"/>
        <v>467.50080000000003</v>
      </c>
      <c r="J242" s="3">
        <f t="shared" si="50"/>
        <v>2193.8635715028013</v>
      </c>
    </row>
    <row r="243" spans="1:10" x14ac:dyDescent="0.25">
      <c r="A243" s="2" t="s">
        <v>18</v>
      </c>
      <c r="B243" s="2">
        <v>2014</v>
      </c>
      <c r="C243" s="2">
        <v>4.5</v>
      </c>
      <c r="D243" s="3">
        <v>18622.23</v>
      </c>
      <c r="E243" s="3">
        <v>50</v>
      </c>
      <c r="F243" s="3">
        <v>45.970959999999998</v>
      </c>
      <c r="G243" s="3">
        <f t="shared" si="49"/>
        <v>1500.594191184</v>
      </c>
      <c r="H243" s="3">
        <f t="shared" si="41"/>
        <v>372.44459999999998</v>
      </c>
      <c r="J243" s="3">
        <f t="shared" si="50"/>
        <v>2240.5916860060715</v>
      </c>
    </row>
    <row r="244" spans="1:10" x14ac:dyDescent="0.25">
      <c r="A244" s="2" t="s">
        <v>18</v>
      </c>
      <c r="B244" s="2">
        <v>2013</v>
      </c>
      <c r="C244" s="2">
        <v>5.5</v>
      </c>
      <c r="D244" s="3">
        <v>7726.57</v>
      </c>
      <c r="E244" s="3">
        <v>50</v>
      </c>
      <c r="F244" s="3">
        <v>45.090330000000002</v>
      </c>
      <c r="G244" s="3">
        <f t="shared" si="49"/>
        <v>758.69817863799983</v>
      </c>
      <c r="H244" s="3">
        <f t="shared" si="41"/>
        <v>154.53139999999999</v>
      </c>
      <c r="J244" s="3">
        <f t="shared" si="50"/>
        <v>1132.83980521274</v>
      </c>
    </row>
    <row r="245" spans="1:10" x14ac:dyDescent="0.25">
      <c r="A245" s="2" t="s">
        <v>18</v>
      </c>
      <c r="B245" s="2">
        <v>2012</v>
      </c>
      <c r="C245" s="2">
        <v>6.5</v>
      </c>
      <c r="D245" s="3">
        <v>14171.19</v>
      </c>
      <c r="E245" s="3">
        <v>50</v>
      </c>
      <c r="F245" s="3">
        <v>44.21537</v>
      </c>
      <c r="G245" s="3">
        <f t="shared" si="49"/>
        <v>1639.5018161940006</v>
      </c>
      <c r="H245" s="3">
        <f t="shared" si="41"/>
        <v>283.42380000000003</v>
      </c>
      <c r="J245" s="3">
        <f t="shared" si="50"/>
        <v>2447.9997058083377</v>
      </c>
    </row>
    <row r="246" spans="1:10" x14ac:dyDescent="0.25">
      <c r="A246" s="2" t="s">
        <v>18</v>
      </c>
      <c r="B246" s="2">
        <v>2011</v>
      </c>
      <c r="C246" s="2">
        <v>7.5</v>
      </c>
      <c r="D246" s="3">
        <v>11903.04</v>
      </c>
      <c r="E246" s="3">
        <v>50</v>
      </c>
      <c r="F246" s="3">
        <v>43.346209999999999</v>
      </c>
      <c r="G246" s="3">
        <f t="shared" si="49"/>
        <v>1584.0065704319998</v>
      </c>
      <c r="H246" s="3">
        <f t="shared" si="41"/>
        <v>238.06080000000003</v>
      </c>
      <c r="J246" s="3">
        <f t="shared" si="50"/>
        <v>2365.1377388637006</v>
      </c>
    </row>
    <row r="247" spans="1:10" x14ac:dyDescent="0.25">
      <c r="A247" s="2" t="s">
        <v>18</v>
      </c>
      <c r="B247" s="2">
        <v>2010</v>
      </c>
      <c r="C247" s="2">
        <v>8.5</v>
      </c>
      <c r="D247" s="3">
        <v>35121.480000000003</v>
      </c>
      <c r="E247" s="3">
        <v>50</v>
      </c>
      <c r="F247" s="3">
        <v>42.48301</v>
      </c>
      <c r="G247" s="3">
        <f t="shared" si="49"/>
        <v>5280.1562789040017</v>
      </c>
      <c r="H247" s="3">
        <f t="shared" si="41"/>
        <v>702.42960000000005</v>
      </c>
      <c r="J247" s="3">
        <f t="shared" si="50"/>
        <v>7883.993106750876</v>
      </c>
    </row>
    <row r="248" spans="1:10" s="1" customFormat="1" x14ac:dyDescent="0.25">
      <c r="A248" s="2" t="s">
        <v>18</v>
      </c>
      <c r="B248" s="2">
        <v>2009</v>
      </c>
      <c r="C248" s="2">
        <v>9.5</v>
      </c>
      <c r="D248" s="3">
        <v>73707.42</v>
      </c>
      <c r="E248" s="3">
        <v>50</v>
      </c>
      <c r="F248" s="3">
        <v>41.625909999999998</v>
      </c>
      <c r="G248" s="3">
        <f t="shared" ref="G248:G252" si="51">D248*(1-F248/E248)</f>
        <v>12344.651374956</v>
      </c>
      <c r="H248" s="3">
        <f t="shared" si="41"/>
        <v>1474.1484</v>
      </c>
      <c r="I248" s="3"/>
      <c r="J248" s="3">
        <f t="shared" si="50"/>
        <v>18432.247305679659</v>
      </c>
    </row>
    <row r="249" spans="1:10" s="1" customFormat="1" x14ac:dyDescent="0.25">
      <c r="A249" s="2" t="s">
        <v>18</v>
      </c>
      <c r="B249" s="2">
        <v>2008</v>
      </c>
      <c r="C249" s="2">
        <v>10.5</v>
      </c>
      <c r="D249" s="3">
        <v>73707.399999999994</v>
      </c>
      <c r="E249" s="3">
        <v>50</v>
      </c>
      <c r="F249" s="3">
        <v>40.775039999999997</v>
      </c>
      <c r="G249" s="3">
        <f t="shared" si="51"/>
        <v>13598.956334080005</v>
      </c>
      <c r="H249" s="3">
        <f t="shared" si="41"/>
        <v>1474.1479999999999</v>
      </c>
      <c r="I249" s="3"/>
      <c r="J249" s="3">
        <f t="shared" si="50"/>
        <v>20305.095594471168</v>
      </c>
    </row>
    <row r="250" spans="1:10" s="1" customFormat="1" x14ac:dyDescent="0.25">
      <c r="A250" s="2" t="s">
        <v>18</v>
      </c>
      <c r="B250" s="2">
        <v>2006</v>
      </c>
      <c r="C250" s="2">
        <v>12.5</v>
      </c>
      <c r="D250" s="3">
        <v>7951.73</v>
      </c>
      <c r="E250" s="3">
        <v>50</v>
      </c>
      <c r="F250" s="3">
        <v>39.092599999999997</v>
      </c>
      <c r="G250" s="3">
        <f t="shared" si="51"/>
        <v>1734.65399604</v>
      </c>
      <c r="H250" s="3">
        <f t="shared" si="41"/>
        <v>159.03459999999998</v>
      </c>
      <c r="I250" s="3"/>
      <c r="J250" s="3">
        <f t="shared" si="50"/>
        <v>2590.0748813093728</v>
      </c>
    </row>
    <row r="251" spans="1:10" s="1" customFormat="1" x14ac:dyDescent="0.25">
      <c r="A251" s="2" t="s">
        <v>18</v>
      </c>
      <c r="B251" s="2">
        <v>2005</v>
      </c>
      <c r="C251" s="2">
        <v>13.5</v>
      </c>
      <c r="D251" s="3">
        <v>307724.90000000002</v>
      </c>
      <c r="E251" s="3">
        <v>50</v>
      </c>
      <c r="F251" s="3">
        <v>38.261290000000002</v>
      </c>
      <c r="G251" s="3">
        <f t="shared" si="51"/>
        <v>72245.867217579987</v>
      </c>
      <c r="H251" s="3">
        <f t="shared" si="41"/>
        <v>6154.4980000000005</v>
      </c>
      <c r="I251" s="3"/>
      <c r="J251" s="3">
        <f t="shared" si="50"/>
        <v>107872.92819538823</v>
      </c>
    </row>
    <row r="252" spans="1:10" s="1" customFormat="1" x14ac:dyDescent="0.25">
      <c r="A252" s="2" t="s">
        <v>18</v>
      </c>
      <c r="B252" s="2">
        <v>1996</v>
      </c>
      <c r="C252" s="2">
        <v>22.5</v>
      </c>
      <c r="D252" s="3">
        <v>76.87</v>
      </c>
      <c r="E252" s="3">
        <v>50</v>
      </c>
      <c r="F252" s="3">
        <v>31.102709999999998</v>
      </c>
      <c r="G252" s="3">
        <f t="shared" si="51"/>
        <v>29.052693646000002</v>
      </c>
      <c r="H252" s="3">
        <f t="shared" si="41"/>
        <v>1.5374000000000001</v>
      </c>
      <c r="I252" s="3"/>
      <c r="J252" s="3">
        <f t="shared" si="50"/>
        <v>43.379632029594582</v>
      </c>
    </row>
    <row r="253" spans="1:10" s="5" customFormat="1" x14ac:dyDescent="0.25">
      <c r="A253" s="6" t="s">
        <v>95</v>
      </c>
      <c r="B253" s="2"/>
      <c r="C253" s="2"/>
      <c r="D253" s="3">
        <f>SUBTOTAL(9,D239:D252)</f>
        <v>600378.32999999996</v>
      </c>
      <c r="E253" s="3"/>
      <c r="F253" s="3"/>
      <c r="G253" s="3">
        <f>SUBTOTAL(9,G239:G252)</f>
        <v>112698.33700290199</v>
      </c>
      <c r="H253" s="3">
        <f>SUBTOTAL(9,H239:H252)</f>
        <v>12007.5666</v>
      </c>
      <c r="I253" s="3">
        <v>168273.98</v>
      </c>
      <c r="J253" s="3">
        <f>SUBTOTAL(9,J239:J252)</f>
        <v>168273.98</v>
      </c>
    </row>
    <row r="254" spans="1:10" x14ac:dyDescent="0.25">
      <c r="A254" s="2" t="s">
        <v>19</v>
      </c>
      <c r="B254" s="2">
        <v>2008</v>
      </c>
      <c r="C254" s="2">
        <v>10.5</v>
      </c>
      <c r="D254" s="3">
        <v>1987.73</v>
      </c>
      <c r="E254" s="3">
        <v>50</v>
      </c>
      <c r="F254" s="3">
        <v>40.775044000000001</v>
      </c>
      <c r="G254" s="3">
        <f>D254*(1-F254/E254)</f>
        <v>366.73443579760004</v>
      </c>
      <c r="H254" s="3">
        <f t="shared" si="41"/>
        <v>39.754600000000003</v>
      </c>
      <c r="J254" s="3">
        <f>+I$257/G$257*G254</f>
        <v>594.77932240869643</v>
      </c>
    </row>
    <row r="255" spans="1:10" x14ac:dyDescent="0.25">
      <c r="A255" s="2" t="s">
        <v>19</v>
      </c>
      <c r="B255" s="2">
        <v>2004</v>
      </c>
      <c r="C255" s="2">
        <v>14.5</v>
      </c>
      <c r="D255" s="3">
        <v>41049.269999999997</v>
      </c>
      <c r="E255" s="3">
        <v>50</v>
      </c>
      <c r="F255" s="3">
        <v>37.436790000000002</v>
      </c>
      <c r="G255" s="3">
        <f>D255*(1-F255/E255)</f>
        <v>10314.211987133996</v>
      </c>
      <c r="H255" s="3">
        <f t="shared" si="41"/>
        <v>820.98539999999991</v>
      </c>
      <c r="J255" s="3">
        <f>+I$257/G$257*G255</f>
        <v>16727.853776657419</v>
      </c>
    </row>
    <row r="256" spans="1:10" x14ac:dyDescent="0.25">
      <c r="A256" s="2" t="s">
        <v>19</v>
      </c>
      <c r="B256" s="2">
        <v>2003</v>
      </c>
      <c r="C256" s="2">
        <v>15.5</v>
      </c>
      <c r="D256" s="3">
        <v>31533</v>
      </c>
      <c r="E256" s="3">
        <v>50</v>
      </c>
      <c r="F256" s="3">
        <v>36.619230000000002</v>
      </c>
      <c r="G256" s="3">
        <f>D256*(1-F256/E256)</f>
        <v>8438.7164081999981</v>
      </c>
      <c r="H256" s="3">
        <f t="shared" si="41"/>
        <v>630.66</v>
      </c>
      <c r="J256" s="3">
        <f>+I$257/G$257*G256</f>
        <v>13686.126900933879</v>
      </c>
    </row>
    <row r="257" spans="1:10" s="5" customFormat="1" x14ac:dyDescent="0.25">
      <c r="A257" s="6" t="s">
        <v>96</v>
      </c>
      <c r="B257" s="2"/>
      <c r="C257" s="2"/>
      <c r="D257" s="3">
        <f>SUBTOTAL(9,D254:D256)</f>
        <v>74570</v>
      </c>
      <c r="E257" s="3"/>
      <c r="F257" s="3"/>
      <c r="G257" s="3">
        <f>SUBTOTAL(9,G254:G256)</f>
        <v>19119.662831131594</v>
      </c>
      <c r="H257" s="3">
        <f>SUBTOTAL(9,H254:H256)</f>
        <v>1491.3999999999999</v>
      </c>
      <c r="I257" s="3">
        <v>31008.76</v>
      </c>
      <c r="J257" s="3">
        <f>SUBTOTAL(9,J254:J256)</f>
        <v>31008.759999999995</v>
      </c>
    </row>
    <row r="258" spans="1:10" x14ac:dyDescent="0.25">
      <c r="A258" s="2" t="s">
        <v>20</v>
      </c>
      <c r="B258" s="2">
        <v>2012</v>
      </c>
      <c r="C258" s="2">
        <v>6.5</v>
      </c>
      <c r="D258" s="3">
        <v>118517.9</v>
      </c>
      <c r="E258" s="3">
        <v>40</v>
      </c>
      <c r="F258" s="3">
        <v>34.24503</v>
      </c>
      <c r="G258" s="3">
        <f t="shared" ref="G258:G276" si="52">D258*(1-F258/E258)</f>
        <v>17051.673974074998</v>
      </c>
      <c r="H258" s="3">
        <f t="shared" si="41"/>
        <v>2962.9474999999998</v>
      </c>
      <c r="J258" s="3">
        <f t="shared" ref="J258:J276" si="53">+I$277/G$277*G258</f>
        <v>15504.273456288245</v>
      </c>
    </row>
    <row r="259" spans="1:10" x14ac:dyDescent="0.25">
      <c r="A259" s="2" t="s">
        <v>20</v>
      </c>
      <c r="B259" s="2">
        <v>2011</v>
      </c>
      <c r="C259" s="2">
        <v>7.5</v>
      </c>
      <c r="D259" s="3">
        <v>14469.18</v>
      </c>
      <c r="E259" s="3">
        <v>40</v>
      </c>
      <c r="F259" s="3">
        <v>33.386409999999998</v>
      </c>
      <c r="G259" s="3">
        <f t="shared" si="52"/>
        <v>2392.3306039050003</v>
      </c>
      <c r="H259" s="3">
        <f t="shared" si="41"/>
        <v>361.72950000000003</v>
      </c>
      <c r="J259" s="3">
        <f t="shared" si="53"/>
        <v>2175.2320585757866</v>
      </c>
    </row>
    <row r="260" spans="1:10" x14ac:dyDescent="0.25">
      <c r="A260" s="2" t="s">
        <v>20</v>
      </c>
      <c r="B260" s="2">
        <v>2010</v>
      </c>
      <c r="C260" s="2">
        <v>8.5</v>
      </c>
      <c r="D260" s="3">
        <v>6337.07</v>
      </c>
      <c r="E260" s="3">
        <v>40</v>
      </c>
      <c r="F260" s="3">
        <v>32.535580000000003</v>
      </c>
      <c r="G260" s="3">
        <f t="shared" ref="G260:G269" si="54">D260*(1-F260/E260)</f>
        <v>1182.5638012349993</v>
      </c>
      <c r="H260" s="3">
        <f t="shared" si="41"/>
        <v>158.42675</v>
      </c>
      <c r="J260" s="3">
        <f t="shared" si="53"/>
        <v>1075.2488337350899</v>
      </c>
    </row>
    <row r="261" spans="1:10" x14ac:dyDescent="0.25">
      <c r="A261" s="2" t="s">
        <v>20</v>
      </c>
      <c r="B261" s="2">
        <v>2009</v>
      </c>
      <c r="C261" s="2">
        <v>9.5</v>
      </c>
      <c r="D261" s="3">
        <v>61066.38</v>
      </c>
      <c r="E261" s="3">
        <v>40</v>
      </c>
      <c r="F261" s="3">
        <v>31.692730000000001</v>
      </c>
      <c r="G261" s="3">
        <f t="shared" si="54"/>
        <v>12682.372664564999</v>
      </c>
      <c r="H261" s="3">
        <f t="shared" si="41"/>
        <v>1526.6595</v>
      </c>
      <c r="J261" s="3">
        <f t="shared" si="53"/>
        <v>11531.476274113866</v>
      </c>
    </row>
    <row r="262" spans="1:10" s="1" customFormat="1" x14ac:dyDescent="0.25">
      <c r="A262" s="2" t="s">
        <v>20</v>
      </c>
      <c r="B262" s="2">
        <v>2008</v>
      </c>
      <c r="C262" s="2">
        <v>10.5</v>
      </c>
      <c r="D262" s="3">
        <v>136295.70000000001</v>
      </c>
      <c r="E262" s="3">
        <v>40</v>
      </c>
      <c r="F262" s="3">
        <v>30.85811</v>
      </c>
      <c r="G262" s="3">
        <f t="shared" si="54"/>
        <v>31150.007421825001</v>
      </c>
      <c r="H262" s="3">
        <f t="shared" ref="H262:H325" si="55">+D262/E262</f>
        <v>3407.3925000000004</v>
      </c>
      <c r="I262" s="3"/>
      <c r="J262" s="3">
        <f t="shared" si="53"/>
        <v>28323.215302360495</v>
      </c>
    </row>
    <row r="263" spans="1:10" s="1" customFormat="1" x14ac:dyDescent="0.25">
      <c r="A263" s="2" t="s">
        <v>20</v>
      </c>
      <c r="B263" s="2">
        <v>2007</v>
      </c>
      <c r="C263" s="2">
        <v>11.5</v>
      </c>
      <c r="D263" s="3">
        <v>9893.7800000000007</v>
      </c>
      <c r="E263" s="3">
        <v>40</v>
      </c>
      <c r="F263" s="3">
        <v>30.03192</v>
      </c>
      <c r="G263" s="3">
        <f t="shared" si="54"/>
        <v>2465.5497635600004</v>
      </c>
      <c r="H263" s="3">
        <f t="shared" si="55"/>
        <v>247.34450000000001</v>
      </c>
      <c r="I263" s="3"/>
      <c r="J263" s="3">
        <f t="shared" si="53"/>
        <v>2241.8067465071122</v>
      </c>
    </row>
    <row r="264" spans="1:10" s="1" customFormat="1" x14ac:dyDescent="0.25">
      <c r="A264" s="2" t="s">
        <v>20</v>
      </c>
      <c r="B264" s="2">
        <v>2006</v>
      </c>
      <c r="C264" s="2">
        <v>12.5</v>
      </c>
      <c r="D264" s="3">
        <v>122932.8</v>
      </c>
      <c r="E264" s="3">
        <v>40</v>
      </c>
      <c r="F264" s="3">
        <v>29.214390000000002</v>
      </c>
      <c r="G264" s="3">
        <f t="shared" si="54"/>
        <v>33147.630925199992</v>
      </c>
      <c r="H264" s="3">
        <f t="shared" si="55"/>
        <v>3073.32</v>
      </c>
      <c r="I264" s="3"/>
      <c r="J264" s="3">
        <f t="shared" si="53"/>
        <v>30139.559029441079</v>
      </c>
    </row>
    <row r="265" spans="1:10" s="1" customFormat="1" x14ac:dyDescent="0.25">
      <c r="A265" s="2" t="s">
        <v>20</v>
      </c>
      <c r="B265" s="2">
        <v>2005</v>
      </c>
      <c r="C265" s="2">
        <v>13.5</v>
      </c>
      <c r="D265" s="3">
        <v>161483.20000000001</v>
      </c>
      <c r="E265" s="3">
        <v>40</v>
      </c>
      <c r="F265" s="3">
        <v>28.405740000000002</v>
      </c>
      <c r="G265" s="3">
        <f t="shared" si="54"/>
        <v>46806.955160799997</v>
      </c>
      <c r="H265" s="3">
        <f t="shared" si="55"/>
        <v>4037.0800000000004</v>
      </c>
      <c r="I265" s="3"/>
      <c r="J265" s="3">
        <f t="shared" si="53"/>
        <v>42559.330747973261</v>
      </c>
    </row>
    <row r="266" spans="1:10" s="1" customFormat="1" x14ac:dyDescent="0.25">
      <c r="A266" s="2" t="s">
        <v>20</v>
      </c>
      <c r="B266" s="2">
        <v>2004</v>
      </c>
      <c r="C266" s="2">
        <v>14.5</v>
      </c>
      <c r="D266" s="3">
        <v>4450.01</v>
      </c>
      <c r="E266" s="3">
        <v>40</v>
      </c>
      <c r="F266" s="3">
        <v>27.606190000000002</v>
      </c>
      <c r="G266" s="3">
        <f t="shared" si="54"/>
        <v>1378.8144609525</v>
      </c>
      <c r="H266" s="3">
        <f t="shared" si="55"/>
        <v>111.25025000000001</v>
      </c>
      <c r="I266" s="3"/>
      <c r="J266" s="3">
        <f t="shared" si="53"/>
        <v>1253.6901937366472</v>
      </c>
    </row>
    <row r="267" spans="1:10" s="1" customFormat="1" x14ac:dyDescent="0.25">
      <c r="A267" s="2" t="s">
        <v>20</v>
      </c>
      <c r="B267" s="2">
        <v>2003</v>
      </c>
      <c r="C267" s="2">
        <v>15.5</v>
      </c>
      <c r="D267" s="3">
        <v>7559.51</v>
      </c>
      <c r="E267" s="3">
        <v>40</v>
      </c>
      <c r="F267" s="3">
        <v>26.81596</v>
      </c>
      <c r="G267" s="3">
        <f t="shared" si="54"/>
        <v>2491.6220555100003</v>
      </c>
      <c r="H267" s="3">
        <f t="shared" si="55"/>
        <v>188.98775000000001</v>
      </c>
      <c r="I267" s="3"/>
      <c r="J267" s="3">
        <f t="shared" si="53"/>
        <v>2265.5130374343003</v>
      </c>
    </row>
    <row r="268" spans="1:10" x14ac:dyDescent="0.25">
      <c r="A268" s="2" t="s">
        <v>20</v>
      </c>
      <c r="B268" s="2">
        <v>2002</v>
      </c>
      <c r="C268" s="2">
        <v>16.5</v>
      </c>
      <c r="D268" s="3">
        <v>10847.8</v>
      </c>
      <c r="E268" s="3">
        <v>40</v>
      </c>
      <c r="F268" s="3">
        <v>26.03529</v>
      </c>
      <c r="G268" s="3">
        <f t="shared" si="54"/>
        <v>3787.1595284499999</v>
      </c>
      <c r="H268" s="3">
        <f t="shared" si="55"/>
        <v>271.19499999999999</v>
      </c>
      <c r="J268" s="3">
        <f t="shared" si="53"/>
        <v>3443.4834398633679</v>
      </c>
    </row>
    <row r="269" spans="1:10" x14ac:dyDescent="0.25">
      <c r="A269" s="2" t="s">
        <v>20</v>
      </c>
      <c r="B269" s="2">
        <v>2001</v>
      </c>
      <c r="C269" s="2">
        <v>17.5</v>
      </c>
      <c r="D269" s="3">
        <v>161620.20000000001</v>
      </c>
      <c r="E269" s="3">
        <v>40</v>
      </c>
      <c r="F269" s="3">
        <v>25.264410000000002</v>
      </c>
      <c r="G269" s="3">
        <f t="shared" si="54"/>
        <v>59539.225072950001</v>
      </c>
      <c r="H269" s="3">
        <f t="shared" si="55"/>
        <v>4040.5050000000001</v>
      </c>
      <c r="J269" s="3">
        <f t="shared" si="53"/>
        <v>54136.176208270852</v>
      </c>
    </row>
    <row r="270" spans="1:10" x14ac:dyDescent="0.25">
      <c r="A270" s="2" t="s">
        <v>20</v>
      </c>
      <c r="B270" s="2">
        <v>1998</v>
      </c>
      <c r="C270" s="2">
        <v>20.5</v>
      </c>
      <c r="D270" s="3">
        <v>43267.8</v>
      </c>
      <c r="E270" s="3">
        <v>40</v>
      </c>
      <c r="F270" s="3">
        <v>23.012889999999999</v>
      </c>
      <c r="G270" s="3">
        <f t="shared" si="52"/>
        <v>18374.871951450004</v>
      </c>
      <c r="H270" s="3">
        <f t="shared" si="55"/>
        <v>1081.6950000000002</v>
      </c>
      <c r="J270" s="3">
        <f t="shared" si="53"/>
        <v>16707.394235469252</v>
      </c>
    </row>
    <row r="271" spans="1:10" x14ac:dyDescent="0.25">
      <c r="A271" s="2" t="s">
        <v>20</v>
      </c>
      <c r="B271" s="2">
        <v>1995</v>
      </c>
      <c r="C271" s="2">
        <v>23.5</v>
      </c>
      <c r="D271" s="3">
        <v>414993.6</v>
      </c>
      <c r="E271" s="3">
        <v>40</v>
      </c>
      <c r="F271" s="3">
        <v>20.8584</v>
      </c>
      <c r="G271" s="3">
        <f t="shared" si="52"/>
        <v>198591.03734399998</v>
      </c>
      <c r="H271" s="3">
        <f t="shared" si="55"/>
        <v>10374.84</v>
      </c>
      <c r="J271" s="3">
        <f t="shared" si="53"/>
        <v>180569.35369692073</v>
      </c>
    </row>
    <row r="272" spans="1:10" x14ac:dyDescent="0.25">
      <c r="A272" s="2" t="s">
        <v>20</v>
      </c>
      <c r="B272" s="2">
        <v>1993</v>
      </c>
      <c r="C272" s="2">
        <v>25.5</v>
      </c>
      <c r="D272" s="3">
        <v>68042.75</v>
      </c>
      <c r="E272" s="3">
        <v>40</v>
      </c>
      <c r="F272" s="3">
        <v>19.479559999999999</v>
      </c>
      <c r="G272" s="3">
        <f t="shared" si="52"/>
        <v>34906.67922025</v>
      </c>
      <c r="H272" s="3">
        <f t="shared" si="55"/>
        <v>1701.0687499999999</v>
      </c>
      <c r="J272" s="3">
        <f t="shared" si="53"/>
        <v>31738.977704155237</v>
      </c>
    </row>
    <row r="273" spans="1:10" x14ac:dyDescent="0.25">
      <c r="A273" s="2" t="s">
        <v>20</v>
      </c>
      <c r="B273" s="2">
        <v>1989</v>
      </c>
      <c r="C273" s="2">
        <v>29.5</v>
      </c>
      <c r="D273" s="3">
        <v>1130.3800000000001</v>
      </c>
      <c r="E273" s="3">
        <v>40</v>
      </c>
      <c r="F273" s="3">
        <v>16.870010000000001</v>
      </c>
      <c r="G273" s="3">
        <f t="shared" si="52"/>
        <v>653.6419524050001</v>
      </c>
      <c r="H273" s="3">
        <f t="shared" si="55"/>
        <v>28.259500000000003</v>
      </c>
      <c r="J273" s="3">
        <f t="shared" si="53"/>
        <v>594.32543620040792</v>
      </c>
    </row>
    <row r="274" spans="1:10" x14ac:dyDescent="0.25">
      <c r="A274" s="2" t="s">
        <v>20</v>
      </c>
      <c r="B274" s="2">
        <v>1988</v>
      </c>
      <c r="C274" s="2">
        <v>30.5</v>
      </c>
      <c r="D274" s="3">
        <v>709251.9</v>
      </c>
      <c r="E274" s="3">
        <v>40</v>
      </c>
      <c r="F274" s="3">
        <v>16.250150000000001</v>
      </c>
      <c r="G274" s="3">
        <f t="shared" si="52"/>
        <v>421115.65593037498</v>
      </c>
      <c r="H274" s="3">
        <f t="shared" si="55"/>
        <v>17731.297500000001</v>
      </c>
      <c r="J274" s="3">
        <f t="shared" si="53"/>
        <v>382900.37073166063</v>
      </c>
    </row>
    <row r="275" spans="1:10" x14ac:dyDescent="0.25">
      <c r="A275" s="2" t="s">
        <v>20</v>
      </c>
      <c r="B275" s="2">
        <v>1987</v>
      </c>
      <c r="C275" s="2">
        <v>31.5</v>
      </c>
      <c r="D275" s="3">
        <v>36299.25</v>
      </c>
      <c r="E275" s="3">
        <v>40</v>
      </c>
      <c r="F275" s="3">
        <v>15.64386</v>
      </c>
      <c r="G275" s="3">
        <f t="shared" si="52"/>
        <v>22102.740372375003</v>
      </c>
      <c r="H275" s="3">
        <f t="shared" si="55"/>
        <v>907.48125000000005</v>
      </c>
      <c r="J275" s="3">
        <f t="shared" si="53"/>
        <v>20096.967100570782</v>
      </c>
    </row>
    <row r="276" spans="1:10" x14ac:dyDescent="0.25">
      <c r="A276" s="2" t="s">
        <v>20</v>
      </c>
      <c r="B276" s="2">
        <v>1975</v>
      </c>
      <c r="C276" s="2">
        <v>43.5</v>
      </c>
      <c r="D276" s="3">
        <v>28921.88</v>
      </c>
      <c r="E276" s="3">
        <v>40</v>
      </c>
      <c r="F276" s="3">
        <v>9.4957779999999996</v>
      </c>
      <c r="G276" s="3">
        <f t="shared" si="52"/>
        <v>22055.986204434001</v>
      </c>
      <c r="H276" s="3">
        <f t="shared" si="55"/>
        <v>723.04700000000003</v>
      </c>
      <c r="J276" s="3">
        <f t="shared" si="53"/>
        <v>20054.455766722822</v>
      </c>
    </row>
    <row r="277" spans="1:10" s="5" customFormat="1" x14ac:dyDescent="0.25">
      <c r="A277" s="6" t="s">
        <v>97</v>
      </c>
      <c r="B277" s="2"/>
      <c r="C277" s="2"/>
      <c r="D277" s="3">
        <f>SUBTOTAL(9,D258:D276)</f>
        <v>2117381.09</v>
      </c>
      <c r="E277" s="3"/>
      <c r="F277" s="3"/>
      <c r="G277" s="3">
        <f>SUBTOTAL(9,G258:G276)</f>
        <v>931876.51840831642</v>
      </c>
      <c r="H277" s="3">
        <f>SUBTOTAL(9,H258:H276)</f>
        <v>52934.527249999992</v>
      </c>
      <c r="I277" s="3">
        <v>847310.85</v>
      </c>
      <c r="J277" s="3">
        <f>SUBTOTAL(9,J258:J276)</f>
        <v>847310.85</v>
      </c>
    </row>
    <row r="278" spans="1:10" x14ac:dyDescent="0.25">
      <c r="A278" s="2" t="s">
        <v>21</v>
      </c>
      <c r="B278" s="2">
        <v>2016</v>
      </c>
      <c r="C278" s="2">
        <v>2.5</v>
      </c>
      <c r="D278" s="3">
        <v>385154.92</v>
      </c>
      <c r="E278" s="3">
        <v>40</v>
      </c>
      <c r="F278" s="3">
        <v>37.649655000000003</v>
      </c>
      <c r="G278" s="3">
        <f>D278*(1-F278/E278)</f>
        <v>22631.173511184981</v>
      </c>
      <c r="H278" s="3">
        <f t="shared" si="55"/>
        <v>9628.8729999999996</v>
      </c>
      <c r="J278" s="3">
        <f>+I$279/G$279*G278</f>
        <v>26518.86</v>
      </c>
    </row>
    <row r="279" spans="1:10" s="5" customFormat="1" x14ac:dyDescent="0.25">
      <c r="A279" s="6" t="s">
        <v>98</v>
      </c>
      <c r="B279" s="2"/>
      <c r="C279" s="2"/>
      <c r="D279" s="3">
        <f>SUBTOTAL(9,D278:D278)</f>
        <v>385154.92</v>
      </c>
      <c r="E279" s="3"/>
      <c r="F279" s="3"/>
      <c r="G279" s="3">
        <f>SUBTOTAL(9,G278:G278)</f>
        <v>22631.173511184981</v>
      </c>
      <c r="H279" s="3">
        <f>SUBTOTAL(9,H278:H278)</f>
        <v>9628.8729999999996</v>
      </c>
      <c r="I279" s="3">
        <v>26518.86</v>
      </c>
      <c r="J279" s="3">
        <f>SUBTOTAL(9,J278:J278)</f>
        <v>26518.86</v>
      </c>
    </row>
    <row r="280" spans="1:10" x14ac:dyDescent="0.25">
      <c r="A280" s="2" t="s">
        <v>22</v>
      </c>
      <c r="B280" s="2">
        <v>2013</v>
      </c>
      <c r="C280" s="2">
        <v>5.5</v>
      </c>
      <c r="D280" s="3">
        <v>34081.449999999997</v>
      </c>
      <c r="E280" s="3">
        <v>40</v>
      </c>
      <c r="F280" s="3">
        <v>34.872343999999998</v>
      </c>
      <c r="G280" s="3">
        <f>D280*(1-F280/E280)</f>
        <v>4368.9487895300017</v>
      </c>
      <c r="H280" s="3">
        <f t="shared" si="55"/>
        <v>852.03624999999988</v>
      </c>
      <c r="J280" s="3">
        <f>+I$283/G$283*G280</f>
        <v>4754.2767510089188</v>
      </c>
    </row>
    <row r="281" spans="1:10" x14ac:dyDescent="0.25">
      <c r="A281" s="2" t="s">
        <v>22</v>
      </c>
      <c r="B281" s="2">
        <v>2001</v>
      </c>
      <c r="C281" s="2">
        <v>17.5</v>
      </c>
      <c r="D281" s="3">
        <v>5912.01</v>
      </c>
      <c r="E281" s="3">
        <v>40</v>
      </c>
      <c r="F281" s="3">
        <v>24.426563999999999</v>
      </c>
      <c r="G281" s="3">
        <f>D281*(1-F281/E281)</f>
        <v>2301.7577341590004</v>
      </c>
      <c r="H281" s="3">
        <f t="shared" si="55"/>
        <v>147.80025000000001</v>
      </c>
      <c r="J281" s="3">
        <f>+I$283/G$283*G281</f>
        <v>2504.7657478137521</v>
      </c>
    </row>
    <row r="282" spans="1:10" x14ac:dyDescent="0.25">
      <c r="A282" s="2" t="s">
        <v>22</v>
      </c>
      <c r="B282" s="2">
        <v>2000</v>
      </c>
      <c r="C282" s="2">
        <v>18.5</v>
      </c>
      <c r="D282" s="3">
        <v>466.67</v>
      </c>
      <c r="E282" s="3">
        <v>40</v>
      </c>
      <c r="F282" s="3">
        <v>23.616724999999999</v>
      </c>
      <c r="G282" s="3">
        <f>D282*(1-F282/E282)</f>
        <v>191.13957360625</v>
      </c>
      <c r="H282" s="3">
        <f t="shared" si="55"/>
        <v>11.66675</v>
      </c>
      <c r="J282" s="3">
        <f>+I$283/G$283*G282</f>
        <v>207.99750117732799</v>
      </c>
    </row>
    <row r="283" spans="1:10" s="5" customFormat="1" x14ac:dyDescent="0.25">
      <c r="A283" s="6" t="s">
        <v>99</v>
      </c>
      <c r="B283" s="2"/>
      <c r="C283" s="2"/>
      <c r="D283" s="3">
        <f>SUBTOTAL(9,D280:D282)</f>
        <v>40460.129999999997</v>
      </c>
      <c r="E283" s="3"/>
      <c r="F283" s="3"/>
      <c r="G283" s="3">
        <f>SUBTOTAL(9,G280:G282)</f>
        <v>6861.8460972952525</v>
      </c>
      <c r="H283" s="3">
        <f>SUBTOTAL(9,H280:H282)</f>
        <v>1011.5032499999999</v>
      </c>
      <c r="I283" s="3">
        <v>7467.04</v>
      </c>
      <c r="J283" s="3">
        <f>SUBTOTAL(9,J280:J282)</f>
        <v>7467.0399999999991</v>
      </c>
    </row>
    <row r="284" spans="1:10" x14ac:dyDescent="0.25">
      <c r="A284" s="2" t="s">
        <v>23</v>
      </c>
      <c r="B284" s="2">
        <v>2013</v>
      </c>
      <c r="C284" s="2">
        <v>5.5</v>
      </c>
      <c r="D284" s="3">
        <v>31281.65</v>
      </c>
      <c r="E284" s="3">
        <v>16</v>
      </c>
      <c r="F284" s="3">
        <v>10.5</v>
      </c>
      <c r="G284" s="3">
        <f t="shared" ref="G284:G298" si="56">D284*(1-F284/E284)</f>
        <v>10753.067187500001</v>
      </c>
      <c r="H284" s="3">
        <f t="shared" si="55"/>
        <v>1955.1031250000001</v>
      </c>
      <c r="J284" s="3">
        <f t="shared" ref="J284:J298" si="57">+I$299/G$299*G284</f>
        <v>7473.7693843932338</v>
      </c>
    </row>
    <row r="285" spans="1:10" x14ac:dyDescent="0.25">
      <c r="A285" s="2" t="s">
        <v>23</v>
      </c>
      <c r="B285" s="2">
        <v>2011</v>
      </c>
      <c r="C285" s="2">
        <v>7.5</v>
      </c>
      <c r="D285" s="3">
        <v>50</v>
      </c>
      <c r="E285" s="3">
        <v>16</v>
      </c>
      <c r="F285" s="3">
        <v>8.5</v>
      </c>
      <c r="G285" s="3">
        <f t="shared" si="56"/>
        <v>23.4375</v>
      </c>
      <c r="H285" s="3">
        <f t="shared" si="55"/>
        <v>3.125</v>
      </c>
      <c r="J285" s="3">
        <f t="shared" si="57"/>
        <v>16.289907511257834</v>
      </c>
    </row>
    <row r="286" spans="1:10" x14ac:dyDescent="0.25">
      <c r="A286" s="2" t="s">
        <v>23</v>
      </c>
      <c r="B286" s="2">
        <v>2010</v>
      </c>
      <c r="C286" s="2">
        <v>8.5</v>
      </c>
      <c r="D286" s="3">
        <v>50</v>
      </c>
      <c r="E286" s="3">
        <v>16</v>
      </c>
      <c r="F286" s="3">
        <v>7.5</v>
      </c>
      <c r="G286" s="3">
        <f t="shared" si="56"/>
        <v>26.5625</v>
      </c>
      <c r="H286" s="3">
        <f t="shared" si="55"/>
        <v>3.125</v>
      </c>
      <c r="J286" s="3">
        <f t="shared" si="57"/>
        <v>18.461895179425547</v>
      </c>
    </row>
    <row r="287" spans="1:10" x14ac:dyDescent="0.25">
      <c r="A287" s="2" t="s">
        <v>23</v>
      </c>
      <c r="B287" s="2">
        <v>2008</v>
      </c>
      <c r="C287" s="2">
        <v>10.5</v>
      </c>
      <c r="D287" s="3">
        <v>54055.73</v>
      </c>
      <c r="E287" s="3">
        <v>16</v>
      </c>
      <c r="F287" s="3">
        <v>5.5</v>
      </c>
      <c r="G287" s="3">
        <f t="shared" si="56"/>
        <v>35474.072812500002</v>
      </c>
      <c r="H287" s="3">
        <f t="shared" si="55"/>
        <v>3378.4831250000002</v>
      </c>
      <c r="J287" s="3">
        <f t="shared" si="57"/>
        <v>24655.759580298716</v>
      </c>
    </row>
    <row r="288" spans="1:10" x14ac:dyDescent="0.25">
      <c r="A288" s="2" t="s">
        <v>23</v>
      </c>
      <c r="B288" s="2">
        <v>2007</v>
      </c>
      <c r="C288" s="2">
        <v>11.5</v>
      </c>
      <c r="D288" s="3">
        <v>1028.77</v>
      </c>
      <c r="E288" s="3">
        <v>16</v>
      </c>
      <c r="F288" s="3">
        <v>4.5</v>
      </c>
      <c r="G288" s="3">
        <f t="shared" si="56"/>
        <v>739.42843749999997</v>
      </c>
      <c r="H288" s="3">
        <f t="shared" si="55"/>
        <v>64.298124999999999</v>
      </c>
      <c r="J288" s="3">
        <f t="shared" si="57"/>
        <v>513.92942327760613</v>
      </c>
    </row>
    <row r="289" spans="1:10" s="1" customFormat="1" x14ac:dyDescent="0.25">
      <c r="A289" s="2" t="s">
        <v>23</v>
      </c>
      <c r="B289" s="2">
        <v>2006</v>
      </c>
      <c r="C289" s="2">
        <v>12.5</v>
      </c>
      <c r="D289" s="3">
        <v>17546.740000000002</v>
      </c>
      <c r="E289" s="3">
        <v>16</v>
      </c>
      <c r="F289" s="3">
        <v>3.5</v>
      </c>
      <c r="G289" s="3">
        <f t="shared" ref="G289:G295" si="58">D289*(1-F289/E289)</f>
        <v>13708.390625000002</v>
      </c>
      <c r="H289" s="3">
        <f t="shared" si="55"/>
        <v>1096.6712500000001</v>
      </c>
      <c r="I289" s="3"/>
      <c r="J289" s="3">
        <f t="shared" si="57"/>
        <v>9527.8257241362771</v>
      </c>
    </row>
    <row r="290" spans="1:10" s="1" customFormat="1" x14ac:dyDescent="0.25">
      <c r="A290" s="2" t="s">
        <v>23</v>
      </c>
      <c r="B290" s="2">
        <v>2004</v>
      </c>
      <c r="C290" s="2">
        <v>14.5</v>
      </c>
      <c r="D290" s="3">
        <v>31045.54</v>
      </c>
      <c r="E290" s="3">
        <v>16</v>
      </c>
      <c r="F290" s="3">
        <v>1.5</v>
      </c>
      <c r="G290" s="3">
        <f t="shared" si="58"/>
        <v>28135.020625000001</v>
      </c>
      <c r="H290" s="3">
        <f t="shared" si="55"/>
        <v>1940.3462500000001</v>
      </c>
      <c r="I290" s="3"/>
      <c r="J290" s="3">
        <f t="shared" si="57"/>
        <v>19554.853709166149</v>
      </c>
    </row>
    <row r="291" spans="1:10" s="1" customFormat="1" x14ac:dyDescent="0.25">
      <c r="A291" s="2" t="s">
        <v>23</v>
      </c>
      <c r="B291" s="2">
        <v>2000</v>
      </c>
      <c r="C291" s="2">
        <v>18.5</v>
      </c>
      <c r="D291" s="3">
        <v>1576.44</v>
      </c>
      <c r="E291" s="3">
        <v>16</v>
      </c>
      <c r="F291" s="3">
        <v>0</v>
      </c>
      <c r="G291" s="3">
        <f t="shared" si="58"/>
        <v>1576.44</v>
      </c>
      <c r="H291" s="3">
        <f t="shared" si="55"/>
        <v>98.527500000000003</v>
      </c>
      <c r="I291" s="3"/>
      <c r="J291" s="3">
        <f t="shared" si="57"/>
        <v>1095.6826366740181</v>
      </c>
    </row>
    <row r="292" spans="1:10" s="1" customFormat="1" x14ac:dyDescent="0.25">
      <c r="A292" s="2" t="s">
        <v>23</v>
      </c>
      <c r="B292" s="2">
        <v>1999</v>
      </c>
      <c r="C292" s="2">
        <v>19.5</v>
      </c>
      <c r="D292" s="3">
        <v>8832.5</v>
      </c>
      <c r="E292" s="3">
        <v>16</v>
      </c>
      <c r="F292" s="3">
        <v>0</v>
      </c>
      <c r="G292" s="3">
        <f t="shared" si="58"/>
        <v>8832.5</v>
      </c>
      <c r="H292" s="3">
        <f t="shared" si="55"/>
        <v>552.03125</v>
      </c>
      <c r="I292" s="3"/>
      <c r="J292" s="3">
        <f t="shared" si="57"/>
        <v>6138.9059453092195</v>
      </c>
    </row>
    <row r="293" spans="1:10" s="1" customFormat="1" x14ac:dyDescent="0.25">
      <c r="A293" s="2" t="s">
        <v>23</v>
      </c>
      <c r="B293" s="2">
        <v>1998</v>
      </c>
      <c r="C293" s="2">
        <v>20.5</v>
      </c>
      <c r="D293" s="3">
        <v>4942.45</v>
      </c>
      <c r="E293" s="3">
        <v>16</v>
      </c>
      <c r="F293" s="3">
        <v>0</v>
      </c>
      <c r="G293" s="3">
        <f t="shared" si="58"/>
        <v>4942.45</v>
      </c>
      <c r="H293" s="3">
        <f t="shared" si="55"/>
        <v>308.90312499999999</v>
      </c>
      <c r="I293" s="3"/>
      <c r="J293" s="3">
        <f t="shared" si="57"/>
        <v>3435.1809441713613</v>
      </c>
    </row>
    <row r="294" spans="1:10" x14ac:dyDescent="0.25">
      <c r="A294" s="2" t="s">
        <v>23</v>
      </c>
      <c r="B294" s="2">
        <v>1997</v>
      </c>
      <c r="C294" s="2">
        <v>21.5</v>
      </c>
      <c r="D294" s="3">
        <v>5262.52</v>
      </c>
      <c r="E294" s="3">
        <v>16</v>
      </c>
      <c r="F294" s="3">
        <v>0</v>
      </c>
      <c r="G294" s="3">
        <f t="shared" si="58"/>
        <v>5262.52</v>
      </c>
      <c r="H294" s="3">
        <f t="shared" si="55"/>
        <v>328.90750000000003</v>
      </c>
      <c r="J294" s="3">
        <f t="shared" si="57"/>
        <v>3657.6411339155025</v>
      </c>
    </row>
    <row r="295" spans="1:10" x14ac:dyDescent="0.25">
      <c r="A295" s="2" t="s">
        <v>23</v>
      </c>
      <c r="B295" s="2">
        <v>1996</v>
      </c>
      <c r="C295" s="2">
        <v>22.5</v>
      </c>
      <c r="D295" s="3">
        <v>1576.44</v>
      </c>
      <c r="E295" s="3">
        <v>16</v>
      </c>
      <c r="F295" s="3">
        <v>0</v>
      </c>
      <c r="G295" s="3">
        <f t="shared" si="58"/>
        <v>1576.44</v>
      </c>
      <c r="H295" s="3">
        <f t="shared" si="55"/>
        <v>98.527500000000003</v>
      </c>
      <c r="J295" s="3">
        <f t="shared" si="57"/>
        <v>1095.6826366740181</v>
      </c>
    </row>
    <row r="296" spans="1:10" x14ac:dyDescent="0.25">
      <c r="A296" s="2" t="s">
        <v>23</v>
      </c>
      <c r="B296" s="2">
        <v>1995</v>
      </c>
      <c r="C296" s="2">
        <v>23.5</v>
      </c>
      <c r="D296" s="3">
        <v>124780.9</v>
      </c>
      <c r="E296" s="3">
        <v>16</v>
      </c>
      <c r="F296" s="3">
        <v>0</v>
      </c>
      <c r="G296" s="3">
        <f t="shared" si="56"/>
        <v>124780.9</v>
      </c>
      <c r="H296" s="3">
        <f t="shared" si="55"/>
        <v>7798.8062499999996</v>
      </c>
      <c r="J296" s="3">
        <f t="shared" si="57"/>
        <v>86727.224327317876</v>
      </c>
    </row>
    <row r="297" spans="1:10" x14ac:dyDescent="0.25">
      <c r="A297" s="2" t="s">
        <v>23</v>
      </c>
      <c r="B297" s="2">
        <v>1990</v>
      </c>
      <c r="C297" s="2">
        <v>28.5</v>
      </c>
      <c r="D297" s="3">
        <v>3152.89</v>
      </c>
      <c r="E297" s="3">
        <v>16</v>
      </c>
      <c r="F297" s="3">
        <v>0</v>
      </c>
      <c r="G297" s="3">
        <f t="shared" si="56"/>
        <v>3152.89</v>
      </c>
      <c r="H297" s="3">
        <f t="shared" si="55"/>
        <v>197.05562499999999</v>
      </c>
      <c r="J297" s="3">
        <f t="shared" si="57"/>
        <v>2191.3722237085744</v>
      </c>
    </row>
    <row r="298" spans="1:10" x14ac:dyDescent="0.25">
      <c r="A298" s="2" t="s">
        <v>23</v>
      </c>
      <c r="B298" s="2">
        <v>1988</v>
      </c>
      <c r="C298" s="2">
        <v>30.5</v>
      </c>
      <c r="D298" s="3">
        <v>27450.03</v>
      </c>
      <c r="E298" s="3">
        <v>16</v>
      </c>
      <c r="F298" s="3">
        <v>0</v>
      </c>
      <c r="G298" s="3">
        <f t="shared" si="56"/>
        <v>27450.03</v>
      </c>
      <c r="H298" s="3">
        <f t="shared" si="55"/>
        <v>1715.6268749999999</v>
      </c>
      <c r="J298" s="3">
        <f t="shared" si="57"/>
        <v>19078.76052826679</v>
      </c>
    </row>
    <row r="299" spans="1:10" s="5" customFormat="1" x14ac:dyDescent="0.25">
      <c r="A299" s="6" t="s">
        <v>100</v>
      </c>
      <c r="B299" s="2"/>
      <c r="C299" s="2"/>
      <c r="D299" s="3">
        <f>SUBTOTAL(9,D284:D298)</f>
        <v>312632.60000000009</v>
      </c>
      <c r="E299" s="3"/>
      <c r="F299" s="3"/>
      <c r="G299" s="3">
        <f>SUBTOTAL(9,G284:G298)</f>
        <v>266434.14968749997</v>
      </c>
      <c r="H299" s="3">
        <f>SUBTOTAL(9,H284:H298)</f>
        <v>19539.537500000006</v>
      </c>
      <c r="I299" s="3">
        <v>185181.34</v>
      </c>
      <c r="J299" s="3">
        <f>SUBTOTAL(9,J284:J298)</f>
        <v>185181.34</v>
      </c>
    </row>
    <row r="300" spans="1:10" x14ac:dyDescent="0.25">
      <c r="A300" s="2" t="s">
        <v>24</v>
      </c>
      <c r="B300" s="2">
        <v>2009</v>
      </c>
      <c r="C300" s="2">
        <v>9.5</v>
      </c>
      <c r="D300" s="3">
        <v>50164.2</v>
      </c>
      <c r="E300" s="3">
        <v>16</v>
      </c>
      <c r="F300" s="3">
        <v>6.5</v>
      </c>
      <c r="G300" s="3">
        <f t="shared" ref="G300:G301" si="59">D300*(1-F300/E300)</f>
        <v>29784.993749999998</v>
      </c>
      <c r="H300" s="3">
        <f t="shared" si="55"/>
        <v>3135.2624999999998</v>
      </c>
      <c r="J300" s="3">
        <f t="shared" ref="J300:J305" si="60">+I$306/G$306*G300</f>
        <v>18677.723507178129</v>
      </c>
    </row>
    <row r="301" spans="1:10" x14ac:dyDescent="0.25">
      <c r="A301" s="2" t="s">
        <v>24</v>
      </c>
      <c r="B301" s="2">
        <v>2008</v>
      </c>
      <c r="C301" s="2">
        <v>10.5</v>
      </c>
      <c r="D301" s="3">
        <v>28817.95</v>
      </c>
      <c r="E301" s="3">
        <v>16</v>
      </c>
      <c r="F301" s="3">
        <v>5.5</v>
      </c>
      <c r="G301" s="3">
        <f t="shared" si="59"/>
        <v>18911.779687500002</v>
      </c>
      <c r="H301" s="3">
        <f t="shared" si="55"/>
        <v>1801.121875</v>
      </c>
      <c r="J301" s="3">
        <f t="shared" si="60"/>
        <v>11859.293810722815</v>
      </c>
    </row>
    <row r="302" spans="1:10" s="1" customFormat="1" x14ac:dyDescent="0.25">
      <c r="A302" s="2" t="s">
        <v>24</v>
      </c>
      <c r="B302" s="2">
        <v>2006</v>
      </c>
      <c r="C302" s="2">
        <v>12.5</v>
      </c>
      <c r="D302" s="3">
        <v>18385.650000000001</v>
      </c>
      <c r="E302" s="3">
        <v>16</v>
      </c>
      <c r="F302" s="3">
        <v>3.5</v>
      </c>
      <c r="G302" s="3">
        <f t="shared" ref="G302:G305" si="61">D302*(1-F302/E302)</f>
        <v>14363.789062500002</v>
      </c>
      <c r="H302" s="3">
        <f t="shared" si="55"/>
        <v>1149.1031250000001</v>
      </c>
      <c r="I302" s="3"/>
      <c r="J302" s="3">
        <f t="shared" si="60"/>
        <v>9007.3170025360305</v>
      </c>
    </row>
    <row r="303" spans="1:10" s="1" customFormat="1" x14ac:dyDescent="0.25">
      <c r="A303" s="2" t="s">
        <v>24</v>
      </c>
      <c r="B303" s="2">
        <v>2005</v>
      </c>
      <c r="C303" s="2">
        <v>13.5</v>
      </c>
      <c r="D303" s="3">
        <v>105530.4</v>
      </c>
      <c r="E303" s="3">
        <v>16</v>
      </c>
      <c r="F303" s="3">
        <v>2.5</v>
      </c>
      <c r="G303" s="3">
        <f t="shared" si="61"/>
        <v>89041.274999999994</v>
      </c>
      <c r="H303" s="3">
        <f t="shared" si="55"/>
        <v>6595.65</v>
      </c>
      <c r="I303" s="3"/>
      <c r="J303" s="3">
        <f t="shared" si="60"/>
        <v>55836.450030365122</v>
      </c>
    </row>
    <row r="304" spans="1:10" s="1" customFormat="1" x14ac:dyDescent="0.25">
      <c r="A304" s="2" t="s">
        <v>24</v>
      </c>
      <c r="B304" s="2">
        <v>1995</v>
      </c>
      <c r="C304" s="2">
        <v>23.5</v>
      </c>
      <c r="D304" s="3">
        <v>49119.38</v>
      </c>
      <c r="E304" s="3">
        <v>16</v>
      </c>
      <c r="F304" s="3">
        <v>0</v>
      </c>
      <c r="G304" s="3">
        <f t="shared" si="61"/>
        <v>49119.38</v>
      </c>
      <c r="H304" s="3">
        <f t="shared" si="55"/>
        <v>3069.9612499999998</v>
      </c>
      <c r="I304" s="3"/>
      <c r="J304" s="3">
        <f t="shared" si="60"/>
        <v>30802.027564098964</v>
      </c>
    </row>
    <row r="305" spans="1:10" s="1" customFormat="1" x14ac:dyDescent="0.25">
      <c r="A305" s="2" t="s">
        <v>24</v>
      </c>
      <c r="B305" s="2">
        <v>1990</v>
      </c>
      <c r="C305" s="2">
        <v>28.5</v>
      </c>
      <c r="D305" s="3">
        <v>36374.57</v>
      </c>
      <c r="E305" s="3">
        <v>16</v>
      </c>
      <c r="F305" s="3">
        <v>0</v>
      </c>
      <c r="G305" s="3">
        <f t="shared" si="61"/>
        <v>36374.57</v>
      </c>
      <c r="H305" s="3">
        <f t="shared" si="55"/>
        <v>2273.410625</v>
      </c>
      <c r="I305" s="3"/>
      <c r="J305" s="3">
        <f t="shared" si="60"/>
        <v>22809.948085098942</v>
      </c>
    </row>
    <row r="306" spans="1:10" s="5" customFormat="1" x14ac:dyDescent="0.25">
      <c r="A306" s="6" t="s">
        <v>101</v>
      </c>
      <c r="B306" s="2"/>
      <c r="C306" s="2"/>
      <c r="D306" s="3">
        <f>SUBTOTAL(9,D300:D305)</f>
        <v>288392.14999999997</v>
      </c>
      <c r="E306" s="3"/>
      <c r="F306" s="3"/>
      <c r="G306" s="3">
        <f>SUBTOTAL(9,G300:G305)</f>
        <v>237595.78750000001</v>
      </c>
      <c r="H306" s="3">
        <f>SUBTOTAL(9,H300:H305)</f>
        <v>18024.509374999998</v>
      </c>
      <c r="I306" s="3">
        <v>148992.76</v>
      </c>
      <c r="J306" s="3">
        <f>SUBTOTAL(9,J300:J305)</f>
        <v>148992.76</v>
      </c>
    </row>
    <row r="307" spans="1:10" x14ac:dyDescent="0.25">
      <c r="A307" s="2" t="s">
        <v>25</v>
      </c>
      <c r="B307" s="2">
        <v>2015</v>
      </c>
      <c r="C307" s="2">
        <v>3.5</v>
      </c>
      <c r="D307" s="3">
        <v>26227.57</v>
      </c>
      <c r="E307" s="3">
        <v>40</v>
      </c>
      <c r="F307" s="3">
        <v>36.853070000000002</v>
      </c>
      <c r="G307" s="3">
        <f t="shared" ref="G307:G317" si="62">D307*(1-F307/E307)</f>
        <v>2063.4081715024977</v>
      </c>
      <c r="H307" s="3">
        <f t="shared" si="55"/>
        <v>655.68925000000002</v>
      </c>
      <c r="J307" s="3">
        <f t="shared" ref="J307:J317" si="63">+I$318/G$318*G307</f>
        <v>2234.8810763830888</v>
      </c>
    </row>
    <row r="308" spans="1:10" x14ac:dyDescent="0.25">
      <c r="A308" s="2" t="s">
        <v>25</v>
      </c>
      <c r="B308" s="2">
        <v>2014</v>
      </c>
      <c r="C308" s="2">
        <v>4.5</v>
      </c>
      <c r="D308" s="3">
        <v>35947.54</v>
      </c>
      <c r="E308" s="3">
        <v>40</v>
      </c>
      <c r="F308" s="3">
        <v>36.037799999999997</v>
      </c>
      <c r="G308" s="3">
        <f t="shared" si="62"/>
        <v>3560.783574700004</v>
      </c>
      <c r="H308" s="3">
        <f t="shared" si="55"/>
        <v>898.68849999999998</v>
      </c>
      <c r="J308" s="3">
        <f t="shared" si="63"/>
        <v>3856.6910503209347</v>
      </c>
    </row>
    <row r="309" spans="1:10" x14ac:dyDescent="0.25">
      <c r="A309" s="2" t="s">
        <v>25</v>
      </c>
      <c r="B309" s="2">
        <v>2013</v>
      </c>
      <c r="C309" s="2">
        <v>5.5</v>
      </c>
      <c r="D309" s="3">
        <v>5934.04</v>
      </c>
      <c r="E309" s="3">
        <v>40</v>
      </c>
      <c r="F309" s="3">
        <v>35.250439999999998</v>
      </c>
      <c r="G309" s="3">
        <f t="shared" si="62"/>
        <v>704.60197556000026</v>
      </c>
      <c r="H309" s="3">
        <f t="shared" si="55"/>
        <v>148.351</v>
      </c>
      <c r="J309" s="3">
        <f t="shared" si="63"/>
        <v>763.15565834681388</v>
      </c>
    </row>
    <row r="310" spans="1:10" x14ac:dyDescent="0.25">
      <c r="A310" s="2" t="s">
        <v>25</v>
      </c>
      <c r="B310" s="2">
        <v>2012</v>
      </c>
      <c r="C310" s="2">
        <v>6.5</v>
      </c>
      <c r="D310" s="3">
        <v>30658.35</v>
      </c>
      <c r="E310" s="3">
        <v>40</v>
      </c>
      <c r="F310" s="3">
        <v>34.488039999999998</v>
      </c>
      <c r="G310" s="3">
        <f t="shared" si="62"/>
        <v>4224.6899716500002</v>
      </c>
      <c r="H310" s="3">
        <f t="shared" si="55"/>
        <v>766.45875000000001</v>
      </c>
      <c r="J310" s="3">
        <f t="shared" si="63"/>
        <v>4575.7692547814768</v>
      </c>
    </row>
    <row r="311" spans="1:10" x14ac:dyDescent="0.25">
      <c r="A311" s="2" t="s">
        <v>25</v>
      </c>
      <c r="B311" s="2">
        <v>2008</v>
      </c>
      <c r="C311" s="2">
        <v>10.5</v>
      </c>
      <c r="D311" s="3">
        <v>116962.5</v>
      </c>
      <c r="E311" s="3">
        <v>40</v>
      </c>
      <c r="F311" s="3">
        <v>31.645569999999999</v>
      </c>
      <c r="G311" s="3">
        <f t="shared" si="62"/>
        <v>24428.875471875006</v>
      </c>
      <c r="H311" s="3">
        <f t="shared" si="55"/>
        <v>2924.0625</v>
      </c>
      <c r="J311" s="3">
        <f t="shared" si="63"/>
        <v>26458.958660446675</v>
      </c>
    </row>
    <row r="312" spans="1:10" x14ac:dyDescent="0.25">
      <c r="A312" s="2" t="s">
        <v>25</v>
      </c>
      <c r="B312" s="2">
        <v>2007</v>
      </c>
      <c r="C312" s="2">
        <v>11.5</v>
      </c>
      <c r="D312" s="3">
        <v>63137.35</v>
      </c>
      <c r="E312" s="3">
        <v>40</v>
      </c>
      <c r="F312" s="3">
        <v>30.978680000000001</v>
      </c>
      <c r="G312" s="3">
        <f t="shared" si="62"/>
        <v>14239.555957549999</v>
      </c>
      <c r="H312" s="3">
        <f t="shared" si="55"/>
        <v>1578.4337499999999</v>
      </c>
      <c r="J312" s="3">
        <f t="shared" si="63"/>
        <v>15422.888493483919</v>
      </c>
    </row>
    <row r="313" spans="1:10" x14ac:dyDescent="0.25">
      <c r="A313" s="2" t="s">
        <v>25</v>
      </c>
      <c r="B313" s="2">
        <v>2006</v>
      </c>
      <c r="C313" s="2">
        <v>12.5</v>
      </c>
      <c r="D313" s="3">
        <v>265382.40000000002</v>
      </c>
      <c r="E313" s="3">
        <v>40</v>
      </c>
      <c r="F313" s="3">
        <v>30.326750000000001</v>
      </c>
      <c r="G313" s="3">
        <f t="shared" si="62"/>
        <v>64177.757519999992</v>
      </c>
      <c r="H313" s="3">
        <f t="shared" si="55"/>
        <v>6634.56</v>
      </c>
      <c r="J313" s="3">
        <f t="shared" si="63"/>
        <v>69511.04380948063</v>
      </c>
    </row>
    <row r="314" spans="1:10" x14ac:dyDescent="0.25">
      <c r="A314" s="2" t="s">
        <v>25</v>
      </c>
      <c r="B314" s="2">
        <v>2005</v>
      </c>
      <c r="C314" s="2">
        <v>13.5</v>
      </c>
      <c r="D314" s="3">
        <v>12289</v>
      </c>
      <c r="E314" s="3">
        <v>40</v>
      </c>
      <c r="F314" s="3">
        <v>29.688759999999998</v>
      </c>
      <c r="G314" s="3">
        <f t="shared" si="62"/>
        <v>3167.8707090000003</v>
      </c>
      <c r="H314" s="3">
        <f t="shared" si="55"/>
        <v>307.22500000000002</v>
      </c>
      <c r="J314" s="3">
        <f t="shared" si="63"/>
        <v>3431.1264236281081</v>
      </c>
    </row>
    <row r="315" spans="1:10" x14ac:dyDescent="0.25">
      <c r="A315" s="2" t="s">
        <v>25</v>
      </c>
      <c r="B315" s="2">
        <v>2004</v>
      </c>
      <c r="C315" s="2">
        <v>14.5</v>
      </c>
      <c r="D315" s="3">
        <v>222885</v>
      </c>
      <c r="E315" s="3">
        <v>40</v>
      </c>
      <c r="F315" s="3">
        <v>29.06381</v>
      </c>
      <c r="G315" s="3">
        <f t="shared" si="62"/>
        <v>60937.817703749992</v>
      </c>
      <c r="H315" s="3">
        <f t="shared" si="55"/>
        <v>5572.125</v>
      </c>
      <c r="J315" s="3">
        <f t="shared" si="63"/>
        <v>66001.859207054309</v>
      </c>
    </row>
    <row r="316" spans="1:10" x14ac:dyDescent="0.25">
      <c r="A316" s="2" t="s">
        <v>25</v>
      </c>
      <c r="B316" s="2">
        <v>2002</v>
      </c>
      <c r="C316" s="2">
        <v>16.5</v>
      </c>
      <c r="D316" s="3">
        <v>88089.31</v>
      </c>
      <c r="E316" s="3">
        <v>40</v>
      </c>
      <c r="F316" s="3">
        <v>27.849820000000001</v>
      </c>
      <c r="G316" s="3">
        <f t="shared" si="62"/>
        <v>26757.524314394992</v>
      </c>
      <c r="H316" s="3">
        <f t="shared" si="55"/>
        <v>2202.2327500000001</v>
      </c>
      <c r="J316" s="3">
        <f t="shared" si="63"/>
        <v>28981.122381403424</v>
      </c>
    </row>
    <row r="317" spans="1:10" x14ac:dyDescent="0.25">
      <c r="A317" s="2" t="s">
        <v>25</v>
      </c>
      <c r="B317" s="2">
        <v>1975</v>
      </c>
      <c r="C317" s="2">
        <v>43.5</v>
      </c>
      <c r="D317" s="3">
        <v>419667.1</v>
      </c>
      <c r="E317" s="3">
        <v>40</v>
      </c>
      <c r="F317" s="3">
        <v>14.363099999999999</v>
      </c>
      <c r="G317" s="3">
        <f t="shared" si="62"/>
        <v>268974.08689974999</v>
      </c>
      <c r="H317" s="3">
        <f t="shared" si="55"/>
        <v>10491.6775</v>
      </c>
      <c r="J317" s="3">
        <f t="shared" si="63"/>
        <v>291326.31398467062</v>
      </c>
    </row>
    <row r="318" spans="1:10" s="5" customFormat="1" x14ac:dyDescent="0.25">
      <c r="A318" s="6" t="s">
        <v>102</v>
      </c>
      <c r="B318" s="2"/>
      <c r="C318" s="2"/>
      <c r="D318" s="3">
        <f>SUBTOTAL(9,D307:D317)</f>
        <v>1287180.1600000001</v>
      </c>
      <c r="E318" s="3"/>
      <c r="F318" s="3"/>
      <c r="G318" s="3">
        <f>SUBTOTAL(9,G307:G317)</f>
        <v>473236.97226973245</v>
      </c>
      <c r="H318" s="3">
        <f>SUBTOTAL(9,H307:H317)</f>
        <v>32179.504000000001</v>
      </c>
      <c r="I318" s="3">
        <v>512563.81</v>
      </c>
      <c r="J318" s="3">
        <f>SUBTOTAL(9,J307:J317)</f>
        <v>512563.81000000006</v>
      </c>
    </row>
    <row r="319" spans="1:10" x14ac:dyDescent="0.25">
      <c r="A319" s="2" t="s">
        <v>26</v>
      </c>
      <c r="B319" s="2">
        <v>2009</v>
      </c>
      <c r="C319" s="2">
        <v>9.5</v>
      </c>
      <c r="D319" s="3">
        <v>5859.37</v>
      </c>
      <c r="E319" s="3">
        <v>55</v>
      </c>
      <c r="F319" s="3">
        <v>48.118099999999998</v>
      </c>
      <c r="G319" s="3">
        <f>D319*(1-F319/E319)</f>
        <v>733.15633459999992</v>
      </c>
      <c r="H319" s="3">
        <f t="shared" si="55"/>
        <v>106.53399999999999</v>
      </c>
      <c r="J319" s="3">
        <f>+I$322/G$322*G319</f>
        <v>822.56620181575693</v>
      </c>
    </row>
    <row r="320" spans="1:10" x14ac:dyDescent="0.25">
      <c r="A320" s="2" t="s">
        <v>26</v>
      </c>
      <c r="B320" s="2">
        <v>1985</v>
      </c>
      <c r="C320" s="2">
        <v>33.5</v>
      </c>
      <c r="D320" s="3">
        <v>3527.14</v>
      </c>
      <c r="E320" s="3">
        <v>55</v>
      </c>
      <c r="F320" s="3">
        <v>32.095089999999999</v>
      </c>
      <c r="G320" s="3">
        <f>D320*(1-F320/E320)</f>
        <v>1468.8877137709092</v>
      </c>
      <c r="H320" s="3">
        <f t="shared" si="55"/>
        <v>64.12981818181818</v>
      </c>
      <c r="J320" s="3">
        <f>+I$322/G$322*G320</f>
        <v>1648.0214799884068</v>
      </c>
    </row>
    <row r="321" spans="1:10" x14ac:dyDescent="0.25">
      <c r="A321" s="2" t="s">
        <v>26</v>
      </c>
      <c r="B321" s="2">
        <v>1975</v>
      </c>
      <c r="C321" s="2">
        <v>43.5</v>
      </c>
      <c r="D321" s="3">
        <v>55411.83</v>
      </c>
      <c r="E321" s="3">
        <v>55</v>
      </c>
      <c r="F321" s="3">
        <v>26.203779999999998</v>
      </c>
      <c r="G321" s="3">
        <f>D321*(1-F321/E321)</f>
        <v>29011.840859683638</v>
      </c>
      <c r="H321" s="3">
        <f t="shared" si="55"/>
        <v>1007.4878181818182</v>
      </c>
      <c r="J321" s="3">
        <f>+I$322/G$322*G321</f>
        <v>32549.892318195838</v>
      </c>
    </row>
    <row r="322" spans="1:10" s="5" customFormat="1" x14ac:dyDescent="0.25">
      <c r="A322" s="6" t="s">
        <v>103</v>
      </c>
      <c r="B322" s="2"/>
      <c r="C322" s="2"/>
      <c r="D322" s="3">
        <f>SUBTOTAL(9,D319:D321)</f>
        <v>64798.340000000004</v>
      </c>
      <c r="E322" s="3"/>
      <c r="F322" s="3"/>
      <c r="G322" s="3">
        <f>SUBTOTAL(9,G319:G321)</f>
        <v>31213.884908054548</v>
      </c>
      <c r="H322" s="3">
        <f>SUBTOTAL(9,H319:H321)</f>
        <v>1178.1516363636363</v>
      </c>
      <c r="I322" s="3">
        <v>35020.480000000003</v>
      </c>
      <c r="J322" s="3">
        <f>SUBTOTAL(9,J319:J321)</f>
        <v>35020.480000000003</v>
      </c>
    </row>
    <row r="323" spans="1:10" x14ac:dyDescent="0.25">
      <c r="A323" s="2" t="s">
        <v>27</v>
      </c>
      <c r="B323" s="2">
        <v>2015</v>
      </c>
      <c r="C323" s="2">
        <v>3.5</v>
      </c>
      <c r="D323" s="3">
        <v>100328.43</v>
      </c>
      <c r="E323" s="3">
        <v>30</v>
      </c>
      <c r="F323" s="3">
        <v>26.506411</v>
      </c>
      <c r="G323" s="3">
        <f>D323*(1-F323/E323)</f>
        <v>11683.543314509005</v>
      </c>
      <c r="H323" s="3">
        <f t="shared" si="55"/>
        <v>3344.2809999999999</v>
      </c>
      <c r="J323" s="3">
        <f>+I$324/G$324*G323</f>
        <v>15200.44</v>
      </c>
    </row>
    <row r="324" spans="1:10" s="5" customFormat="1" x14ac:dyDescent="0.25">
      <c r="A324" s="6" t="s">
        <v>104</v>
      </c>
      <c r="B324" s="2"/>
      <c r="C324" s="2"/>
      <c r="D324" s="3">
        <f>SUBTOTAL(9,D323:D323)</f>
        <v>100328.43</v>
      </c>
      <c r="E324" s="3"/>
      <c r="F324" s="3"/>
      <c r="G324" s="3">
        <f>SUBTOTAL(9,G323:G323)</f>
        <v>11683.543314509005</v>
      </c>
      <c r="H324" s="3">
        <f>SUBTOTAL(9,H323:H323)</f>
        <v>3344.2809999999999</v>
      </c>
      <c r="I324" s="3">
        <v>15200.44</v>
      </c>
      <c r="J324" s="3">
        <f>SUBTOTAL(9,J323:J323)</f>
        <v>15200.44</v>
      </c>
    </row>
    <row r="325" spans="1:10" x14ac:dyDescent="0.25">
      <c r="A325" s="2" t="s">
        <v>28</v>
      </c>
      <c r="B325" s="2">
        <v>2018</v>
      </c>
      <c r="C325" s="2">
        <v>0.5</v>
      </c>
      <c r="D325" s="3">
        <v>14850.12</v>
      </c>
      <c r="E325" s="3">
        <v>40</v>
      </c>
      <c r="F325" s="3">
        <v>39.547499999999999</v>
      </c>
      <c r="G325" s="3">
        <f t="shared" ref="G325:G341" si="64">D325*(1-F325/E325)</f>
        <v>167.99198250000089</v>
      </c>
      <c r="H325" s="3">
        <f t="shared" si="55"/>
        <v>371.25300000000004</v>
      </c>
      <c r="J325" s="3">
        <f t="shared" ref="J325:J341" si="65">+I$342/G$342*G325</f>
        <v>191.22988633015956</v>
      </c>
    </row>
    <row r="326" spans="1:10" x14ac:dyDescent="0.25">
      <c r="A326" s="2" t="s">
        <v>28</v>
      </c>
      <c r="B326" s="2">
        <v>2017</v>
      </c>
      <c r="C326" s="2">
        <v>1.5</v>
      </c>
      <c r="D326" s="3">
        <v>2536.79</v>
      </c>
      <c r="E326" s="3">
        <v>40</v>
      </c>
      <c r="F326" s="3">
        <v>38.646940000000001</v>
      </c>
      <c r="G326" s="3">
        <f t="shared" si="64"/>
        <v>85.810726934999948</v>
      </c>
      <c r="H326" s="3">
        <f t="shared" ref="H326:H389" si="66">+D326/E326</f>
        <v>63.419750000000001</v>
      </c>
      <c r="J326" s="3">
        <f t="shared" si="65"/>
        <v>97.680706623533752</v>
      </c>
    </row>
    <row r="327" spans="1:10" x14ac:dyDescent="0.25">
      <c r="A327" s="2" t="s">
        <v>28</v>
      </c>
      <c r="B327" s="2">
        <v>2015</v>
      </c>
      <c r="C327" s="2">
        <v>3.5</v>
      </c>
      <c r="D327" s="3">
        <v>8067.98</v>
      </c>
      <c r="E327" s="3">
        <v>40</v>
      </c>
      <c r="F327" s="3">
        <v>36.865319999999997</v>
      </c>
      <c r="G327" s="3">
        <f t="shared" si="64"/>
        <v>632.2633886600006</v>
      </c>
      <c r="H327" s="3">
        <f t="shared" si="66"/>
        <v>201.6995</v>
      </c>
      <c r="J327" s="3">
        <f t="shared" si="65"/>
        <v>719.72277572337589</v>
      </c>
    </row>
    <row r="328" spans="1:10" x14ac:dyDescent="0.25">
      <c r="A328" s="2" t="s">
        <v>28</v>
      </c>
      <c r="B328" s="2">
        <v>2014</v>
      </c>
      <c r="C328" s="2">
        <v>4.5</v>
      </c>
      <c r="D328" s="3">
        <v>1212.52</v>
      </c>
      <c r="E328" s="3">
        <v>40</v>
      </c>
      <c r="F328" s="3">
        <v>35.98471</v>
      </c>
      <c r="G328" s="3">
        <f t="shared" si="64"/>
        <v>121.71548577</v>
      </c>
      <c r="H328" s="3">
        <f t="shared" si="66"/>
        <v>30.312999999999999</v>
      </c>
      <c r="J328" s="3">
        <f t="shared" si="65"/>
        <v>138.55207946258466</v>
      </c>
    </row>
    <row r="329" spans="1:10" s="5" customFormat="1" x14ac:dyDescent="0.25">
      <c r="A329" s="2" t="s">
        <v>28</v>
      </c>
      <c r="B329" s="2">
        <v>2011</v>
      </c>
      <c r="C329" s="2">
        <v>7.5</v>
      </c>
      <c r="D329" s="3">
        <v>4570.6899999999996</v>
      </c>
      <c r="E329" s="3">
        <v>40</v>
      </c>
      <c r="F329" s="3">
        <v>33.386409999999998</v>
      </c>
      <c r="G329" s="3">
        <f t="shared" ref="G329:G337" si="67">D329*(1-F329/E329)</f>
        <v>755.71674192749992</v>
      </c>
      <c r="H329" s="3">
        <f t="shared" si="66"/>
        <v>114.26724999999999</v>
      </c>
      <c r="I329" s="3"/>
      <c r="J329" s="3">
        <f t="shared" si="65"/>
        <v>860.25311747596993</v>
      </c>
    </row>
    <row r="330" spans="1:10" s="5" customFormat="1" x14ac:dyDescent="0.25">
      <c r="A330" s="2" t="s">
        <v>28</v>
      </c>
      <c r="B330" s="2">
        <v>2009</v>
      </c>
      <c r="C330" s="2">
        <v>9.5</v>
      </c>
      <c r="D330" s="3">
        <v>5414.93</v>
      </c>
      <c r="E330" s="3">
        <v>40</v>
      </c>
      <c r="F330" s="3">
        <v>31.692730000000001</v>
      </c>
      <c r="G330" s="3">
        <f t="shared" si="67"/>
        <v>1124.5821385275001</v>
      </c>
      <c r="H330" s="3">
        <f t="shared" si="66"/>
        <v>135.37325000000001</v>
      </c>
      <c r="I330" s="3"/>
      <c r="J330" s="3">
        <f t="shared" si="65"/>
        <v>1280.1427265705402</v>
      </c>
    </row>
    <row r="331" spans="1:10" s="5" customFormat="1" x14ac:dyDescent="0.25">
      <c r="A331" s="2" t="s">
        <v>28</v>
      </c>
      <c r="B331" s="2">
        <v>2008</v>
      </c>
      <c r="C331" s="2">
        <v>10.5</v>
      </c>
      <c r="D331" s="3">
        <v>8035.97</v>
      </c>
      <c r="E331" s="3">
        <v>40</v>
      </c>
      <c r="F331" s="3">
        <v>30.85811</v>
      </c>
      <c r="G331" s="3">
        <f t="shared" si="67"/>
        <v>1836.5988445824999</v>
      </c>
      <c r="H331" s="3">
        <f t="shared" si="66"/>
        <v>200.89924999999999</v>
      </c>
      <c r="I331" s="3"/>
      <c r="J331" s="3">
        <f t="shared" si="65"/>
        <v>2090.6508933163641</v>
      </c>
    </row>
    <row r="332" spans="1:10" s="5" customFormat="1" x14ac:dyDescent="0.25">
      <c r="A332" s="2" t="s">
        <v>28</v>
      </c>
      <c r="B332" s="2">
        <v>2007</v>
      </c>
      <c r="C332" s="2">
        <v>11.5</v>
      </c>
      <c r="D332" s="3">
        <v>300</v>
      </c>
      <c r="E332" s="3">
        <v>40</v>
      </c>
      <c r="F332" s="3">
        <v>30.03192</v>
      </c>
      <c r="G332" s="3">
        <f t="shared" si="67"/>
        <v>74.760600000000011</v>
      </c>
      <c r="H332" s="3">
        <f t="shared" si="66"/>
        <v>7.5</v>
      </c>
      <c r="I332" s="3"/>
      <c r="J332" s="3">
        <f t="shared" si="65"/>
        <v>85.102043723869116</v>
      </c>
    </row>
    <row r="333" spans="1:10" s="5" customFormat="1" x14ac:dyDescent="0.25">
      <c r="A333" s="2" t="s">
        <v>28</v>
      </c>
      <c r="B333" s="2">
        <v>2006</v>
      </c>
      <c r="C333" s="2">
        <v>12.5</v>
      </c>
      <c r="D333" s="3">
        <v>364009.7</v>
      </c>
      <c r="E333" s="3">
        <v>40</v>
      </c>
      <c r="F333" s="3">
        <v>29.214390000000002</v>
      </c>
      <c r="G333" s="3">
        <f t="shared" si="67"/>
        <v>98151.66651042497</v>
      </c>
      <c r="H333" s="3">
        <f t="shared" si="66"/>
        <v>9100.2425000000003</v>
      </c>
      <c r="I333" s="3"/>
      <c r="J333" s="3">
        <f t="shared" si="65"/>
        <v>111728.7369943634</v>
      </c>
    </row>
    <row r="334" spans="1:10" s="5" customFormat="1" x14ac:dyDescent="0.25">
      <c r="A334" s="2" t="s">
        <v>28</v>
      </c>
      <c r="B334" s="2">
        <v>2004</v>
      </c>
      <c r="C334" s="2">
        <v>14.5</v>
      </c>
      <c r="D334" s="3">
        <v>11301.32</v>
      </c>
      <c r="E334" s="3">
        <v>40</v>
      </c>
      <c r="F334" s="3">
        <v>27.606190000000002</v>
      </c>
      <c r="G334" s="3">
        <f t="shared" si="67"/>
        <v>3501.6603207299995</v>
      </c>
      <c r="H334" s="3">
        <f t="shared" si="66"/>
        <v>282.53300000000002</v>
      </c>
      <c r="I334" s="3"/>
      <c r="J334" s="3">
        <f t="shared" si="65"/>
        <v>3986.0360901451018</v>
      </c>
    </row>
    <row r="335" spans="1:10" x14ac:dyDescent="0.25">
      <c r="A335" s="2" t="s">
        <v>28</v>
      </c>
      <c r="B335" s="2">
        <v>2003</v>
      </c>
      <c r="C335" s="2">
        <v>15.5</v>
      </c>
      <c r="D335" s="3">
        <v>3026.62</v>
      </c>
      <c r="E335" s="3">
        <v>40</v>
      </c>
      <c r="F335" s="3">
        <v>26.81596</v>
      </c>
      <c r="G335" s="3">
        <f t="shared" si="67"/>
        <v>997.57697862000009</v>
      </c>
      <c r="H335" s="3">
        <f t="shared" si="66"/>
        <v>75.665499999999994</v>
      </c>
      <c r="J335" s="3">
        <f t="shared" si="65"/>
        <v>1135.5692657956795</v>
      </c>
    </row>
    <row r="336" spans="1:10" x14ac:dyDescent="0.25">
      <c r="A336" s="2" t="s">
        <v>28</v>
      </c>
      <c r="B336" s="2">
        <v>2002</v>
      </c>
      <c r="C336" s="2">
        <v>16.5</v>
      </c>
      <c r="D336" s="3">
        <v>6028.52</v>
      </c>
      <c r="E336" s="3">
        <v>40</v>
      </c>
      <c r="F336" s="3">
        <v>26.03529</v>
      </c>
      <c r="G336" s="3">
        <f t="shared" si="67"/>
        <v>2104.6633382300001</v>
      </c>
      <c r="H336" s="3">
        <f t="shared" si="66"/>
        <v>150.71300000000002</v>
      </c>
      <c r="J336" s="3">
        <f t="shared" si="65"/>
        <v>2395.7960668329811</v>
      </c>
    </row>
    <row r="337" spans="1:10" x14ac:dyDescent="0.25">
      <c r="A337" s="2" t="s">
        <v>28</v>
      </c>
      <c r="B337" s="2">
        <v>2001</v>
      </c>
      <c r="C337" s="2">
        <v>17.5</v>
      </c>
      <c r="D337" s="3">
        <v>6946.31</v>
      </c>
      <c r="E337" s="3">
        <v>40</v>
      </c>
      <c r="F337" s="3">
        <v>25.264410000000002</v>
      </c>
      <c r="G337" s="3">
        <f t="shared" si="67"/>
        <v>2558.9494043225</v>
      </c>
      <c r="H337" s="3">
        <f t="shared" si="66"/>
        <v>173.65775000000002</v>
      </c>
      <c r="J337" s="3">
        <f t="shared" si="65"/>
        <v>2912.9223694542602</v>
      </c>
    </row>
    <row r="338" spans="1:10" x14ac:dyDescent="0.25">
      <c r="A338" s="2" t="s">
        <v>28</v>
      </c>
      <c r="B338" s="2">
        <v>1998</v>
      </c>
      <c r="C338" s="2">
        <v>20.5</v>
      </c>
      <c r="D338" s="3">
        <v>19660.91</v>
      </c>
      <c r="E338" s="3">
        <v>40</v>
      </c>
      <c r="F338" s="3">
        <v>23.012889999999999</v>
      </c>
      <c r="G338" s="3">
        <f t="shared" si="64"/>
        <v>8349.5510217525007</v>
      </c>
      <c r="H338" s="3">
        <f t="shared" si="66"/>
        <v>491.52274999999997</v>
      </c>
      <c r="J338" s="3">
        <f t="shared" si="65"/>
        <v>9504.5231863823628</v>
      </c>
    </row>
    <row r="339" spans="1:10" x14ac:dyDescent="0.25">
      <c r="A339" s="2" t="s">
        <v>28</v>
      </c>
      <c r="B339" s="2">
        <v>1997</v>
      </c>
      <c r="C339" s="2">
        <v>21.5</v>
      </c>
      <c r="D339" s="3">
        <v>76733.63</v>
      </c>
      <c r="E339" s="3">
        <v>40</v>
      </c>
      <c r="F339" s="3">
        <v>22.2836</v>
      </c>
      <c r="G339" s="3">
        <f t="shared" si="64"/>
        <v>33986.092063300006</v>
      </c>
      <c r="H339" s="3">
        <f t="shared" si="66"/>
        <v>1918.3407500000001</v>
      </c>
      <c r="J339" s="3">
        <f t="shared" si="65"/>
        <v>38687.301770911385</v>
      </c>
    </row>
    <row r="340" spans="1:10" x14ac:dyDescent="0.25">
      <c r="A340" s="2" t="s">
        <v>28</v>
      </c>
      <c r="B340" s="2">
        <v>1996</v>
      </c>
      <c r="C340" s="2">
        <v>22.5</v>
      </c>
      <c r="D340" s="3">
        <v>2161.29</v>
      </c>
      <c r="E340" s="3">
        <v>40</v>
      </c>
      <c r="F340" s="3">
        <v>21.565349999999999</v>
      </c>
      <c r="G340" s="3">
        <f t="shared" si="64"/>
        <v>996.06561746250009</v>
      </c>
      <c r="H340" s="3">
        <f t="shared" si="66"/>
        <v>54.032249999999998</v>
      </c>
      <c r="J340" s="3">
        <f t="shared" si="65"/>
        <v>1133.8488418918034</v>
      </c>
    </row>
    <row r="341" spans="1:10" x14ac:dyDescent="0.25">
      <c r="A341" s="2" t="s">
        <v>28</v>
      </c>
      <c r="B341" s="2">
        <v>1995</v>
      </c>
      <c r="C341" s="2">
        <v>23.5</v>
      </c>
      <c r="D341" s="3">
        <v>53635.839999999997</v>
      </c>
      <c r="E341" s="3">
        <v>40</v>
      </c>
      <c r="F341" s="3">
        <v>20.8584</v>
      </c>
      <c r="G341" s="3">
        <f t="shared" si="64"/>
        <v>25666.894873599995</v>
      </c>
      <c r="H341" s="3">
        <f t="shared" si="66"/>
        <v>1340.896</v>
      </c>
      <c r="J341" s="3">
        <f t="shared" si="65"/>
        <v>29217.331184996619</v>
      </c>
    </row>
    <row r="342" spans="1:10" s="5" customFormat="1" x14ac:dyDescent="0.25">
      <c r="A342" s="6" t="s">
        <v>105</v>
      </c>
      <c r="B342" s="2"/>
      <c r="C342" s="2"/>
      <c r="D342" s="3">
        <f>SUBTOTAL(9,D325:D341)</f>
        <v>588493.14</v>
      </c>
      <c r="E342" s="3"/>
      <c r="F342" s="3"/>
      <c r="G342" s="3">
        <f>SUBTOTAL(9,G325:G341)</f>
        <v>181112.56003734499</v>
      </c>
      <c r="H342" s="3">
        <f>SUBTOTAL(9,H325:H341)</f>
        <v>14712.3285</v>
      </c>
      <c r="I342" s="3">
        <v>206165.4</v>
      </c>
      <c r="J342" s="3">
        <f>SUBTOTAL(9,J325:J341)</f>
        <v>206165.39999999997</v>
      </c>
    </row>
    <row r="343" spans="1:10" x14ac:dyDescent="0.25">
      <c r="A343" s="2" t="s">
        <v>29</v>
      </c>
      <c r="B343" s="2">
        <v>2018</v>
      </c>
      <c r="C343" s="2">
        <v>0.5</v>
      </c>
      <c r="D343" s="3">
        <v>49747.15</v>
      </c>
      <c r="E343" s="3">
        <v>35</v>
      </c>
      <c r="F343" s="3">
        <v>34.527749999999997</v>
      </c>
      <c r="G343" s="3">
        <f t="shared" ref="G343:G360" si="68">D343*(1-F343/E343)</f>
        <v>671.2311882142883</v>
      </c>
      <c r="H343" s="3">
        <f t="shared" si="66"/>
        <v>1421.3471428571429</v>
      </c>
      <c r="J343" s="3">
        <f t="shared" ref="J343:J360" si="69">+I$361/G$361*G343</f>
        <v>556.88671639543031</v>
      </c>
    </row>
    <row r="344" spans="1:10" x14ac:dyDescent="0.25">
      <c r="A344" s="2" t="s">
        <v>29</v>
      </c>
      <c r="B344" s="2">
        <v>2017</v>
      </c>
      <c r="C344" s="2">
        <v>1.5</v>
      </c>
      <c r="D344" s="3">
        <v>35053.15</v>
      </c>
      <c r="E344" s="3">
        <v>35</v>
      </c>
      <c r="F344" s="3">
        <v>33.58699</v>
      </c>
      <c r="G344" s="3">
        <f t="shared" si="68"/>
        <v>1415.1557566142858</v>
      </c>
      <c r="H344" s="3">
        <f t="shared" si="66"/>
        <v>1001.5185714285715</v>
      </c>
      <c r="J344" s="3">
        <f t="shared" si="69"/>
        <v>1174.0834697886951</v>
      </c>
    </row>
    <row r="345" spans="1:10" x14ac:dyDescent="0.25">
      <c r="A345" s="2" t="s">
        <v>29</v>
      </c>
      <c r="B345" s="2">
        <v>2016</v>
      </c>
      <c r="C345" s="2">
        <v>2.5</v>
      </c>
      <c r="D345" s="3">
        <v>137926.5</v>
      </c>
      <c r="E345" s="3">
        <v>35</v>
      </c>
      <c r="F345" s="3">
        <v>32.651820000000001</v>
      </c>
      <c r="G345" s="3">
        <f t="shared" si="68"/>
        <v>9253.6071077142824</v>
      </c>
      <c r="H345" s="3">
        <f t="shared" si="66"/>
        <v>3940.7571428571428</v>
      </c>
      <c r="J345" s="3">
        <f t="shared" si="69"/>
        <v>7677.2518433444366</v>
      </c>
    </row>
    <row r="346" spans="1:10" x14ac:dyDescent="0.25">
      <c r="A346" s="2" t="s">
        <v>29</v>
      </c>
      <c r="B346" s="2">
        <v>2015</v>
      </c>
      <c r="C346" s="2">
        <v>3.5</v>
      </c>
      <c r="D346" s="3">
        <v>87573.35</v>
      </c>
      <c r="E346" s="3">
        <v>35</v>
      </c>
      <c r="F346" s="3">
        <v>31.72268</v>
      </c>
      <c r="G346" s="3">
        <f t="shared" si="68"/>
        <v>8200.1683263428604</v>
      </c>
      <c r="H346" s="3">
        <f t="shared" si="66"/>
        <v>2502.0957142857146</v>
      </c>
      <c r="J346" s="3">
        <f t="shared" si="69"/>
        <v>6803.2667333226273</v>
      </c>
    </row>
    <row r="347" spans="1:10" x14ac:dyDescent="0.25">
      <c r="A347" s="2" t="s">
        <v>29</v>
      </c>
      <c r="B347" s="2">
        <v>2011</v>
      </c>
      <c r="C347" s="2">
        <v>7.5</v>
      </c>
      <c r="D347" s="3">
        <v>6597.23</v>
      </c>
      <c r="E347" s="3">
        <v>35</v>
      </c>
      <c r="F347" s="3">
        <v>28.0764</v>
      </c>
      <c r="G347" s="3">
        <f t="shared" si="68"/>
        <v>1305.0451893714289</v>
      </c>
      <c r="H347" s="3">
        <f t="shared" si="66"/>
        <v>188.49228571428571</v>
      </c>
      <c r="J347" s="3">
        <f t="shared" si="69"/>
        <v>1082.7302768665318</v>
      </c>
    </row>
    <row r="348" spans="1:10" s="5" customFormat="1" x14ac:dyDescent="0.25">
      <c r="A348" s="2" t="s">
        <v>29</v>
      </c>
      <c r="B348" s="2">
        <v>2010</v>
      </c>
      <c r="C348" s="2">
        <v>8.5</v>
      </c>
      <c r="D348" s="3">
        <v>404128.3</v>
      </c>
      <c r="E348" s="3">
        <v>35</v>
      </c>
      <c r="F348" s="3">
        <v>27.18468</v>
      </c>
      <c r="G348" s="3">
        <f t="shared" ref="G348:G357" si="70">D348*(1-F348/E348)</f>
        <v>90239.771015885708</v>
      </c>
      <c r="H348" s="3">
        <f t="shared" si="66"/>
        <v>11546.522857142856</v>
      </c>
      <c r="I348" s="3"/>
      <c r="J348" s="3">
        <f t="shared" si="69"/>
        <v>74867.393904928191</v>
      </c>
    </row>
    <row r="349" spans="1:10" s="5" customFormat="1" x14ac:dyDescent="0.25">
      <c r="A349" s="2" t="s">
        <v>29</v>
      </c>
      <c r="B349" s="2">
        <v>2009</v>
      </c>
      <c r="C349" s="2">
        <v>9.5</v>
      </c>
      <c r="D349" s="3">
        <v>63657.72</v>
      </c>
      <c r="E349" s="3">
        <v>35</v>
      </c>
      <c r="F349" s="3">
        <v>26.30189</v>
      </c>
      <c r="G349" s="3">
        <f t="shared" si="70"/>
        <v>15820.052883119999</v>
      </c>
      <c r="H349" s="3">
        <f t="shared" si="66"/>
        <v>1818.7920000000001</v>
      </c>
      <c r="I349" s="3"/>
      <c r="J349" s="3">
        <f t="shared" si="69"/>
        <v>13125.101243761337</v>
      </c>
    </row>
    <row r="350" spans="1:10" s="5" customFormat="1" x14ac:dyDescent="0.25">
      <c r="A350" s="2" t="s">
        <v>29</v>
      </c>
      <c r="B350" s="2">
        <v>2008</v>
      </c>
      <c r="C350" s="2">
        <v>10.5</v>
      </c>
      <c r="D350" s="3">
        <v>35413.85</v>
      </c>
      <c r="E350" s="3">
        <v>35</v>
      </c>
      <c r="F350" s="3">
        <v>25.42849</v>
      </c>
      <c r="G350" s="3">
        <f t="shared" si="70"/>
        <v>9684.6862689571408</v>
      </c>
      <c r="H350" s="3">
        <f t="shared" si="66"/>
        <v>1011.8242857142857</v>
      </c>
      <c r="I350" s="3"/>
      <c r="J350" s="3">
        <f t="shared" si="69"/>
        <v>8034.8965160386269</v>
      </c>
    </row>
    <row r="351" spans="1:10" s="5" customFormat="1" x14ac:dyDescent="0.25">
      <c r="A351" s="2" t="s">
        <v>29</v>
      </c>
      <c r="B351" s="2">
        <v>2007</v>
      </c>
      <c r="C351" s="2">
        <v>11.5</v>
      </c>
      <c r="D351" s="3">
        <v>97936.46</v>
      </c>
      <c r="E351" s="3">
        <v>35</v>
      </c>
      <c r="F351" s="3">
        <v>24.565249999999999</v>
      </c>
      <c r="G351" s="3">
        <f t="shared" si="70"/>
        <v>29198.356456714286</v>
      </c>
      <c r="H351" s="3">
        <f t="shared" si="66"/>
        <v>2798.1845714285714</v>
      </c>
      <c r="I351" s="3"/>
      <c r="J351" s="3">
        <f t="shared" si="69"/>
        <v>24224.406041949173</v>
      </c>
    </row>
    <row r="352" spans="1:10" s="5" customFormat="1" x14ac:dyDescent="0.25">
      <c r="A352" s="2" t="s">
        <v>29</v>
      </c>
      <c r="B352" s="2">
        <v>2006</v>
      </c>
      <c r="C352" s="2">
        <v>12.5</v>
      </c>
      <c r="D352" s="3">
        <v>55981.24</v>
      </c>
      <c r="E352" s="3">
        <v>35</v>
      </c>
      <c r="F352" s="3">
        <v>23.712409999999998</v>
      </c>
      <c r="G352" s="3">
        <f t="shared" si="70"/>
        <v>18054.093851760004</v>
      </c>
      <c r="H352" s="3">
        <f t="shared" si="66"/>
        <v>1599.4639999999999</v>
      </c>
      <c r="I352" s="3"/>
      <c r="J352" s="3">
        <f t="shared" si="69"/>
        <v>14978.572538247168</v>
      </c>
    </row>
    <row r="353" spans="1:10" s="5" customFormat="1" x14ac:dyDescent="0.25">
      <c r="A353" s="2" t="s">
        <v>29</v>
      </c>
      <c r="B353" s="2">
        <v>2005</v>
      </c>
      <c r="C353" s="2">
        <v>13.5</v>
      </c>
      <c r="D353" s="3">
        <v>99945.45</v>
      </c>
      <c r="E353" s="3">
        <v>35</v>
      </c>
      <c r="F353" s="3">
        <v>22.870419999999999</v>
      </c>
      <c r="G353" s="3">
        <f t="shared" si="70"/>
        <v>34637.038040314292</v>
      </c>
      <c r="H353" s="3">
        <f t="shared" si="66"/>
        <v>2855.5842857142857</v>
      </c>
      <c r="I353" s="3"/>
      <c r="J353" s="3">
        <f t="shared" si="69"/>
        <v>28736.606282031575</v>
      </c>
    </row>
    <row r="354" spans="1:10" x14ac:dyDescent="0.25">
      <c r="A354" s="2" t="s">
        <v>29</v>
      </c>
      <c r="B354" s="2">
        <v>2004</v>
      </c>
      <c r="C354" s="2">
        <v>14.5</v>
      </c>
      <c r="D354" s="3">
        <v>59721.75</v>
      </c>
      <c r="E354" s="3">
        <v>35</v>
      </c>
      <c r="F354" s="3">
        <v>22.039729999999999</v>
      </c>
      <c r="G354" s="3">
        <f t="shared" si="70"/>
        <v>22114.571567785719</v>
      </c>
      <c r="H354" s="3">
        <f t="shared" si="66"/>
        <v>1706.3357142857142</v>
      </c>
      <c r="J354" s="3">
        <f t="shared" si="69"/>
        <v>18347.346430130881</v>
      </c>
    </row>
    <row r="355" spans="1:10" x14ac:dyDescent="0.25">
      <c r="A355" s="2" t="s">
        <v>29</v>
      </c>
      <c r="B355" s="2">
        <v>2003</v>
      </c>
      <c r="C355" s="2">
        <v>15.5</v>
      </c>
      <c r="D355" s="3">
        <v>274740.90000000002</v>
      </c>
      <c r="E355" s="3">
        <v>35</v>
      </c>
      <c r="F355" s="3">
        <v>21.220759999999999</v>
      </c>
      <c r="G355" s="3">
        <f t="shared" si="70"/>
        <v>108163.45139760003</v>
      </c>
      <c r="H355" s="3">
        <f t="shared" si="66"/>
        <v>7849.7400000000007</v>
      </c>
      <c r="J355" s="3">
        <f t="shared" si="69"/>
        <v>89737.768954169092</v>
      </c>
    </row>
    <row r="356" spans="1:10" x14ac:dyDescent="0.25">
      <c r="A356" s="2" t="s">
        <v>29</v>
      </c>
      <c r="B356" s="2">
        <v>2002</v>
      </c>
      <c r="C356" s="2">
        <v>16.5</v>
      </c>
      <c r="D356" s="3">
        <v>21503</v>
      </c>
      <c r="E356" s="3">
        <v>35</v>
      </c>
      <c r="F356" s="3">
        <v>20.41394</v>
      </c>
      <c r="G356" s="3">
        <f t="shared" si="70"/>
        <v>8961.258519428573</v>
      </c>
      <c r="H356" s="3">
        <f t="shared" si="66"/>
        <v>614.37142857142862</v>
      </c>
      <c r="J356" s="3">
        <f t="shared" si="69"/>
        <v>7434.7049411267562</v>
      </c>
    </row>
    <row r="357" spans="1:10" x14ac:dyDescent="0.25">
      <c r="A357" s="2" t="s">
        <v>29</v>
      </c>
      <c r="B357" s="2">
        <v>1998</v>
      </c>
      <c r="C357" s="2">
        <v>20.5</v>
      </c>
      <c r="D357" s="3">
        <v>16265.4</v>
      </c>
      <c r="E357" s="3">
        <v>35</v>
      </c>
      <c r="F357" s="3">
        <v>17.317450000000001</v>
      </c>
      <c r="G357" s="3">
        <f t="shared" si="70"/>
        <v>8217.5356791428567</v>
      </c>
      <c r="H357" s="3">
        <f t="shared" si="66"/>
        <v>464.72571428571428</v>
      </c>
      <c r="J357" s="3">
        <f t="shared" si="69"/>
        <v>6817.6755513917051</v>
      </c>
    </row>
    <row r="358" spans="1:10" x14ac:dyDescent="0.25">
      <c r="A358" s="2" t="s">
        <v>29</v>
      </c>
      <c r="B358" s="2">
        <v>1995</v>
      </c>
      <c r="C358" s="2">
        <v>23.5</v>
      </c>
      <c r="D358" s="3">
        <v>107854.2</v>
      </c>
      <c r="E358" s="3">
        <v>35</v>
      </c>
      <c r="F358" s="3">
        <v>15.144399999999999</v>
      </c>
      <c r="G358" s="3">
        <f t="shared" si="68"/>
        <v>61185.995814857139</v>
      </c>
      <c r="H358" s="3">
        <f t="shared" si="66"/>
        <v>3081.5485714285714</v>
      </c>
      <c r="J358" s="3">
        <f t="shared" si="69"/>
        <v>50762.939650298889</v>
      </c>
    </row>
    <row r="359" spans="1:10" x14ac:dyDescent="0.25">
      <c r="A359" s="2" t="s">
        <v>29</v>
      </c>
      <c r="B359" s="2">
        <v>1985</v>
      </c>
      <c r="C359" s="2">
        <v>33.5</v>
      </c>
      <c r="D359" s="3">
        <v>1298925</v>
      </c>
      <c r="E359" s="3">
        <v>35</v>
      </c>
      <c r="F359" s="3">
        <v>9.0839529999999993</v>
      </c>
      <c r="G359" s="3">
        <f t="shared" si="68"/>
        <v>961800.03855642863</v>
      </c>
      <c r="H359" s="3">
        <f t="shared" si="66"/>
        <v>37112.142857142855</v>
      </c>
      <c r="J359" s="3">
        <f t="shared" si="69"/>
        <v>797957.05966167781</v>
      </c>
    </row>
    <row r="360" spans="1:10" x14ac:dyDescent="0.25">
      <c r="A360" s="2" t="s">
        <v>29</v>
      </c>
      <c r="B360" s="2">
        <v>1975</v>
      </c>
      <c r="C360" s="2">
        <v>43.5</v>
      </c>
      <c r="D360" s="3">
        <v>1147112</v>
      </c>
      <c r="E360" s="3">
        <v>35</v>
      </c>
      <c r="F360" s="3">
        <v>5.3093959999999996</v>
      </c>
      <c r="G360" s="3">
        <f t="shared" si="68"/>
        <v>973098.51816137147</v>
      </c>
      <c r="H360" s="3">
        <f t="shared" si="66"/>
        <v>32774.62857142857</v>
      </c>
      <c r="J360" s="3">
        <f t="shared" si="69"/>
        <v>807330.839244531</v>
      </c>
    </row>
    <row r="361" spans="1:10" s="5" customFormat="1" x14ac:dyDescent="0.25">
      <c r="A361" s="6" t="s">
        <v>106</v>
      </c>
      <c r="B361" s="2"/>
      <c r="C361" s="2"/>
      <c r="D361" s="3">
        <f>SUBTOTAL(9,D343:D360)</f>
        <v>4000082.6499999994</v>
      </c>
      <c r="E361" s="3"/>
      <c r="F361" s="3"/>
      <c r="G361" s="3">
        <f>SUBTOTAL(9,G343:G360)</f>
        <v>2362020.5757816229</v>
      </c>
      <c r="H361" s="3">
        <f>SUBTOTAL(9,H343:H360)</f>
        <v>114288.07571428572</v>
      </c>
      <c r="I361" s="3">
        <v>1959649.53</v>
      </c>
      <c r="J361" s="3">
        <f>SUBTOTAL(9,J343:J360)</f>
        <v>1959649.53</v>
      </c>
    </row>
    <row r="362" spans="1:10" x14ac:dyDescent="0.25">
      <c r="A362" s="2" t="s">
        <v>30</v>
      </c>
      <c r="B362" s="2">
        <v>2018</v>
      </c>
      <c r="C362" s="2">
        <v>0.5</v>
      </c>
      <c r="D362" s="3">
        <v>2972.3</v>
      </c>
      <c r="E362" s="3">
        <v>30</v>
      </c>
      <c r="F362" s="3">
        <v>29.500240000000002</v>
      </c>
      <c r="G362" s="3">
        <f>D362*(1-F362/E362)</f>
        <v>49.514554933333137</v>
      </c>
      <c r="H362" s="3">
        <f t="shared" si="66"/>
        <v>99.076666666666668</v>
      </c>
      <c r="J362" s="3">
        <f>+I$367/G$367*G362</f>
        <v>75.501948022370769</v>
      </c>
    </row>
    <row r="363" spans="1:10" x14ac:dyDescent="0.25">
      <c r="A363" s="2" t="s">
        <v>30</v>
      </c>
      <c r="B363" s="2">
        <v>2010</v>
      </c>
      <c r="C363" s="2">
        <v>8.5</v>
      </c>
      <c r="D363" s="3">
        <v>4321.8999999999996</v>
      </c>
      <c r="E363" s="3">
        <v>30</v>
      </c>
      <c r="F363" s="3">
        <v>21.997579999999999</v>
      </c>
      <c r="G363" s="3">
        <f>D363*(1-F363/E363)</f>
        <v>1152.8552999333333</v>
      </c>
      <c r="H363" s="3">
        <f t="shared" si="66"/>
        <v>144.06333333333333</v>
      </c>
      <c r="J363" s="3">
        <f>+I$367/G$367*G363</f>
        <v>1757.9239286322265</v>
      </c>
    </row>
    <row r="364" spans="1:10" x14ac:dyDescent="0.25">
      <c r="A364" s="2" t="s">
        <v>30</v>
      </c>
      <c r="B364" s="2">
        <v>2009</v>
      </c>
      <c r="C364" s="2">
        <v>9.5</v>
      </c>
      <c r="D364" s="3">
        <v>619.45000000000005</v>
      </c>
      <c r="E364" s="3">
        <v>30</v>
      </c>
      <c r="F364" s="3">
        <v>21.153320000000001</v>
      </c>
      <c r="G364" s="3">
        <f>D364*(1-F364/E364)</f>
        <v>182.66919753333335</v>
      </c>
      <c r="H364" s="3">
        <f t="shared" si="66"/>
        <v>20.648333333333333</v>
      </c>
      <c r="J364" s="3">
        <f>+I$367/G$367*G364</f>
        <v>278.54194137500434</v>
      </c>
    </row>
    <row r="365" spans="1:10" s="5" customFormat="1" x14ac:dyDescent="0.25">
      <c r="A365" s="2" t="s">
        <v>30</v>
      </c>
      <c r="B365" s="2">
        <v>2008</v>
      </c>
      <c r="C365" s="2">
        <v>10.5</v>
      </c>
      <c r="D365" s="3">
        <v>882.55</v>
      </c>
      <c r="E365" s="3">
        <v>30</v>
      </c>
      <c r="F365" s="3">
        <v>20.330960000000001</v>
      </c>
      <c r="G365" s="3">
        <f t="shared" ref="G365:G366" si="71">D365*(1-F365/E365)</f>
        <v>284.44704173333332</v>
      </c>
      <c r="H365" s="3">
        <f t="shared" si="66"/>
        <v>29.418333333333333</v>
      </c>
      <c r="I365" s="3"/>
      <c r="J365" s="3">
        <f>+I$367/G$367*G365</f>
        <v>433.73722714428436</v>
      </c>
    </row>
    <row r="366" spans="1:10" s="5" customFormat="1" x14ac:dyDescent="0.25">
      <c r="A366" s="2" t="s">
        <v>30</v>
      </c>
      <c r="B366" s="2">
        <v>1995</v>
      </c>
      <c r="C366" s="2">
        <v>23.5</v>
      </c>
      <c r="D366" s="3">
        <v>27646.71</v>
      </c>
      <c r="E366" s="3">
        <v>30</v>
      </c>
      <c r="F366" s="3">
        <v>13.37297</v>
      </c>
      <c r="G366" s="3">
        <f t="shared" si="71"/>
        <v>15322.755885709998</v>
      </c>
      <c r="H366" s="3">
        <f t="shared" si="66"/>
        <v>921.55700000000002</v>
      </c>
      <c r="I366" s="3"/>
      <c r="J366" s="3">
        <f>+I$367/G$367*G366</f>
        <v>23364.804954826115</v>
      </c>
    </row>
    <row r="367" spans="1:10" s="5" customFormat="1" x14ac:dyDescent="0.25">
      <c r="A367" s="6" t="s">
        <v>107</v>
      </c>
      <c r="B367" s="2"/>
      <c r="C367" s="2"/>
      <c r="D367" s="3">
        <f>SUBTOTAL(9,D362:D366)</f>
        <v>36442.909999999996</v>
      </c>
      <c r="E367" s="3"/>
      <c r="F367" s="3"/>
      <c r="G367" s="3">
        <f>SUBTOTAL(9,G362:G366)</f>
        <v>16992.241979843329</v>
      </c>
      <c r="H367" s="3">
        <f>SUBTOTAL(9,H362:H366)</f>
        <v>1214.7636666666667</v>
      </c>
      <c r="I367" s="3">
        <v>25910.51</v>
      </c>
      <c r="J367" s="3">
        <f>SUBTOTAL(9,J362:J366)</f>
        <v>25910.510000000002</v>
      </c>
    </row>
    <row r="368" spans="1:10" x14ac:dyDescent="0.25">
      <c r="A368" s="2" t="s">
        <v>31</v>
      </c>
      <c r="B368" s="2">
        <v>2018</v>
      </c>
      <c r="C368" s="2">
        <v>0.5</v>
      </c>
      <c r="D368" s="3">
        <v>7186671</v>
      </c>
      <c r="E368" s="3">
        <v>50</v>
      </c>
      <c r="F368" s="3">
        <v>49.5077</v>
      </c>
      <c r="G368" s="3">
        <f t="shared" ref="G368:G391" si="72">D368*(1-F368/E368)</f>
        <v>70759.962666000152</v>
      </c>
      <c r="H368" s="3">
        <f t="shared" si="66"/>
        <v>143733.42000000001</v>
      </c>
      <c r="J368" s="3">
        <f t="shared" ref="J368:J391" si="73">+I$392/G$392*G368</f>
        <v>63920.755508430848</v>
      </c>
    </row>
    <row r="369" spans="1:10" x14ac:dyDescent="0.25">
      <c r="A369" s="2" t="s">
        <v>31</v>
      </c>
      <c r="B369" s="2">
        <v>2017</v>
      </c>
      <c r="C369" s="2">
        <v>1.5</v>
      </c>
      <c r="D369" s="3">
        <v>906561.3</v>
      </c>
      <c r="E369" s="3">
        <v>50</v>
      </c>
      <c r="F369" s="3">
        <v>48.524929999999998</v>
      </c>
      <c r="G369" s="3">
        <f t="shared" si="72"/>
        <v>26744.827535820012</v>
      </c>
      <c r="H369" s="3">
        <f t="shared" si="66"/>
        <v>18131.226000000002</v>
      </c>
      <c r="J369" s="3">
        <f t="shared" si="73"/>
        <v>24159.842905820682</v>
      </c>
    </row>
    <row r="370" spans="1:10" x14ac:dyDescent="0.25">
      <c r="A370" s="2" t="s">
        <v>31</v>
      </c>
      <c r="B370" s="2">
        <v>2016</v>
      </c>
      <c r="C370" s="2">
        <v>2.5</v>
      </c>
      <c r="D370" s="3">
        <v>930426.9</v>
      </c>
      <c r="E370" s="3">
        <v>50</v>
      </c>
      <c r="F370" s="3">
        <v>47.544809999999998</v>
      </c>
      <c r="G370" s="3">
        <f t="shared" si="72"/>
        <v>45687.496412220033</v>
      </c>
      <c r="H370" s="3">
        <f t="shared" si="66"/>
        <v>18608.538</v>
      </c>
      <c r="J370" s="3">
        <f t="shared" si="73"/>
        <v>41271.634098261864</v>
      </c>
    </row>
    <row r="371" spans="1:10" x14ac:dyDescent="0.25">
      <c r="A371" s="2" t="s">
        <v>31</v>
      </c>
      <c r="B371" s="2">
        <v>2015</v>
      </c>
      <c r="C371" s="2">
        <v>3.5</v>
      </c>
      <c r="D371" s="3">
        <v>683924.7</v>
      </c>
      <c r="E371" s="3">
        <v>50</v>
      </c>
      <c r="F371" s="3">
        <v>46.567630000000001</v>
      </c>
      <c r="G371" s="3">
        <f t="shared" si="72"/>
        <v>46949.652450780013</v>
      </c>
      <c r="H371" s="3">
        <f t="shared" si="66"/>
        <v>13678.493999999999</v>
      </c>
      <c r="J371" s="3">
        <f t="shared" si="73"/>
        <v>42411.798175723248</v>
      </c>
    </row>
    <row r="372" spans="1:10" x14ac:dyDescent="0.25">
      <c r="A372" s="2" t="s">
        <v>31</v>
      </c>
      <c r="B372" s="2">
        <v>2014</v>
      </c>
      <c r="C372" s="2">
        <v>4.5</v>
      </c>
      <c r="D372" s="3">
        <v>787430.3</v>
      </c>
      <c r="E372" s="3">
        <v>50</v>
      </c>
      <c r="F372" s="3">
        <v>45.593699999999998</v>
      </c>
      <c r="G372" s="3">
        <f t="shared" si="72"/>
        <v>69393.082617800028</v>
      </c>
      <c r="H372" s="3">
        <f t="shared" si="66"/>
        <v>15748.606000000002</v>
      </c>
      <c r="J372" s="3">
        <f t="shared" si="73"/>
        <v>62685.989376871905</v>
      </c>
    </row>
    <row r="373" spans="1:10" x14ac:dyDescent="0.25">
      <c r="A373" s="2" t="s">
        <v>31</v>
      </c>
      <c r="B373" s="2">
        <v>2013</v>
      </c>
      <c r="C373" s="2">
        <v>5.5</v>
      </c>
      <c r="D373" s="3">
        <v>1031475</v>
      </c>
      <c r="E373" s="3">
        <v>50</v>
      </c>
      <c r="F373" s="3">
        <v>44.62332</v>
      </c>
      <c r="G373" s="3">
        <f t="shared" si="72"/>
        <v>110918.22006000001</v>
      </c>
      <c r="H373" s="3">
        <f t="shared" si="66"/>
        <v>20629.5</v>
      </c>
      <c r="J373" s="3">
        <f t="shared" si="73"/>
        <v>100197.57160347249</v>
      </c>
    </row>
    <row r="374" spans="1:10" x14ac:dyDescent="0.25">
      <c r="A374" s="2" t="s">
        <v>31</v>
      </c>
      <c r="B374" s="2">
        <v>2012</v>
      </c>
      <c r="C374" s="2">
        <v>6.5</v>
      </c>
      <c r="D374" s="3">
        <v>1222191</v>
      </c>
      <c r="E374" s="3">
        <v>50</v>
      </c>
      <c r="F374" s="3">
        <v>43.656829999999999</v>
      </c>
      <c r="G374" s="3">
        <f t="shared" si="72"/>
        <v>155051.30570939995</v>
      </c>
      <c r="H374" s="3">
        <f t="shared" si="66"/>
        <v>24443.82</v>
      </c>
      <c r="J374" s="3">
        <f t="shared" si="73"/>
        <v>140065.03437961411</v>
      </c>
    </row>
    <row r="375" spans="1:10" x14ac:dyDescent="0.25">
      <c r="A375" s="2" t="s">
        <v>31</v>
      </c>
      <c r="B375" s="2">
        <v>2011</v>
      </c>
      <c r="C375" s="2">
        <v>7.5</v>
      </c>
      <c r="D375" s="3">
        <v>12229866</v>
      </c>
      <c r="E375" s="3">
        <v>50</v>
      </c>
      <c r="F375" s="3">
        <v>42.69455</v>
      </c>
      <c r="G375" s="3">
        <f t="shared" si="72"/>
        <v>1786893.4913940006</v>
      </c>
      <c r="H375" s="3">
        <f t="shared" si="66"/>
        <v>244597.32</v>
      </c>
      <c r="J375" s="3">
        <f t="shared" si="73"/>
        <v>1614183.751369958</v>
      </c>
    </row>
    <row r="376" spans="1:10" x14ac:dyDescent="0.25">
      <c r="A376" s="2" t="s">
        <v>31</v>
      </c>
      <c r="B376" s="2">
        <v>2010</v>
      </c>
      <c r="C376" s="2">
        <v>8.5</v>
      </c>
      <c r="D376" s="3">
        <v>633266.19999999995</v>
      </c>
      <c r="E376" s="3">
        <v>50</v>
      </c>
      <c r="F376" s="3">
        <v>41.736829999999998</v>
      </c>
      <c r="G376" s="3">
        <f t="shared" si="72"/>
        <v>104655.72531708002</v>
      </c>
      <c r="H376" s="3">
        <f t="shared" si="66"/>
        <v>12665.323999999999</v>
      </c>
      <c r="J376" s="3">
        <f t="shared" si="73"/>
        <v>94540.369702101714</v>
      </c>
    </row>
    <row r="377" spans="1:10" x14ac:dyDescent="0.25">
      <c r="A377" s="2" t="s">
        <v>31</v>
      </c>
      <c r="B377" s="2">
        <v>2009</v>
      </c>
      <c r="C377" s="2">
        <v>9.5</v>
      </c>
      <c r="D377" s="3">
        <v>379546.9</v>
      </c>
      <c r="E377" s="3">
        <v>50</v>
      </c>
      <c r="F377" s="3">
        <v>40.784019999999998</v>
      </c>
      <c r="G377" s="3">
        <f t="shared" si="72"/>
        <v>69957.932789240018</v>
      </c>
      <c r="H377" s="3">
        <f t="shared" si="66"/>
        <v>7590.9380000000001</v>
      </c>
      <c r="J377" s="3">
        <f t="shared" si="73"/>
        <v>63196.244729576603</v>
      </c>
    </row>
    <row r="378" spans="1:10" x14ac:dyDescent="0.25">
      <c r="A378" s="2" t="s">
        <v>31</v>
      </c>
      <c r="B378" s="2">
        <v>2008</v>
      </c>
      <c r="C378" s="2">
        <v>10.5</v>
      </c>
      <c r="D378" s="3">
        <v>15803171</v>
      </c>
      <c r="E378" s="3">
        <v>50</v>
      </c>
      <c r="F378" s="3">
        <v>39.836480000000002</v>
      </c>
      <c r="G378" s="3">
        <f t="shared" si="72"/>
        <v>3212316.8904383993</v>
      </c>
      <c r="H378" s="3">
        <f t="shared" si="66"/>
        <v>316063.42</v>
      </c>
      <c r="J378" s="3">
        <f t="shared" si="73"/>
        <v>2901834.8064784622</v>
      </c>
    </row>
    <row r="379" spans="1:10" s="5" customFormat="1" x14ac:dyDescent="0.25">
      <c r="A379" s="2" t="s">
        <v>31</v>
      </c>
      <c r="B379" s="2">
        <v>2007</v>
      </c>
      <c r="C379" s="2">
        <v>11.5</v>
      </c>
      <c r="D379" s="3">
        <v>2551387</v>
      </c>
      <c r="E379" s="3">
        <v>50</v>
      </c>
      <c r="F379" s="3">
        <v>38.894559999999998</v>
      </c>
      <c r="G379" s="3">
        <f t="shared" ref="G379:G390" si="74">D379*(1-F379/E379)</f>
        <v>566685.50490559998</v>
      </c>
      <c r="H379" s="3">
        <f t="shared" si="66"/>
        <v>51027.74</v>
      </c>
      <c r="I379" s="3"/>
      <c r="J379" s="3">
        <f t="shared" si="73"/>
        <v>511913.29453099787</v>
      </c>
    </row>
    <row r="380" spans="1:10" s="5" customFormat="1" x14ac:dyDescent="0.25">
      <c r="A380" s="2" t="s">
        <v>31</v>
      </c>
      <c r="B380" s="2">
        <v>2006</v>
      </c>
      <c r="C380" s="2">
        <v>12.5</v>
      </c>
      <c r="D380" s="3">
        <v>303081.09999999998</v>
      </c>
      <c r="E380" s="3">
        <v>50</v>
      </c>
      <c r="F380" s="3">
        <v>37.95861</v>
      </c>
      <c r="G380" s="3">
        <f t="shared" si="74"/>
        <v>72990.354534580008</v>
      </c>
      <c r="H380" s="3">
        <f t="shared" si="66"/>
        <v>6061.6219999999994</v>
      </c>
      <c r="I380" s="3"/>
      <c r="J380" s="3">
        <f t="shared" si="73"/>
        <v>65935.57190951395</v>
      </c>
    </row>
    <row r="381" spans="1:10" s="5" customFormat="1" x14ac:dyDescent="0.25">
      <c r="A381" s="2" t="s">
        <v>31</v>
      </c>
      <c r="B381" s="2">
        <v>2004</v>
      </c>
      <c r="C381" s="2">
        <v>14.5</v>
      </c>
      <c r="D381" s="3">
        <v>242791.4</v>
      </c>
      <c r="E381" s="3">
        <v>50</v>
      </c>
      <c r="F381" s="3">
        <v>36.106029999999997</v>
      </c>
      <c r="G381" s="3">
        <f t="shared" si="74"/>
        <v>67466.728557160022</v>
      </c>
      <c r="H381" s="3">
        <f t="shared" si="66"/>
        <v>4855.8279999999995</v>
      </c>
      <c r="I381" s="3"/>
      <c r="J381" s="3">
        <f t="shared" si="73"/>
        <v>60945.824426332605</v>
      </c>
    </row>
    <row r="382" spans="1:10" s="5" customFormat="1" x14ac:dyDescent="0.25">
      <c r="A382" s="2" t="s">
        <v>31</v>
      </c>
      <c r="B382" s="2">
        <v>2003</v>
      </c>
      <c r="C382" s="2">
        <v>15.5</v>
      </c>
      <c r="D382" s="3">
        <v>9774198</v>
      </c>
      <c r="E382" s="3">
        <v>50</v>
      </c>
      <c r="F382" s="3">
        <v>35.190089999999998</v>
      </c>
      <c r="G382" s="3">
        <f t="shared" si="74"/>
        <v>2895099.8540436006</v>
      </c>
      <c r="H382" s="3">
        <f t="shared" si="66"/>
        <v>195483.96</v>
      </c>
      <c r="I382" s="3"/>
      <c r="J382" s="3">
        <f t="shared" si="73"/>
        <v>2615277.9477332016</v>
      </c>
    </row>
    <row r="383" spans="1:10" s="5" customFormat="1" x14ac:dyDescent="0.25">
      <c r="A383" s="2" t="s">
        <v>31</v>
      </c>
      <c r="B383" s="2">
        <v>2002</v>
      </c>
      <c r="C383" s="2">
        <v>16.5</v>
      </c>
      <c r="D383" s="3">
        <v>375842.3</v>
      </c>
      <c r="E383" s="3">
        <v>50</v>
      </c>
      <c r="F383" s="3">
        <v>34.281500000000001</v>
      </c>
      <c r="G383" s="3">
        <f t="shared" si="74"/>
        <v>118153.54385099997</v>
      </c>
      <c r="H383" s="3">
        <f t="shared" si="66"/>
        <v>7516.8459999999995</v>
      </c>
      <c r="I383" s="3"/>
      <c r="J383" s="3">
        <f t="shared" si="73"/>
        <v>106733.57509533223</v>
      </c>
    </row>
    <row r="384" spans="1:10" s="5" customFormat="1" x14ac:dyDescent="0.25">
      <c r="A384" s="2" t="s">
        <v>31</v>
      </c>
      <c r="B384" s="2">
        <v>2001</v>
      </c>
      <c r="C384" s="2">
        <v>17.5</v>
      </c>
      <c r="D384" s="3">
        <v>49555.37</v>
      </c>
      <c r="E384" s="3">
        <v>50</v>
      </c>
      <c r="F384" s="3">
        <v>33.380569999999999</v>
      </c>
      <c r="G384" s="3">
        <f t="shared" si="74"/>
        <v>16471.640056782002</v>
      </c>
      <c r="H384" s="3">
        <f t="shared" si="66"/>
        <v>991.1074000000001</v>
      </c>
      <c r="I384" s="3"/>
      <c r="J384" s="3">
        <f t="shared" si="73"/>
        <v>14879.596274834419</v>
      </c>
    </row>
    <row r="385" spans="1:10" s="5" customFormat="1" x14ac:dyDescent="0.25">
      <c r="A385" s="2" t="s">
        <v>31</v>
      </c>
      <c r="B385" s="2">
        <v>2000</v>
      </c>
      <c r="C385" s="2">
        <v>18.5</v>
      </c>
      <c r="D385" s="3">
        <v>61870.68</v>
      </c>
      <c r="E385" s="3">
        <v>50</v>
      </c>
      <c r="F385" s="3">
        <v>32.4876</v>
      </c>
      <c r="G385" s="3">
        <f t="shared" si="74"/>
        <v>21670.08192864</v>
      </c>
      <c r="H385" s="3">
        <f t="shared" si="66"/>
        <v>1237.4136000000001</v>
      </c>
      <c r="I385" s="3"/>
      <c r="J385" s="3">
        <f t="shared" si="73"/>
        <v>19575.589876248341</v>
      </c>
    </row>
    <row r="386" spans="1:10" s="5" customFormat="1" x14ac:dyDescent="0.25">
      <c r="A386" s="2" t="s">
        <v>31</v>
      </c>
      <c r="B386" s="2">
        <v>1996</v>
      </c>
      <c r="C386" s="2">
        <v>22.5</v>
      </c>
      <c r="D386" s="3">
        <v>1959949</v>
      </c>
      <c r="E386" s="3">
        <v>50</v>
      </c>
      <c r="F386" s="3">
        <v>29.00104</v>
      </c>
      <c r="G386" s="3">
        <f t="shared" si="74"/>
        <v>823137.81306079996</v>
      </c>
      <c r="H386" s="3">
        <f t="shared" si="66"/>
        <v>39198.980000000003</v>
      </c>
      <c r="I386" s="3"/>
      <c r="J386" s="3">
        <f t="shared" si="73"/>
        <v>743578.5565173201</v>
      </c>
    </row>
    <row r="387" spans="1:10" s="5" customFormat="1" x14ac:dyDescent="0.25">
      <c r="A387" s="2" t="s">
        <v>31</v>
      </c>
      <c r="B387" s="2">
        <v>1995</v>
      </c>
      <c r="C387" s="2">
        <v>23.5</v>
      </c>
      <c r="D387" s="3">
        <v>893722.1</v>
      </c>
      <c r="E387" s="3">
        <v>50</v>
      </c>
      <c r="F387" s="3">
        <v>28.152010000000001</v>
      </c>
      <c r="G387" s="3">
        <f t="shared" si="74"/>
        <v>390520.63007158</v>
      </c>
      <c r="H387" s="3">
        <f t="shared" si="66"/>
        <v>17874.441999999999</v>
      </c>
      <c r="I387" s="3"/>
      <c r="J387" s="3">
        <f t="shared" si="73"/>
        <v>352775.39409723494</v>
      </c>
    </row>
    <row r="388" spans="1:10" x14ac:dyDescent="0.25">
      <c r="A388" s="2" t="s">
        <v>31</v>
      </c>
      <c r="B388" s="2">
        <v>1992</v>
      </c>
      <c r="C388" s="2">
        <v>26.5</v>
      </c>
      <c r="D388" s="3">
        <v>2947.34</v>
      </c>
      <c r="E388" s="3">
        <v>50</v>
      </c>
      <c r="F388" s="3">
        <v>25.662939999999999</v>
      </c>
      <c r="G388" s="3">
        <f t="shared" si="74"/>
        <v>1434.5918084080001</v>
      </c>
      <c r="H388" s="3">
        <f t="shared" si="66"/>
        <v>58.946800000000003</v>
      </c>
      <c r="J388" s="3">
        <f t="shared" si="73"/>
        <v>1295.9333044378072</v>
      </c>
    </row>
    <row r="389" spans="1:10" x14ac:dyDescent="0.25">
      <c r="A389" s="2" t="s">
        <v>31</v>
      </c>
      <c r="B389" s="2">
        <v>1990</v>
      </c>
      <c r="C389" s="2">
        <v>28.5</v>
      </c>
      <c r="D389" s="3">
        <v>131154</v>
      </c>
      <c r="E389" s="3">
        <v>50</v>
      </c>
      <c r="F389" s="3">
        <v>24.054089999999999</v>
      </c>
      <c r="G389" s="3">
        <f t="shared" si="74"/>
        <v>68058.197602800021</v>
      </c>
      <c r="H389" s="3">
        <f t="shared" si="66"/>
        <v>2623.08</v>
      </c>
      <c r="J389" s="3">
        <f t="shared" si="73"/>
        <v>61480.125842454261</v>
      </c>
    </row>
    <row r="390" spans="1:10" x14ac:dyDescent="0.25">
      <c r="A390" s="2" t="s">
        <v>31</v>
      </c>
      <c r="B390" s="2">
        <v>1985</v>
      </c>
      <c r="C390" s="2">
        <v>33.5</v>
      </c>
      <c r="D390" s="3">
        <v>98556.08</v>
      </c>
      <c r="E390" s="3">
        <v>50</v>
      </c>
      <c r="F390" s="3">
        <v>20.22307</v>
      </c>
      <c r="G390" s="3">
        <f t="shared" si="74"/>
        <v>58693.949904688001</v>
      </c>
      <c r="H390" s="3">
        <f t="shared" ref="H390:H453" si="75">+D390/E390</f>
        <v>1971.1215999999999</v>
      </c>
      <c r="J390" s="3">
        <f t="shared" si="73"/>
        <v>53020.966664307678</v>
      </c>
    </row>
    <row r="391" spans="1:10" x14ac:dyDescent="0.25">
      <c r="A391" s="2" t="s">
        <v>31</v>
      </c>
      <c r="B391" s="2">
        <v>1975</v>
      </c>
      <c r="C391" s="2">
        <v>43.5</v>
      </c>
      <c r="D391" s="3">
        <v>2204705</v>
      </c>
      <c r="E391" s="3">
        <v>50</v>
      </c>
      <c r="F391" s="3">
        <v>13.54086</v>
      </c>
      <c r="G391" s="3">
        <f t="shared" si="72"/>
        <v>1607632.9650739999</v>
      </c>
      <c r="H391" s="3">
        <f t="shared" si="75"/>
        <v>44094.1</v>
      </c>
      <c r="J391" s="3">
        <f t="shared" si="73"/>
        <v>1452249.4053994911</v>
      </c>
    </row>
    <row r="392" spans="1:10" s="5" customFormat="1" x14ac:dyDescent="0.25">
      <c r="A392" s="6" t="s">
        <v>108</v>
      </c>
      <c r="B392" s="2"/>
      <c r="C392" s="2"/>
      <c r="D392" s="3">
        <f>SUBTOTAL(9,D368:D391)</f>
        <v>60444289.669999994</v>
      </c>
      <c r="E392" s="3"/>
      <c r="F392" s="3"/>
      <c r="G392" s="3">
        <f>SUBTOTAL(9,G368:G391)</f>
        <v>12407344.442790378</v>
      </c>
      <c r="H392" s="3">
        <f>SUBTOTAL(9,H368:H391)</f>
        <v>1208885.7934000003</v>
      </c>
      <c r="I392" s="3">
        <v>11208129.58</v>
      </c>
      <c r="J392" s="3">
        <f>SUBTOTAL(9,J368:J391)</f>
        <v>11208129.579999998</v>
      </c>
    </row>
    <row r="393" spans="1:10" x14ac:dyDescent="0.25">
      <c r="A393" s="2" t="s">
        <v>32</v>
      </c>
      <c r="B393" s="2">
        <v>2017</v>
      </c>
      <c r="C393" s="2">
        <v>1.5</v>
      </c>
      <c r="D393" s="3">
        <v>438535.2</v>
      </c>
      <c r="E393" s="3">
        <v>60</v>
      </c>
      <c r="F393" s="3">
        <v>58.524569999999997</v>
      </c>
      <c r="G393" s="3">
        <f t="shared" ref="G393:G398" si="76">D393*(1-F393/E393)</f>
        <v>10783.799835600032</v>
      </c>
      <c r="H393" s="3">
        <f t="shared" si="75"/>
        <v>7308.92</v>
      </c>
      <c r="J393" s="3">
        <f t="shared" ref="J393:J399" si="77">+I$400/G$400*G393</f>
        <v>13475.992232730738</v>
      </c>
    </row>
    <row r="394" spans="1:10" x14ac:dyDescent="0.25">
      <c r="A394" s="2" t="s">
        <v>32</v>
      </c>
      <c r="B394" s="2">
        <v>2016</v>
      </c>
      <c r="C394" s="2">
        <v>2.5</v>
      </c>
      <c r="D394" s="3">
        <v>350382.2</v>
      </c>
      <c r="E394" s="3">
        <v>60</v>
      </c>
      <c r="F394" s="3">
        <v>57.543489999999998</v>
      </c>
      <c r="G394" s="3">
        <f t="shared" si="76"/>
        <v>14345.289635366671</v>
      </c>
      <c r="H394" s="3">
        <f t="shared" si="75"/>
        <v>5839.7033333333338</v>
      </c>
      <c r="J394" s="3">
        <f t="shared" si="77"/>
        <v>17926.613498915845</v>
      </c>
    </row>
    <row r="395" spans="1:10" x14ac:dyDescent="0.25">
      <c r="A395" s="2" t="s">
        <v>32</v>
      </c>
      <c r="B395" s="2">
        <v>2011</v>
      </c>
      <c r="C395" s="2">
        <v>7.5</v>
      </c>
      <c r="D395" s="3">
        <v>3554046</v>
      </c>
      <c r="E395" s="3">
        <v>60</v>
      </c>
      <c r="F395" s="3">
        <v>52.677869999999999</v>
      </c>
      <c r="G395" s="3">
        <f t="shared" si="76"/>
        <v>433719.78063300025</v>
      </c>
      <c r="H395" s="3">
        <f t="shared" si="75"/>
        <v>59234.1</v>
      </c>
      <c r="J395" s="3">
        <f t="shared" si="77"/>
        <v>541998.59827672457</v>
      </c>
    </row>
    <row r="396" spans="1:10" x14ac:dyDescent="0.25">
      <c r="A396" s="2" t="s">
        <v>32</v>
      </c>
      <c r="B396" s="2">
        <v>2008</v>
      </c>
      <c r="C396" s="2">
        <v>10.5</v>
      </c>
      <c r="D396" s="3">
        <v>3893312</v>
      </c>
      <c r="E396" s="3">
        <v>60</v>
      </c>
      <c r="F396" s="3">
        <v>49.798009999999998</v>
      </c>
      <c r="G396" s="3">
        <f t="shared" si="76"/>
        <v>661992.16818133334</v>
      </c>
      <c r="H396" s="3">
        <f t="shared" si="75"/>
        <v>64888.533333333333</v>
      </c>
      <c r="J396" s="3">
        <f t="shared" si="77"/>
        <v>827259.54232660751</v>
      </c>
    </row>
    <row r="397" spans="1:10" x14ac:dyDescent="0.25">
      <c r="A397" s="2" t="s">
        <v>32</v>
      </c>
      <c r="B397" s="2">
        <v>2003</v>
      </c>
      <c r="C397" s="2">
        <v>15.5</v>
      </c>
      <c r="D397" s="3">
        <v>5754802</v>
      </c>
      <c r="E397" s="3">
        <v>60</v>
      </c>
      <c r="F397" s="3">
        <v>45.08473</v>
      </c>
      <c r="G397" s="3">
        <f t="shared" si="76"/>
        <v>1430573.7604423333</v>
      </c>
      <c r="H397" s="3">
        <f t="shared" si="75"/>
        <v>95913.366666666669</v>
      </c>
      <c r="J397" s="3">
        <f t="shared" si="77"/>
        <v>1787718.7241946426</v>
      </c>
    </row>
    <row r="398" spans="1:10" x14ac:dyDescent="0.25">
      <c r="A398" s="2" t="s">
        <v>32</v>
      </c>
      <c r="B398" s="2">
        <v>1995</v>
      </c>
      <c r="C398" s="2">
        <v>23.5</v>
      </c>
      <c r="D398" s="3">
        <v>41243.599999999999</v>
      </c>
      <c r="E398" s="3">
        <v>60</v>
      </c>
      <c r="F398" s="3">
        <v>37.835680000000004</v>
      </c>
      <c r="G398" s="3">
        <f t="shared" si="76"/>
        <v>15235.605805866662</v>
      </c>
      <c r="H398" s="3">
        <f t="shared" si="75"/>
        <v>687.39333333333332</v>
      </c>
      <c r="J398" s="3">
        <f t="shared" si="77"/>
        <v>19039.198485770332</v>
      </c>
    </row>
    <row r="399" spans="1:10" s="5" customFormat="1" x14ac:dyDescent="0.25">
      <c r="A399" s="2" t="s">
        <v>32</v>
      </c>
      <c r="B399" s="2">
        <v>1990</v>
      </c>
      <c r="C399" s="2">
        <v>28.5</v>
      </c>
      <c r="D399" s="3">
        <v>50013.62</v>
      </c>
      <c r="E399" s="3">
        <v>60</v>
      </c>
      <c r="F399" s="3">
        <v>33.529960000000003</v>
      </c>
      <c r="G399" s="3">
        <f t="shared" ref="G399" si="78">D399*(1-F399/E399)</f>
        <v>22064.375365746662</v>
      </c>
      <c r="H399" s="3">
        <f t="shared" si="75"/>
        <v>833.56033333333335</v>
      </c>
      <c r="I399" s="3"/>
      <c r="J399" s="3">
        <f t="shared" si="77"/>
        <v>27572.780984608558</v>
      </c>
    </row>
    <row r="400" spans="1:10" s="5" customFormat="1" x14ac:dyDescent="0.25">
      <c r="A400" s="6" t="s">
        <v>109</v>
      </c>
      <c r="B400" s="2"/>
      <c r="C400" s="2"/>
      <c r="D400" s="3">
        <f>SUBTOTAL(9,D393:D399)</f>
        <v>14082334.619999999</v>
      </c>
      <c r="E400" s="3"/>
      <c r="F400" s="3"/>
      <c r="G400" s="3">
        <f>SUBTOTAL(9,G393:G399)</f>
        <v>2588714.779899247</v>
      </c>
      <c r="H400" s="3">
        <f>SUBTOTAL(9,H393:H399)</f>
        <v>234705.57699999999</v>
      </c>
      <c r="I400" s="3">
        <v>3234991.45</v>
      </c>
      <c r="J400" s="3">
        <f>SUBTOTAL(9,J393:J399)</f>
        <v>3234991.45</v>
      </c>
    </row>
    <row r="401" spans="1:10" x14ac:dyDescent="0.25">
      <c r="A401" s="2" t="s">
        <v>33</v>
      </c>
      <c r="B401" s="2">
        <v>2018</v>
      </c>
      <c r="C401" s="2">
        <v>0.5</v>
      </c>
      <c r="D401" s="3">
        <v>95585.56</v>
      </c>
      <c r="E401" s="3">
        <v>60</v>
      </c>
      <c r="F401" s="3">
        <v>59.507710000000003</v>
      </c>
      <c r="G401" s="3">
        <f t="shared" ref="G401:G406" si="79">D401*(1-F401/E401)</f>
        <v>784.26358887333276</v>
      </c>
      <c r="H401" s="3">
        <f t="shared" si="75"/>
        <v>1593.0926666666667</v>
      </c>
      <c r="J401" s="3">
        <f t="shared" ref="J401:J408" si="80">+I$409/G$409*G401</f>
        <v>895.29209996747477</v>
      </c>
    </row>
    <row r="402" spans="1:10" x14ac:dyDescent="0.25">
      <c r="A402" s="2" t="s">
        <v>33</v>
      </c>
      <c r="B402" s="2">
        <v>2011</v>
      </c>
      <c r="C402" s="2">
        <v>7.5</v>
      </c>
      <c r="D402" s="3">
        <v>658455</v>
      </c>
      <c r="E402" s="3">
        <v>60</v>
      </c>
      <c r="F402" s="3">
        <v>52.677869999999999</v>
      </c>
      <c r="G402" s="3">
        <f t="shared" si="79"/>
        <v>80354.88515250005</v>
      </c>
      <c r="H402" s="3">
        <f t="shared" si="75"/>
        <v>10974.25</v>
      </c>
      <c r="J402" s="3">
        <f t="shared" si="80"/>
        <v>91730.758499418633</v>
      </c>
    </row>
    <row r="403" spans="1:10" x14ac:dyDescent="0.25">
      <c r="A403" s="2" t="s">
        <v>33</v>
      </c>
      <c r="B403" s="2">
        <v>2009</v>
      </c>
      <c r="C403" s="2">
        <v>9.5</v>
      </c>
      <c r="D403" s="3">
        <v>213737.9</v>
      </c>
      <c r="E403" s="3">
        <v>60</v>
      </c>
      <c r="F403" s="3">
        <v>50.754019999999997</v>
      </c>
      <c r="G403" s="3">
        <f t="shared" si="79"/>
        <v>32936.939144033349</v>
      </c>
      <c r="H403" s="3">
        <f t="shared" si="75"/>
        <v>3562.2983333333332</v>
      </c>
      <c r="J403" s="3">
        <f t="shared" si="80"/>
        <v>37599.834840126954</v>
      </c>
    </row>
    <row r="404" spans="1:10" x14ac:dyDescent="0.25">
      <c r="A404" s="2" t="s">
        <v>33</v>
      </c>
      <c r="B404" s="2">
        <v>2008</v>
      </c>
      <c r="C404" s="2">
        <v>10.5</v>
      </c>
      <c r="D404" s="3">
        <v>695461.6</v>
      </c>
      <c r="E404" s="3">
        <v>60</v>
      </c>
      <c r="F404" s="3">
        <v>49.798009999999998</v>
      </c>
      <c r="G404" s="3">
        <f t="shared" si="79"/>
        <v>118251.53814306667</v>
      </c>
      <c r="H404" s="3">
        <f t="shared" si="75"/>
        <v>11591.026666666667</v>
      </c>
      <c r="J404" s="3">
        <f t="shared" si="80"/>
        <v>134992.45586624989</v>
      </c>
    </row>
    <row r="405" spans="1:10" x14ac:dyDescent="0.25">
      <c r="A405" s="2" t="s">
        <v>33</v>
      </c>
      <c r="B405" s="2">
        <v>2003</v>
      </c>
      <c r="C405" s="2">
        <v>15.5</v>
      </c>
      <c r="D405" s="3">
        <v>1629915</v>
      </c>
      <c r="E405" s="3">
        <v>60</v>
      </c>
      <c r="F405" s="3">
        <v>45.08473</v>
      </c>
      <c r="G405" s="3">
        <f t="shared" si="79"/>
        <v>405177.0383675</v>
      </c>
      <c r="H405" s="3">
        <f t="shared" si="75"/>
        <v>27165.25</v>
      </c>
      <c r="J405" s="3">
        <f t="shared" si="80"/>
        <v>462538.11433445191</v>
      </c>
    </row>
    <row r="406" spans="1:10" x14ac:dyDescent="0.25">
      <c r="A406" s="2" t="s">
        <v>33</v>
      </c>
      <c r="B406" s="2">
        <v>1995</v>
      </c>
      <c r="C406" s="2">
        <v>23.5</v>
      </c>
      <c r="D406" s="3">
        <v>2547.36</v>
      </c>
      <c r="E406" s="3">
        <v>60</v>
      </c>
      <c r="F406" s="3">
        <v>37.835680000000004</v>
      </c>
      <c r="G406" s="3">
        <f t="shared" si="79"/>
        <v>941.00836991999984</v>
      </c>
      <c r="H406" s="3">
        <f t="shared" si="75"/>
        <v>42.456000000000003</v>
      </c>
      <c r="J406" s="3">
        <f t="shared" si="80"/>
        <v>1074.2273025870597</v>
      </c>
    </row>
    <row r="407" spans="1:10" s="5" customFormat="1" x14ac:dyDescent="0.25">
      <c r="A407" s="2" t="s">
        <v>33</v>
      </c>
      <c r="B407" s="2">
        <v>1990</v>
      </c>
      <c r="C407" s="2">
        <v>28.5</v>
      </c>
      <c r="D407" s="3">
        <v>62435.38</v>
      </c>
      <c r="E407" s="3">
        <v>60</v>
      </c>
      <c r="F407" s="3">
        <v>33.529960000000003</v>
      </c>
      <c r="G407" s="3">
        <f t="shared" ref="G407:G408" si="81">D407*(1-F407/E407)</f>
        <v>27544.450100253325</v>
      </c>
      <c r="H407" s="3">
        <f t="shared" si="75"/>
        <v>1040.5896666666665</v>
      </c>
      <c r="I407" s="3"/>
      <c r="J407" s="3">
        <f t="shared" si="80"/>
        <v>31443.928957778044</v>
      </c>
    </row>
    <row r="408" spans="1:10" x14ac:dyDescent="0.25">
      <c r="A408" s="2" t="s">
        <v>33</v>
      </c>
      <c r="B408" s="2">
        <v>1985</v>
      </c>
      <c r="C408" s="2">
        <v>33.5</v>
      </c>
      <c r="D408" s="3">
        <v>183307.5</v>
      </c>
      <c r="E408" s="3">
        <v>60</v>
      </c>
      <c r="F408" s="3">
        <v>29.423120000000001</v>
      </c>
      <c r="G408" s="3">
        <f t="shared" si="81"/>
        <v>93416.19051</v>
      </c>
      <c r="H408" s="3">
        <f t="shared" si="75"/>
        <v>3055.125</v>
      </c>
      <c r="J408" s="3">
        <f t="shared" si="80"/>
        <v>106641.15809941998</v>
      </c>
    </row>
    <row r="409" spans="1:10" s="5" customFormat="1" x14ac:dyDescent="0.25">
      <c r="A409" s="6" t="s">
        <v>110</v>
      </c>
      <c r="B409" s="2"/>
      <c r="C409" s="2"/>
      <c r="D409" s="3">
        <f>SUBTOTAL(9,D401:D408)</f>
        <v>3541445.3</v>
      </c>
      <c r="E409" s="3"/>
      <c r="F409" s="3"/>
      <c r="G409" s="3">
        <f>SUBTOTAL(9,G401:G408)</f>
        <v>759406.31337614672</v>
      </c>
      <c r="H409" s="3">
        <f>SUBTOTAL(9,H401:H408)</f>
        <v>59024.088333333333</v>
      </c>
      <c r="I409" s="3">
        <v>866915.77</v>
      </c>
      <c r="J409" s="3">
        <f>SUBTOTAL(9,J401:J408)</f>
        <v>866915.7699999999</v>
      </c>
    </row>
    <row r="410" spans="1:10" x14ac:dyDescent="0.25">
      <c r="A410" s="2" t="s">
        <v>34</v>
      </c>
      <c r="B410" s="2">
        <v>2014</v>
      </c>
      <c r="C410" s="2">
        <v>4.5</v>
      </c>
      <c r="D410" s="3">
        <v>78883.75</v>
      </c>
      <c r="E410" s="3">
        <v>60</v>
      </c>
      <c r="F410" s="3">
        <v>55.588749999999997</v>
      </c>
      <c r="G410" s="3">
        <f t="shared" ref="G410:G414" si="82">D410*(1-F410/E410)</f>
        <v>5799.5990364583358</v>
      </c>
      <c r="H410" s="3">
        <f t="shared" si="75"/>
        <v>1314.7291666666667</v>
      </c>
      <c r="J410" s="3">
        <f t="shared" ref="J410:J422" si="83">+I$423/G$423*G410</f>
        <v>7072.0971839438034</v>
      </c>
    </row>
    <row r="411" spans="1:10" x14ac:dyDescent="0.25">
      <c r="A411" s="2" t="s">
        <v>34</v>
      </c>
      <c r="B411" s="2">
        <v>2013</v>
      </c>
      <c r="C411" s="2">
        <v>5.5</v>
      </c>
      <c r="D411" s="3">
        <v>119284.4</v>
      </c>
      <c r="E411" s="3">
        <v>60</v>
      </c>
      <c r="F411" s="3">
        <v>54.615319999999997</v>
      </c>
      <c r="G411" s="3">
        <f t="shared" si="82"/>
        <v>10705.138716533336</v>
      </c>
      <c r="H411" s="3">
        <f t="shared" si="75"/>
        <v>1988.0733333333333</v>
      </c>
      <c r="J411" s="3">
        <f t="shared" si="83"/>
        <v>13053.968195904103</v>
      </c>
    </row>
    <row r="412" spans="1:10" x14ac:dyDescent="0.25">
      <c r="A412" s="2" t="s">
        <v>34</v>
      </c>
      <c r="B412" s="2">
        <v>2011</v>
      </c>
      <c r="C412" s="2">
        <v>7.5</v>
      </c>
      <c r="D412" s="3">
        <v>4633874</v>
      </c>
      <c r="E412" s="3">
        <v>60</v>
      </c>
      <c r="F412" s="3">
        <v>52.677869999999999</v>
      </c>
      <c r="G412" s="3">
        <f t="shared" si="82"/>
        <v>565497.13052700029</v>
      </c>
      <c r="H412" s="3">
        <f t="shared" si="75"/>
        <v>77231.233333333337</v>
      </c>
      <c r="J412" s="3">
        <f t="shared" si="83"/>
        <v>689573.64796903939</v>
      </c>
    </row>
    <row r="413" spans="1:10" x14ac:dyDescent="0.25">
      <c r="A413" s="2" t="s">
        <v>34</v>
      </c>
      <c r="B413" s="2">
        <v>2008</v>
      </c>
      <c r="C413" s="2">
        <v>10.5</v>
      </c>
      <c r="D413" s="3">
        <v>5631632</v>
      </c>
      <c r="E413" s="3">
        <v>60</v>
      </c>
      <c r="F413" s="3">
        <v>49.798009999999998</v>
      </c>
      <c r="G413" s="3">
        <f t="shared" si="82"/>
        <v>957564.22246133338</v>
      </c>
      <c r="H413" s="3">
        <f t="shared" si="75"/>
        <v>93860.53333333334</v>
      </c>
      <c r="J413" s="3">
        <f t="shared" si="83"/>
        <v>1167664.7296723481</v>
      </c>
    </row>
    <row r="414" spans="1:10" x14ac:dyDescent="0.25">
      <c r="A414" s="2" t="s">
        <v>34</v>
      </c>
      <c r="B414" s="2">
        <v>2007</v>
      </c>
      <c r="C414" s="2">
        <v>11.5</v>
      </c>
      <c r="D414" s="3">
        <v>16026.49</v>
      </c>
      <c r="E414" s="3">
        <v>60</v>
      </c>
      <c r="F414" s="3">
        <v>48.845959999999998</v>
      </c>
      <c r="G414" s="3">
        <f t="shared" si="82"/>
        <v>2979.3351753266675</v>
      </c>
      <c r="H414" s="3">
        <f t="shared" si="75"/>
        <v>267.10816666666665</v>
      </c>
      <c r="J414" s="3">
        <f t="shared" si="83"/>
        <v>3633.0352789904996</v>
      </c>
    </row>
    <row r="415" spans="1:10" x14ac:dyDescent="0.25">
      <c r="A415" s="2" t="s">
        <v>34</v>
      </c>
      <c r="B415" s="2">
        <v>2006</v>
      </c>
      <c r="C415" s="2">
        <v>12.5</v>
      </c>
      <c r="D415" s="3">
        <v>839630.9</v>
      </c>
      <c r="E415" s="3">
        <v>60</v>
      </c>
      <c r="F415" s="3">
        <v>47.898420000000002</v>
      </c>
      <c r="G415" s="3">
        <f>D415*(1-F415/E415)</f>
        <v>169347.67511370001</v>
      </c>
      <c r="H415" s="3">
        <f t="shared" si="75"/>
        <v>13993.848333333333</v>
      </c>
      <c r="J415" s="3">
        <f t="shared" si="83"/>
        <v>206504.48569810053</v>
      </c>
    </row>
    <row r="416" spans="1:10" x14ac:dyDescent="0.25">
      <c r="A416" s="2" t="s">
        <v>34</v>
      </c>
      <c r="B416" s="2">
        <v>2004</v>
      </c>
      <c r="C416" s="2">
        <v>14.5</v>
      </c>
      <c r="D416" s="3">
        <v>1654909</v>
      </c>
      <c r="E416" s="3">
        <v>60</v>
      </c>
      <c r="F416" s="3">
        <v>46.017560000000003</v>
      </c>
      <c r="G416" s="3">
        <f>D416*(1-F416/E416)</f>
        <v>385661.09663266648</v>
      </c>
      <c r="H416" s="3">
        <f t="shared" si="75"/>
        <v>27581.816666666666</v>
      </c>
      <c r="J416" s="3">
        <f t="shared" si="83"/>
        <v>470279.5380002911</v>
      </c>
    </row>
    <row r="417" spans="1:10" s="5" customFormat="1" x14ac:dyDescent="0.25">
      <c r="A417" s="2" t="s">
        <v>34</v>
      </c>
      <c r="B417" s="2">
        <v>2003</v>
      </c>
      <c r="C417" s="2">
        <v>15.5</v>
      </c>
      <c r="D417" s="3">
        <v>6171861</v>
      </c>
      <c r="E417" s="3">
        <v>60</v>
      </c>
      <c r="F417" s="3">
        <v>45.08473</v>
      </c>
      <c r="G417" s="3">
        <f t="shared" ref="G417:G421" si="84">D417*(1-F417/E417)</f>
        <v>1534249.5536245001</v>
      </c>
      <c r="H417" s="3">
        <f t="shared" si="75"/>
        <v>102864.35</v>
      </c>
      <c r="I417" s="3"/>
      <c r="J417" s="3">
        <f t="shared" si="83"/>
        <v>1870881.3970492859</v>
      </c>
    </row>
    <row r="418" spans="1:10" s="5" customFormat="1" x14ac:dyDescent="0.25">
      <c r="A418" s="2" t="s">
        <v>34</v>
      </c>
      <c r="B418" s="2">
        <v>2001</v>
      </c>
      <c r="C418" s="2">
        <v>17.5</v>
      </c>
      <c r="D418" s="3">
        <v>599982.4</v>
      </c>
      <c r="E418" s="3">
        <v>60</v>
      </c>
      <c r="F418" s="3">
        <v>43.235500000000002</v>
      </c>
      <c r="G418" s="3">
        <f t="shared" si="84"/>
        <v>167640.08241333329</v>
      </c>
      <c r="H418" s="3">
        <f t="shared" si="75"/>
        <v>9999.7066666666669</v>
      </c>
      <c r="I418" s="3"/>
      <c r="J418" s="3">
        <f t="shared" si="83"/>
        <v>204422.22769169856</v>
      </c>
    </row>
    <row r="419" spans="1:10" s="5" customFormat="1" x14ac:dyDescent="0.25">
      <c r="A419" s="2" t="s">
        <v>34</v>
      </c>
      <c r="B419" s="2">
        <v>1995</v>
      </c>
      <c r="C419" s="2">
        <v>23.5</v>
      </c>
      <c r="D419" s="3">
        <v>275467</v>
      </c>
      <c r="E419" s="3">
        <v>60</v>
      </c>
      <c r="F419" s="3">
        <v>37.835680000000004</v>
      </c>
      <c r="G419" s="3">
        <f t="shared" si="84"/>
        <v>101758.97895733331</v>
      </c>
      <c r="H419" s="3">
        <f t="shared" si="75"/>
        <v>4591.1166666666668</v>
      </c>
      <c r="I419" s="3"/>
      <c r="J419" s="3">
        <f t="shared" si="83"/>
        <v>124086.05905359706</v>
      </c>
    </row>
    <row r="420" spans="1:10" s="5" customFormat="1" x14ac:dyDescent="0.25">
      <c r="A420" s="2" t="s">
        <v>34</v>
      </c>
      <c r="B420" s="2">
        <v>1990</v>
      </c>
      <c r="C420" s="2">
        <v>28.5</v>
      </c>
      <c r="D420" s="3">
        <v>227208.3</v>
      </c>
      <c r="E420" s="3">
        <v>60</v>
      </c>
      <c r="F420" s="3">
        <v>33.529960000000003</v>
      </c>
      <c r="G420" s="3">
        <f t="shared" si="84"/>
        <v>100236.87982219998</v>
      </c>
      <c r="H420" s="3">
        <f t="shared" si="75"/>
        <v>3786.8049999999998</v>
      </c>
      <c r="I420" s="3"/>
      <c r="J420" s="3">
        <f t="shared" si="83"/>
        <v>122229.99401537792</v>
      </c>
    </row>
    <row r="421" spans="1:10" x14ac:dyDescent="0.25">
      <c r="A421" s="2" t="s">
        <v>34</v>
      </c>
      <c r="B421" s="2">
        <v>1985</v>
      </c>
      <c r="C421" s="2">
        <v>33.5</v>
      </c>
      <c r="D421" s="3">
        <v>263459.7</v>
      </c>
      <c r="E421" s="3">
        <v>60</v>
      </c>
      <c r="F421" s="3">
        <v>29.423120000000001</v>
      </c>
      <c r="G421" s="3">
        <f t="shared" si="84"/>
        <v>134262.9271956</v>
      </c>
      <c r="H421" s="3">
        <f t="shared" si="75"/>
        <v>4390.9949999999999</v>
      </c>
      <c r="J421" s="3">
        <f t="shared" si="83"/>
        <v>163721.74409972696</v>
      </c>
    </row>
    <row r="422" spans="1:10" x14ac:dyDescent="0.25">
      <c r="A422" s="2" t="s">
        <v>34</v>
      </c>
      <c r="B422" s="2">
        <v>1975</v>
      </c>
      <c r="C422" s="2">
        <v>43.5</v>
      </c>
      <c r="D422" s="3">
        <v>49056</v>
      </c>
      <c r="E422" s="3">
        <v>60</v>
      </c>
      <c r="F422" s="3">
        <v>21.892720000000001</v>
      </c>
      <c r="G422" s="3">
        <f>D422*(1-F422/E422)</f>
        <v>31156.512127999998</v>
      </c>
      <c r="H422" s="3">
        <f t="shared" si="75"/>
        <v>817.6</v>
      </c>
      <c r="J422" s="3">
        <f t="shared" si="83"/>
        <v>37992.606091695743</v>
      </c>
    </row>
    <row r="423" spans="1:10" s="5" customFormat="1" x14ac:dyDescent="0.25">
      <c r="A423" s="6" t="s">
        <v>111</v>
      </c>
      <c r="B423" s="2"/>
      <c r="C423" s="2"/>
      <c r="D423" s="3">
        <f>SUBTOTAL(9,D410:D422)</f>
        <v>20561274.939999998</v>
      </c>
      <c r="E423" s="3"/>
      <c r="F423" s="3"/>
      <c r="G423" s="3">
        <f>SUBTOTAL(9,G410:G422)</f>
        <v>4166859.1318039857</v>
      </c>
      <c r="H423" s="3">
        <f>SUBTOTAL(9,H410:H422)</f>
        <v>342687.91566666658</v>
      </c>
      <c r="I423" s="3">
        <v>5081115.53</v>
      </c>
      <c r="J423" s="3">
        <f>SUBTOTAL(9,J410:J422)</f>
        <v>5081115.53</v>
      </c>
    </row>
    <row r="424" spans="1:10" x14ac:dyDescent="0.25">
      <c r="A424" s="2" t="s">
        <v>35</v>
      </c>
      <c r="B424" s="2">
        <v>2002</v>
      </c>
      <c r="C424" s="2">
        <v>16.5</v>
      </c>
      <c r="D424" s="3">
        <v>32795.06</v>
      </c>
      <c r="E424" s="3">
        <v>60</v>
      </c>
      <c r="F424" s="3">
        <v>44.157440000000001</v>
      </c>
      <c r="G424" s="3">
        <f>D424*(1-F424/E424)</f>
        <v>8659.2950958933325</v>
      </c>
      <c r="H424" s="3">
        <f t="shared" si="75"/>
        <v>546.58433333333335</v>
      </c>
      <c r="J424" s="3">
        <f>+I$428/G$428*G424</f>
        <v>7028.2190845169471</v>
      </c>
    </row>
    <row r="425" spans="1:10" s="5" customFormat="1" x14ac:dyDescent="0.25">
      <c r="A425" s="2" t="s">
        <v>35</v>
      </c>
      <c r="B425" s="2">
        <v>1990</v>
      </c>
      <c r="C425" s="2">
        <v>28.5</v>
      </c>
      <c r="D425" s="3">
        <v>122107.3</v>
      </c>
      <c r="E425" s="3">
        <v>60</v>
      </c>
      <c r="F425" s="3">
        <v>33.529960000000003</v>
      </c>
      <c r="G425" s="3">
        <f t="shared" ref="G425:G427" si="85">D425*(1-F425/E425)</f>
        <v>53869.751921533323</v>
      </c>
      <c r="H425" s="3">
        <f t="shared" si="75"/>
        <v>2035.1216666666667</v>
      </c>
      <c r="I425" s="3"/>
      <c r="J425" s="3">
        <f>+I$428/G$428*G425</f>
        <v>43722.775854199594</v>
      </c>
    </row>
    <row r="426" spans="1:10" s="5" customFormat="1" x14ac:dyDescent="0.25">
      <c r="A426" s="2" t="s">
        <v>35</v>
      </c>
      <c r="B426" s="2">
        <v>1985</v>
      </c>
      <c r="C426" s="2">
        <v>33.5</v>
      </c>
      <c r="D426" s="3">
        <v>31443.53</v>
      </c>
      <c r="E426" s="3">
        <v>60</v>
      </c>
      <c r="F426" s="3">
        <v>29.423120000000001</v>
      </c>
      <c r="G426" s="3">
        <f t="shared" si="85"/>
        <v>16024.084059773333</v>
      </c>
      <c r="H426" s="3">
        <f t="shared" si="75"/>
        <v>524.05883333333327</v>
      </c>
      <c r="I426" s="3"/>
      <c r="J426" s="3">
        <f>+I$428/G$428*G426</f>
        <v>13005.766884444567</v>
      </c>
    </row>
    <row r="427" spans="1:10" s="5" customFormat="1" x14ac:dyDescent="0.25">
      <c r="A427" s="2" t="s">
        <v>35</v>
      </c>
      <c r="B427" s="2">
        <v>1975</v>
      </c>
      <c r="C427" s="2">
        <v>43.5</v>
      </c>
      <c r="D427" s="3">
        <v>91629.08</v>
      </c>
      <c r="E427" s="3">
        <v>60</v>
      </c>
      <c r="F427" s="3">
        <v>21.892720000000001</v>
      </c>
      <c r="G427" s="3">
        <f t="shared" si="85"/>
        <v>58195.583461706665</v>
      </c>
      <c r="H427" s="3">
        <f t="shared" si="75"/>
        <v>1527.1513333333335</v>
      </c>
      <c r="I427" s="3"/>
      <c r="J427" s="3">
        <f>+I$428/G$428*G427</f>
        <v>47233.788176838905</v>
      </c>
    </row>
    <row r="428" spans="1:10" s="5" customFormat="1" x14ac:dyDescent="0.25">
      <c r="A428" s="6" t="s">
        <v>112</v>
      </c>
      <c r="B428" s="2"/>
      <c r="C428" s="2"/>
      <c r="D428" s="3">
        <f>SUBTOTAL(9,D424:D427)</f>
        <v>277974.96999999997</v>
      </c>
      <c r="E428" s="3"/>
      <c r="F428" s="3"/>
      <c r="G428" s="3">
        <f>SUBTOTAL(9,G424:G427)</f>
        <v>136748.71453890664</v>
      </c>
      <c r="H428" s="3">
        <f>SUBTOTAL(9,H424:H427)</f>
        <v>4632.9161666666669</v>
      </c>
      <c r="I428" s="3">
        <v>110990.55</v>
      </c>
      <c r="J428" s="3">
        <f>SUBTOTAL(9,J424:J427)</f>
        <v>110990.55000000002</v>
      </c>
    </row>
    <row r="429" spans="1:10" x14ac:dyDescent="0.25">
      <c r="A429" s="2" t="s">
        <v>36</v>
      </c>
      <c r="B429" s="2">
        <v>2018</v>
      </c>
      <c r="C429" s="2">
        <v>0.5</v>
      </c>
      <c r="D429" s="3">
        <v>23815.27</v>
      </c>
      <c r="E429" s="3">
        <v>45</v>
      </c>
      <c r="F429" s="3">
        <v>44.511839999999999</v>
      </c>
      <c r="G429" s="3">
        <f t="shared" ref="G429:G451" si="86">D429*(1-F429/E429)</f>
        <v>258.34804895999929</v>
      </c>
      <c r="H429" s="3">
        <f t="shared" si="75"/>
        <v>529.22822222222226</v>
      </c>
      <c r="J429" s="3">
        <f t="shared" ref="J429:J451" si="87">+I$452/G$452*G429</f>
        <v>284.92437502379516</v>
      </c>
    </row>
    <row r="430" spans="1:10" x14ac:dyDescent="0.25">
      <c r="A430" s="2" t="s">
        <v>36</v>
      </c>
      <c r="B430" s="2">
        <v>2017</v>
      </c>
      <c r="C430" s="2">
        <v>1.5</v>
      </c>
      <c r="D430" s="3">
        <v>490313.2</v>
      </c>
      <c r="E430" s="3">
        <v>45</v>
      </c>
      <c r="F430" s="3">
        <v>43.577350000000003</v>
      </c>
      <c r="G430" s="3">
        <f t="shared" si="86"/>
        <v>15500.979421777751</v>
      </c>
      <c r="H430" s="3">
        <f t="shared" si="75"/>
        <v>10895.84888888889</v>
      </c>
      <c r="J430" s="3">
        <f t="shared" si="87"/>
        <v>17095.568910956128</v>
      </c>
    </row>
    <row r="431" spans="1:10" x14ac:dyDescent="0.25">
      <c r="A431" s="2" t="s">
        <v>36</v>
      </c>
      <c r="B431" s="2">
        <v>2016</v>
      </c>
      <c r="C431" s="2">
        <v>2.5</v>
      </c>
      <c r="D431" s="3">
        <v>38969.910000000003</v>
      </c>
      <c r="E431" s="3">
        <v>45</v>
      </c>
      <c r="F431" s="3">
        <v>42.684440000000002</v>
      </c>
      <c r="G431" s="3">
        <f t="shared" si="86"/>
        <v>2005.2703288800001</v>
      </c>
      <c r="H431" s="3">
        <f t="shared" si="75"/>
        <v>865.99800000000005</v>
      </c>
      <c r="J431" s="3">
        <f t="shared" si="87"/>
        <v>2211.5529709239563</v>
      </c>
    </row>
    <row r="432" spans="1:10" s="5" customFormat="1" x14ac:dyDescent="0.25">
      <c r="A432" s="2" t="s">
        <v>36</v>
      </c>
      <c r="B432" s="2">
        <v>2015</v>
      </c>
      <c r="C432" s="2">
        <v>3.5</v>
      </c>
      <c r="D432" s="3">
        <v>5900071</v>
      </c>
      <c r="E432" s="3">
        <v>45</v>
      </c>
      <c r="F432" s="3">
        <v>41.825620000000001</v>
      </c>
      <c r="G432" s="3">
        <f t="shared" ref="G432:G450" si="88">D432*(1-F432/E432)</f>
        <v>416201.49735511135</v>
      </c>
      <c r="H432" s="3">
        <f t="shared" si="75"/>
        <v>131112.68888888889</v>
      </c>
      <c r="I432" s="3"/>
      <c r="J432" s="3">
        <f t="shared" si="87"/>
        <v>459016.24570129352</v>
      </c>
    </row>
    <row r="433" spans="1:10" s="5" customFormat="1" x14ac:dyDescent="0.25">
      <c r="A433" s="2" t="s">
        <v>36</v>
      </c>
      <c r="B433" s="2">
        <v>2014</v>
      </c>
      <c r="C433" s="2">
        <v>4.5</v>
      </c>
      <c r="D433" s="3">
        <v>584165.1</v>
      </c>
      <c r="E433" s="3">
        <v>45</v>
      </c>
      <c r="F433" s="3">
        <v>40.996310000000001</v>
      </c>
      <c r="G433" s="3">
        <f t="shared" si="88"/>
        <v>51973.688204866623</v>
      </c>
      <c r="H433" s="3">
        <f t="shared" si="75"/>
        <v>12981.446666666667</v>
      </c>
      <c r="I433" s="3"/>
      <c r="J433" s="3">
        <f t="shared" si="87"/>
        <v>57320.234037246657</v>
      </c>
    </row>
    <row r="434" spans="1:10" s="5" customFormat="1" x14ac:dyDescent="0.25">
      <c r="A434" s="2" t="s">
        <v>36</v>
      </c>
      <c r="B434" s="2">
        <v>2013</v>
      </c>
      <c r="C434" s="2">
        <v>5.5</v>
      </c>
      <c r="D434" s="3">
        <v>694076.7</v>
      </c>
      <c r="E434" s="3">
        <v>45</v>
      </c>
      <c r="F434" s="3">
        <v>40.194369999999999</v>
      </c>
      <c r="G434" s="3">
        <f t="shared" si="88"/>
        <v>74121.684707133361</v>
      </c>
      <c r="H434" s="3">
        <f t="shared" si="75"/>
        <v>15423.926666666666</v>
      </c>
      <c r="I434" s="3"/>
      <c r="J434" s="3">
        <f t="shared" si="87"/>
        <v>81746.600277831749</v>
      </c>
    </row>
    <row r="435" spans="1:10" s="5" customFormat="1" x14ac:dyDescent="0.25">
      <c r="A435" s="2" t="s">
        <v>36</v>
      </c>
      <c r="B435" s="2">
        <v>2012</v>
      </c>
      <c r="C435" s="2">
        <v>6.5</v>
      </c>
      <c r="D435" s="3">
        <v>10959898</v>
      </c>
      <c r="E435" s="3">
        <v>45</v>
      </c>
      <c r="F435" s="3">
        <v>39.41583</v>
      </c>
      <c r="G435" s="3">
        <f t="shared" si="88"/>
        <v>1360042.9692146662</v>
      </c>
      <c r="H435" s="3">
        <f t="shared" si="75"/>
        <v>243553.2888888889</v>
      </c>
      <c r="I435" s="3"/>
      <c r="J435" s="3">
        <f t="shared" si="87"/>
        <v>1499950.9172565672</v>
      </c>
    </row>
    <row r="436" spans="1:10" s="5" customFormat="1" x14ac:dyDescent="0.25">
      <c r="A436" s="2" t="s">
        <v>36</v>
      </c>
      <c r="B436" s="2">
        <v>2011</v>
      </c>
      <c r="C436" s="2">
        <v>7.5</v>
      </c>
      <c r="D436" s="3">
        <v>26607980</v>
      </c>
      <c r="E436" s="3">
        <v>45</v>
      </c>
      <c r="F436" s="3">
        <v>38.658580000000001</v>
      </c>
      <c r="G436" s="3">
        <f t="shared" si="88"/>
        <v>3749608.3673688876</v>
      </c>
      <c r="H436" s="3">
        <f t="shared" si="75"/>
        <v>591288.4444444445</v>
      </c>
      <c r="I436" s="3"/>
      <c r="J436" s="3">
        <f t="shared" si="87"/>
        <v>4135331.4838541299</v>
      </c>
    </row>
    <row r="437" spans="1:10" s="5" customFormat="1" x14ac:dyDescent="0.25">
      <c r="A437" s="2" t="s">
        <v>36</v>
      </c>
      <c r="B437" s="2">
        <v>2010</v>
      </c>
      <c r="C437" s="2">
        <v>8.5</v>
      </c>
      <c r="D437" s="3">
        <v>625046.69999999995</v>
      </c>
      <c r="E437" s="3">
        <v>45</v>
      </c>
      <c r="F437" s="3">
        <v>37.920859999999998</v>
      </c>
      <c r="G437" s="3">
        <f t="shared" si="88"/>
        <v>98328.735463066667</v>
      </c>
      <c r="H437" s="3">
        <f t="shared" si="75"/>
        <v>13889.926666666666</v>
      </c>
      <c r="I437" s="3"/>
      <c r="J437" s="3">
        <f t="shared" si="87"/>
        <v>108443.83617943322</v>
      </c>
    </row>
    <row r="438" spans="1:10" x14ac:dyDescent="0.25">
      <c r="A438" s="2" t="s">
        <v>36</v>
      </c>
      <c r="B438" s="2">
        <v>2009</v>
      </c>
      <c r="C438" s="2">
        <v>9.5</v>
      </c>
      <c r="D438" s="3">
        <v>97725.33</v>
      </c>
      <c r="E438" s="3">
        <v>45</v>
      </c>
      <c r="F438" s="3">
        <v>37.201599999999999</v>
      </c>
      <c r="G438" s="3">
        <f t="shared" si="88"/>
        <v>16935.582521600001</v>
      </c>
      <c r="H438" s="3">
        <f t="shared" si="75"/>
        <v>2171.674</v>
      </c>
      <c r="J438" s="3">
        <f t="shared" si="87"/>
        <v>18677.749977426432</v>
      </c>
    </row>
    <row r="439" spans="1:10" x14ac:dyDescent="0.25">
      <c r="A439" s="2" t="s">
        <v>36</v>
      </c>
      <c r="B439" s="2">
        <v>2008</v>
      </c>
      <c r="C439" s="2">
        <v>10.5</v>
      </c>
      <c r="D439" s="3">
        <v>3405128</v>
      </c>
      <c r="E439" s="3">
        <v>45</v>
      </c>
      <c r="F439" s="3">
        <v>36.49944</v>
      </c>
      <c r="G439" s="3">
        <f t="shared" si="88"/>
        <v>643233.21937066677</v>
      </c>
      <c r="H439" s="3">
        <f t="shared" si="75"/>
        <v>75669.511111111118</v>
      </c>
      <c r="J439" s="3">
        <f t="shared" si="87"/>
        <v>709402.7756799804</v>
      </c>
    </row>
    <row r="440" spans="1:10" x14ac:dyDescent="0.25">
      <c r="A440" s="2" t="s">
        <v>36</v>
      </c>
      <c r="B440" s="2">
        <v>2007</v>
      </c>
      <c r="C440" s="2">
        <v>11.5</v>
      </c>
      <c r="D440" s="3">
        <v>261544.9</v>
      </c>
      <c r="E440" s="3">
        <v>45</v>
      </c>
      <c r="F440" s="3">
        <v>35.812750000000001</v>
      </c>
      <c r="G440" s="3">
        <f t="shared" si="88"/>
        <v>53397.297389444444</v>
      </c>
      <c r="H440" s="3">
        <f t="shared" si="75"/>
        <v>5812.1088888888889</v>
      </c>
      <c r="J440" s="3">
        <f t="shared" si="87"/>
        <v>58890.29024176157</v>
      </c>
    </row>
    <row r="441" spans="1:10" x14ac:dyDescent="0.25">
      <c r="A441" s="2" t="s">
        <v>36</v>
      </c>
      <c r="B441" s="2">
        <v>2006</v>
      </c>
      <c r="C441" s="2">
        <v>12.5</v>
      </c>
      <c r="D441" s="3">
        <v>85040.15</v>
      </c>
      <c r="E441" s="3">
        <v>45</v>
      </c>
      <c r="F441" s="3">
        <v>35.140479999999997</v>
      </c>
      <c r="G441" s="3">
        <f t="shared" si="88"/>
        <v>18632.334660622229</v>
      </c>
      <c r="H441" s="3">
        <f t="shared" si="75"/>
        <v>1889.7811111111109</v>
      </c>
      <c r="J441" s="3">
        <f t="shared" si="87"/>
        <v>20549.047417942613</v>
      </c>
    </row>
    <row r="442" spans="1:10" x14ac:dyDescent="0.25">
      <c r="A442" s="2" t="s">
        <v>36</v>
      </c>
      <c r="B442" s="2">
        <v>2005</v>
      </c>
      <c r="C442" s="2">
        <v>13.5</v>
      </c>
      <c r="D442" s="3">
        <v>47645.34</v>
      </c>
      <c r="E442" s="3">
        <v>45</v>
      </c>
      <c r="F442" s="3">
        <v>34.481749999999998</v>
      </c>
      <c r="G442" s="3">
        <f t="shared" si="88"/>
        <v>11136.568832333334</v>
      </c>
      <c r="H442" s="3">
        <f t="shared" si="75"/>
        <v>1058.7853333333333</v>
      </c>
      <c r="J442" s="3">
        <f t="shared" si="87"/>
        <v>12282.19035226137</v>
      </c>
    </row>
    <row r="443" spans="1:10" x14ac:dyDescent="0.25">
      <c r="A443" s="2" t="s">
        <v>36</v>
      </c>
      <c r="B443" s="2">
        <v>2004</v>
      </c>
      <c r="C443" s="2">
        <v>14.5</v>
      </c>
      <c r="D443" s="3">
        <v>113373.2</v>
      </c>
      <c r="E443" s="3">
        <v>45</v>
      </c>
      <c r="F443" s="3">
        <v>33.836410000000001</v>
      </c>
      <c r="G443" s="3">
        <f t="shared" si="88"/>
        <v>28125.598261955554</v>
      </c>
      <c r="H443" s="3">
        <f t="shared" si="75"/>
        <v>2519.4044444444444</v>
      </c>
      <c r="J443" s="3">
        <f t="shared" si="87"/>
        <v>31018.885334020088</v>
      </c>
    </row>
    <row r="444" spans="1:10" x14ac:dyDescent="0.25">
      <c r="A444" s="2" t="s">
        <v>36</v>
      </c>
      <c r="B444" s="2">
        <v>2003</v>
      </c>
      <c r="C444" s="2">
        <v>15.5</v>
      </c>
      <c r="D444" s="3">
        <v>5615004</v>
      </c>
      <c r="E444" s="3">
        <v>45</v>
      </c>
      <c r="F444" s="3">
        <v>33.202970000000001</v>
      </c>
      <c r="G444" s="3">
        <f t="shared" si="88"/>
        <v>1472008.2364026667</v>
      </c>
      <c r="H444" s="3">
        <f t="shared" si="75"/>
        <v>124777.86666666667</v>
      </c>
      <c r="J444" s="3">
        <f t="shared" si="87"/>
        <v>1623434.0784661672</v>
      </c>
    </row>
    <row r="445" spans="1:10" x14ac:dyDescent="0.25">
      <c r="A445" s="2" t="s">
        <v>36</v>
      </c>
      <c r="B445" s="2">
        <v>2000</v>
      </c>
      <c r="C445" s="2">
        <v>18.5</v>
      </c>
      <c r="D445" s="3">
        <v>13968.93</v>
      </c>
      <c r="E445" s="3">
        <v>45</v>
      </c>
      <c r="F445" s="3">
        <v>31.367899999999999</v>
      </c>
      <c r="G445" s="3">
        <f t="shared" si="88"/>
        <v>4231.6855700666674</v>
      </c>
      <c r="H445" s="3">
        <f t="shared" si="75"/>
        <v>310.42066666666665</v>
      </c>
      <c r="J445" s="3">
        <f t="shared" si="87"/>
        <v>4667.0000845841141</v>
      </c>
    </row>
    <row r="446" spans="1:10" x14ac:dyDescent="0.25">
      <c r="A446" s="2" t="s">
        <v>36</v>
      </c>
      <c r="B446" s="2">
        <v>1995</v>
      </c>
      <c r="C446" s="2">
        <v>23.5</v>
      </c>
      <c r="D446" s="3">
        <v>2224209</v>
      </c>
      <c r="E446" s="3">
        <v>45</v>
      </c>
      <c r="F446" s="3">
        <v>28.496770000000001</v>
      </c>
      <c r="G446" s="3">
        <f t="shared" si="88"/>
        <v>815702.94877933315</v>
      </c>
      <c r="H446" s="3">
        <f t="shared" si="75"/>
        <v>49426.866666666669</v>
      </c>
      <c r="J446" s="3">
        <f t="shared" si="87"/>
        <v>899614.50772172667</v>
      </c>
    </row>
    <row r="447" spans="1:10" s="5" customFormat="1" x14ac:dyDescent="0.25">
      <c r="A447" s="2" t="s">
        <v>36</v>
      </c>
      <c r="B447" s="2">
        <v>1993</v>
      </c>
      <c r="C447" s="2">
        <v>25.5</v>
      </c>
      <c r="D447" s="3">
        <v>33386.44</v>
      </c>
      <c r="E447" s="3">
        <v>45</v>
      </c>
      <c r="F447" s="3">
        <v>27.403590000000001</v>
      </c>
      <c r="G447" s="3">
        <f t="shared" si="88"/>
        <v>13055.144148453333</v>
      </c>
      <c r="H447" s="3">
        <f t="shared" si="75"/>
        <v>741.92088888888895</v>
      </c>
      <c r="I447" s="3"/>
      <c r="J447" s="3">
        <f t="shared" si="87"/>
        <v>14398.129973567395</v>
      </c>
    </row>
    <row r="448" spans="1:10" s="5" customFormat="1" x14ac:dyDescent="0.25">
      <c r="A448" s="2" t="s">
        <v>36</v>
      </c>
      <c r="B448" s="2">
        <v>1990</v>
      </c>
      <c r="C448" s="2">
        <v>28.5</v>
      </c>
      <c r="D448" s="3">
        <v>2043026</v>
      </c>
      <c r="E448" s="3">
        <v>45</v>
      </c>
      <c r="F448" s="3">
        <v>25.81438</v>
      </c>
      <c r="G448" s="3">
        <f t="shared" si="88"/>
        <v>871038.2330248889</v>
      </c>
      <c r="H448" s="3">
        <f t="shared" si="75"/>
        <v>45400.577777777777</v>
      </c>
      <c r="I448" s="3"/>
      <c r="J448" s="3">
        <f t="shared" si="87"/>
        <v>960642.14599458303</v>
      </c>
    </row>
    <row r="449" spans="1:10" s="5" customFormat="1" x14ac:dyDescent="0.25">
      <c r="A449" s="2" t="s">
        <v>36</v>
      </c>
      <c r="B449" s="2">
        <v>1985</v>
      </c>
      <c r="C449" s="2">
        <v>33.5</v>
      </c>
      <c r="D449" s="3">
        <v>200674.4</v>
      </c>
      <c r="E449" s="3">
        <v>45</v>
      </c>
      <c r="F449" s="3">
        <v>23.28285</v>
      </c>
      <c r="G449" s="3">
        <f t="shared" si="88"/>
        <v>96846.134354666676</v>
      </c>
      <c r="H449" s="3">
        <f t="shared" si="75"/>
        <v>4459.431111111111</v>
      </c>
      <c r="I449" s="3"/>
      <c r="J449" s="3">
        <f t="shared" si="87"/>
        <v>106808.71953767425</v>
      </c>
    </row>
    <row r="450" spans="1:10" x14ac:dyDescent="0.25">
      <c r="A450" s="2" t="s">
        <v>36</v>
      </c>
      <c r="B450" s="2">
        <v>1980</v>
      </c>
      <c r="C450" s="2">
        <v>38.5</v>
      </c>
      <c r="D450" s="3">
        <v>4999641</v>
      </c>
      <c r="E450" s="3">
        <v>45</v>
      </c>
      <c r="F450" s="3">
        <v>20.874490000000002</v>
      </c>
      <c r="G450" s="3">
        <f t="shared" si="88"/>
        <v>2680419.7542646662</v>
      </c>
      <c r="H450" s="3">
        <f t="shared" si="75"/>
        <v>111103.13333333333</v>
      </c>
      <c r="J450" s="3">
        <f t="shared" si="87"/>
        <v>2956155.1804230693</v>
      </c>
    </row>
    <row r="451" spans="1:10" x14ac:dyDescent="0.25">
      <c r="A451" s="2" t="s">
        <v>36</v>
      </c>
      <c r="B451" s="2">
        <v>1975</v>
      </c>
      <c r="C451" s="2">
        <v>43.5</v>
      </c>
      <c r="D451" s="3">
        <v>1535953</v>
      </c>
      <c r="E451" s="3">
        <v>45</v>
      </c>
      <c r="F451" s="3">
        <v>18.568370000000002</v>
      </c>
      <c r="G451" s="3">
        <f t="shared" si="86"/>
        <v>902172.03096422227</v>
      </c>
      <c r="H451" s="3">
        <f t="shared" si="75"/>
        <v>34132.288888888892</v>
      </c>
      <c r="J451" s="3">
        <f t="shared" si="87"/>
        <v>994978.68523183186</v>
      </c>
    </row>
    <row r="452" spans="1:10" s="5" customFormat="1" x14ac:dyDescent="0.25">
      <c r="A452" s="6" t="s">
        <v>113</v>
      </c>
      <c r="B452" s="2"/>
      <c r="C452" s="2"/>
      <c r="D452" s="3">
        <f>SUBTOTAL(9,D429:D451)</f>
        <v>66600655.57</v>
      </c>
      <c r="E452" s="3"/>
      <c r="F452" s="3"/>
      <c r="G452" s="3">
        <f>SUBTOTAL(9,G429:G451)</f>
        <v>13394976.308658935</v>
      </c>
      <c r="H452" s="3">
        <f>SUBTOTAL(9,H429:H451)</f>
        <v>1480014.5682222224</v>
      </c>
      <c r="I452" s="3">
        <v>14772920.75</v>
      </c>
      <c r="J452" s="3">
        <f>SUBTOTAL(9,J429:J451)</f>
        <v>14772920.750000004</v>
      </c>
    </row>
    <row r="453" spans="1:10" x14ac:dyDescent="0.25">
      <c r="A453" s="2" t="s">
        <v>37</v>
      </c>
      <c r="B453" s="2">
        <v>2011</v>
      </c>
      <c r="C453" s="2">
        <v>7.5</v>
      </c>
      <c r="D453" s="3">
        <v>1503463</v>
      </c>
      <c r="E453" s="3">
        <v>55</v>
      </c>
      <c r="F453" s="3">
        <v>49.538302999999999</v>
      </c>
      <c r="G453" s="3">
        <f>D453*(1-F453/E453)</f>
        <v>149299.2610311092</v>
      </c>
      <c r="H453" s="3">
        <f t="shared" si="75"/>
        <v>27335.69090909091</v>
      </c>
      <c r="J453" s="3">
        <f>+I$455/G$455*G453</f>
        <v>206383.47185881925</v>
      </c>
    </row>
    <row r="454" spans="1:10" x14ac:dyDescent="0.25">
      <c r="A454" s="2" t="s">
        <v>37</v>
      </c>
      <c r="B454" s="2">
        <v>2001</v>
      </c>
      <c r="C454" s="2">
        <v>17.5</v>
      </c>
      <c r="D454" s="3">
        <v>32750.38</v>
      </c>
      <c r="E454" s="3">
        <v>55</v>
      </c>
      <c r="F454" s="3">
        <v>42.565390999999998</v>
      </c>
      <c r="G454" s="3">
        <f>D454*(1-F454/E454)</f>
        <v>7404.3303618440023</v>
      </c>
      <c r="H454" s="3">
        <f t="shared" ref="H454:H517" si="89">+D454/E454</f>
        <v>595.46145454545456</v>
      </c>
      <c r="J454" s="3">
        <f>+I$455/G$455*G454</f>
        <v>10235.358141180744</v>
      </c>
    </row>
    <row r="455" spans="1:10" s="5" customFormat="1" x14ac:dyDescent="0.25">
      <c r="A455" s="6" t="s">
        <v>114</v>
      </c>
      <c r="B455" s="2"/>
      <c r="C455" s="2"/>
      <c r="D455" s="3">
        <f>SUBTOTAL(9,D453:D454)</f>
        <v>1536213.38</v>
      </c>
      <c r="E455" s="3"/>
      <c r="F455" s="3"/>
      <c r="G455" s="3">
        <f>SUBTOTAL(9,G453:G454)</f>
        <v>156703.59139295321</v>
      </c>
      <c r="H455" s="3">
        <f>SUBTOTAL(9,H453:H454)</f>
        <v>27931.152363636364</v>
      </c>
      <c r="I455" s="3">
        <v>216618.83</v>
      </c>
      <c r="J455" s="3">
        <f>SUBTOTAL(9,J453:J454)</f>
        <v>216618.83</v>
      </c>
    </row>
    <row r="456" spans="1:10" x14ac:dyDescent="0.25">
      <c r="A456" s="2" t="s">
        <v>38</v>
      </c>
      <c r="B456" s="2">
        <v>2018</v>
      </c>
      <c r="C456" s="2">
        <v>0.5</v>
      </c>
      <c r="D456" s="3">
        <v>18308.82</v>
      </c>
      <c r="E456" s="3">
        <v>30</v>
      </c>
      <c r="F456" s="3">
        <v>29.500437000000002</v>
      </c>
      <c r="G456" s="3">
        <f t="shared" ref="G456:G461" si="90">D456*(1-F456/E456)</f>
        <v>304.88030152199906</v>
      </c>
      <c r="H456" s="3">
        <f t="shared" si="89"/>
        <v>610.29399999999998</v>
      </c>
      <c r="J456" s="3">
        <f t="shared" ref="J456:J461" si="91">+I$462/G$462*G456</f>
        <v>446.82020082515629</v>
      </c>
    </row>
    <row r="457" spans="1:10" x14ac:dyDescent="0.25">
      <c r="A457" s="2" t="s">
        <v>38</v>
      </c>
      <c r="B457" s="2">
        <v>2016</v>
      </c>
      <c r="C457" s="2">
        <v>2.5</v>
      </c>
      <c r="D457" s="3">
        <v>48038.85</v>
      </c>
      <c r="E457" s="3">
        <v>30</v>
      </c>
      <c r="F457" s="3">
        <v>27.50356</v>
      </c>
      <c r="G457" s="3">
        <f t="shared" si="90"/>
        <v>3997.5368897999997</v>
      </c>
      <c r="H457" s="3">
        <f t="shared" si="89"/>
        <v>1601.2949999999998</v>
      </c>
      <c r="J457" s="3">
        <f t="shared" si="91"/>
        <v>5858.6278844175249</v>
      </c>
    </row>
    <row r="458" spans="1:10" x14ac:dyDescent="0.25">
      <c r="A458" s="2" t="s">
        <v>38</v>
      </c>
      <c r="B458" s="2">
        <v>2012</v>
      </c>
      <c r="C458" s="2">
        <v>6.5</v>
      </c>
      <c r="D458" s="3">
        <v>730.57</v>
      </c>
      <c r="E458" s="3">
        <v>30</v>
      </c>
      <c r="F458" s="3">
        <v>23.525238000000002</v>
      </c>
      <c r="G458" s="3">
        <f t="shared" si="90"/>
        <v>157.67556247799996</v>
      </c>
      <c r="H458" s="3">
        <f t="shared" si="89"/>
        <v>24.352333333333334</v>
      </c>
      <c r="J458" s="3">
        <f t="shared" si="91"/>
        <v>231.08290742278675</v>
      </c>
    </row>
    <row r="459" spans="1:10" x14ac:dyDescent="0.25">
      <c r="A459" s="2" t="s">
        <v>38</v>
      </c>
      <c r="B459" s="2">
        <v>2011</v>
      </c>
      <c r="C459" s="2">
        <v>7.5</v>
      </c>
      <c r="D459" s="3">
        <v>160446</v>
      </c>
      <c r="E459" s="3">
        <v>30</v>
      </c>
      <c r="F459" s="3">
        <v>22.537067</v>
      </c>
      <c r="G459" s="3">
        <f t="shared" si="90"/>
        <v>39913.258270599996</v>
      </c>
      <c r="H459" s="3">
        <f t="shared" si="89"/>
        <v>5348.2</v>
      </c>
      <c r="J459" s="3">
        <f t="shared" si="91"/>
        <v>58495.252028504634</v>
      </c>
    </row>
    <row r="460" spans="1:10" x14ac:dyDescent="0.25">
      <c r="A460" s="2" t="s">
        <v>38</v>
      </c>
      <c r="B460" s="2">
        <v>2008</v>
      </c>
      <c r="C460" s="2">
        <v>10.5</v>
      </c>
      <c r="D460" s="3">
        <v>40025.42</v>
      </c>
      <c r="E460" s="3">
        <v>30</v>
      </c>
      <c r="F460" s="3">
        <v>19.603301999999999</v>
      </c>
      <c r="G460" s="3">
        <f t="shared" si="90"/>
        <v>13871.073468772</v>
      </c>
      <c r="H460" s="3">
        <f t="shared" si="89"/>
        <v>1334.1806666666666</v>
      </c>
      <c r="J460" s="3">
        <f t="shared" si="91"/>
        <v>20328.882522211708</v>
      </c>
    </row>
    <row r="461" spans="1:10" x14ac:dyDescent="0.25">
      <c r="A461" s="2" t="s">
        <v>38</v>
      </c>
      <c r="B461" s="2">
        <v>1995</v>
      </c>
      <c r="C461" s="2">
        <v>23.5</v>
      </c>
      <c r="D461" s="3">
        <v>6927.79</v>
      </c>
      <c r="E461" s="3">
        <v>30</v>
      </c>
      <c r="F461" s="3">
        <v>8.392137</v>
      </c>
      <c r="G461" s="3">
        <f t="shared" si="90"/>
        <v>4989.8245737590005</v>
      </c>
      <c r="H461" s="3">
        <f t="shared" si="89"/>
        <v>230.92633333333333</v>
      </c>
      <c r="J461" s="3">
        <f t="shared" si="91"/>
        <v>7312.8844566181979</v>
      </c>
    </row>
    <row r="462" spans="1:10" s="5" customFormat="1" x14ac:dyDescent="0.25">
      <c r="A462" s="6" t="s">
        <v>115</v>
      </c>
      <c r="B462" s="2"/>
      <c r="C462" s="2"/>
      <c r="D462" s="3">
        <f>SUBTOTAL(9,D456:D461)</f>
        <v>274477.44999999995</v>
      </c>
      <c r="E462" s="3"/>
      <c r="F462" s="3"/>
      <c r="G462" s="3">
        <f>SUBTOTAL(9,G456:G461)</f>
        <v>63234.249066930992</v>
      </c>
      <c r="H462" s="3">
        <f>SUBTOTAL(9,H456:H461)</f>
        <v>9149.248333333333</v>
      </c>
      <c r="I462" s="3">
        <v>92673.55</v>
      </c>
      <c r="J462" s="3">
        <f>SUBTOTAL(9,J456:J461)</f>
        <v>92673.55</v>
      </c>
    </row>
    <row r="463" spans="1:10" x14ac:dyDescent="0.25">
      <c r="A463" s="2" t="s">
        <v>39</v>
      </c>
      <c r="B463" s="2">
        <v>2015</v>
      </c>
      <c r="C463" s="2">
        <v>3.5</v>
      </c>
      <c r="D463" s="3">
        <v>474066</v>
      </c>
      <c r="E463" s="3">
        <v>50</v>
      </c>
      <c r="F463" s="3">
        <v>46.567630000000001</v>
      </c>
      <c r="G463" s="3">
        <f t="shared" ref="G463:G468" si="92">D463*(1-F463/E463)</f>
        <v>32543.398328400013</v>
      </c>
      <c r="H463" s="3">
        <f t="shared" si="89"/>
        <v>9481.32</v>
      </c>
      <c r="J463" s="3">
        <f t="shared" ref="J463:J473" si="93">+I$474/G$474*G463</f>
        <v>36046.004168480693</v>
      </c>
    </row>
    <row r="464" spans="1:10" x14ac:dyDescent="0.25">
      <c r="A464" s="2" t="s">
        <v>39</v>
      </c>
      <c r="B464" s="2">
        <v>2008</v>
      </c>
      <c r="C464" s="2">
        <v>10.5</v>
      </c>
      <c r="D464" s="3">
        <v>33138.57</v>
      </c>
      <c r="E464" s="3">
        <v>50</v>
      </c>
      <c r="F464" s="3">
        <v>39.836480000000002</v>
      </c>
      <c r="G464" s="3">
        <f t="shared" si="92"/>
        <v>6736.0903793279986</v>
      </c>
      <c r="H464" s="3">
        <f t="shared" si="89"/>
        <v>662.77139999999997</v>
      </c>
      <c r="J464" s="3">
        <f t="shared" si="93"/>
        <v>7461.0874820846457</v>
      </c>
    </row>
    <row r="465" spans="1:10" x14ac:dyDescent="0.25">
      <c r="A465" s="2" t="s">
        <v>39</v>
      </c>
      <c r="B465" s="2">
        <v>2005</v>
      </c>
      <c r="C465" s="2">
        <v>13.5</v>
      </c>
      <c r="D465" s="3">
        <v>9995.17</v>
      </c>
      <c r="E465" s="3">
        <v>50</v>
      </c>
      <c r="F465" s="3">
        <v>37.02899</v>
      </c>
      <c r="G465" s="3">
        <f t="shared" si="92"/>
        <v>2592.949000434</v>
      </c>
      <c r="H465" s="3">
        <f t="shared" si="89"/>
        <v>199.9034</v>
      </c>
      <c r="J465" s="3">
        <f t="shared" si="93"/>
        <v>2872.0249045637088</v>
      </c>
    </row>
    <row r="466" spans="1:10" x14ac:dyDescent="0.25">
      <c r="A466" s="2" t="s">
        <v>39</v>
      </c>
      <c r="B466" s="2">
        <v>2004</v>
      </c>
      <c r="C466" s="2">
        <v>14.5</v>
      </c>
      <c r="D466" s="3">
        <v>39246.239999999998</v>
      </c>
      <c r="E466" s="3">
        <v>50</v>
      </c>
      <c r="F466" s="3">
        <v>36.106029999999997</v>
      </c>
      <c r="G466" s="3">
        <f t="shared" si="92"/>
        <v>10905.721623456004</v>
      </c>
      <c r="H466" s="3">
        <f t="shared" si="89"/>
        <v>784.9248</v>
      </c>
      <c r="J466" s="3">
        <f t="shared" si="93"/>
        <v>12079.490996375982</v>
      </c>
    </row>
    <row r="467" spans="1:10" x14ac:dyDescent="0.25">
      <c r="A467" s="2" t="s">
        <v>39</v>
      </c>
      <c r="B467" s="2">
        <v>2003</v>
      </c>
      <c r="C467" s="2">
        <v>15.5</v>
      </c>
      <c r="D467" s="3">
        <v>73642.880000000005</v>
      </c>
      <c r="E467" s="3">
        <v>50</v>
      </c>
      <c r="F467" s="3">
        <v>35.190089999999998</v>
      </c>
      <c r="G467" s="3">
        <f t="shared" si="92"/>
        <v>21812.888498816006</v>
      </c>
      <c r="H467" s="3">
        <f t="shared" si="89"/>
        <v>1472.8576</v>
      </c>
      <c r="J467" s="3">
        <f t="shared" si="93"/>
        <v>24160.58279533657</v>
      </c>
    </row>
    <row r="468" spans="1:10" x14ac:dyDescent="0.25">
      <c r="A468" s="2" t="s">
        <v>39</v>
      </c>
      <c r="B468" s="2">
        <v>2002</v>
      </c>
      <c r="C468" s="2">
        <v>16.5</v>
      </c>
      <c r="D468" s="3">
        <v>11437.31</v>
      </c>
      <c r="E468" s="3">
        <v>50</v>
      </c>
      <c r="F468" s="3">
        <v>34.281500000000001</v>
      </c>
      <c r="G468" s="3">
        <f t="shared" si="92"/>
        <v>3595.5471446999991</v>
      </c>
      <c r="H468" s="3">
        <f t="shared" si="89"/>
        <v>228.74619999999999</v>
      </c>
      <c r="J468" s="3">
        <f t="shared" si="93"/>
        <v>3982.5314510169355</v>
      </c>
    </row>
    <row r="469" spans="1:10" s="5" customFormat="1" x14ac:dyDescent="0.25">
      <c r="A469" s="2" t="s">
        <v>39</v>
      </c>
      <c r="B469" s="2">
        <v>1995</v>
      </c>
      <c r="C469" s="2">
        <v>23.5</v>
      </c>
      <c r="D469" s="3">
        <v>841230.1</v>
      </c>
      <c r="E469" s="3">
        <v>50</v>
      </c>
      <c r="F469" s="3">
        <v>28.152010000000001</v>
      </c>
      <c r="G469" s="3">
        <f t="shared" ref="G469:G473" si="94">D469*(1-F469/E469)</f>
        <v>367583.73624997999</v>
      </c>
      <c r="H469" s="3">
        <f t="shared" si="89"/>
        <v>16824.601999999999</v>
      </c>
      <c r="I469" s="3"/>
      <c r="J469" s="3">
        <f t="shared" si="93"/>
        <v>407146.32059705717</v>
      </c>
    </row>
    <row r="470" spans="1:10" s="5" customFormat="1" x14ac:dyDescent="0.25">
      <c r="A470" s="2" t="s">
        <v>39</v>
      </c>
      <c r="B470" s="2">
        <v>1990</v>
      </c>
      <c r="C470" s="2">
        <v>28.5</v>
      </c>
      <c r="D470" s="3">
        <v>416974.1</v>
      </c>
      <c r="E470" s="3">
        <v>50</v>
      </c>
      <c r="F470" s="3">
        <v>24.054089999999999</v>
      </c>
      <c r="G470" s="3">
        <f t="shared" si="94"/>
        <v>216375.44941862003</v>
      </c>
      <c r="H470" s="3">
        <f t="shared" si="89"/>
        <v>8339.482</v>
      </c>
      <c r="I470" s="3"/>
      <c r="J470" s="3">
        <f t="shared" si="93"/>
        <v>239663.67227524635</v>
      </c>
    </row>
    <row r="471" spans="1:10" s="5" customFormat="1" x14ac:dyDescent="0.25">
      <c r="A471" s="2" t="s">
        <v>39</v>
      </c>
      <c r="B471" s="2">
        <v>1985</v>
      </c>
      <c r="C471" s="2">
        <v>33.5</v>
      </c>
      <c r="D471" s="3">
        <v>1065845</v>
      </c>
      <c r="E471" s="3">
        <v>50</v>
      </c>
      <c r="F471" s="3">
        <v>20.22307</v>
      </c>
      <c r="G471" s="3">
        <f t="shared" si="94"/>
        <v>634751.839117</v>
      </c>
      <c r="H471" s="3">
        <f t="shared" si="89"/>
        <v>21316.9</v>
      </c>
      <c r="I471" s="3"/>
      <c r="J471" s="3">
        <f t="shared" si="93"/>
        <v>703069.39699026418</v>
      </c>
    </row>
    <row r="472" spans="1:10" x14ac:dyDescent="0.25">
      <c r="A472" s="2" t="s">
        <v>39</v>
      </c>
      <c r="B472" s="2">
        <v>1980</v>
      </c>
      <c r="C472" s="2">
        <v>38.5</v>
      </c>
      <c r="D472" s="3">
        <v>935832.2</v>
      </c>
      <c r="E472" s="3">
        <v>50</v>
      </c>
      <c r="F472" s="3">
        <v>16.698730000000001</v>
      </c>
      <c r="G472" s="3">
        <f t="shared" si="94"/>
        <v>623288.01533788</v>
      </c>
      <c r="H472" s="3">
        <f t="shared" si="89"/>
        <v>18716.644</v>
      </c>
      <c r="J472" s="3">
        <f t="shared" si="93"/>
        <v>690371.73599128134</v>
      </c>
    </row>
    <row r="473" spans="1:10" x14ac:dyDescent="0.25">
      <c r="A473" s="2" t="s">
        <v>39</v>
      </c>
      <c r="B473" s="2">
        <v>1975</v>
      </c>
      <c r="C473" s="2">
        <v>43.5</v>
      </c>
      <c r="D473" s="3">
        <v>191293.3</v>
      </c>
      <c r="E473" s="3">
        <v>50</v>
      </c>
      <c r="F473" s="3">
        <v>13.54086</v>
      </c>
      <c r="G473" s="3">
        <f t="shared" si="94"/>
        <v>139487.78411524001</v>
      </c>
      <c r="H473" s="3">
        <f t="shared" si="89"/>
        <v>3825.866</v>
      </c>
      <c r="J473" s="3">
        <f t="shared" si="93"/>
        <v>154500.68234829226</v>
      </c>
    </row>
    <row r="474" spans="1:10" s="5" customFormat="1" x14ac:dyDescent="0.25">
      <c r="A474" s="6" t="s">
        <v>116</v>
      </c>
      <c r="B474" s="2"/>
      <c r="C474" s="2"/>
      <c r="D474" s="3">
        <f>SUBTOTAL(9,D463:D473)</f>
        <v>4092700.87</v>
      </c>
      <c r="E474" s="3"/>
      <c r="F474" s="3"/>
      <c r="G474" s="3">
        <f>SUBTOTAL(9,G463:G473)</f>
        <v>2059673.419213854</v>
      </c>
      <c r="H474" s="3">
        <f>SUBTOTAL(9,H463:H473)</f>
        <v>81854.017399999997</v>
      </c>
      <c r="I474" s="3">
        <v>2281353.5299999998</v>
      </c>
      <c r="J474" s="3">
        <f>SUBTOTAL(9,J463:J473)</f>
        <v>2281353.5299999998</v>
      </c>
    </row>
    <row r="475" spans="1:10" x14ac:dyDescent="0.25">
      <c r="A475" s="2" t="s">
        <v>40</v>
      </c>
      <c r="B475" s="2">
        <v>2008</v>
      </c>
      <c r="C475" s="2">
        <v>10</v>
      </c>
      <c r="D475" s="3">
        <v>2646131.54</v>
      </c>
      <c r="E475" s="3">
        <v>12</v>
      </c>
      <c r="F475" s="3">
        <v>2</v>
      </c>
      <c r="G475" s="3">
        <f>D475*(1-F475/E475)</f>
        <v>2205109.6166666667</v>
      </c>
      <c r="H475" s="3">
        <f t="shared" si="89"/>
        <v>220510.96166666667</v>
      </c>
      <c r="J475" s="3">
        <f>+I$476/G$476*G475</f>
        <v>2223466.96</v>
      </c>
    </row>
    <row r="476" spans="1:10" s="5" customFormat="1" x14ac:dyDescent="0.25">
      <c r="A476" s="6" t="s">
        <v>117</v>
      </c>
      <c r="B476" s="2"/>
      <c r="C476" s="2"/>
      <c r="D476" s="3">
        <f>SUBTOTAL(9,D475:D475)</f>
        <v>2646131.54</v>
      </c>
      <c r="E476" s="3"/>
      <c r="F476" s="3"/>
      <c r="G476" s="3">
        <f>SUBTOTAL(9,G475:G475)</f>
        <v>2205109.6166666667</v>
      </c>
      <c r="H476" s="3">
        <f>SUBTOTAL(9,H475:H475)</f>
        <v>220510.96166666667</v>
      </c>
      <c r="I476" s="3">
        <v>2223466.96</v>
      </c>
      <c r="J476" s="3">
        <f>SUBTOTAL(9,J475:J475)</f>
        <v>2223466.96</v>
      </c>
    </row>
    <row r="477" spans="1:10" x14ac:dyDescent="0.25">
      <c r="A477" s="2" t="s">
        <v>41</v>
      </c>
      <c r="B477" s="2">
        <v>2017</v>
      </c>
      <c r="C477" s="2">
        <v>1.5</v>
      </c>
      <c r="D477" s="3">
        <v>41597.199999999997</v>
      </c>
      <c r="E477" s="3">
        <v>60</v>
      </c>
      <c r="F477" s="3">
        <v>58.524569999999997</v>
      </c>
      <c r="G477" s="3">
        <f>D477*(1-F477/E477)</f>
        <v>1022.8959466000028</v>
      </c>
      <c r="H477" s="3">
        <f t="shared" si="89"/>
        <v>693.28666666666663</v>
      </c>
      <c r="I477" s="3" t="s">
        <v>76</v>
      </c>
      <c r="J477" s="3">
        <f>+I478/G478*G477</f>
        <v>834.22</v>
      </c>
    </row>
    <row r="478" spans="1:10" s="5" customFormat="1" x14ac:dyDescent="0.25">
      <c r="A478" s="6" t="s">
        <v>118</v>
      </c>
      <c r="B478" s="2"/>
      <c r="C478" s="2"/>
      <c r="D478" s="3">
        <f>SUBTOTAL(9,D477:D477)</f>
        <v>41597.199999999997</v>
      </c>
      <c r="E478" s="3"/>
      <c r="F478" s="3"/>
      <c r="G478" s="3">
        <f>SUBTOTAL(9,G477:G477)</f>
        <v>1022.8959466000028</v>
      </c>
      <c r="H478" s="3">
        <f>SUBTOTAL(9,H477:H477)</f>
        <v>693.28666666666663</v>
      </c>
      <c r="I478" s="3">
        <v>834.22</v>
      </c>
      <c r="J478" s="3">
        <f>SUBTOTAL(9,J477:J477)</f>
        <v>834.22</v>
      </c>
    </row>
    <row r="479" spans="1:10" x14ac:dyDescent="0.25">
      <c r="A479" s="2" t="s">
        <v>42</v>
      </c>
      <c r="B479" s="2">
        <v>2008</v>
      </c>
      <c r="C479" s="2">
        <v>10</v>
      </c>
      <c r="D479" s="3">
        <v>432532.51</v>
      </c>
      <c r="E479" s="3">
        <v>12</v>
      </c>
      <c r="F479" s="3">
        <v>2</v>
      </c>
      <c r="G479" s="3">
        <f>D479*(1-F479/E479)</f>
        <v>360443.75833333336</v>
      </c>
      <c r="H479" s="3">
        <f t="shared" si="89"/>
        <v>36044.375833333332</v>
      </c>
      <c r="I479" s="3" t="s">
        <v>76</v>
      </c>
      <c r="J479" s="3">
        <f>+I480/G480*G479</f>
        <v>363452.51000000007</v>
      </c>
    </row>
    <row r="480" spans="1:10" s="5" customFormat="1" x14ac:dyDescent="0.25">
      <c r="A480" s="6" t="s">
        <v>119</v>
      </c>
      <c r="B480" s="2"/>
      <c r="C480" s="2"/>
      <c r="D480" s="3">
        <f>SUBTOTAL(9,D479:D479)</f>
        <v>432532.51</v>
      </c>
      <c r="E480" s="3"/>
      <c r="F480" s="3"/>
      <c r="G480" s="3">
        <f>SUBTOTAL(9,G479:G479)</f>
        <v>360443.75833333336</v>
      </c>
      <c r="H480" s="3">
        <f>SUBTOTAL(9,H479:H479)</f>
        <v>36044.375833333332</v>
      </c>
      <c r="I480" s="3">
        <v>363452.51</v>
      </c>
      <c r="J480" s="3">
        <f>SUBTOTAL(9,J479:J479)</f>
        <v>363452.51000000007</v>
      </c>
    </row>
    <row r="481" spans="1:10" x14ac:dyDescent="0.25">
      <c r="A481" s="2" t="s">
        <v>43</v>
      </c>
      <c r="B481" s="2">
        <v>2008</v>
      </c>
      <c r="C481" s="2">
        <v>10</v>
      </c>
      <c r="D481" s="3">
        <v>95136.43</v>
      </c>
      <c r="E481" s="3">
        <v>12</v>
      </c>
      <c r="F481" s="3">
        <v>2</v>
      </c>
      <c r="G481" s="3">
        <f>D481*(1-F481/E481)</f>
        <v>79280.358333333337</v>
      </c>
      <c r="H481" s="3">
        <f t="shared" si="89"/>
        <v>7928.0358333333324</v>
      </c>
      <c r="I481" s="3" t="s">
        <v>76</v>
      </c>
      <c r="J481" s="3">
        <f>+I482/G482*G481</f>
        <v>79940.31</v>
      </c>
    </row>
    <row r="482" spans="1:10" s="5" customFormat="1" x14ac:dyDescent="0.25">
      <c r="A482" s="6" t="s">
        <v>120</v>
      </c>
      <c r="B482" s="2"/>
      <c r="C482" s="2"/>
      <c r="D482" s="3">
        <f>SUBTOTAL(9,D481:D481)</f>
        <v>95136.43</v>
      </c>
      <c r="E482" s="3"/>
      <c r="F482" s="3"/>
      <c r="G482" s="3">
        <f>SUBTOTAL(9,G481:G481)</f>
        <v>79280.358333333337</v>
      </c>
      <c r="H482" s="3">
        <f>SUBTOTAL(9,H481:H481)</f>
        <v>7928.0358333333324</v>
      </c>
      <c r="I482" s="3">
        <v>79940.31</v>
      </c>
      <c r="J482" s="3">
        <f>SUBTOTAL(9,J481:J481)</f>
        <v>79940.31</v>
      </c>
    </row>
    <row r="483" spans="1:10" x14ac:dyDescent="0.25">
      <c r="A483" s="2" t="s">
        <v>44</v>
      </c>
      <c r="B483" s="2">
        <v>2018</v>
      </c>
      <c r="C483" s="2">
        <v>0.5</v>
      </c>
      <c r="D483" s="3">
        <v>798474.3</v>
      </c>
      <c r="E483" s="3">
        <v>60</v>
      </c>
      <c r="F483" s="3">
        <v>59.507710000000003</v>
      </c>
      <c r="G483" s="3">
        <f t="shared" ref="G483:G485" si="95">D483*(1-F483/E483)</f>
        <v>6551.3485524499956</v>
      </c>
      <c r="H483" s="3">
        <f t="shared" si="89"/>
        <v>13307.905000000001</v>
      </c>
      <c r="J483" s="3">
        <f t="shared" ref="J483:J490" si="96">+I$491/G$491*G483</f>
        <v>7542.3132557176323</v>
      </c>
    </row>
    <row r="484" spans="1:10" x14ac:dyDescent="0.25">
      <c r="A484" s="2" t="s">
        <v>44</v>
      </c>
      <c r="B484" s="2">
        <v>2015</v>
      </c>
      <c r="C484" s="2">
        <v>3.5</v>
      </c>
      <c r="D484" s="3">
        <v>52767</v>
      </c>
      <c r="E484" s="3">
        <v>60</v>
      </c>
      <c r="F484" s="3">
        <v>56.564810000000001</v>
      </c>
      <c r="G484" s="3">
        <f t="shared" si="95"/>
        <v>3021.0778455000013</v>
      </c>
      <c r="H484" s="3">
        <f t="shared" si="89"/>
        <v>879.45</v>
      </c>
      <c r="J484" s="3">
        <f t="shared" si="96"/>
        <v>3478.0496409625953</v>
      </c>
    </row>
    <row r="485" spans="1:10" x14ac:dyDescent="0.25">
      <c r="A485" s="2" t="s">
        <v>44</v>
      </c>
      <c r="B485" s="2">
        <v>2005</v>
      </c>
      <c r="C485" s="2">
        <v>13.5</v>
      </c>
      <c r="D485" s="3">
        <v>10178.280000000001</v>
      </c>
      <c r="E485" s="3">
        <v>60</v>
      </c>
      <c r="F485" s="3">
        <v>46.955660000000002</v>
      </c>
      <c r="G485" s="3">
        <f t="shared" si="95"/>
        <v>2212.8157489199994</v>
      </c>
      <c r="H485" s="3">
        <f t="shared" si="89"/>
        <v>169.63800000000001</v>
      </c>
      <c r="J485" s="3">
        <f t="shared" si="96"/>
        <v>2547.5288670602968</v>
      </c>
    </row>
    <row r="486" spans="1:10" s="5" customFormat="1" x14ac:dyDescent="0.25">
      <c r="A486" s="2" t="s">
        <v>44</v>
      </c>
      <c r="B486" s="2">
        <v>1995</v>
      </c>
      <c r="C486" s="2">
        <v>23.5</v>
      </c>
      <c r="D486" s="3">
        <v>201070.9</v>
      </c>
      <c r="E486" s="3">
        <v>60</v>
      </c>
      <c r="F486" s="3">
        <v>37.835680000000004</v>
      </c>
      <c r="G486" s="3">
        <f t="shared" ref="G486:G490" si="97">D486*(1-F486/E486)</f>
        <v>74276.662838133314</v>
      </c>
      <c r="H486" s="3">
        <f t="shared" si="89"/>
        <v>3351.1816666666664</v>
      </c>
      <c r="I486" s="3"/>
      <c r="J486" s="3">
        <f t="shared" si="96"/>
        <v>85511.838399289336</v>
      </c>
    </row>
    <row r="487" spans="1:10" s="5" customFormat="1" x14ac:dyDescent="0.25">
      <c r="A487" s="2" t="s">
        <v>44</v>
      </c>
      <c r="B487" s="2">
        <v>1990</v>
      </c>
      <c r="C487" s="2">
        <v>28.5</v>
      </c>
      <c r="D487" s="3">
        <v>20055.810000000001</v>
      </c>
      <c r="E487" s="3">
        <v>60</v>
      </c>
      <c r="F487" s="3">
        <v>33.529960000000003</v>
      </c>
      <c r="G487" s="3">
        <f t="shared" si="97"/>
        <v>8847.9682155399987</v>
      </c>
      <c r="H487" s="3">
        <f t="shared" si="89"/>
        <v>334.26350000000002</v>
      </c>
      <c r="I487" s="3"/>
      <c r="J487" s="3">
        <f t="shared" si="96"/>
        <v>10186.322315774081</v>
      </c>
    </row>
    <row r="488" spans="1:10" s="5" customFormat="1" x14ac:dyDescent="0.25">
      <c r="A488" s="2" t="s">
        <v>44</v>
      </c>
      <c r="B488" s="2">
        <v>1985</v>
      </c>
      <c r="C488" s="2">
        <v>33.5</v>
      </c>
      <c r="D488" s="3">
        <v>634289.1</v>
      </c>
      <c r="E488" s="3">
        <v>60</v>
      </c>
      <c r="F488" s="3">
        <v>29.423120000000001</v>
      </c>
      <c r="G488" s="3">
        <f t="shared" si="97"/>
        <v>323243.02826679999</v>
      </c>
      <c r="H488" s="3">
        <f t="shared" si="89"/>
        <v>10571.484999999999</v>
      </c>
      <c r="I488" s="3"/>
      <c r="J488" s="3">
        <f t="shared" si="96"/>
        <v>372137.14968703053</v>
      </c>
    </row>
    <row r="489" spans="1:10" x14ac:dyDescent="0.25">
      <c r="A489" s="2" t="s">
        <v>44</v>
      </c>
      <c r="B489" s="2">
        <v>1980</v>
      </c>
      <c r="C489" s="2">
        <v>38.5</v>
      </c>
      <c r="D489" s="3">
        <v>96404.19</v>
      </c>
      <c r="E489" s="3">
        <v>60</v>
      </c>
      <c r="F489" s="3">
        <v>25.535679999999999</v>
      </c>
      <c r="G489" s="3">
        <f t="shared" si="97"/>
        <v>55375.080891680002</v>
      </c>
      <c r="H489" s="3">
        <f t="shared" si="89"/>
        <v>1606.7365</v>
      </c>
      <c r="J489" s="3">
        <f t="shared" si="96"/>
        <v>63751.180890774638</v>
      </c>
    </row>
    <row r="490" spans="1:10" x14ac:dyDescent="0.25">
      <c r="A490" s="2" t="s">
        <v>44</v>
      </c>
      <c r="B490" s="2">
        <v>1975</v>
      </c>
      <c r="C490" s="2">
        <v>43.5</v>
      </c>
      <c r="D490" s="3">
        <v>27129.19</v>
      </c>
      <c r="E490" s="3">
        <v>60</v>
      </c>
      <c r="F490" s="3">
        <v>21.892720000000001</v>
      </c>
      <c r="G490" s="3">
        <f t="shared" si="97"/>
        <v>17230.327325053331</v>
      </c>
      <c r="H490" s="3">
        <f t="shared" si="89"/>
        <v>452.15316666666666</v>
      </c>
      <c r="J490" s="3">
        <f t="shared" si="96"/>
        <v>19836.606943390896</v>
      </c>
    </row>
    <row r="491" spans="1:10" s="5" customFormat="1" x14ac:dyDescent="0.25">
      <c r="A491" s="6" t="s">
        <v>121</v>
      </c>
      <c r="B491" s="2"/>
      <c r="C491" s="2"/>
      <c r="D491" s="3">
        <f>SUBTOTAL(9,D483:D490)</f>
        <v>1840368.77</v>
      </c>
      <c r="E491" s="3"/>
      <c r="F491" s="3"/>
      <c r="G491" s="3">
        <f>SUBTOTAL(9,G483:G490)</f>
        <v>490758.30968407664</v>
      </c>
      <c r="H491" s="3">
        <f>SUBTOTAL(9,H483:H490)</f>
        <v>30672.812833333333</v>
      </c>
      <c r="I491" s="3">
        <v>564990.99</v>
      </c>
      <c r="J491" s="3">
        <f>SUBTOTAL(9,J483:J490)</f>
        <v>564990.99</v>
      </c>
    </row>
    <row r="492" spans="1:10" x14ac:dyDescent="0.25">
      <c r="A492" s="2" t="s">
        <v>45</v>
      </c>
      <c r="B492" s="2">
        <v>1995</v>
      </c>
      <c r="C492" s="2">
        <v>23.5</v>
      </c>
      <c r="D492" s="3">
        <v>329.04</v>
      </c>
      <c r="E492" s="3">
        <v>45</v>
      </c>
      <c r="F492" s="3">
        <v>22.08831</v>
      </c>
      <c r="G492" s="3">
        <f>D492*(1-F492/E492)</f>
        <v>167.53027728000001</v>
      </c>
      <c r="H492" s="3">
        <f t="shared" si="89"/>
        <v>7.3120000000000003</v>
      </c>
      <c r="J492" s="3">
        <f>+I$497/G$497*G492</f>
        <v>138.75466506655883</v>
      </c>
    </row>
    <row r="493" spans="1:10" s="5" customFormat="1" x14ac:dyDescent="0.25">
      <c r="A493" s="2" t="s">
        <v>45</v>
      </c>
      <c r="B493" s="2">
        <v>1990</v>
      </c>
      <c r="C493" s="2">
        <v>28.5</v>
      </c>
      <c r="D493" s="3">
        <v>125.98</v>
      </c>
      <c r="E493" s="3">
        <v>45</v>
      </c>
      <c r="F493" s="3">
        <v>18.02694</v>
      </c>
      <c r="G493" s="3">
        <f t="shared" ref="G493:G496" si="98">D493*(1-F493/E493)</f>
        <v>75.512579973333331</v>
      </c>
      <c r="H493" s="3">
        <f t="shared" si="89"/>
        <v>2.7995555555555556</v>
      </c>
      <c r="I493" s="3"/>
      <c r="J493" s="3">
        <f>+I$497/G$497*G493</f>
        <v>62.542263479930682</v>
      </c>
    </row>
    <row r="494" spans="1:10" s="5" customFormat="1" x14ac:dyDescent="0.25">
      <c r="A494" s="2" t="s">
        <v>45</v>
      </c>
      <c r="B494" s="2">
        <v>1985</v>
      </c>
      <c r="C494" s="2">
        <v>33.5</v>
      </c>
      <c r="D494" s="3">
        <v>75130.259999999995</v>
      </c>
      <c r="E494" s="3">
        <v>45</v>
      </c>
      <c r="F494" s="3">
        <v>14.58684</v>
      </c>
      <c r="G494" s="3">
        <f t="shared" si="98"/>
        <v>50776.635960479995</v>
      </c>
      <c r="H494" s="3">
        <f t="shared" si="89"/>
        <v>1669.5613333333333</v>
      </c>
      <c r="I494" s="3"/>
      <c r="J494" s="3">
        <f>+I$497/G$497*G494</f>
        <v>42055.055541557856</v>
      </c>
    </row>
    <row r="495" spans="1:10" s="5" customFormat="1" x14ac:dyDescent="0.25">
      <c r="A495" s="2" t="s">
        <v>45</v>
      </c>
      <c r="B495" s="2">
        <v>1980</v>
      </c>
      <c r="C495" s="2">
        <v>38.5</v>
      </c>
      <c r="D495" s="3">
        <v>81.92</v>
      </c>
      <c r="E495" s="3">
        <v>45</v>
      </c>
      <c r="F495" s="3">
        <v>11.767250000000001</v>
      </c>
      <c r="G495" s="3">
        <f t="shared" si="98"/>
        <v>60.498375111111109</v>
      </c>
      <c r="H495" s="3">
        <f t="shared" si="89"/>
        <v>1.8204444444444445</v>
      </c>
      <c r="I495" s="3"/>
      <c r="J495" s="3">
        <f>+I$497/G$497*G495</f>
        <v>50.106953273785336</v>
      </c>
    </row>
    <row r="496" spans="1:10" s="5" customFormat="1" x14ac:dyDescent="0.25">
      <c r="A496" s="2" t="s">
        <v>45</v>
      </c>
      <c r="B496" s="2">
        <v>1975</v>
      </c>
      <c r="C496" s="2">
        <v>43.5</v>
      </c>
      <c r="D496" s="3">
        <v>8205.65</v>
      </c>
      <c r="E496" s="3">
        <v>45</v>
      </c>
      <c r="F496" s="3">
        <v>9.4901339999999994</v>
      </c>
      <c r="G496" s="3">
        <f t="shared" si="98"/>
        <v>6475.1451542866671</v>
      </c>
      <c r="H496" s="3">
        <f t="shared" si="89"/>
        <v>182.34777777777776</v>
      </c>
      <c r="I496" s="3"/>
      <c r="J496" s="3">
        <f>+I$497/G$497*G496</f>
        <v>5362.9505766218708</v>
      </c>
    </row>
    <row r="497" spans="1:10" s="5" customFormat="1" x14ac:dyDescent="0.25">
      <c r="A497" s="6" t="s">
        <v>122</v>
      </c>
      <c r="B497" s="2"/>
      <c r="C497" s="2"/>
      <c r="D497" s="3">
        <f>SUBTOTAL(9,D492:D496)</f>
        <v>83872.849999999991</v>
      </c>
      <c r="E497" s="3"/>
      <c r="F497" s="3"/>
      <c r="G497" s="3">
        <f>SUBTOTAL(9,G492:G496)</f>
        <v>57555.322347131107</v>
      </c>
      <c r="H497" s="3">
        <f>SUBTOTAL(9,H492:H496)</f>
        <v>1863.8411111111111</v>
      </c>
      <c r="I497" s="3">
        <v>47669.41</v>
      </c>
      <c r="J497" s="3">
        <f>SUBTOTAL(9,J492:J496)</f>
        <v>47669.409999999996</v>
      </c>
    </row>
    <row r="498" spans="1:10" x14ac:dyDescent="0.25">
      <c r="A498" s="2" t="s">
        <v>46</v>
      </c>
      <c r="B498" s="2">
        <v>2008</v>
      </c>
      <c r="C498" s="2">
        <v>10</v>
      </c>
      <c r="D498" s="3">
        <v>920692.5</v>
      </c>
      <c r="E498" s="3">
        <v>12</v>
      </c>
      <c r="F498" s="3">
        <v>2</v>
      </c>
      <c r="G498" s="3">
        <f>D498*(1-F498/E498)</f>
        <v>767243.75</v>
      </c>
      <c r="H498" s="3">
        <f t="shared" si="89"/>
        <v>76724.375</v>
      </c>
      <c r="I498" s="3">
        <v>0</v>
      </c>
      <c r="J498" s="3">
        <f>+I$499/G$499*G498</f>
        <v>773630.95999999985</v>
      </c>
    </row>
    <row r="499" spans="1:10" s="5" customFormat="1" x14ac:dyDescent="0.25">
      <c r="A499" s="6" t="s">
        <v>123</v>
      </c>
      <c r="B499" s="2"/>
      <c r="C499" s="2"/>
      <c r="D499" s="3">
        <f>SUBTOTAL(9,D498:D498)</f>
        <v>920692.5</v>
      </c>
      <c r="E499" s="3"/>
      <c r="F499" s="3"/>
      <c r="G499" s="3">
        <f>SUBTOTAL(9,G498:G498)</f>
        <v>767243.75</v>
      </c>
      <c r="H499" s="3">
        <f>SUBTOTAL(9,H498:H498)</f>
        <v>76724.375</v>
      </c>
      <c r="I499" s="3">
        <v>773630.96</v>
      </c>
      <c r="J499" s="3">
        <f>SUBTOTAL(9,J498:J498)</f>
        <v>773630.95999999985</v>
      </c>
    </row>
    <row r="500" spans="1:10" x14ac:dyDescent="0.25">
      <c r="A500" s="2" t="s">
        <v>47</v>
      </c>
      <c r="B500" s="2">
        <v>2018</v>
      </c>
      <c r="C500" s="2">
        <v>0.5</v>
      </c>
      <c r="D500" s="3">
        <v>135464.37</v>
      </c>
      <c r="E500" s="3">
        <v>45</v>
      </c>
      <c r="F500" s="3">
        <v>44.511839999999999</v>
      </c>
      <c r="G500" s="3">
        <f>D500*(1-F500/E500)</f>
        <v>1469.5174857599957</v>
      </c>
      <c r="H500" s="3">
        <f t="shared" si="89"/>
        <v>3010.3193333333334</v>
      </c>
      <c r="J500" s="3">
        <f>+I$502/G$502*G500</f>
        <v>1995.1794396139837</v>
      </c>
    </row>
    <row r="501" spans="1:10" x14ac:dyDescent="0.25">
      <c r="A501" s="2" t="s">
        <v>47</v>
      </c>
      <c r="B501" s="2">
        <v>2015</v>
      </c>
      <c r="C501" s="2">
        <v>3.5</v>
      </c>
      <c r="D501" s="3">
        <v>7878144.9699999997</v>
      </c>
      <c r="E501" s="3">
        <v>45</v>
      </c>
      <c r="F501" s="3">
        <v>41.825620000000001</v>
      </c>
      <c r="G501" s="3">
        <f>D501*(1-F501/E501)</f>
        <v>555738.35177485808</v>
      </c>
      <c r="H501" s="3">
        <f t="shared" si="89"/>
        <v>175069.88822222222</v>
      </c>
      <c r="J501" s="3">
        <f>+I$502/G$502*G501</f>
        <v>754531.84056038596</v>
      </c>
    </row>
    <row r="502" spans="1:10" s="5" customFormat="1" x14ac:dyDescent="0.25">
      <c r="A502" s="6" t="s">
        <v>124</v>
      </c>
      <c r="B502" s="2"/>
      <c r="C502" s="2"/>
      <c r="D502" s="3">
        <f>SUBTOTAL(9,D500:D501)</f>
        <v>8013609.3399999999</v>
      </c>
      <c r="E502" s="3"/>
      <c r="F502" s="3"/>
      <c r="G502" s="3">
        <f>SUBTOTAL(9,G500:G501)</f>
        <v>557207.86926061811</v>
      </c>
      <c r="H502" s="3">
        <f>SUBTOTAL(9,H500:H501)</f>
        <v>178080.20755555556</v>
      </c>
      <c r="I502" s="3">
        <v>756527.02</v>
      </c>
      <c r="J502" s="3">
        <f>SUBTOTAL(9,J500:J501)</f>
        <v>756527.0199999999</v>
      </c>
    </row>
    <row r="503" spans="1:10" x14ac:dyDescent="0.25">
      <c r="A503" s="2" t="s">
        <v>48</v>
      </c>
      <c r="B503" s="2">
        <v>2008</v>
      </c>
      <c r="C503" s="2">
        <v>10</v>
      </c>
      <c r="D503" s="3">
        <v>242746.45</v>
      </c>
      <c r="E503" s="3">
        <v>12</v>
      </c>
      <c r="F503" s="3">
        <v>2</v>
      </c>
      <c r="G503" s="3">
        <f>D503*(1-F503/E503)</f>
        <v>202288.70833333334</v>
      </c>
      <c r="H503" s="3">
        <f t="shared" si="89"/>
        <v>20228.870833333334</v>
      </c>
      <c r="J503" s="3">
        <f>+I$505/G$505*G503</f>
        <v>201970.41423794508</v>
      </c>
    </row>
    <row r="504" spans="1:10" x14ac:dyDescent="0.25">
      <c r="A504" s="2" t="s">
        <v>48</v>
      </c>
      <c r="B504" s="2">
        <v>2008</v>
      </c>
      <c r="C504" s="2">
        <v>10</v>
      </c>
      <c r="D504" s="3">
        <v>6705507.04</v>
      </c>
      <c r="E504" s="3">
        <v>12</v>
      </c>
      <c r="F504" s="3">
        <v>2</v>
      </c>
      <c r="G504" s="3">
        <f>D504*(1-F504/E504)</f>
        <v>5587922.5333333332</v>
      </c>
      <c r="H504" s="3">
        <f t="shared" si="89"/>
        <v>558792.2533333333</v>
      </c>
      <c r="J504" s="3">
        <f>+I$505/G$505*G504</f>
        <v>5579130.1357620554</v>
      </c>
    </row>
    <row r="505" spans="1:10" s="5" customFormat="1" x14ac:dyDescent="0.25">
      <c r="A505" s="6" t="s">
        <v>125</v>
      </c>
      <c r="B505" s="2"/>
      <c r="C505" s="2"/>
      <c r="D505" s="3">
        <f>SUBTOTAL(9,D503:D504)</f>
        <v>6948253.4900000002</v>
      </c>
      <c r="E505" s="3"/>
      <c r="F505" s="3"/>
      <c r="G505" s="3">
        <f>SUBTOTAL(9,G503:G504)</f>
        <v>5790211.2416666662</v>
      </c>
      <c r="H505" s="3">
        <f>SUBTOTAL(9,H503:H504)</f>
        <v>579021.12416666665</v>
      </c>
      <c r="I505" s="3">
        <v>5781100.5499999998</v>
      </c>
      <c r="J505" s="3">
        <f>SUBTOTAL(9,J503:J504)</f>
        <v>5781100.5500000007</v>
      </c>
    </row>
    <row r="506" spans="1:10" x14ac:dyDescent="0.25">
      <c r="A506" s="2" t="s">
        <v>49</v>
      </c>
      <c r="B506" s="2">
        <v>1975</v>
      </c>
      <c r="C506" s="2">
        <v>43.5</v>
      </c>
      <c r="D506" s="3">
        <v>4320.91</v>
      </c>
      <c r="E506" s="3">
        <v>50</v>
      </c>
      <c r="F506" s="3">
        <v>17.176130000000001</v>
      </c>
      <c r="G506" s="3">
        <f>D506*(1-F506/E506)</f>
        <v>2836.5797624339998</v>
      </c>
      <c r="H506" s="3">
        <f t="shared" si="89"/>
        <v>86.418199999999999</v>
      </c>
      <c r="J506" s="3">
        <f>+I$507/G$507*G506</f>
        <v>1949.6500000000003</v>
      </c>
    </row>
    <row r="507" spans="1:10" s="5" customFormat="1" x14ac:dyDescent="0.25">
      <c r="A507" s="6" t="s">
        <v>126</v>
      </c>
      <c r="B507" s="2"/>
      <c r="C507" s="2"/>
      <c r="D507" s="3">
        <f>SUBTOTAL(9,D506:D506)</f>
        <v>4320.91</v>
      </c>
      <c r="E507" s="3"/>
      <c r="F507" s="3"/>
      <c r="G507" s="3">
        <f>SUBTOTAL(9,G506:G506)</f>
        <v>2836.5797624339998</v>
      </c>
      <c r="H507" s="3">
        <f>SUBTOTAL(9,H506:H506)</f>
        <v>86.418199999999999</v>
      </c>
      <c r="I507" s="3">
        <v>1949.65</v>
      </c>
      <c r="J507" s="3">
        <f>SUBTOTAL(9,J506:J506)</f>
        <v>1949.6500000000003</v>
      </c>
    </row>
    <row r="508" spans="1:10" x14ac:dyDescent="0.25">
      <c r="A508" s="2" t="s">
        <v>50</v>
      </c>
      <c r="B508" s="2">
        <v>2018</v>
      </c>
      <c r="C508" s="2">
        <v>0.5</v>
      </c>
      <c r="D508" s="3">
        <v>64873.21</v>
      </c>
      <c r="E508" s="3">
        <v>50</v>
      </c>
      <c r="F508" s="3">
        <v>49.547220000000003</v>
      </c>
      <c r="G508" s="3">
        <f t="shared" ref="G508:G518" si="99">D508*(1-F508/E508)</f>
        <v>587.46584047599617</v>
      </c>
      <c r="H508" s="3">
        <f t="shared" si="89"/>
        <v>1297.4641999999999</v>
      </c>
      <c r="J508" s="3">
        <f t="shared" ref="J508:J518" si="100">+I$519/G$519*G508</f>
        <v>777.53735422733666</v>
      </c>
    </row>
    <row r="509" spans="1:10" x14ac:dyDescent="0.25">
      <c r="A509" s="2" t="s">
        <v>50</v>
      </c>
      <c r="B509" s="2">
        <v>2017</v>
      </c>
      <c r="C509" s="2">
        <v>1.5</v>
      </c>
      <c r="D509" s="3">
        <f>10822895-10278688.46</f>
        <v>544206.53999999911</v>
      </c>
      <c r="E509" s="3">
        <v>50</v>
      </c>
      <c r="F509" s="3">
        <v>48.645389999999999</v>
      </c>
      <c r="G509" s="3">
        <f t="shared" si="99"/>
        <v>14743.752422987982</v>
      </c>
      <c r="H509" s="3">
        <f t="shared" si="89"/>
        <v>10884.130799999983</v>
      </c>
      <c r="J509" s="3">
        <f t="shared" si="100"/>
        <v>19514.016748725957</v>
      </c>
    </row>
    <row r="510" spans="1:10" x14ac:dyDescent="0.25">
      <c r="A510" s="2" t="s">
        <v>50</v>
      </c>
      <c r="B510" s="2">
        <v>2016</v>
      </c>
      <c r="C510" s="2">
        <v>2.5</v>
      </c>
      <c r="D510" s="3">
        <v>514624.7</v>
      </c>
      <c r="E510" s="3">
        <v>50</v>
      </c>
      <c r="F510" s="3">
        <v>47.748640000000002</v>
      </c>
      <c r="G510" s="3">
        <f t="shared" si="99"/>
        <v>23172.109291839966</v>
      </c>
      <c r="H510" s="3">
        <f t="shared" si="89"/>
        <v>10292.494000000001</v>
      </c>
      <c r="J510" s="3">
        <f t="shared" si="100"/>
        <v>30669.324596040256</v>
      </c>
    </row>
    <row r="511" spans="1:10" x14ac:dyDescent="0.25">
      <c r="A511" s="2" t="s">
        <v>50</v>
      </c>
      <c r="B511" s="2">
        <v>2015</v>
      </c>
      <c r="C511" s="2">
        <v>3.5</v>
      </c>
      <c r="D511" s="3">
        <v>139556.20000000001</v>
      </c>
      <c r="E511" s="3">
        <v>50</v>
      </c>
      <c r="F511" s="3">
        <v>46.857120000000002</v>
      </c>
      <c r="G511" s="3">
        <f t="shared" si="99"/>
        <v>8772.1677971199952</v>
      </c>
      <c r="H511" s="3">
        <f t="shared" si="89"/>
        <v>2791.1240000000003</v>
      </c>
      <c r="J511" s="3">
        <f t="shared" si="100"/>
        <v>11610.357011199902</v>
      </c>
    </row>
    <row r="512" spans="1:10" x14ac:dyDescent="0.25">
      <c r="A512" s="2" t="s">
        <v>50</v>
      </c>
      <c r="B512" s="2">
        <v>2014</v>
      </c>
      <c r="C512" s="2">
        <v>4.5</v>
      </c>
      <c r="D512" s="3">
        <v>38684.83</v>
      </c>
      <c r="E512" s="3">
        <v>50</v>
      </c>
      <c r="F512" s="3">
        <v>45.970959999999998</v>
      </c>
      <c r="G512" s="3">
        <f t="shared" si="99"/>
        <v>3117.2545492640006</v>
      </c>
      <c r="H512" s="3">
        <f t="shared" si="89"/>
        <v>773.69659999999999</v>
      </c>
      <c r="J512" s="3">
        <f t="shared" si="100"/>
        <v>4125.8260271337349</v>
      </c>
    </row>
    <row r="513" spans="1:10" x14ac:dyDescent="0.25">
      <c r="A513" s="2" t="s">
        <v>50</v>
      </c>
      <c r="B513" s="2">
        <v>2012</v>
      </c>
      <c r="C513" s="2">
        <v>6.5</v>
      </c>
      <c r="D513" s="3">
        <v>7272.5</v>
      </c>
      <c r="E513" s="3">
        <v>50</v>
      </c>
      <c r="F513" s="3">
        <v>44.21537</v>
      </c>
      <c r="G513" s="3">
        <f t="shared" si="99"/>
        <v>841.37443350000024</v>
      </c>
      <c r="H513" s="3">
        <f t="shared" si="89"/>
        <v>145.44999999999999</v>
      </c>
      <c r="J513" s="3">
        <f t="shared" si="100"/>
        <v>1113.5967504221976</v>
      </c>
    </row>
    <row r="514" spans="1:10" x14ac:dyDescent="0.25">
      <c r="A514" s="2" t="s">
        <v>50</v>
      </c>
      <c r="B514" s="2">
        <v>2011</v>
      </c>
      <c r="C514" s="2">
        <v>7.5</v>
      </c>
      <c r="D514" s="3">
        <v>444568.1</v>
      </c>
      <c r="E514" s="3">
        <v>50</v>
      </c>
      <c r="F514" s="3">
        <v>43.346209999999999</v>
      </c>
      <c r="G514" s="3">
        <f t="shared" si="99"/>
        <v>59161.255561979982</v>
      </c>
      <c r="H514" s="3">
        <f t="shared" si="89"/>
        <v>8891.3619999999992</v>
      </c>
      <c r="J514" s="3">
        <f t="shared" si="100"/>
        <v>78302.571746397196</v>
      </c>
    </row>
    <row r="515" spans="1:10" x14ac:dyDescent="0.25">
      <c r="A515" s="2" t="s">
        <v>50</v>
      </c>
      <c r="B515" s="2">
        <v>2009</v>
      </c>
      <c r="C515" s="2">
        <v>9.5</v>
      </c>
      <c r="D515" s="3">
        <v>26804.98</v>
      </c>
      <c r="E515" s="3">
        <v>50</v>
      </c>
      <c r="F515" s="3">
        <v>41.625909999999998</v>
      </c>
      <c r="G515" s="3">
        <f t="shared" si="99"/>
        <v>4489.3462993640005</v>
      </c>
      <c r="H515" s="3">
        <f t="shared" si="89"/>
        <v>536.09960000000001</v>
      </c>
      <c r="J515" s="3">
        <f t="shared" si="100"/>
        <v>5941.8509184967616</v>
      </c>
    </row>
    <row r="516" spans="1:10" x14ac:dyDescent="0.25">
      <c r="A516" s="2" t="s">
        <v>50</v>
      </c>
      <c r="B516" s="2">
        <v>2004</v>
      </c>
      <c r="C516" s="2">
        <v>14.5</v>
      </c>
      <c r="D516" s="3">
        <v>105691.5</v>
      </c>
      <c r="E516" s="3">
        <v>50</v>
      </c>
      <c r="F516" s="3">
        <v>37.436790000000002</v>
      </c>
      <c r="G516" s="3">
        <f t="shared" si="99"/>
        <v>26556.490194299993</v>
      </c>
      <c r="H516" s="3">
        <f t="shared" si="89"/>
        <v>2113.83</v>
      </c>
      <c r="J516" s="3">
        <f t="shared" si="100"/>
        <v>35148.704317019656</v>
      </c>
    </row>
    <row r="517" spans="1:10" x14ac:dyDescent="0.25">
      <c r="A517" s="2" t="s">
        <v>50</v>
      </c>
      <c r="B517" s="2">
        <v>2002</v>
      </c>
      <c r="C517" s="2">
        <v>16.5</v>
      </c>
      <c r="D517" s="3">
        <v>275450.40000000002</v>
      </c>
      <c r="E517" s="3">
        <v>50</v>
      </c>
      <c r="F517" s="3">
        <v>35.808759999999999</v>
      </c>
      <c r="G517" s="3">
        <f t="shared" si="99"/>
        <v>78179.654689920004</v>
      </c>
      <c r="H517" s="3">
        <f t="shared" si="89"/>
        <v>5509.0080000000007</v>
      </c>
      <c r="J517" s="3">
        <f t="shared" si="100"/>
        <v>103474.27488337677</v>
      </c>
    </row>
    <row r="518" spans="1:10" x14ac:dyDescent="0.25">
      <c r="A518" s="2" t="s">
        <v>50</v>
      </c>
      <c r="B518" s="2">
        <v>1995</v>
      </c>
      <c r="C518" s="2">
        <v>23.5</v>
      </c>
      <c r="D518" s="3">
        <v>82208.960000000006</v>
      </c>
      <c r="E518" s="3">
        <v>50</v>
      </c>
      <c r="F518" s="3">
        <v>30.345890000000001</v>
      </c>
      <c r="G518" s="3">
        <f t="shared" si="99"/>
        <v>32314.878856511998</v>
      </c>
      <c r="H518" s="3">
        <f t="shared" ref="H518:H581" si="101">+D518/E518</f>
        <v>1644.1792</v>
      </c>
      <c r="J518" s="3">
        <f t="shared" si="100"/>
        <v>42770.189646960229</v>
      </c>
    </row>
    <row r="519" spans="1:10" s="5" customFormat="1" x14ac:dyDescent="0.25">
      <c r="A519" s="6" t="s">
        <v>127</v>
      </c>
      <c r="B519" s="2"/>
      <c r="C519" s="2"/>
      <c r="D519" s="3">
        <f>SUBTOTAL(9,D508:D518)</f>
        <v>2243941.919999999</v>
      </c>
      <c r="E519" s="3"/>
      <c r="F519" s="3"/>
      <c r="G519" s="3">
        <f>SUBTOTAL(9,G508:G518)</f>
        <v>251935.74993726393</v>
      </c>
      <c r="H519" s="3">
        <f>SUBTOTAL(9,H508:H518)</f>
        <v>44878.838399999986</v>
      </c>
      <c r="I519" s="3">
        <v>333448.25</v>
      </c>
      <c r="J519" s="3">
        <f>SUBTOTAL(9,J508:J518)</f>
        <v>333448.25</v>
      </c>
    </row>
    <row r="520" spans="1:10" x14ac:dyDescent="0.25">
      <c r="A520" s="2" t="s">
        <v>51</v>
      </c>
      <c r="B520" s="2">
        <v>2018</v>
      </c>
      <c r="C520" s="2">
        <v>0.5</v>
      </c>
      <c r="D520" s="3">
        <v>113206.1</v>
      </c>
      <c r="E520" s="3">
        <v>50</v>
      </c>
      <c r="F520" s="3">
        <v>49.547220000000003</v>
      </c>
      <c r="G520" s="3">
        <f t="shared" ref="G520:G552" si="102">D520*(1-F520/E520)</f>
        <v>1025.1491591599934</v>
      </c>
      <c r="H520" s="3">
        <f t="shared" si="101"/>
        <v>2264.1220000000003</v>
      </c>
      <c r="J520" s="3">
        <f t="shared" ref="J520:J552" si="103">+I$553/G$553*G520</f>
        <v>1059.2313905021997</v>
      </c>
    </row>
    <row r="521" spans="1:10" x14ac:dyDescent="0.25">
      <c r="A521" s="2" t="s">
        <v>51</v>
      </c>
      <c r="B521" s="2">
        <v>2017</v>
      </c>
      <c r="C521" s="2">
        <v>1.5</v>
      </c>
      <c r="D521" s="3">
        <v>72476.42</v>
      </c>
      <c r="E521" s="3">
        <v>50</v>
      </c>
      <c r="F521" s="3">
        <v>48.645389999999999</v>
      </c>
      <c r="G521" s="3">
        <f t="shared" si="102"/>
        <v>1963.5456659240008</v>
      </c>
      <c r="H521" s="3">
        <f t="shared" si="101"/>
        <v>1449.5283999999999</v>
      </c>
      <c r="J521" s="3">
        <f t="shared" si="103"/>
        <v>2028.8259395691005</v>
      </c>
    </row>
    <row r="522" spans="1:10" x14ac:dyDescent="0.25">
      <c r="A522" s="2" t="s">
        <v>51</v>
      </c>
      <c r="B522" s="2">
        <v>2016</v>
      </c>
      <c r="C522" s="2">
        <v>2.5</v>
      </c>
      <c r="D522" s="3">
        <v>75535.64</v>
      </c>
      <c r="E522" s="3">
        <v>50</v>
      </c>
      <c r="F522" s="3">
        <v>47.748640000000002</v>
      </c>
      <c r="G522" s="3">
        <f t="shared" si="102"/>
        <v>3401.158369407995</v>
      </c>
      <c r="H522" s="3">
        <f t="shared" si="101"/>
        <v>1510.7128</v>
      </c>
      <c r="J522" s="3">
        <f t="shared" si="103"/>
        <v>3514.233686635615</v>
      </c>
    </row>
    <row r="523" spans="1:10" x14ac:dyDescent="0.25">
      <c r="A523" s="2" t="s">
        <v>51</v>
      </c>
      <c r="B523" s="2">
        <v>2015</v>
      </c>
      <c r="C523" s="2">
        <v>3.5</v>
      </c>
      <c r="D523" s="3">
        <v>972416.3</v>
      </c>
      <c r="E523" s="3">
        <v>50</v>
      </c>
      <c r="F523" s="3">
        <v>46.857120000000002</v>
      </c>
      <c r="G523" s="3">
        <f t="shared" si="102"/>
        <v>61123.754818879963</v>
      </c>
      <c r="H523" s="3">
        <f t="shared" si="101"/>
        <v>19448.326000000001</v>
      </c>
      <c r="J523" s="3">
        <f t="shared" si="103"/>
        <v>63155.882469404853</v>
      </c>
    </row>
    <row r="524" spans="1:10" x14ac:dyDescent="0.25">
      <c r="A524" s="2" t="s">
        <v>51</v>
      </c>
      <c r="B524" s="2">
        <v>2014</v>
      </c>
      <c r="C524" s="2">
        <v>4.5</v>
      </c>
      <c r="D524" s="3">
        <v>131673.1</v>
      </c>
      <c r="E524" s="3">
        <v>50</v>
      </c>
      <c r="F524" s="3">
        <v>45.970959999999998</v>
      </c>
      <c r="G524" s="3">
        <f t="shared" si="102"/>
        <v>10610.323736480001</v>
      </c>
      <c r="H524" s="3">
        <f t="shared" si="101"/>
        <v>2633.462</v>
      </c>
      <c r="J524" s="3">
        <f t="shared" si="103"/>
        <v>10963.075826233191</v>
      </c>
    </row>
    <row r="525" spans="1:10" s="5" customFormat="1" x14ac:dyDescent="0.25">
      <c r="A525" s="2" t="s">
        <v>51</v>
      </c>
      <c r="B525" s="2">
        <v>2013</v>
      </c>
      <c r="C525" s="2">
        <v>5.5</v>
      </c>
      <c r="D525" s="3">
        <v>144008.20000000001</v>
      </c>
      <c r="E525" s="3">
        <v>50</v>
      </c>
      <c r="F525" s="3">
        <v>45.090330000000002</v>
      </c>
      <c r="G525" s="3">
        <f t="shared" ref="G525:G542" si="104">D525*(1-F525/E525)</f>
        <v>14140.654785879999</v>
      </c>
      <c r="H525" s="3">
        <f t="shared" si="101"/>
        <v>2880.1640000000002</v>
      </c>
      <c r="I525" s="3"/>
      <c r="J525" s="3">
        <f t="shared" si="103"/>
        <v>14610.776683202281</v>
      </c>
    </row>
    <row r="526" spans="1:10" s="5" customFormat="1" x14ac:dyDescent="0.25">
      <c r="A526" s="2" t="s">
        <v>51</v>
      </c>
      <c r="B526" s="2">
        <v>2012</v>
      </c>
      <c r="C526" s="2">
        <v>6.5</v>
      </c>
      <c r="D526" s="3">
        <v>143518.70000000001</v>
      </c>
      <c r="E526" s="3">
        <v>50</v>
      </c>
      <c r="F526" s="3">
        <v>44.21537</v>
      </c>
      <c r="G526" s="3">
        <f t="shared" si="104"/>
        <v>16604.051551620007</v>
      </c>
      <c r="H526" s="3">
        <f t="shared" si="101"/>
        <v>2870.3740000000003</v>
      </c>
      <c r="I526" s="3"/>
      <c r="J526" s="3">
        <f t="shared" si="103"/>
        <v>17156.071831931149</v>
      </c>
    </row>
    <row r="527" spans="1:10" s="5" customFormat="1" x14ac:dyDescent="0.25">
      <c r="A527" s="2" t="s">
        <v>51</v>
      </c>
      <c r="B527" s="2">
        <v>2011</v>
      </c>
      <c r="C527" s="2">
        <v>7.5</v>
      </c>
      <c r="D527" s="3">
        <v>30614.35</v>
      </c>
      <c r="E527" s="3">
        <v>50</v>
      </c>
      <c r="F527" s="3">
        <v>43.346209999999999</v>
      </c>
      <c r="G527" s="3">
        <f t="shared" si="104"/>
        <v>4074.0291177299987</v>
      </c>
      <c r="H527" s="3">
        <f t="shared" si="101"/>
        <v>612.28699999999992</v>
      </c>
      <c r="I527" s="3"/>
      <c r="J527" s="3">
        <f t="shared" si="103"/>
        <v>4209.4747761931376</v>
      </c>
    </row>
    <row r="528" spans="1:10" s="5" customFormat="1" x14ac:dyDescent="0.25">
      <c r="A528" s="2" t="s">
        <v>51</v>
      </c>
      <c r="B528" s="2">
        <v>2010</v>
      </c>
      <c r="C528" s="2">
        <v>8.5</v>
      </c>
      <c r="D528" s="3">
        <v>171735.4</v>
      </c>
      <c r="E528" s="3">
        <v>50</v>
      </c>
      <c r="F528" s="3">
        <v>42.48301</v>
      </c>
      <c r="G528" s="3">
        <f t="shared" si="104"/>
        <v>25818.665688920002</v>
      </c>
      <c r="H528" s="3">
        <f t="shared" si="101"/>
        <v>3434.7080000000001</v>
      </c>
      <c r="I528" s="3"/>
      <c r="J528" s="3">
        <f t="shared" si="103"/>
        <v>26677.036131010489</v>
      </c>
    </row>
    <row r="529" spans="1:10" s="5" customFormat="1" x14ac:dyDescent="0.25">
      <c r="A529" s="2" t="s">
        <v>51</v>
      </c>
      <c r="B529" s="2">
        <v>2009</v>
      </c>
      <c r="C529" s="2">
        <v>9.5</v>
      </c>
      <c r="D529" s="3">
        <v>605444</v>
      </c>
      <c r="E529" s="3">
        <v>50</v>
      </c>
      <c r="F529" s="3">
        <v>41.625909999999998</v>
      </c>
      <c r="G529" s="3">
        <f t="shared" si="104"/>
        <v>101400.85091920001</v>
      </c>
      <c r="H529" s="3">
        <f t="shared" si="101"/>
        <v>12108.88</v>
      </c>
      <c r="I529" s="3"/>
      <c r="J529" s="3">
        <f t="shared" si="103"/>
        <v>104772.03571552424</v>
      </c>
    </row>
    <row r="530" spans="1:10" s="5" customFormat="1" x14ac:dyDescent="0.25">
      <c r="A530" s="2" t="s">
        <v>51</v>
      </c>
      <c r="B530" s="2">
        <v>2008</v>
      </c>
      <c r="C530" s="2">
        <v>10.5</v>
      </c>
      <c r="D530" s="3">
        <v>303921.40000000002</v>
      </c>
      <c r="E530" s="3">
        <v>50</v>
      </c>
      <c r="F530" s="3">
        <v>40.775039999999997</v>
      </c>
      <c r="G530" s="3">
        <f t="shared" si="104"/>
        <v>56073.255162880028</v>
      </c>
      <c r="H530" s="3">
        <f t="shared" si="101"/>
        <v>6078.4280000000008</v>
      </c>
      <c r="I530" s="3"/>
      <c r="J530" s="3">
        <f t="shared" si="103"/>
        <v>57937.473298841622</v>
      </c>
    </row>
    <row r="531" spans="1:10" x14ac:dyDescent="0.25">
      <c r="A531" s="2" t="s">
        <v>51</v>
      </c>
      <c r="B531" s="2">
        <v>2007</v>
      </c>
      <c r="C531" s="2">
        <v>11.5</v>
      </c>
      <c r="D531" s="3">
        <v>179050.7</v>
      </c>
      <c r="E531" s="3">
        <v>50</v>
      </c>
      <c r="F531" s="3">
        <v>39.93056</v>
      </c>
      <c r="G531" s="3">
        <f t="shared" si="104"/>
        <v>36058.805612160009</v>
      </c>
      <c r="H531" s="3">
        <f t="shared" si="101"/>
        <v>3581.0140000000001</v>
      </c>
      <c r="J531" s="3">
        <f t="shared" si="103"/>
        <v>37257.62096875094</v>
      </c>
    </row>
    <row r="532" spans="1:10" x14ac:dyDescent="0.25">
      <c r="A532" s="2" t="s">
        <v>51</v>
      </c>
      <c r="B532" s="2">
        <v>2006</v>
      </c>
      <c r="C532" s="2">
        <v>12.5</v>
      </c>
      <c r="D532" s="3">
        <v>125992.1</v>
      </c>
      <c r="E532" s="3">
        <v>50</v>
      </c>
      <c r="F532" s="3">
        <v>39.092599999999997</v>
      </c>
      <c r="G532" s="3">
        <f t="shared" si="104"/>
        <v>27484.924630800004</v>
      </c>
      <c r="H532" s="3">
        <f t="shared" si="101"/>
        <v>2519.8420000000001</v>
      </c>
      <c r="J532" s="3">
        <f t="shared" si="103"/>
        <v>28398.691716613739</v>
      </c>
    </row>
    <row r="533" spans="1:10" s="5" customFormat="1" x14ac:dyDescent="0.25">
      <c r="A533" s="2" t="s">
        <v>51</v>
      </c>
      <c r="B533" s="2">
        <v>2005</v>
      </c>
      <c r="C533" s="2">
        <v>13.5</v>
      </c>
      <c r="D533" s="3">
        <v>274780.2</v>
      </c>
      <c r="E533" s="3">
        <v>50</v>
      </c>
      <c r="F533" s="3">
        <v>38.261290000000002</v>
      </c>
      <c r="G533" s="3">
        <f t="shared" si="104"/>
        <v>64511.301630839982</v>
      </c>
      <c r="H533" s="3">
        <f t="shared" si="101"/>
        <v>5495.6040000000003</v>
      </c>
      <c r="I533" s="3"/>
      <c r="J533" s="3">
        <f t="shared" si="103"/>
        <v>66656.052067128432</v>
      </c>
    </row>
    <row r="534" spans="1:10" s="5" customFormat="1" x14ac:dyDescent="0.25">
      <c r="A534" s="2" t="s">
        <v>51</v>
      </c>
      <c r="B534" s="2">
        <v>2004</v>
      </c>
      <c r="C534" s="2">
        <v>14.5</v>
      </c>
      <c r="D534" s="3">
        <v>472207.4</v>
      </c>
      <c r="E534" s="3">
        <v>50</v>
      </c>
      <c r="F534" s="3">
        <v>37.436790000000002</v>
      </c>
      <c r="G534" s="3">
        <f t="shared" si="104"/>
        <v>118648.81459507998</v>
      </c>
      <c r="H534" s="3">
        <f t="shared" si="101"/>
        <v>9444.148000000001</v>
      </c>
      <c r="I534" s="3"/>
      <c r="J534" s="3">
        <f t="shared" si="103"/>
        <v>122593.42725107782</v>
      </c>
    </row>
    <row r="535" spans="1:10" s="5" customFormat="1" x14ac:dyDescent="0.25">
      <c r="A535" s="2" t="s">
        <v>51</v>
      </c>
      <c r="B535" s="2">
        <v>2003</v>
      </c>
      <c r="C535" s="2">
        <v>15.5</v>
      </c>
      <c r="D535" s="3">
        <v>70023.91</v>
      </c>
      <c r="E535" s="3">
        <v>50</v>
      </c>
      <c r="F535" s="3">
        <v>36.619230000000002</v>
      </c>
      <c r="G535" s="3">
        <f t="shared" si="104"/>
        <v>18739.476684213998</v>
      </c>
      <c r="H535" s="3">
        <f t="shared" si="101"/>
        <v>1400.4782</v>
      </c>
      <c r="I535" s="3"/>
      <c r="J535" s="3">
        <f t="shared" si="103"/>
        <v>19362.491563440548</v>
      </c>
    </row>
    <row r="536" spans="1:10" s="5" customFormat="1" x14ac:dyDescent="0.25">
      <c r="A536" s="2" t="s">
        <v>51</v>
      </c>
      <c r="B536" s="2">
        <v>2002</v>
      </c>
      <c r="C536" s="2">
        <v>16.5</v>
      </c>
      <c r="D536" s="3">
        <v>634269.80000000005</v>
      </c>
      <c r="E536" s="3">
        <v>50</v>
      </c>
      <c r="F536" s="3">
        <v>35.808759999999999</v>
      </c>
      <c r="G536" s="3">
        <f t="shared" si="104"/>
        <v>180021.49913104001</v>
      </c>
      <c r="H536" s="3">
        <f t="shared" si="101"/>
        <v>12685.396000000001</v>
      </c>
      <c r="I536" s="3"/>
      <c r="J536" s="3">
        <f t="shared" si="103"/>
        <v>186006.51538465751</v>
      </c>
    </row>
    <row r="537" spans="1:10" s="5" customFormat="1" x14ac:dyDescent="0.25">
      <c r="A537" s="2" t="s">
        <v>51</v>
      </c>
      <c r="B537" s="2">
        <v>2001</v>
      </c>
      <c r="C537" s="2">
        <v>17.5</v>
      </c>
      <c r="D537" s="3">
        <v>506255.4</v>
      </c>
      <c r="E537" s="3">
        <v>50</v>
      </c>
      <c r="F537" s="3">
        <v>35.005499999999998</v>
      </c>
      <c r="G537" s="3">
        <f t="shared" si="104"/>
        <v>151820.93190600001</v>
      </c>
      <c r="H537" s="3">
        <f t="shared" si="101"/>
        <v>10125.108</v>
      </c>
      <c r="I537" s="3"/>
      <c r="J537" s="3">
        <f t="shared" si="103"/>
        <v>156868.38873467219</v>
      </c>
    </row>
    <row r="538" spans="1:10" s="5" customFormat="1" x14ac:dyDescent="0.25">
      <c r="A538" s="2" t="s">
        <v>51</v>
      </c>
      <c r="B538" s="2">
        <v>1998</v>
      </c>
      <c r="C538" s="2">
        <v>20.5</v>
      </c>
      <c r="D538" s="3">
        <v>112914.7</v>
      </c>
      <c r="E538" s="3">
        <v>50</v>
      </c>
      <c r="F538" s="3">
        <v>32.640549999999998</v>
      </c>
      <c r="G538" s="3">
        <f t="shared" si="104"/>
        <v>39202.741778300006</v>
      </c>
      <c r="H538" s="3">
        <f t="shared" si="101"/>
        <v>2258.2939999999999</v>
      </c>
      <c r="I538" s="3"/>
      <c r="J538" s="3">
        <f t="shared" si="103"/>
        <v>40506.080812037893</v>
      </c>
    </row>
    <row r="539" spans="1:10" s="5" customFormat="1" x14ac:dyDescent="0.25">
      <c r="A539" s="2" t="s">
        <v>51</v>
      </c>
      <c r="B539" s="2">
        <v>1997</v>
      </c>
      <c r="C539" s="2">
        <v>21.5</v>
      </c>
      <c r="D539" s="3">
        <v>47229.88</v>
      </c>
      <c r="E539" s="3">
        <v>50</v>
      </c>
      <c r="F539" s="3">
        <v>31.867640000000002</v>
      </c>
      <c r="G539" s="3">
        <f t="shared" si="104"/>
        <v>17127.783738335998</v>
      </c>
      <c r="H539" s="3">
        <f t="shared" si="101"/>
        <v>944.59759999999994</v>
      </c>
      <c r="I539" s="3"/>
      <c r="J539" s="3">
        <f t="shared" si="103"/>
        <v>17697.216081457242</v>
      </c>
    </row>
    <row r="540" spans="1:10" s="5" customFormat="1" x14ac:dyDescent="0.25">
      <c r="A540" s="2" t="s">
        <v>51</v>
      </c>
      <c r="B540" s="2">
        <v>1996</v>
      </c>
      <c r="C540" s="2">
        <v>22.5</v>
      </c>
      <c r="D540" s="3">
        <v>4060.79</v>
      </c>
      <c r="E540" s="3">
        <v>50</v>
      </c>
      <c r="F540" s="3">
        <v>31.102709999999998</v>
      </c>
      <c r="G540" s="3">
        <f t="shared" si="104"/>
        <v>1534.7585251820001</v>
      </c>
      <c r="H540" s="3">
        <f t="shared" si="101"/>
        <v>81.215800000000002</v>
      </c>
      <c r="I540" s="3"/>
      <c r="J540" s="3">
        <f t="shared" si="103"/>
        <v>1585.7832903513315</v>
      </c>
    </row>
    <row r="541" spans="1:10" x14ac:dyDescent="0.25">
      <c r="A541" s="2" t="s">
        <v>51</v>
      </c>
      <c r="B541" s="2">
        <v>1995</v>
      </c>
      <c r="C541" s="2">
        <v>23.5</v>
      </c>
      <c r="D541" s="3">
        <v>76153.759999999995</v>
      </c>
      <c r="E541" s="3">
        <v>50</v>
      </c>
      <c r="F541" s="3">
        <v>30.345890000000001</v>
      </c>
      <c r="G541" s="3">
        <f t="shared" si="104"/>
        <v>29934.687519071995</v>
      </c>
      <c r="H541" s="3">
        <f t="shared" si="101"/>
        <v>1523.0752</v>
      </c>
      <c r="J541" s="3">
        <f t="shared" si="103"/>
        <v>30929.899714356485</v>
      </c>
    </row>
    <row r="542" spans="1:10" x14ac:dyDescent="0.25">
      <c r="A542" s="2" t="s">
        <v>51</v>
      </c>
      <c r="B542" s="2">
        <v>1994</v>
      </c>
      <c r="C542" s="2">
        <v>24.5</v>
      </c>
      <c r="D542" s="3">
        <v>274401.8</v>
      </c>
      <c r="E542" s="3">
        <v>50</v>
      </c>
      <c r="F542" s="3">
        <v>29.597339999999999</v>
      </c>
      <c r="G542" s="3">
        <f t="shared" si="104"/>
        <v>111970.53257575999</v>
      </c>
      <c r="H542" s="3">
        <f t="shared" si="101"/>
        <v>5488.0360000000001</v>
      </c>
      <c r="J542" s="3">
        <f t="shared" si="103"/>
        <v>115693.11827039598</v>
      </c>
    </row>
    <row r="543" spans="1:10" x14ac:dyDescent="0.25">
      <c r="A543" s="2" t="s">
        <v>51</v>
      </c>
      <c r="B543" s="2">
        <v>1993</v>
      </c>
      <c r="C543" s="2">
        <v>25.5</v>
      </c>
      <c r="D543" s="3">
        <v>47630.58</v>
      </c>
      <c r="E543" s="3">
        <v>50</v>
      </c>
      <c r="F543" s="3">
        <v>28.857230000000001</v>
      </c>
      <c r="G543" s="3">
        <f t="shared" si="102"/>
        <v>20140.847958131999</v>
      </c>
      <c r="H543" s="3">
        <f t="shared" si="101"/>
        <v>952.61160000000007</v>
      </c>
      <c r="J543" s="3">
        <f t="shared" si="103"/>
        <v>20810.452994046704</v>
      </c>
    </row>
    <row r="544" spans="1:10" x14ac:dyDescent="0.25">
      <c r="A544" s="2" t="s">
        <v>51</v>
      </c>
      <c r="B544" s="2">
        <v>1992</v>
      </c>
      <c r="C544" s="2">
        <v>26.5</v>
      </c>
      <c r="D544" s="3">
        <v>15075.22</v>
      </c>
      <c r="E544" s="3">
        <v>50</v>
      </c>
      <c r="F544" s="3">
        <v>28.125710000000002</v>
      </c>
      <c r="G544" s="3">
        <f t="shared" si="102"/>
        <v>6595.1946818759989</v>
      </c>
      <c r="H544" s="3">
        <f t="shared" si="101"/>
        <v>301.50439999999998</v>
      </c>
      <c r="J544" s="3">
        <f t="shared" si="103"/>
        <v>6814.4593116970582</v>
      </c>
    </row>
    <row r="545" spans="1:10" x14ac:dyDescent="0.25">
      <c r="A545" s="2" t="s">
        <v>51</v>
      </c>
      <c r="B545" s="2">
        <v>1991</v>
      </c>
      <c r="C545" s="2">
        <v>27.5</v>
      </c>
      <c r="D545" s="3">
        <v>33637.69</v>
      </c>
      <c r="E545" s="3">
        <v>50</v>
      </c>
      <c r="F545" s="3">
        <v>27.40296</v>
      </c>
      <c r="G545" s="3">
        <f t="shared" si="102"/>
        <v>15202.244528752002</v>
      </c>
      <c r="H545" s="3">
        <f t="shared" si="101"/>
        <v>672.75380000000007</v>
      </c>
      <c r="J545" s="3">
        <f t="shared" si="103"/>
        <v>15707.660165413372</v>
      </c>
    </row>
    <row r="546" spans="1:10" x14ac:dyDescent="0.25">
      <c r="A546" s="2" t="s">
        <v>51</v>
      </c>
      <c r="B546" s="2">
        <v>1990</v>
      </c>
      <c r="C546" s="2">
        <v>28.5</v>
      </c>
      <c r="D546" s="3">
        <v>69673.86</v>
      </c>
      <c r="E546" s="3">
        <v>50</v>
      </c>
      <c r="F546" s="3">
        <v>26.689139999999998</v>
      </c>
      <c r="G546" s="3">
        <f t="shared" si="102"/>
        <v>32483.151922392</v>
      </c>
      <c r="H546" s="3">
        <f t="shared" si="101"/>
        <v>1393.4772</v>
      </c>
      <c r="J546" s="3">
        <f t="shared" si="103"/>
        <v>33563.090669500911</v>
      </c>
    </row>
    <row r="547" spans="1:10" x14ac:dyDescent="0.25">
      <c r="A547" s="2" t="s">
        <v>51</v>
      </c>
      <c r="B547" s="2">
        <v>1989</v>
      </c>
      <c r="C547" s="2">
        <v>29.5</v>
      </c>
      <c r="D547" s="3">
        <v>363146</v>
      </c>
      <c r="E547" s="3">
        <v>50</v>
      </c>
      <c r="F547" s="3">
        <v>25.984439999999999</v>
      </c>
      <c r="G547" s="3">
        <f t="shared" si="102"/>
        <v>174423.09103520002</v>
      </c>
      <c r="H547" s="3">
        <f t="shared" si="101"/>
        <v>7262.92</v>
      </c>
      <c r="J547" s="3">
        <f t="shared" si="103"/>
        <v>180221.98194484628</v>
      </c>
    </row>
    <row r="548" spans="1:10" x14ac:dyDescent="0.25">
      <c r="A548" s="2" t="s">
        <v>51</v>
      </c>
      <c r="B548" s="2">
        <v>1988</v>
      </c>
      <c r="C548" s="2">
        <v>30.5</v>
      </c>
      <c r="D548" s="3">
        <v>36222.42</v>
      </c>
      <c r="E548" s="3">
        <v>50</v>
      </c>
      <c r="F548" s="3">
        <v>25.28903</v>
      </c>
      <c r="G548" s="3">
        <f t="shared" si="102"/>
        <v>17901.822678948</v>
      </c>
      <c r="H548" s="3">
        <f t="shared" si="101"/>
        <v>724.44839999999999</v>
      </c>
      <c r="J548" s="3">
        <f t="shared" si="103"/>
        <v>18496.988813104519</v>
      </c>
    </row>
    <row r="549" spans="1:10" x14ac:dyDescent="0.25">
      <c r="A549" s="2" t="s">
        <v>51</v>
      </c>
      <c r="B549" s="2">
        <v>1987</v>
      </c>
      <c r="C549" s="2">
        <v>31.5</v>
      </c>
      <c r="D549" s="3">
        <v>12374.43</v>
      </c>
      <c r="E549" s="3">
        <v>50</v>
      </c>
      <c r="F549" s="3">
        <v>24.603090000000002</v>
      </c>
      <c r="G549" s="3">
        <f t="shared" si="102"/>
        <v>6285.4457002259987</v>
      </c>
      <c r="H549" s="3">
        <f t="shared" si="101"/>
        <v>247.48860000000002</v>
      </c>
      <c r="J549" s="3">
        <f t="shared" si="103"/>
        <v>6494.4123784209178</v>
      </c>
    </row>
    <row r="550" spans="1:10" x14ac:dyDescent="0.25">
      <c r="A550" s="2" t="s">
        <v>51</v>
      </c>
      <c r="B550" s="2">
        <v>1986</v>
      </c>
      <c r="C550" s="2">
        <v>32.5</v>
      </c>
      <c r="D550" s="3">
        <v>3143488</v>
      </c>
      <c r="E550" s="3">
        <v>50</v>
      </c>
      <c r="F550" s="3">
        <v>23.92679</v>
      </c>
      <c r="G550" s="3">
        <f t="shared" si="102"/>
        <v>1639216.4551296001</v>
      </c>
      <c r="H550" s="3">
        <f t="shared" si="101"/>
        <v>62869.760000000002</v>
      </c>
      <c r="J550" s="3">
        <f t="shared" si="103"/>
        <v>1693714.0411096313</v>
      </c>
    </row>
    <row r="551" spans="1:10" x14ac:dyDescent="0.25">
      <c r="A551" s="2" t="s">
        <v>51</v>
      </c>
      <c r="B551" s="2">
        <v>1985</v>
      </c>
      <c r="C551" s="2">
        <v>33.5</v>
      </c>
      <c r="D551" s="3">
        <v>169888.5</v>
      </c>
      <c r="E551" s="3">
        <v>50</v>
      </c>
      <c r="F551" s="3">
        <v>23.26033</v>
      </c>
      <c r="G551" s="3">
        <f t="shared" si="102"/>
        <v>90855.248535900013</v>
      </c>
      <c r="H551" s="3">
        <f t="shared" si="101"/>
        <v>3397.77</v>
      </c>
      <c r="J551" s="3">
        <f t="shared" si="103"/>
        <v>93875.832976306221</v>
      </c>
    </row>
    <row r="552" spans="1:10" x14ac:dyDescent="0.25">
      <c r="A552" s="2" t="s">
        <v>51</v>
      </c>
      <c r="B552" s="2">
        <v>1975</v>
      </c>
      <c r="C552" s="2">
        <v>43.5</v>
      </c>
      <c r="D552" s="3">
        <v>669523</v>
      </c>
      <c r="E552" s="3">
        <v>50</v>
      </c>
      <c r="F552" s="3">
        <v>17.176130000000001</v>
      </c>
      <c r="G552" s="3">
        <f t="shared" si="102"/>
        <v>439526.71828019997</v>
      </c>
      <c r="H552" s="3">
        <f t="shared" si="101"/>
        <v>13390.46</v>
      </c>
      <c r="J552" s="3">
        <f t="shared" si="103"/>
        <v>454139.27603304555</v>
      </c>
    </row>
    <row r="553" spans="1:10" s="5" customFormat="1" x14ac:dyDescent="0.25">
      <c r="A553" s="6" t="s">
        <v>128</v>
      </c>
      <c r="B553" s="2"/>
      <c r="C553" s="2"/>
      <c r="D553" s="3">
        <f>SUBTOTAL(9,D520:D552)</f>
        <v>10102549.75</v>
      </c>
      <c r="E553" s="3"/>
      <c r="F553" s="3"/>
      <c r="G553" s="3">
        <f>SUBTOTAL(9,G520:G552)</f>
        <v>3535921.9177540918</v>
      </c>
      <c r="H553" s="3">
        <f>SUBTOTAL(9,H520:H552)</f>
        <v>202050.995</v>
      </c>
      <c r="I553" s="3">
        <v>3653477.6</v>
      </c>
      <c r="J553" s="3">
        <f>SUBTOTAL(9,J520:J552)</f>
        <v>3653477.600000001</v>
      </c>
    </row>
    <row r="554" spans="1:10" x14ac:dyDescent="0.25">
      <c r="A554" s="2" t="s">
        <v>52</v>
      </c>
      <c r="B554" s="2">
        <v>2018</v>
      </c>
      <c r="C554" s="2">
        <v>0.5</v>
      </c>
      <c r="D554" s="3">
        <v>25785.97</v>
      </c>
      <c r="E554" s="3">
        <v>20</v>
      </c>
      <c r="F554" s="3">
        <v>19.5</v>
      </c>
      <c r="G554" s="3">
        <f t="shared" ref="G554:G576" si="105">D554*(1-F554/E554)</f>
        <v>644.64925000000062</v>
      </c>
      <c r="H554" s="3">
        <f t="shared" si="101"/>
        <v>1289.2985000000001</v>
      </c>
      <c r="J554" s="3">
        <f t="shared" ref="J554:J576" si="106">+I$577/G$577*G554</f>
        <v>642.1158530925311</v>
      </c>
    </row>
    <row r="555" spans="1:10" x14ac:dyDescent="0.25">
      <c r="A555" s="2" t="s">
        <v>52</v>
      </c>
      <c r="B555" s="2">
        <v>2017</v>
      </c>
      <c r="C555" s="2">
        <v>1.5</v>
      </c>
      <c r="D555" s="3">
        <v>21745.759999999998</v>
      </c>
      <c r="E555" s="3">
        <v>20</v>
      </c>
      <c r="F555" s="3">
        <v>18.5</v>
      </c>
      <c r="G555" s="3">
        <f t="shared" si="105"/>
        <v>1630.9319999999989</v>
      </c>
      <c r="H555" s="3">
        <f t="shared" si="101"/>
        <v>1087.288</v>
      </c>
      <c r="J555" s="3">
        <f t="shared" si="106"/>
        <v>1624.5226260883826</v>
      </c>
    </row>
    <row r="556" spans="1:10" x14ac:dyDescent="0.25">
      <c r="A556" s="2" t="s">
        <v>52</v>
      </c>
      <c r="B556" s="2">
        <v>2016</v>
      </c>
      <c r="C556" s="2">
        <v>2.5</v>
      </c>
      <c r="D556" s="3">
        <v>89623.86</v>
      </c>
      <c r="E556" s="3">
        <v>20</v>
      </c>
      <c r="F556" s="3">
        <v>17.5</v>
      </c>
      <c r="G556" s="3">
        <f t="shared" si="105"/>
        <v>11202.9825</v>
      </c>
      <c r="H556" s="3">
        <f t="shared" si="101"/>
        <v>4481.1930000000002</v>
      </c>
      <c r="J556" s="3">
        <f t="shared" si="106"/>
        <v>11158.956075987353</v>
      </c>
    </row>
    <row r="557" spans="1:10" x14ac:dyDescent="0.25">
      <c r="A557" s="2" t="s">
        <v>52</v>
      </c>
      <c r="B557" s="2">
        <v>2015</v>
      </c>
      <c r="C557" s="2">
        <v>3.5</v>
      </c>
      <c r="D557" s="3">
        <v>89303.94</v>
      </c>
      <c r="E557" s="3">
        <v>20</v>
      </c>
      <c r="F557" s="3">
        <v>16.5</v>
      </c>
      <c r="G557" s="3">
        <f t="shared" si="105"/>
        <v>15628.189500000004</v>
      </c>
      <c r="H557" s="3">
        <f t="shared" si="101"/>
        <v>4465.1970000000001</v>
      </c>
      <c r="J557" s="3">
        <f t="shared" si="106"/>
        <v>15566.772524879583</v>
      </c>
    </row>
    <row r="558" spans="1:10" x14ac:dyDescent="0.25">
      <c r="A558" s="2" t="s">
        <v>52</v>
      </c>
      <c r="B558" s="2">
        <v>2014</v>
      </c>
      <c r="C558" s="2">
        <v>4.5</v>
      </c>
      <c r="D558" s="3">
        <v>59389.120000000003</v>
      </c>
      <c r="E558" s="3">
        <v>20</v>
      </c>
      <c r="F558" s="3">
        <v>15.5</v>
      </c>
      <c r="G558" s="3">
        <f t="shared" si="105"/>
        <v>13362.552</v>
      </c>
      <c r="H558" s="3">
        <f t="shared" si="101"/>
        <v>2969.4560000000001</v>
      </c>
      <c r="J558" s="3">
        <f t="shared" si="106"/>
        <v>13310.03871791257</v>
      </c>
    </row>
    <row r="559" spans="1:10" x14ac:dyDescent="0.25">
      <c r="A559" s="2" t="s">
        <v>52</v>
      </c>
      <c r="B559" s="2">
        <v>2013</v>
      </c>
      <c r="C559" s="2">
        <v>5.5</v>
      </c>
      <c r="D559" s="3">
        <v>20602.02</v>
      </c>
      <c r="E559" s="3">
        <v>20</v>
      </c>
      <c r="F559" s="3">
        <v>14.5</v>
      </c>
      <c r="G559" s="3">
        <f t="shared" si="105"/>
        <v>5665.5555000000004</v>
      </c>
      <c r="H559" s="3">
        <f t="shared" si="101"/>
        <v>1030.1010000000001</v>
      </c>
      <c r="J559" s="3">
        <f t="shared" si="106"/>
        <v>5643.2905229092848</v>
      </c>
    </row>
    <row r="560" spans="1:10" x14ac:dyDescent="0.25">
      <c r="A560" s="2" t="s">
        <v>52</v>
      </c>
      <c r="B560" s="2">
        <v>2012</v>
      </c>
      <c r="C560" s="2">
        <v>6.5</v>
      </c>
      <c r="D560" s="3">
        <v>22600.62</v>
      </c>
      <c r="E560" s="3">
        <v>20</v>
      </c>
      <c r="F560" s="3">
        <v>13.5</v>
      </c>
      <c r="G560" s="3">
        <f t="shared" si="105"/>
        <v>7345.2014999999983</v>
      </c>
      <c r="H560" s="3">
        <f t="shared" si="101"/>
        <v>1130.0309999999999</v>
      </c>
      <c r="J560" s="3">
        <f t="shared" si="106"/>
        <v>7316.3357086183432</v>
      </c>
    </row>
    <row r="561" spans="1:10" x14ac:dyDescent="0.25">
      <c r="A561" s="2" t="s">
        <v>52</v>
      </c>
      <c r="B561" s="2">
        <v>2011</v>
      </c>
      <c r="C561" s="2">
        <v>7.5</v>
      </c>
      <c r="D561" s="3">
        <v>43265.09</v>
      </c>
      <c r="E561" s="3">
        <v>20</v>
      </c>
      <c r="F561" s="3">
        <v>12.5</v>
      </c>
      <c r="G561" s="3">
        <f t="shared" si="105"/>
        <v>16224.408749999999</v>
      </c>
      <c r="H561" s="3">
        <f t="shared" si="101"/>
        <v>2163.2545</v>
      </c>
      <c r="J561" s="3">
        <f t="shared" si="106"/>
        <v>16160.648702264318</v>
      </c>
    </row>
    <row r="562" spans="1:10" x14ac:dyDescent="0.25">
      <c r="A562" s="2" t="s">
        <v>52</v>
      </c>
      <c r="B562" s="2">
        <v>2010</v>
      </c>
      <c r="C562" s="2">
        <v>8.5</v>
      </c>
      <c r="D562" s="3">
        <v>25209.55</v>
      </c>
      <c r="E562" s="3">
        <v>20</v>
      </c>
      <c r="F562" s="3">
        <v>11.5</v>
      </c>
      <c r="G562" s="3">
        <f t="shared" si="105"/>
        <v>10714.05875</v>
      </c>
      <c r="H562" s="3">
        <f t="shared" si="101"/>
        <v>1260.4775</v>
      </c>
      <c r="J562" s="3">
        <f t="shared" si="106"/>
        <v>10671.953739711542</v>
      </c>
    </row>
    <row r="563" spans="1:10" x14ac:dyDescent="0.25">
      <c r="A563" s="2" t="s">
        <v>52</v>
      </c>
      <c r="B563" s="2">
        <v>2009</v>
      </c>
      <c r="C563" s="2">
        <v>9.5</v>
      </c>
      <c r="D563" s="3">
        <v>81319.490000000005</v>
      </c>
      <c r="E563" s="3">
        <v>20</v>
      </c>
      <c r="F563" s="3">
        <v>10.5</v>
      </c>
      <c r="G563" s="3">
        <f t="shared" si="105"/>
        <v>38626.757750000004</v>
      </c>
      <c r="H563" s="3">
        <f t="shared" si="101"/>
        <v>4065.9745000000003</v>
      </c>
      <c r="J563" s="3">
        <f t="shared" si="106"/>
        <v>38474.959064700328</v>
      </c>
    </row>
    <row r="564" spans="1:10" x14ac:dyDescent="0.25">
      <c r="A564" s="2" t="s">
        <v>52</v>
      </c>
      <c r="B564" s="2">
        <v>2008</v>
      </c>
      <c r="C564" s="2">
        <v>10.5</v>
      </c>
      <c r="D564" s="3">
        <v>53704.59</v>
      </c>
      <c r="E564" s="3">
        <v>20</v>
      </c>
      <c r="F564" s="3">
        <v>9.5</v>
      </c>
      <c r="G564" s="3">
        <f t="shared" si="105"/>
        <v>28194.909749999999</v>
      </c>
      <c r="H564" s="3">
        <f t="shared" si="101"/>
        <v>2685.2294999999999</v>
      </c>
      <c r="J564" s="3">
        <f t="shared" si="106"/>
        <v>28084.107019418941</v>
      </c>
    </row>
    <row r="565" spans="1:10" s="5" customFormat="1" x14ac:dyDescent="0.25">
      <c r="A565" s="2" t="s">
        <v>52</v>
      </c>
      <c r="B565" s="2">
        <v>2007</v>
      </c>
      <c r="C565" s="2">
        <v>11.5</v>
      </c>
      <c r="D565" s="3">
        <v>51659.6</v>
      </c>
      <c r="E565" s="3">
        <v>20</v>
      </c>
      <c r="F565" s="3">
        <v>8.5</v>
      </c>
      <c r="G565" s="3">
        <f t="shared" ref="G565:G574" si="107">D565*(1-F565/E565)</f>
        <v>29704.269999999997</v>
      </c>
      <c r="H565" s="3">
        <f t="shared" si="101"/>
        <v>2582.98</v>
      </c>
      <c r="I565" s="3"/>
      <c r="J565" s="3">
        <f t="shared" si="106"/>
        <v>29587.535658407822</v>
      </c>
    </row>
    <row r="566" spans="1:10" s="5" customFormat="1" x14ac:dyDescent="0.25">
      <c r="A566" s="2" t="s">
        <v>52</v>
      </c>
      <c r="B566" s="2">
        <v>2006</v>
      </c>
      <c r="C566" s="2">
        <v>12.5</v>
      </c>
      <c r="D566" s="3">
        <v>12553.6</v>
      </c>
      <c r="E566" s="3">
        <v>20</v>
      </c>
      <c r="F566" s="3">
        <v>7.5</v>
      </c>
      <c r="G566" s="3">
        <f t="shared" si="107"/>
        <v>7846</v>
      </c>
      <c r="H566" s="3">
        <f t="shared" si="101"/>
        <v>627.68000000000006</v>
      </c>
      <c r="I566" s="3"/>
      <c r="J566" s="3">
        <f t="shared" si="106"/>
        <v>7815.1661285016535</v>
      </c>
    </row>
    <row r="567" spans="1:10" s="5" customFormat="1" x14ac:dyDescent="0.25">
      <c r="A567" s="2" t="s">
        <v>52</v>
      </c>
      <c r="B567" s="2">
        <v>2005</v>
      </c>
      <c r="C567" s="2">
        <v>13.5</v>
      </c>
      <c r="D567" s="3">
        <v>14217.48</v>
      </c>
      <c r="E567" s="3">
        <v>20</v>
      </c>
      <c r="F567" s="3">
        <v>6.5</v>
      </c>
      <c r="G567" s="3">
        <f t="shared" si="107"/>
        <v>9596.7990000000009</v>
      </c>
      <c r="H567" s="3">
        <f t="shared" si="101"/>
        <v>710.87400000000002</v>
      </c>
      <c r="I567" s="3"/>
      <c r="J567" s="3">
        <f t="shared" si="106"/>
        <v>9559.0846911596418</v>
      </c>
    </row>
    <row r="568" spans="1:10" s="5" customFormat="1" x14ac:dyDescent="0.25">
      <c r="A568" s="2" t="s">
        <v>52</v>
      </c>
      <c r="B568" s="2">
        <v>2004</v>
      </c>
      <c r="C568" s="2">
        <v>14.5</v>
      </c>
      <c r="D568" s="3">
        <v>67687.199999999997</v>
      </c>
      <c r="E568" s="3">
        <v>20</v>
      </c>
      <c r="F568" s="3">
        <v>5.5</v>
      </c>
      <c r="G568" s="3">
        <f t="shared" si="107"/>
        <v>49073.219999999994</v>
      </c>
      <c r="H568" s="3">
        <f t="shared" si="101"/>
        <v>3384.3599999999997</v>
      </c>
      <c r="I568" s="3"/>
      <c r="J568" s="3">
        <f t="shared" si="106"/>
        <v>48880.367927671403</v>
      </c>
    </row>
    <row r="569" spans="1:10" s="5" customFormat="1" x14ac:dyDescent="0.25">
      <c r="A569" s="2" t="s">
        <v>52</v>
      </c>
      <c r="B569" s="2">
        <v>2003</v>
      </c>
      <c r="C569" s="2">
        <v>15.5</v>
      </c>
      <c r="D569" s="3">
        <v>32105.64</v>
      </c>
      <c r="E569" s="3">
        <v>20</v>
      </c>
      <c r="F569" s="3">
        <v>4.5</v>
      </c>
      <c r="G569" s="3">
        <f t="shared" si="107"/>
        <v>24881.870999999999</v>
      </c>
      <c r="H569" s="3">
        <f t="shared" si="101"/>
        <v>1605.2819999999999</v>
      </c>
      <c r="I569" s="3"/>
      <c r="J569" s="3">
        <f t="shared" si="106"/>
        <v>24784.088128084062</v>
      </c>
    </row>
    <row r="570" spans="1:10" s="5" customFormat="1" x14ac:dyDescent="0.25">
      <c r="A570" s="2" t="s">
        <v>52</v>
      </c>
      <c r="B570" s="2">
        <v>2002</v>
      </c>
      <c r="C570" s="2">
        <v>16.5</v>
      </c>
      <c r="D570" s="3">
        <v>61905.01</v>
      </c>
      <c r="E570" s="3">
        <v>20</v>
      </c>
      <c r="F570" s="3">
        <v>3.5</v>
      </c>
      <c r="G570" s="3">
        <f t="shared" si="107"/>
        <v>51071.633249999999</v>
      </c>
      <c r="H570" s="3">
        <f t="shared" si="101"/>
        <v>3095.2505000000001</v>
      </c>
      <c r="I570" s="3"/>
      <c r="J570" s="3">
        <f t="shared" si="106"/>
        <v>50870.92764499857</v>
      </c>
    </row>
    <row r="571" spans="1:10" x14ac:dyDescent="0.25">
      <c r="A571" s="2" t="s">
        <v>52</v>
      </c>
      <c r="B571" s="2">
        <v>2001</v>
      </c>
      <c r="C571" s="2">
        <v>17.5</v>
      </c>
      <c r="D571" s="3">
        <v>95670.23</v>
      </c>
      <c r="E571" s="3">
        <v>20</v>
      </c>
      <c r="F571" s="3">
        <v>2.5</v>
      </c>
      <c r="G571" s="3">
        <f t="shared" si="107"/>
        <v>83711.451249999998</v>
      </c>
      <c r="H571" s="3">
        <f t="shared" si="101"/>
        <v>4783.5114999999996</v>
      </c>
      <c r="J571" s="3">
        <f t="shared" si="106"/>
        <v>83382.474939678475</v>
      </c>
    </row>
    <row r="572" spans="1:10" x14ac:dyDescent="0.25">
      <c r="A572" s="2" t="s">
        <v>52</v>
      </c>
      <c r="B572" s="2">
        <v>2000</v>
      </c>
      <c r="C572" s="2">
        <v>18.5</v>
      </c>
      <c r="D572" s="3">
        <v>11089.06</v>
      </c>
      <c r="E572" s="3">
        <v>20</v>
      </c>
      <c r="F572" s="3">
        <v>1.5</v>
      </c>
      <c r="G572" s="3">
        <f t="shared" si="107"/>
        <v>10257.380499999999</v>
      </c>
      <c r="H572" s="3">
        <f t="shared" si="101"/>
        <v>554.45299999999997</v>
      </c>
      <c r="J572" s="3">
        <f t="shared" si="106"/>
        <v>10217.070182354491</v>
      </c>
    </row>
    <row r="573" spans="1:10" x14ac:dyDescent="0.25">
      <c r="A573" s="2" t="s">
        <v>52</v>
      </c>
      <c r="B573" s="2">
        <v>1995</v>
      </c>
      <c r="C573" s="2">
        <v>23.5</v>
      </c>
      <c r="D573" s="3">
        <v>778.02</v>
      </c>
      <c r="E573" s="3">
        <v>20</v>
      </c>
      <c r="F573" s="3">
        <v>0</v>
      </c>
      <c r="G573" s="3">
        <f t="shared" si="107"/>
        <v>778.02</v>
      </c>
      <c r="H573" s="3">
        <f t="shared" si="101"/>
        <v>38.900999999999996</v>
      </c>
      <c r="J573" s="3">
        <f t="shared" si="106"/>
        <v>774.96247148825591</v>
      </c>
    </row>
    <row r="574" spans="1:10" x14ac:dyDescent="0.25">
      <c r="A574" s="2" t="s">
        <v>52</v>
      </c>
      <c r="B574" s="2">
        <v>1990</v>
      </c>
      <c r="C574" s="2">
        <v>28.5</v>
      </c>
      <c r="D574" s="3">
        <v>112249.60000000001</v>
      </c>
      <c r="E574" s="3">
        <v>20</v>
      </c>
      <c r="F574" s="3">
        <v>0</v>
      </c>
      <c r="G574" s="3">
        <f t="shared" si="107"/>
        <v>112249.60000000001</v>
      </c>
      <c r="H574" s="3">
        <f t="shared" si="101"/>
        <v>5612.4800000000005</v>
      </c>
      <c r="J574" s="3">
        <f t="shared" si="106"/>
        <v>111808.47206957165</v>
      </c>
    </row>
    <row r="575" spans="1:10" x14ac:dyDescent="0.25">
      <c r="A575" s="2" t="s">
        <v>52</v>
      </c>
      <c r="B575" s="2">
        <v>1985</v>
      </c>
      <c r="C575" s="2">
        <v>33.5</v>
      </c>
      <c r="D575" s="3">
        <v>742696.5</v>
      </c>
      <c r="E575" s="3">
        <v>20</v>
      </c>
      <c r="F575" s="3">
        <v>0</v>
      </c>
      <c r="G575" s="3">
        <f t="shared" si="105"/>
        <v>742696.5</v>
      </c>
      <c r="H575" s="3">
        <f t="shared" si="101"/>
        <v>37134.824999999997</v>
      </c>
      <c r="J575" s="3">
        <f t="shared" si="106"/>
        <v>739777.78875308798</v>
      </c>
    </row>
    <row r="576" spans="1:10" x14ac:dyDescent="0.25">
      <c r="A576" s="2" t="s">
        <v>52</v>
      </c>
      <c r="B576" s="2">
        <v>1975</v>
      </c>
      <c r="C576" s="2">
        <v>43.5</v>
      </c>
      <c r="D576" s="3">
        <v>1406.95</v>
      </c>
      <c r="E576" s="3">
        <v>20</v>
      </c>
      <c r="F576" s="3">
        <v>0</v>
      </c>
      <c r="G576" s="3">
        <f t="shared" si="105"/>
        <v>1406.95</v>
      </c>
      <c r="H576" s="3">
        <f t="shared" si="101"/>
        <v>70.347499999999997</v>
      </c>
      <c r="J576" s="3">
        <f t="shared" si="106"/>
        <v>1401.4208494131278</v>
      </c>
    </row>
    <row r="577" spans="1:10" s="5" customFormat="1" x14ac:dyDescent="0.25">
      <c r="A577" s="6" t="s">
        <v>129</v>
      </c>
      <c r="B577" s="2"/>
      <c r="C577" s="2"/>
      <c r="D577" s="3">
        <f>SUBTOTAL(9,D554:D576)</f>
        <v>1736568.9</v>
      </c>
      <c r="E577" s="3"/>
      <c r="F577" s="3"/>
      <c r="G577" s="3">
        <f>SUBTOTAL(9,G554:G576)</f>
        <v>1272513.8922499998</v>
      </c>
      <c r="H577" s="3">
        <f>SUBTOTAL(9,H554:H576)</f>
        <v>86828.445000000007</v>
      </c>
      <c r="I577" s="3">
        <v>1267513.06</v>
      </c>
      <c r="J577" s="3">
        <f>SUBTOTAL(9,J554:J576)</f>
        <v>1267513.0600000005</v>
      </c>
    </row>
    <row r="578" spans="1:10" x14ac:dyDescent="0.25">
      <c r="A578" s="2" t="s">
        <v>53</v>
      </c>
      <c r="B578" s="2">
        <v>2001</v>
      </c>
      <c r="C578" s="2">
        <v>17.5</v>
      </c>
      <c r="D578" s="3">
        <v>19296.990000000002</v>
      </c>
      <c r="E578" s="3">
        <v>40</v>
      </c>
      <c r="F578" s="3">
        <v>25.264405</v>
      </c>
      <c r="G578" s="3">
        <f>D578*(1-F578/E578)</f>
        <v>7108.8157339762502</v>
      </c>
      <c r="H578" s="3">
        <f t="shared" si="101"/>
        <v>482.42475000000002</v>
      </c>
      <c r="J578" s="3">
        <f>+I$579/G$579*G578</f>
        <v>11470.57</v>
      </c>
    </row>
    <row r="579" spans="1:10" s="5" customFormat="1" x14ac:dyDescent="0.25">
      <c r="A579" s="6" t="s">
        <v>130</v>
      </c>
      <c r="B579" s="2"/>
      <c r="C579" s="2"/>
      <c r="D579" s="3">
        <f>SUBTOTAL(9,D578:D578)</f>
        <v>19296.990000000002</v>
      </c>
      <c r="E579" s="3"/>
      <c r="F579" s="3"/>
      <c r="G579" s="3">
        <f>SUBTOTAL(9,G578:G578)</f>
        <v>7108.8157339762502</v>
      </c>
      <c r="H579" s="3">
        <f>SUBTOTAL(9,H578:H578)</f>
        <v>482.42475000000002</v>
      </c>
      <c r="I579" s="3">
        <v>11470.57</v>
      </c>
      <c r="J579" s="3">
        <f>SUBTOTAL(9,J578:J578)</f>
        <v>11470.57</v>
      </c>
    </row>
    <row r="580" spans="1:10" x14ac:dyDescent="0.25">
      <c r="A580" s="2" t="s">
        <v>54</v>
      </c>
      <c r="B580" s="2">
        <v>2018</v>
      </c>
      <c r="C580" s="2">
        <v>0.5</v>
      </c>
      <c r="D580" s="3">
        <v>27463.24</v>
      </c>
      <c r="E580" s="3">
        <v>30</v>
      </c>
      <c r="F580" s="3">
        <v>29.500437000000002</v>
      </c>
      <c r="G580" s="3">
        <f>D580*(1-F580/E580)</f>
        <v>457.32061880399857</v>
      </c>
      <c r="H580" s="3">
        <f t="shared" si="101"/>
        <v>915.44133333333343</v>
      </c>
      <c r="J580" s="3">
        <f>+I$582/G$582*G580</f>
        <v>703.47240348411344</v>
      </c>
    </row>
    <row r="581" spans="1:10" x14ac:dyDescent="0.25">
      <c r="A581" s="2" t="s">
        <v>54</v>
      </c>
      <c r="B581" s="2">
        <v>2002</v>
      </c>
      <c r="C581" s="2">
        <v>16.5</v>
      </c>
      <c r="D581" s="3">
        <v>36663.22</v>
      </c>
      <c r="E581" s="3">
        <v>30</v>
      </c>
      <c r="F581" s="3">
        <v>14.014008</v>
      </c>
      <c r="G581" s="3">
        <f>D581*(1-F581/E581)</f>
        <v>19536.598053808</v>
      </c>
      <c r="H581" s="3">
        <f t="shared" si="101"/>
        <v>1222.1073333333334</v>
      </c>
      <c r="J581" s="3">
        <f>+I$582/G$582*G581</f>
        <v>30052.127596515886</v>
      </c>
    </row>
    <row r="582" spans="1:10" s="5" customFormat="1" x14ac:dyDescent="0.25">
      <c r="A582" s="6" t="s">
        <v>131</v>
      </c>
      <c r="B582" s="2"/>
      <c r="C582" s="2"/>
      <c r="D582" s="3">
        <f>SUBTOTAL(9,D580:D581)</f>
        <v>64126.460000000006</v>
      </c>
      <c r="E582" s="3"/>
      <c r="F582" s="3"/>
      <c r="G582" s="3">
        <f>SUBTOTAL(9,G580:G581)</f>
        <v>19993.918672611999</v>
      </c>
      <c r="H582" s="3">
        <f>SUBTOTAL(9,H580:H581)</f>
        <v>2137.5486666666666</v>
      </c>
      <c r="I582" s="3">
        <v>30755.599999999999</v>
      </c>
      <c r="J582" s="3">
        <f>SUBTOTAL(9,J580:J581)</f>
        <v>30755.599999999999</v>
      </c>
    </row>
    <row r="583" spans="1:10" x14ac:dyDescent="0.25">
      <c r="A583" s="2" t="s">
        <v>55</v>
      </c>
      <c r="B583" s="2">
        <v>2018</v>
      </c>
      <c r="C583" s="2">
        <v>0.5</v>
      </c>
      <c r="D583" s="3">
        <v>176312.1</v>
      </c>
      <c r="E583" s="3">
        <v>7</v>
      </c>
      <c r="F583" s="3">
        <v>6.5</v>
      </c>
      <c r="G583" s="3">
        <f t="shared" ref="G583:G592" si="108">D583*(1-F583/E583)</f>
        <v>12593.721428571424</v>
      </c>
      <c r="H583" s="3">
        <f t="shared" ref="H583:H645" si="109">+D583/E583</f>
        <v>25187.442857142858</v>
      </c>
      <c r="J583" s="3">
        <f t="shared" ref="J583:J592" si="110">+I$593/G$593*G583</f>
        <v>13112.49316653654</v>
      </c>
    </row>
    <row r="584" spans="1:10" x14ac:dyDescent="0.25">
      <c r="A584" s="2" t="s">
        <v>55</v>
      </c>
      <c r="B584" s="2">
        <v>2017</v>
      </c>
      <c r="C584" s="2">
        <v>1.5</v>
      </c>
      <c r="D584" s="3">
        <v>281477.2</v>
      </c>
      <c r="E584" s="3">
        <v>7</v>
      </c>
      <c r="F584" s="3">
        <v>5.5</v>
      </c>
      <c r="G584" s="3">
        <f t="shared" si="108"/>
        <v>60316.542857142864</v>
      </c>
      <c r="H584" s="3">
        <f t="shared" si="109"/>
        <v>40211.028571428571</v>
      </c>
      <c r="J584" s="3">
        <f t="shared" si="110"/>
        <v>62801.155363741469</v>
      </c>
    </row>
    <row r="585" spans="1:10" x14ac:dyDescent="0.25">
      <c r="A585" s="2" t="s">
        <v>55</v>
      </c>
      <c r="B585" s="2">
        <v>2016</v>
      </c>
      <c r="C585" s="2">
        <v>2.5</v>
      </c>
      <c r="D585" s="3">
        <v>173799</v>
      </c>
      <c r="E585" s="3">
        <v>7</v>
      </c>
      <c r="F585" s="3">
        <v>4.5</v>
      </c>
      <c r="G585" s="3">
        <f t="shared" si="108"/>
        <v>62071.07142857142</v>
      </c>
      <c r="H585" s="3">
        <f t="shared" si="109"/>
        <v>24828.428571428572</v>
      </c>
      <c r="J585" s="3">
        <f t="shared" si="110"/>
        <v>64627.958031549868</v>
      </c>
    </row>
    <row r="586" spans="1:10" x14ac:dyDescent="0.25">
      <c r="A586" s="2" t="s">
        <v>55</v>
      </c>
      <c r="B586" s="2">
        <v>2015</v>
      </c>
      <c r="C586" s="2">
        <v>3.5</v>
      </c>
      <c r="D586" s="3">
        <v>187386.8</v>
      </c>
      <c r="E586" s="3">
        <v>7</v>
      </c>
      <c r="F586" s="3">
        <v>3.5</v>
      </c>
      <c r="G586" s="3">
        <f t="shared" si="108"/>
        <v>93693.4</v>
      </c>
      <c r="H586" s="3">
        <f t="shared" si="109"/>
        <v>26769.542857142857</v>
      </c>
      <c r="J586" s="3">
        <f t="shared" si="110"/>
        <v>97552.90159605637</v>
      </c>
    </row>
    <row r="587" spans="1:10" x14ac:dyDescent="0.25">
      <c r="A587" s="2" t="s">
        <v>55</v>
      </c>
      <c r="B587" s="2">
        <v>2014</v>
      </c>
      <c r="C587" s="2">
        <v>4.5</v>
      </c>
      <c r="D587" s="3">
        <v>165512.79999999999</v>
      </c>
      <c r="E587" s="3">
        <v>7</v>
      </c>
      <c r="F587" s="3">
        <v>2.5</v>
      </c>
      <c r="G587" s="3">
        <f t="shared" si="108"/>
        <v>106401.0857142857</v>
      </c>
      <c r="H587" s="3">
        <f t="shared" si="109"/>
        <v>23644.685714285712</v>
      </c>
      <c r="J587" s="3">
        <f t="shared" si="110"/>
        <v>110784.05356619861</v>
      </c>
    </row>
    <row r="588" spans="1:10" x14ac:dyDescent="0.25">
      <c r="A588" s="2" t="s">
        <v>55</v>
      </c>
      <c r="B588" s="2">
        <v>2013</v>
      </c>
      <c r="C588" s="2">
        <v>5.5</v>
      </c>
      <c r="D588" s="3">
        <v>325930.5</v>
      </c>
      <c r="E588" s="3">
        <v>7</v>
      </c>
      <c r="F588" s="3">
        <v>1.5</v>
      </c>
      <c r="G588" s="3">
        <f t="shared" si="108"/>
        <v>256088.25</v>
      </c>
      <c r="H588" s="3">
        <f t="shared" si="109"/>
        <v>46561.5</v>
      </c>
      <c r="J588" s="3">
        <f t="shared" si="110"/>
        <v>266637.26422732323</v>
      </c>
    </row>
    <row r="589" spans="1:10" x14ac:dyDescent="0.25">
      <c r="A589" s="2" t="s">
        <v>55</v>
      </c>
      <c r="B589" s="2">
        <v>2012</v>
      </c>
      <c r="C589" s="2">
        <v>6.5</v>
      </c>
      <c r="D589" s="3">
        <v>201310.6</v>
      </c>
      <c r="E589" s="3">
        <v>7</v>
      </c>
      <c r="F589" s="3">
        <v>0.5</v>
      </c>
      <c r="G589" s="3">
        <f t="shared" si="108"/>
        <v>186931.27142857143</v>
      </c>
      <c r="H589" s="3">
        <f t="shared" si="109"/>
        <v>28758.657142857144</v>
      </c>
      <c r="J589" s="3">
        <f t="shared" si="110"/>
        <v>194631.51008392411</v>
      </c>
    </row>
    <row r="590" spans="1:10" x14ac:dyDescent="0.25">
      <c r="A590" s="2" t="s">
        <v>55</v>
      </c>
      <c r="B590" s="2">
        <v>2011</v>
      </c>
      <c r="C590" s="2">
        <v>7.5</v>
      </c>
      <c r="D590" s="3">
        <v>24700</v>
      </c>
      <c r="E590" s="3">
        <v>7</v>
      </c>
      <c r="F590" s="3">
        <v>0</v>
      </c>
      <c r="G590" s="3">
        <f t="shared" si="108"/>
        <v>24700</v>
      </c>
      <c r="H590" s="3">
        <f t="shared" si="109"/>
        <v>3528.5714285714284</v>
      </c>
      <c r="J590" s="3">
        <f t="shared" si="110"/>
        <v>25717.464297619605</v>
      </c>
    </row>
    <row r="591" spans="1:10" x14ac:dyDescent="0.25">
      <c r="A591" s="2" t="s">
        <v>55</v>
      </c>
      <c r="B591" s="2">
        <v>2009</v>
      </c>
      <c r="C591" s="2">
        <v>9.5</v>
      </c>
      <c r="D591" s="3">
        <v>127015.9</v>
      </c>
      <c r="E591" s="3">
        <v>7</v>
      </c>
      <c r="F591" s="3">
        <v>0</v>
      </c>
      <c r="G591" s="3">
        <f t="shared" si="108"/>
        <v>127015.9</v>
      </c>
      <c r="H591" s="3">
        <f t="shared" si="109"/>
        <v>18145.12857142857</v>
      </c>
      <c r="J591" s="3">
        <f t="shared" si="110"/>
        <v>132248.05155789561</v>
      </c>
    </row>
    <row r="592" spans="1:10" x14ac:dyDescent="0.25">
      <c r="A592" s="2" t="s">
        <v>55</v>
      </c>
      <c r="B592" s="2">
        <v>2008</v>
      </c>
      <c r="C592" s="2">
        <v>10.5</v>
      </c>
      <c r="D592" s="3">
        <v>52441.29</v>
      </c>
      <c r="E592" s="3">
        <v>7</v>
      </c>
      <c r="F592" s="3">
        <v>0</v>
      </c>
      <c r="G592" s="3">
        <f t="shared" si="108"/>
        <v>52441.29</v>
      </c>
      <c r="H592" s="3">
        <f t="shared" si="109"/>
        <v>7491.6128571428571</v>
      </c>
      <c r="J592" s="3">
        <f t="shared" si="110"/>
        <v>54601.498109154491</v>
      </c>
    </row>
    <row r="593" spans="1:10" s="5" customFormat="1" x14ac:dyDescent="0.25">
      <c r="A593" s="6" t="s">
        <v>132</v>
      </c>
      <c r="B593" s="2"/>
      <c r="C593" s="2"/>
      <c r="D593" s="3">
        <f>SUBTOTAL(9,D583:D592)</f>
        <v>1715886.1900000002</v>
      </c>
      <c r="E593" s="3"/>
      <c r="F593" s="3"/>
      <c r="G593" s="3">
        <f>SUBTOTAL(9,G583:G592)</f>
        <v>982252.53285714285</v>
      </c>
      <c r="H593" s="3">
        <f>SUBTOTAL(9,H583:H592)</f>
        <v>245126.59857142856</v>
      </c>
      <c r="I593" s="3">
        <v>1022714.35</v>
      </c>
      <c r="J593" s="3">
        <f>SUBTOTAL(9,J583:J592)</f>
        <v>1022714.3499999999</v>
      </c>
    </row>
    <row r="594" spans="1:10" x14ac:dyDescent="0.25">
      <c r="A594" s="2" t="s">
        <v>56</v>
      </c>
      <c r="B594" s="2">
        <v>2017</v>
      </c>
      <c r="C594" s="2">
        <v>1.5</v>
      </c>
      <c r="D594" s="3">
        <v>221597.8</v>
      </c>
      <c r="E594" s="3">
        <v>5</v>
      </c>
      <c r="F594" s="3">
        <v>3.5</v>
      </c>
      <c r="G594" s="3">
        <f>D594*(1-F594/E594)</f>
        <v>66479.340000000011</v>
      </c>
      <c r="H594" s="3">
        <f t="shared" si="109"/>
        <v>44319.56</v>
      </c>
      <c r="J594" s="3">
        <f>+I$598/G$598*G594</f>
        <v>59289.869851482508</v>
      </c>
    </row>
    <row r="595" spans="1:10" x14ac:dyDescent="0.25">
      <c r="A595" s="2" t="s">
        <v>56</v>
      </c>
      <c r="B595" s="2">
        <v>2011</v>
      </c>
      <c r="C595" s="2">
        <v>7.5</v>
      </c>
      <c r="D595" s="3">
        <v>18000</v>
      </c>
      <c r="E595" s="3">
        <v>5</v>
      </c>
      <c r="F595" s="3">
        <v>0</v>
      </c>
      <c r="G595" s="3">
        <f>D595*(1-F595/E595)</f>
        <v>18000</v>
      </c>
      <c r="H595" s="3">
        <f t="shared" si="109"/>
        <v>3600</v>
      </c>
      <c r="J595" s="3">
        <f>+I$598/G$598*G595</f>
        <v>16053.373233348662</v>
      </c>
    </row>
    <row r="596" spans="1:10" x14ac:dyDescent="0.25">
      <c r="A596" s="2" t="s">
        <v>56</v>
      </c>
      <c r="B596" s="2">
        <v>2010</v>
      </c>
      <c r="C596" s="2">
        <v>8.5</v>
      </c>
      <c r="D596" s="3">
        <v>39094.36</v>
      </c>
      <c r="E596" s="3">
        <v>5</v>
      </c>
      <c r="F596" s="3">
        <v>0</v>
      </c>
      <c r="G596" s="3">
        <f>D596*(1-F596/E596)</f>
        <v>39094.36</v>
      </c>
      <c r="H596" s="3">
        <f t="shared" si="109"/>
        <v>7818.8720000000003</v>
      </c>
      <c r="J596" s="3">
        <f>+I$598/G$598*G596</f>
        <v>34866.464022160922</v>
      </c>
    </row>
    <row r="597" spans="1:10" x14ac:dyDescent="0.25">
      <c r="A597" s="2" t="s">
        <v>56</v>
      </c>
      <c r="B597" s="2">
        <v>2009</v>
      </c>
      <c r="C597" s="2">
        <v>9.5</v>
      </c>
      <c r="D597" s="3">
        <v>25311.79</v>
      </c>
      <c r="E597" s="3">
        <v>5</v>
      </c>
      <c r="F597" s="3">
        <v>0</v>
      </c>
      <c r="G597" s="3">
        <f>D597*(1-F597/E597)</f>
        <v>25311.79</v>
      </c>
      <c r="H597" s="3">
        <f t="shared" si="109"/>
        <v>5062.3580000000002</v>
      </c>
      <c r="J597" s="3">
        <f>+I$598/G$598*G597</f>
        <v>22574.422893007908</v>
      </c>
    </row>
    <row r="598" spans="1:10" s="5" customFormat="1" x14ac:dyDescent="0.25">
      <c r="A598" s="6" t="s">
        <v>133</v>
      </c>
      <c r="B598" s="2"/>
      <c r="C598" s="2"/>
      <c r="D598" s="3">
        <f>SUBTOTAL(9,D594:D597)</f>
        <v>304003.94999999995</v>
      </c>
      <c r="E598" s="3"/>
      <c r="F598" s="3"/>
      <c r="G598" s="3">
        <f>SUBTOTAL(9,G594:G597)</f>
        <v>148885.49000000002</v>
      </c>
      <c r="H598" s="3">
        <f>SUBTOTAL(9,H594:H597)</f>
        <v>60800.79</v>
      </c>
      <c r="I598" s="3">
        <v>132784.13</v>
      </c>
      <c r="J598" s="3">
        <f>SUBTOTAL(9,J594:J597)</f>
        <v>132784.12999999998</v>
      </c>
    </row>
    <row r="599" spans="1:10" x14ac:dyDescent="0.25">
      <c r="A599" s="2" t="s">
        <v>57</v>
      </c>
      <c r="B599" s="2">
        <v>2018</v>
      </c>
      <c r="C599" s="2">
        <v>0.5</v>
      </c>
      <c r="D599" s="3">
        <v>158427.54</v>
      </c>
      <c r="E599" s="3">
        <v>20</v>
      </c>
      <c r="F599" s="3">
        <v>19.5</v>
      </c>
      <c r="G599" s="3">
        <f t="shared" ref="G599:G619" si="111">D599*(1-F599/E599)</f>
        <v>3960.6885000000038</v>
      </c>
      <c r="H599" s="3">
        <f t="shared" si="109"/>
        <v>7921.3770000000004</v>
      </c>
      <c r="J599" s="3">
        <f t="shared" ref="J599:J619" si="112">+I$620/G$620*G599</f>
        <v>4026.330135534276</v>
      </c>
    </row>
    <row r="600" spans="1:10" x14ac:dyDescent="0.25">
      <c r="A600" s="2" t="s">
        <v>57</v>
      </c>
      <c r="B600" s="2">
        <v>2017</v>
      </c>
      <c r="C600" s="2">
        <v>1.5</v>
      </c>
      <c r="D600" s="3">
        <v>58082.25</v>
      </c>
      <c r="E600" s="3">
        <v>20</v>
      </c>
      <c r="F600" s="3">
        <v>18.5</v>
      </c>
      <c r="G600" s="3">
        <f t="shared" si="111"/>
        <v>4356.1687499999971</v>
      </c>
      <c r="H600" s="3">
        <f t="shared" si="109"/>
        <v>2904.1125000000002</v>
      </c>
      <c r="J600" s="3">
        <f t="shared" si="112"/>
        <v>4428.364794049734</v>
      </c>
    </row>
    <row r="601" spans="1:10" x14ac:dyDescent="0.25">
      <c r="A601" s="2" t="s">
        <v>57</v>
      </c>
      <c r="B601" s="2">
        <v>2016</v>
      </c>
      <c r="C601" s="2">
        <v>2.5</v>
      </c>
      <c r="D601" s="3">
        <v>71540.69</v>
      </c>
      <c r="E601" s="3">
        <v>20</v>
      </c>
      <c r="F601" s="3">
        <v>17.5</v>
      </c>
      <c r="G601" s="3">
        <f t="shared" si="111"/>
        <v>8942.5862500000003</v>
      </c>
      <c r="H601" s="3">
        <f t="shared" si="109"/>
        <v>3577.0345000000002</v>
      </c>
      <c r="J601" s="3">
        <f t="shared" si="112"/>
        <v>9090.7943171974821</v>
      </c>
    </row>
    <row r="602" spans="1:10" x14ac:dyDescent="0.25">
      <c r="A602" s="2" t="s">
        <v>57</v>
      </c>
      <c r="B602" s="2">
        <v>2015</v>
      </c>
      <c r="C602" s="2">
        <v>3.5</v>
      </c>
      <c r="D602" s="3">
        <v>64123.11</v>
      </c>
      <c r="E602" s="3">
        <v>20</v>
      </c>
      <c r="F602" s="3">
        <v>16.5</v>
      </c>
      <c r="G602" s="3">
        <f t="shared" si="111"/>
        <v>11221.544250000003</v>
      </c>
      <c r="H602" s="3">
        <f t="shared" si="109"/>
        <v>3206.1554999999998</v>
      </c>
      <c r="J602" s="3">
        <f t="shared" si="112"/>
        <v>11407.522146971756</v>
      </c>
    </row>
    <row r="603" spans="1:10" x14ac:dyDescent="0.25">
      <c r="A603" s="2" t="s">
        <v>57</v>
      </c>
      <c r="B603" s="2">
        <v>2014</v>
      </c>
      <c r="C603" s="2">
        <v>4.5</v>
      </c>
      <c r="D603" s="3">
        <v>70149.84</v>
      </c>
      <c r="E603" s="3">
        <v>20</v>
      </c>
      <c r="F603" s="3">
        <v>15.5</v>
      </c>
      <c r="G603" s="3">
        <f t="shared" si="111"/>
        <v>15783.713999999998</v>
      </c>
      <c r="H603" s="3">
        <f t="shared" si="109"/>
        <v>3507.4919999999997</v>
      </c>
      <c r="J603" s="3">
        <f t="shared" si="112"/>
        <v>16045.30205514879</v>
      </c>
    </row>
    <row r="604" spans="1:10" x14ac:dyDescent="0.25">
      <c r="A604" s="2" t="s">
        <v>57</v>
      </c>
      <c r="B604" s="2">
        <v>2013</v>
      </c>
      <c r="C604" s="2">
        <v>5.5</v>
      </c>
      <c r="D604" s="3">
        <v>46343.01</v>
      </c>
      <c r="E604" s="3">
        <v>20</v>
      </c>
      <c r="F604" s="3">
        <v>14.5</v>
      </c>
      <c r="G604" s="3">
        <f t="shared" si="111"/>
        <v>12744.327750000002</v>
      </c>
      <c r="H604" s="3">
        <f t="shared" si="109"/>
        <v>2317.1505000000002</v>
      </c>
      <c r="J604" s="3">
        <f t="shared" si="112"/>
        <v>12955.54317814963</v>
      </c>
    </row>
    <row r="605" spans="1:10" x14ac:dyDescent="0.25">
      <c r="A605" s="2" t="s">
        <v>57</v>
      </c>
      <c r="B605" s="2">
        <v>2012</v>
      </c>
      <c r="C605" s="2">
        <v>6.5</v>
      </c>
      <c r="D605" s="3">
        <v>135888.09</v>
      </c>
      <c r="E605" s="3">
        <v>20</v>
      </c>
      <c r="F605" s="3">
        <v>13.5</v>
      </c>
      <c r="G605" s="3">
        <f t="shared" si="111"/>
        <v>44163.629249999991</v>
      </c>
      <c r="H605" s="3">
        <f t="shared" si="109"/>
        <v>6794.4044999999996</v>
      </c>
      <c r="J605" s="3">
        <f t="shared" si="112"/>
        <v>44895.565845139754</v>
      </c>
    </row>
    <row r="606" spans="1:10" x14ac:dyDescent="0.25">
      <c r="A606" s="2" t="s">
        <v>57</v>
      </c>
      <c r="B606" s="2">
        <v>2011</v>
      </c>
      <c r="C606" s="2">
        <v>7.5</v>
      </c>
      <c r="D606" s="3">
        <v>51848.41</v>
      </c>
      <c r="E606" s="3">
        <v>20</v>
      </c>
      <c r="F606" s="3">
        <v>12.5</v>
      </c>
      <c r="G606" s="3">
        <f t="shared" si="111"/>
        <v>19443.153750000001</v>
      </c>
      <c r="H606" s="3">
        <f t="shared" si="109"/>
        <v>2592.4205000000002</v>
      </c>
      <c r="J606" s="3">
        <f t="shared" si="112"/>
        <v>19765.390758059159</v>
      </c>
    </row>
    <row r="607" spans="1:10" x14ac:dyDescent="0.25">
      <c r="A607" s="2" t="s">
        <v>57</v>
      </c>
      <c r="B607" s="2">
        <v>2010</v>
      </c>
      <c r="C607" s="2">
        <v>8.5</v>
      </c>
      <c r="D607" s="3">
        <v>47697.05</v>
      </c>
      <c r="E607" s="3">
        <v>20</v>
      </c>
      <c r="F607" s="3">
        <v>11.5</v>
      </c>
      <c r="G607" s="3">
        <f t="shared" si="111"/>
        <v>20271.246250000004</v>
      </c>
      <c r="H607" s="3">
        <f t="shared" si="109"/>
        <v>2384.8525</v>
      </c>
      <c r="J607" s="3">
        <f t="shared" si="112"/>
        <v>20607.207474460847</v>
      </c>
    </row>
    <row r="608" spans="1:10" x14ac:dyDescent="0.25">
      <c r="A608" s="2" t="s">
        <v>57</v>
      </c>
      <c r="B608" s="2">
        <v>2009</v>
      </c>
      <c r="C608" s="2">
        <v>9.5</v>
      </c>
      <c r="D608" s="3">
        <v>33226.35</v>
      </c>
      <c r="E608" s="3">
        <v>20</v>
      </c>
      <c r="F608" s="3">
        <v>10.5</v>
      </c>
      <c r="G608" s="3">
        <f t="shared" si="111"/>
        <v>15782.516249999999</v>
      </c>
      <c r="H608" s="3">
        <f t="shared" si="109"/>
        <v>1661.3174999999999</v>
      </c>
      <c r="J608" s="3">
        <f t="shared" si="112"/>
        <v>16044.084454491775</v>
      </c>
    </row>
    <row r="609" spans="1:10" x14ac:dyDescent="0.25">
      <c r="A609" s="2" t="s">
        <v>57</v>
      </c>
      <c r="B609" s="2">
        <v>2008</v>
      </c>
      <c r="C609" s="2">
        <v>10.5</v>
      </c>
      <c r="D609" s="3">
        <v>83219.899999999994</v>
      </c>
      <c r="E609" s="3">
        <v>20</v>
      </c>
      <c r="F609" s="3">
        <v>9.5</v>
      </c>
      <c r="G609" s="3">
        <f t="shared" si="111"/>
        <v>43690.447500000002</v>
      </c>
      <c r="H609" s="3">
        <f t="shared" si="109"/>
        <v>4160.9949999999999</v>
      </c>
      <c r="J609" s="3">
        <f t="shared" si="112"/>
        <v>44414.541917201517</v>
      </c>
    </row>
    <row r="610" spans="1:10" x14ac:dyDescent="0.25">
      <c r="A610" s="2" t="s">
        <v>57</v>
      </c>
      <c r="B610" s="2">
        <v>2007</v>
      </c>
      <c r="C610" s="2">
        <v>11.5</v>
      </c>
      <c r="D610" s="3">
        <v>120053.39</v>
      </c>
      <c r="E610" s="3">
        <v>20</v>
      </c>
      <c r="F610" s="3">
        <v>8.5</v>
      </c>
      <c r="G610" s="3">
        <f t="shared" si="111"/>
        <v>69030.699249999991</v>
      </c>
      <c r="H610" s="3">
        <f t="shared" si="109"/>
        <v>6002.6695</v>
      </c>
      <c r="J610" s="3">
        <f t="shared" si="112"/>
        <v>70174.764985248912</v>
      </c>
    </row>
    <row r="611" spans="1:10" x14ac:dyDescent="0.25">
      <c r="A611" s="2" t="s">
        <v>57</v>
      </c>
      <c r="B611" s="2">
        <v>2006</v>
      </c>
      <c r="C611" s="2">
        <v>12.5</v>
      </c>
      <c r="D611" s="3">
        <v>27956.58</v>
      </c>
      <c r="E611" s="3">
        <v>20</v>
      </c>
      <c r="F611" s="3">
        <v>7.5</v>
      </c>
      <c r="G611" s="3">
        <f t="shared" si="111"/>
        <v>17472.862500000003</v>
      </c>
      <c r="H611" s="3">
        <f t="shared" si="109"/>
        <v>1397.8290000000002</v>
      </c>
      <c r="J611" s="3">
        <f t="shared" si="112"/>
        <v>17762.445301567321</v>
      </c>
    </row>
    <row r="612" spans="1:10" x14ac:dyDescent="0.25">
      <c r="A612" s="2" t="s">
        <v>57</v>
      </c>
      <c r="B612" s="2">
        <v>2005</v>
      </c>
      <c r="C612" s="2">
        <v>13.5</v>
      </c>
      <c r="D612" s="3">
        <v>29439.4</v>
      </c>
      <c r="E612" s="3">
        <v>20</v>
      </c>
      <c r="F612" s="3">
        <v>6.5</v>
      </c>
      <c r="G612" s="3">
        <f t="shared" si="111"/>
        <v>19871.595000000001</v>
      </c>
      <c r="H612" s="3">
        <f t="shared" si="109"/>
        <v>1471.97</v>
      </c>
      <c r="J612" s="3">
        <f t="shared" si="112"/>
        <v>20200.932688756555</v>
      </c>
    </row>
    <row r="613" spans="1:10" x14ac:dyDescent="0.25">
      <c r="A613" s="2" t="s">
        <v>57</v>
      </c>
      <c r="B613" s="2">
        <v>2004</v>
      </c>
      <c r="C613" s="2">
        <v>14.5</v>
      </c>
      <c r="D613" s="3">
        <v>63255.92</v>
      </c>
      <c r="E613" s="3">
        <v>20</v>
      </c>
      <c r="F613" s="3">
        <v>5.5</v>
      </c>
      <c r="G613" s="3">
        <f t="shared" si="111"/>
        <v>45860.541999999994</v>
      </c>
      <c r="H613" s="3">
        <f t="shared" si="109"/>
        <v>3162.7959999999998</v>
      </c>
      <c r="J613" s="3">
        <f t="shared" si="112"/>
        <v>46620.602020718157</v>
      </c>
    </row>
    <row r="614" spans="1:10" x14ac:dyDescent="0.25">
      <c r="A614" s="2" t="s">
        <v>57</v>
      </c>
      <c r="B614" s="2">
        <v>2003</v>
      </c>
      <c r="C614" s="2">
        <v>15.5</v>
      </c>
      <c r="D614" s="3">
        <v>154106.70000000001</v>
      </c>
      <c r="E614" s="3">
        <v>20</v>
      </c>
      <c r="F614" s="3">
        <v>4.5</v>
      </c>
      <c r="G614" s="3">
        <f t="shared" si="111"/>
        <v>119432.69250000002</v>
      </c>
      <c r="H614" s="3">
        <f t="shared" si="109"/>
        <v>7705.3350000000009</v>
      </c>
      <c r="J614" s="3">
        <f t="shared" si="112"/>
        <v>121412.08504045398</v>
      </c>
    </row>
    <row r="615" spans="1:10" x14ac:dyDescent="0.25">
      <c r="A615" s="2" t="s">
        <v>57</v>
      </c>
      <c r="B615" s="2">
        <v>2002</v>
      </c>
      <c r="C615" s="2">
        <v>16.5</v>
      </c>
      <c r="D615" s="3">
        <v>49517.47</v>
      </c>
      <c r="E615" s="3">
        <v>20</v>
      </c>
      <c r="F615" s="3">
        <v>3.5</v>
      </c>
      <c r="G615" s="3">
        <f t="shared" si="111"/>
        <v>40851.912749999996</v>
      </c>
      <c r="H615" s="3">
        <f t="shared" si="109"/>
        <v>2475.8735000000001</v>
      </c>
      <c r="J615" s="3">
        <f t="shared" si="112"/>
        <v>41528.963310177445</v>
      </c>
    </row>
    <row r="616" spans="1:10" x14ac:dyDescent="0.25">
      <c r="A616" s="2" t="s">
        <v>57</v>
      </c>
      <c r="B616" s="2">
        <v>2001</v>
      </c>
      <c r="C616" s="2">
        <v>17.5</v>
      </c>
      <c r="D616" s="3">
        <v>32646.76</v>
      </c>
      <c r="E616" s="3">
        <v>20</v>
      </c>
      <c r="F616" s="3">
        <v>2.5</v>
      </c>
      <c r="G616" s="3">
        <f t="shared" si="111"/>
        <v>28565.914999999997</v>
      </c>
      <c r="H616" s="3">
        <f t="shared" si="109"/>
        <v>1632.338</v>
      </c>
      <c r="J616" s="3">
        <f t="shared" si="112"/>
        <v>29039.346167619718</v>
      </c>
    </row>
    <row r="617" spans="1:10" x14ac:dyDescent="0.25">
      <c r="A617" s="2" t="s">
        <v>57</v>
      </c>
      <c r="B617" s="2">
        <v>2000</v>
      </c>
      <c r="C617" s="2">
        <v>18.5</v>
      </c>
      <c r="D617" s="3">
        <v>76326.320000000007</v>
      </c>
      <c r="E617" s="3">
        <v>20</v>
      </c>
      <c r="F617" s="3">
        <v>1.5</v>
      </c>
      <c r="G617" s="3">
        <f t="shared" si="111"/>
        <v>70601.846000000005</v>
      </c>
      <c r="H617" s="3">
        <f t="shared" si="109"/>
        <v>3816.3160000000003</v>
      </c>
      <c r="J617" s="3">
        <f t="shared" si="112"/>
        <v>71771.950804550725</v>
      </c>
    </row>
    <row r="618" spans="1:10" x14ac:dyDescent="0.25">
      <c r="A618" s="2" t="s">
        <v>57</v>
      </c>
      <c r="B618" s="2">
        <v>1999</v>
      </c>
      <c r="C618" s="2">
        <v>19.5</v>
      </c>
      <c r="D618" s="3">
        <v>117817.01</v>
      </c>
      <c r="E618" s="3">
        <v>20</v>
      </c>
      <c r="F618" s="3">
        <v>0.5</v>
      </c>
      <c r="G618" s="3">
        <f t="shared" si="111"/>
        <v>114871.58474999999</v>
      </c>
      <c r="H618" s="3">
        <f t="shared" si="109"/>
        <v>5890.8504999999996</v>
      </c>
      <c r="J618" s="3">
        <f t="shared" si="112"/>
        <v>116775.38473310994</v>
      </c>
    </row>
    <row r="619" spans="1:10" x14ac:dyDescent="0.25">
      <c r="A619" s="2" t="s">
        <v>57</v>
      </c>
      <c r="B619" s="2">
        <v>1998</v>
      </c>
      <c r="C619" s="2">
        <v>20.5</v>
      </c>
      <c r="D619" s="3">
        <v>162972.35</v>
      </c>
      <c r="E619" s="3">
        <v>20</v>
      </c>
      <c r="F619" s="3">
        <v>0</v>
      </c>
      <c r="G619" s="3">
        <f t="shared" si="111"/>
        <v>162972.35</v>
      </c>
      <c r="H619" s="3">
        <f t="shared" si="109"/>
        <v>8148.6175000000003</v>
      </c>
      <c r="J619" s="3">
        <f t="shared" si="112"/>
        <v>165673.33787139252</v>
      </c>
    </row>
    <row r="620" spans="1:10" s="5" customFormat="1" x14ac:dyDescent="0.25">
      <c r="A620" s="6" t="s">
        <v>134</v>
      </c>
      <c r="B620" s="2"/>
      <c r="C620" s="2"/>
      <c r="D620" s="3">
        <f>SUBTOTAL(9,D599:D619)</f>
        <v>1654638.1400000001</v>
      </c>
      <c r="E620" s="3"/>
      <c r="F620" s="3"/>
      <c r="G620" s="3">
        <f>SUBTOTAL(9,G599:G619)</f>
        <v>889892.02225000004</v>
      </c>
      <c r="H620" s="3">
        <f>SUBTOTAL(9,H599:H619)</f>
        <v>82731.907000000007</v>
      </c>
      <c r="I620" s="3">
        <v>904640.46</v>
      </c>
      <c r="J620" s="3">
        <f>SUBTOTAL(9,J599:J619)</f>
        <v>904640.46</v>
      </c>
    </row>
    <row r="621" spans="1:10" x14ac:dyDescent="0.25">
      <c r="A621" s="2" t="s">
        <v>58</v>
      </c>
      <c r="B621" s="2">
        <v>2005</v>
      </c>
      <c r="C621" s="2">
        <v>13.5</v>
      </c>
      <c r="D621" s="3">
        <v>14282.5</v>
      </c>
      <c r="E621" s="3">
        <v>15</v>
      </c>
      <c r="F621" s="3">
        <v>1.5</v>
      </c>
      <c r="G621" s="3">
        <f>D621*(1-F621/E621)</f>
        <v>12854.25</v>
      </c>
      <c r="H621" s="3">
        <f t="shared" si="109"/>
        <v>952.16666666666663</v>
      </c>
      <c r="J621" s="3">
        <f>+I$622/G$622*G621</f>
        <v>11022.27</v>
      </c>
    </row>
    <row r="622" spans="1:10" s="5" customFormat="1" x14ac:dyDescent="0.25">
      <c r="A622" s="6" t="s">
        <v>135</v>
      </c>
      <c r="B622" s="2"/>
      <c r="C622" s="2"/>
      <c r="D622" s="3">
        <f>SUBTOTAL(9,D621:D621)</f>
        <v>14282.5</v>
      </c>
      <c r="E622" s="3"/>
      <c r="F622" s="3"/>
      <c r="G622" s="3">
        <f>SUBTOTAL(9,G621:G621)</f>
        <v>12854.25</v>
      </c>
      <c r="H622" s="3">
        <f>SUBTOTAL(9,H621:H621)</f>
        <v>952.16666666666663</v>
      </c>
      <c r="I622" s="3">
        <v>11022.27</v>
      </c>
      <c r="J622" s="3">
        <f>SUBTOTAL(9,J621:J621)</f>
        <v>11022.27</v>
      </c>
    </row>
    <row r="623" spans="1:10" x14ac:dyDescent="0.25">
      <c r="A623" s="2" t="s">
        <v>59</v>
      </c>
      <c r="B623" s="2">
        <v>2018</v>
      </c>
      <c r="C623" s="2">
        <v>0.5</v>
      </c>
      <c r="D623" s="3">
        <v>312373.90000000002</v>
      </c>
      <c r="E623" s="3">
        <v>20</v>
      </c>
      <c r="F623" s="3">
        <v>19.5</v>
      </c>
      <c r="G623" s="3">
        <f t="shared" ref="G623:G646" si="113">D623*(1-F623/E623)</f>
        <v>7809.3475000000071</v>
      </c>
      <c r="H623" s="3">
        <f t="shared" si="109"/>
        <v>15618.695000000002</v>
      </c>
      <c r="J623" s="3">
        <f t="shared" ref="J623:J646" si="114">+I$647/G$647*G623</f>
        <v>8101.6220204617366</v>
      </c>
    </row>
    <row r="624" spans="1:10" x14ac:dyDescent="0.25">
      <c r="A624" s="2" t="s">
        <v>59</v>
      </c>
      <c r="B624" s="2">
        <v>2017</v>
      </c>
      <c r="C624" s="2">
        <v>1.5</v>
      </c>
      <c r="D624" s="3">
        <v>40258.81</v>
      </c>
      <c r="E624" s="3">
        <v>20</v>
      </c>
      <c r="F624" s="3">
        <v>18.5</v>
      </c>
      <c r="G624" s="3">
        <f t="shared" si="113"/>
        <v>3019.4107499999982</v>
      </c>
      <c r="H624" s="3">
        <f t="shared" si="109"/>
        <v>2012.9404999999999</v>
      </c>
      <c r="J624" s="3">
        <f t="shared" si="114"/>
        <v>3132.4159439721243</v>
      </c>
    </row>
    <row r="625" spans="1:10" x14ac:dyDescent="0.25">
      <c r="A625" s="2" t="s">
        <v>59</v>
      </c>
      <c r="B625" s="2">
        <v>2016</v>
      </c>
      <c r="C625" s="2">
        <v>2.5</v>
      </c>
      <c r="D625" s="3">
        <v>94597.47</v>
      </c>
      <c r="E625" s="3">
        <v>20</v>
      </c>
      <c r="F625" s="3">
        <v>17.5</v>
      </c>
      <c r="G625" s="3">
        <f t="shared" si="113"/>
        <v>11824.68375</v>
      </c>
      <c r="H625" s="3">
        <f t="shared" si="109"/>
        <v>4729.8734999999997</v>
      </c>
      <c r="J625" s="3">
        <f t="shared" si="114"/>
        <v>12267.237212071301</v>
      </c>
    </row>
    <row r="626" spans="1:10" x14ac:dyDescent="0.25">
      <c r="A626" s="2" t="s">
        <v>59</v>
      </c>
      <c r="B626" s="2">
        <v>2015</v>
      </c>
      <c r="C626" s="2">
        <v>3.5</v>
      </c>
      <c r="D626" s="3">
        <v>243588.2</v>
      </c>
      <c r="E626" s="3">
        <v>20</v>
      </c>
      <c r="F626" s="3">
        <v>16.5</v>
      </c>
      <c r="G626" s="3">
        <f t="shared" si="113"/>
        <v>42627.935000000012</v>
      </c>
      <c r="H626" s="3">
        <f t="shared" si="109"/>
        <v>12179.41</v>
      </c>
      <c r="J626" s="3">
        <f t="shared" si="114"/>
        <v>44223.338362495888</v>
      </c>
    </row>
    <row r="627" spans="1:10" x14ac:dyDescent="0.25">
      <c r="A627" s="2" t="s">
        <v>59</v>
      </c>
      <c r="B627" s="2">
        <v>2014</v>
      </c>
      <c r="C627" s="2">
        <v>4.5</v>
      </c>
      <c r="D627" s="3">
        <v>272433.8</v>
      </c>
      <c r="E627" s="3">
        <v>20</v>
      </c>
      <c r="F627" s="3">
        <v>15.5</v>
      </c>
      <c r="G627" s="3">
        <f t="shared" si="113"/>
        <v>61297.604999999989</v>
      </c>
      <c r="H627" s="3">
        <f t="shared" si="109"/>
        <v>13621.689999999999</v>
      </c>
      <c r="J627" s="3">
        <f t="shared" si="114"/>
        <v>63591.743928614385</v>
      </c>
    </row>
    <row r="628" spans="1:10" x14ac:dyDescent="0.25">
      <c r="A628" s="2" t="s">
        <v>59</v>
      </c>
      <c r="B628" s="2">
        <v>2013</v>
      </c>
      <c r="C628" s="2">
        <v>5.5</v>
      </c>
      <c r="D628" s="3">
        <v>26635.39</v>
      </c>
      <c r="E628" s="3">
        <v>20</v>
      </c>
      <c r="F628" s="3">
        <v>14.50015</v>
      </c>
      <c r="G628" s="3">
        <f t="shared" si="113"/>
        <v>7324.5324845749992</v>
      </c>
      <c r="H628" s="3">
        <f t="shared" si="109"/>
        <v>1331.7694999999999</v>
      </c>
      <c r="J628" s="3">
        <f t="shared" si="114"/>
        <v>7598.662201498918</v>
      </c>
    </row>
    <row r="629" spans="1:10" x14ac:dyDescent="0.25">
      <c r="A629" s="2" t="s">
        <v>59</v>
      </c>
      <c r="B629" s="2">
        <v>2012</v>
      </c>
      <c r="C629" s="2">
        <v>6.5</v>
      </c>
      <c r="D629" s="3">
        <v>223056.4</v>
      </c>
      <c r="E629" s="3">
        <v>20</v>
      </c>
      <c r="F629" s="3">
        <v>13.502459999999999</v>
      </c>
      <c r="G629" s="3">
        <f t="shared" si="113"/>
        <v>72465.894062800013</v>
      </c>
      <c r="H629" s="3">
        <f t="shared" si="109"/>
        <v>11152.82</v>
      </c>
      <c r="J629" s="3">
        <f t="shared" si="114"/>
        <v>75178.020067826088</v>
      </c>
    </row>
    <row r="630" spans="1:10" x14ac:dyDescent="0.25">
      <c r="A630" s="2" t="s">
        <v>59</v>
      </c>
      <c r="B630" s="2">
        <v>2011</v>
      </c>
      <c r="C630" s="2">
        <v>7.5</v>
      </c>
      <c r="D630" s="3">
        <v>10131.98</v>
      </c>
      <c r="E630" s="3">
        <v>20</v>
      </c>
      <c r="F630" s="3">
        <v>12.51261</v>
      </c>
      <c r="G630" s="3">
        <f t="shared" si="113"/>
        <v>3793.1042866100001</v>
      </c>
      <c r="H630" s="3">
        <f t="shared" si="109"/>
        <v>506.59899999999999</v>
      </c>
      <c r="J630" s="3">
        <f t="shared" si="114"/>
        <v>3935.0659212318769</v>
      </c>
    </row>
    <row r="631" spans="1:10" x14ac:dyDescent="0.25">
      <c r="A631" s="2" t="s">
        <v>59</v>
      </c>
      <c r="B631" s="2">
        <v>2010</v>
      </c>
      <c r="C631" s="2">
        <v>8.5</v>
      </c>
      <c r="D631" s="3">
        <v>388068.4</v>
      </c>
      <c r="E631" s="3">
        <v>20</v>
      </c>
      <c r="F631" s="3">
        <v>11.53884</v>
      </c>
      <c r="G631" s="3">
        <f t="shared" si="113"/>
        <v>164175.44116719998</v>
      </c>
      <c r="H631" s="3">
        <f t="shared" si="109"/>
        <v>19403.420000000002</v>
      </c>
      <c r="J631" s="3">
        <f t="shared" si="114"/>
        <v>170319.91077093271</v>
      </c>
    </row>
    <row r="632" spans="1:10" x14ac:dyDescent="0.25">
      <c r="A632" s="2" t="s">
        <v>59</v>
      </c>
      <c r="B632" s="2">
        <v>2009</v>
      </c>
      <c r="C632" s="2">
        <v>9.5</v>
      </c>
      <c r="D632" s="3">
        <v>745494.1</v>
      </c>
      <c r="E632" s="3">
        <v>20</v>
      </c>
      <c r="F632" s="3">
        <v>10.58977</v>
      </c>
      <c r="G632" s="3">
        <f t="shared" si="113"/>
        <v>350763.54723214998</v>
      </c>
      <c r="H632" s="3">
        <f t="shared" si="109"/>
        <v>37274.705000000002</v>
      </c>
      <c r="J632" s="3">
        <f t="shared" si="114"/>
        <v>363891.30823429924</v>
      </c>
    </row>
    <row r="633" spans="1:10" x14ac:dyDescent="0.25">
      <c r="A633" s="2" t="s">
        <v>59</v>
      </c>
      <c r="B633" s="2">
        <v>2008</v>
      </c>
      <c r="C633" s="2">
        <v>10.5</v>
      </c>
      <c r="D633" s="3">
        <v>447849.8</v>
      </c>
      <c r="E633" s="3">
        <v>20</v>
      </c>
      <c r="F633" s="3">
        <v>9.6724510000000006</v>
      </c>
      <c r="G633" s="3">
        <f t="shared" si="113"/>
        <v>231259.53770700999</v>
      </c>
      <c r="H633" s="3">
        <f t="shared" si="109"/>
        <v>22392.489999999998</v>
      </c>
      <c r="J633" s="3">
        <f t="shared" si="114"/>
        <v>239914.71286543616</v>
      </c>
    </row>
    <row r="634" spans="1:10" x14ac:dyDescent="0.25">
      <c r="A634" s="2" t="s">
        <v>59</v>
      </c>
      <c r="B634" s="2">
        <v>2007</v>
      </c>
      <c r="C634" s="2">
        <v>11.5</v>
      </c>
      <c r="D634" s="3">
        <v>173412.1</v>
      </c>
      <c r="E634" s="3">
        <v>20</v>
      </c>
      <c r="F634" s="3">
        <v>8.7912619999999997</v>
      </c>
      <c r="G634" s="3">
        <f t="shared" si="113"/>
        <v>97186.539746490002</v>
      </c>
      <c r="H634" s="3">
        <f t="shared" si="109"/>
        <v>8670.6049999999996</v>
      </c>
      <c r="J634" s="3">
        <f t="shared" si="114"/>
        <v>100823.86659098504</v>
      </c>
    </row>
    <row r="635" spans="1:10" s="5" customFormat="1" x14ac:dyDescent="0.25">
      <c r="A635" s="2" t="s">
        <v>59</v>
      </c>
      <c r="B635" s="2">
        <v>2006</v>
      </c>
      <c r="C635" s="2">
        <v>12.5</v>
      </c>
      <c r="D635" s="3">
        <v>266951.8</v>
      </c>
      <c r="E635" s="3">
        <v>20</v>
      </c>
      <c r="F635" s="3">
        <v>7.9479569999999997</v>
      </c>
      <c r="G635" s="3">
        <f t="shared" si="113"/>
        <v>160865.72862637002</v>
      </c>
      <c r="H635" s="3">
        <f t="shared" si="109"/>
        <v>13347.59</v>
      </c>
      <c r="I635" s="3"/>
      <c r="J635" s="3">
        <f t="shared" si="114"/>
        <v>166886.32813138617</v>
      </c>
    </row>
    <row r="636" spans="1:10" s="5" customFormat="1" x14ac:dyDescent="0.25">
      <c r="A636" s="2" t="s">
        <v>59</v>
      </c>
      <c r="B636" s="2">
        <v>2005</v>
      </c>
      <c r="C636" s="2">
        <v>13.5</v>
      </c>
      <c r="D636" s="3">
        <v>52723.02</v>
      </c>
      <c r="E636" s="3">
        <v>20</v>
      </c>
      <c r="F636" s="3">
        <v>7.1440760000000001</v>
      </c>
      <c r="G636" s="3">
        <f t="shared" si="113"/>
        <v>33890.156908523997</v>
      </c>
      <c r="H636" s="3">
        <f t="shared" si="109"/>
        <v>2636.1509999999998</v>
      </c>
      <c r="I636" s="3"/>
      <c r="J636" s="3">
        <f t="shared" si="114"/>
        <v>35158.538083623658</v>
      </c>
    </row>
    <row r="637" spans="1:10" s="5" customFormat="1" x14ac:dyDescent="0.25">
      <c r="A637" s="2" t="s">
        <v>59</v>
      </c>
      <c r="B637" s="2">
        <v>2004</v>
      </c>
      <c r="C637" s="2">
        <v>14.5</v>
      </c>
      <c r="D637" s="3">
        <v>119802</v>
      </c>
      <c r="E637" s="3">
        <v>20</v>
      </c>
      <c r="F637" s="3">
        <v>6.3867269999999996</v>
      </c>
      <c r="G637" s="3">
        <f t="shared" si="113"/>
        <v>81544.866597300002</v>
      </c>
      <c r="H637" s="3">
        <f t="shared" si="109"/>
        <v>5990.1</v>
      </c>
      <c r="I637" s="3"/>
      <c r="J637" s="3">
        <f t="shared" si="114"/>
        <v>84596.78441512557</v>
      </c>
    </row>
    <row r="638" spans="1:10" s="5" customFormat="1" x14ac:dyDescent="0.25">
      <c r="A638" s="2" t="s">
        <v>59</v>
      </c>
      <c r="B638" s="2">
        <v>2003</v>
      </c>
      <c r="C638" s="2">
        <v>15.5</v>
      </c>
      <c r="D638" s="3">
        <v>70537.03</v>
      </c>
      <c r="E638" s="3">
        <v>20</v>
      </c>
      <c r="F638" s="3">
        <v>5.6949170000000002</v>
      </c>
      <c r="G638" s="3">
        <f t="shared" si="113"/>
        <v>50451.9034361745</v>
      </c>
      <c r="H638" s="3">
        <f t="shared" si="109"/>
        <v>3526.8514999999998</v>
      </c>
      <c r="I638" s="3"/>
      <c r="J638" s="3">
        <f t="shared" si="114"/>
        <v>52340.128525810913</v>
      </c>
    </row>
    <row r="639" spans="1:10" s="5" customFormat="1" x14ac:dyDescent="0.25">
      <c r="A639" s="2" t="s">
        <v>59</v>
      </c>
      <c r="B639" s="2">
        <v>2002</v>
      </c>
      <c r="C639" s="2">
        <v>16.5</v>
      </c>
      <c r="D639" s="3">
        <v>156285.79999999999</v>
      </c>
      <c r="E639" s="3">
        <v>20</v>
      </c>
      <c r="F639" s="3">
        <v>5.0983960000000002</v>
      </c>
      <c r="G639" s="3">
        <f t="shared" si="113"/>
        <v>116445.45512115999</v>
      </c>
      <c r="H639" s="3">
        <f t="shared" si="109"/>
        <v>7814.2899999999991</v>
      </c>
      <c r="I639" s="3"/>
      <c r="J639" s="3">
        <f t="shared" si="114"/>
        <v>120803.57077108911</v>
      </c>
    </row>
    <row r="640" spans="1:10" s="5" customFormat="1" x14ac:dyDescent="0.25">
      <c r="A640" s="2" t="s">
        <v>59</v>
      </c>
      <c r="B640" s="2">
        <v>2001</v>
      </c>
      <c r="C640" s="2">
        <v>17.5</v>
      </c>
      <c r="D640" s="3">
        <v>8312.3700000000008</v>
      </c>
      <c r="E640" s="3">
        <v>20</v>
      </c>
      <c r="F640" s="3">
        <v>4.6247280000000002</v>
      </c>
      <c r="G640" s="3">
        <f t="shared" si="113"/>
        <v>6390.2474857320003</v>
      </c>
      <c r="H640" s="3">
        <f t="shared" si="109"/>
        <v>415.61850000000004</v>
      </c>
      <c r="I640" s="3"/>
      <c r="J640" s="3">
        <f t="shared" si="114"/>
        <v>6629.4104272612494</v>
      </c>
    </row>
    <row r="641" spans="1:10" s="5" customFormat="1" x14ac:dyDescent="0.25">
      <c r="A641" s="2" t="s">
        <v>59</v>
      </c>
      <c r="B641" s="2">
        <v>2000</v>
      </c>
      <c r="C641" s="2">
        <v>18.5</v>
      </c>
      <c r="D641" s="3">
        <v>26659.74</v>
      </c>
      <c r="E641" s="3">
        <v>20</v>
      </c>
      <c r="F641" s="3">
        <v>4.2814649999999999</v>
      </c>
      <c r="G641" s="3">
        <f t="shared" si="113"/>
        <v>20952.602814045</v>
      </c>
      <c r="H641" s="3">
        <f t="shared" si="109"/>
        <v>1332.9870000000001</v>
      </c>
      <c r="I641" s="3"/>
      <c r="J641" s="3">
        <f t="shared" si="114"/>
        <v>21736.779973519602</v>
      </c>
    </row>
    <row r="642" spans="1:10" x14ac:dyDescent="0.25">
      <c r="A642" s="2" t="s">
        <v>59</v>
      </c>
      <c r="B642" s="2">
        <v>1995</v>
      </c>
      <c r="C642" s="2">
        <v>23.5</v>
      </c>
      <c r="D642" s="3">
        <v>17303.759999999998</v>
      </c>
      <c r="E642" s="3">
        <v>20</v>
      </c>
      <c r="F642" s="3">
        <v>3.4234460000000002</v>
      </c>
      <c r="G642" s="3">
        <f t="shared" si="113"/>
        <v>14341.835602151998</v>
      </c>
      <c r="H642" s="3">
        <f t="shared" si="109"/>
        <v>865.18799999999987</v>
      </c>
      <c r="J642" s="3">
        <f t="shared" si="114"/>
        <v>14878.59659571259</v>
      </c>
    </row>
    <row r="643" spans="1:10" x14ac:dyDescent="0.25">
      <c r="A643" s="2" t="s">
        <v>59</v>
      </c>
      <c r="B643" s="2">
        <v>1990</v>
      </c>
      <c r="C643" s="2">
        <v>28.5</v>
      </c>
      <c r="D643" s="3">
        <v>33420.239999999998</v>
      </c>
      <c r="E643" s="3">
        <v>20</v>
      </c>
      <c r="F643" s="3">
        <v>2.3718629999999998</v>
      </c>
      <c r="G643" s="3">
        <f t="shared" si="113"/>
        <v>29456.828464643997</v>
      </c>
      <c r="H643" s="3">
        <f t="shared" si="109"/>
        <v>1671.0119999999999</v>
      </c>
      <c r="J643" s="3">
        <f t="shared" si="114"/>
        <v>30559.286821610087</v>
      </c>
    </row>
    <row r="644" spans="1:10" x14ac:dyDescent="0.25">
      <c r="A644" s="2" t="s">
        <v>59</v>
      </c>
      <c r="B644" s="2">
        <v>1985</v>
      </c>
      <c r="C644" s="2">
        <v>33.5</v>
      </c>
      <c r="D644" s="3">
        <v>656669.9</v>
      </c>
      <c r="E644" s="3">
        <v>20</v>
      </c>
      <c r="F644" s="3">
        <v>1.531363</v>
      </c>
      <c r="G644" s="3">
        <f t="shared" si="113"/>
        <v>606389.90059631504</v>
      </c>
      <c r="H644" s="3">
        <f t="shared" si="109"/>
        <v>32833.495000000003</v>
      </c>
      <c r="J644" s="3">
        <f t="shared" si="114"/>
        <v>629084.79506856436</v>
      </c>
    </row>
    <row r="645" spans="1:10" x14ac:dyDescent="0.25">
      <c r="A645" s="2" t="s">
        <v>59</v>
      </c>
      <c r="B645" s="2">
        <v>1980</v>
      </c>
      <c r="C645" s="2">
        <v>38.5</v>
      </c>
      <c r="D645" s="3">
        <v>123917.8</v>
      </c>
      <c r="E645" s="3">
        <v>20</v>
      </c>
      <c r="F645" s="3">
        <v>0.898532</v>
      </c>
      <c r="G645" s="3">
        <f t="shared" si="113"/>
        <v>118350.59456652</v>
      </c>
      <c r="H645" s="3">
        <f t="shared" si="109"/>
        <v>6195.89</v>
      </c>
      <c r="J645" s="3">
        <f t="shared" si="114"/>
        <v>122780.01242419507</v>
      </c>
    </row>
    <row r="646" spans="1:10" x14ac:dyDescent="0.25">
      <c r="A646" s="2" t="s">
        <v>59</v>
      </c>
      <c r="B646" s="2">
        <v>1975</v>
      </c>
      <c r="C646" s="2">
        <v>43.5</v>
      </c>
      <c r="D646" s="3">
        <v>72563.649999999994</v>
      </c>
      <c r="E646" s="3">
        <v>20</v>
      </c>
      <c r="F646" s="3">
        <v>0</v>
      </c>
      <c r="G646" s="3">
        <f t="shared" si="113"/>
        <v>72563.649999999994</v>
      </c>
      <c r="H646" s="3">
        <f t="shared" ref="H646:H708" si="115">+D646/E646</f>
        <v>3628.1824999999999</v>
      </c>
      <c r="J646" s="3">
        <f t="shared" si="114"/>
        <v>75279.434642276799</v>
      </c>
    </row>
    <row r="647" spans="1:10" s="5" customFormat="1" x14ac:dyDescent="0.25">
      <c r="A647" s="6" t="s">
        <v>136</v>
      </c>
      <c r="B647" s="2"/>
      <c r="C647" s="2"/>
      <c r="D647" s="3">
        <f>SUBTOTAL(9,D623:D646)</f>
        <v>4583047.46</v>
      </c>
      <c r="E647" s="3"/>
      <c r="F647" s="3"/>
      <c r="G647" s="3">
        <f>SUBTOTAL(9,G623:G646)</f>
        <v>2365191.348905771</v>
      </c>
      <c r="H647" s="3">
        <f>SUBTOTAL(9,H623:H646)</f>
        <v>229152.37300000002</v>
      </c>
      <c r="I647" s="3">
        <v>2453711.5699999998</v>
      </c>
      <c r="J647" s="3">
        <f>SUBTOTAL(9,J623:J646)</f>
        <v>2453711.5700000003</v>
      </c>
    </row>
    <row r="648" spans="1:10" x14ac:dyDescent="0.25">
      <c r="A648" s="2" t="s">
        <v>60</v>
      </c>
      <c r="B648" s="2">
        <v>2018</v>
      </c>
      <c r="C648" s="2">
        <v>0.5</v>
      </c>
      <c r="D648" s="3">
        <v>22519.75</v>
      </c>
      <c r="E648" s="3">
        <v>40</v>
      </c>
      <c r="F648" s="3">
        <v>39.507829999999998</v>
      </c>
      <c r="G648" s="3">
        <f>D648*(1-F648/E648)</f>
        <v>277.08863393750039</v>
      </c>
      <c r="H648" s="3">
        <f t="shared" si="115"/>
        <v>562.99374999999998</v>
      </c>
      <c r="J648" s="3">
        <f>+I$652/G$652*G648</f>
        <v>414.37185707112258</v>
      </c>
    </row>
    <row r="649" spans="1:10" x14ac:dyDescent="0.25">
      <c r="A649" s="2" t="s">
        <v>60</v>
      </c>
      <c r="B649" s="2">
        <v>2004</v>
      </c>
      <c r="C649" s="2">
        <v>14.5</v>
      </c>
      <c r="D649" s="3">
        <v>22355.39</v>
      </c>
      <c r="E649" s="3">
        <v>40</v>
      </c>
      <c r="F649" s="3">
        <v>26.257580000000001</v>
      </c>
      <c r="G649" s="3">
        <f>D649*(1-F649/E649)</f>
        <v>7680.428966094998</v>
      </c>
      <c r="H649" s="3">
        <f t="shared" si="115"/>
        <v>558.88474999999994</v>
      </c>
      <c r="J649" s="3">
        <f>+I$652/G$652*G649</f>
        <v>11485.688057856163</v>
      </c>
    </row>
    <row r="650" spans="1:10" x14ac:dyDescent="0.25">
      <c r="A650" s="2" t="s">
        <v>60</v>
      </c>
      <c r="B650" s="2">
        <v>2001</v>
      </c>
      <c r="C650" s="2">
        <v>17.5</v>
      </c>
      <c r="D650" s="3">
        <v>4156.2299999999996</v>
      </c>
      <c r="E650" s="3">
        <v>40</v>
      </c>
      <c r="F650" s="3">
        <v>23.62961</v>
      </c>
      <c r="G650" s="3">
        <f>D650*(1-F650/E650)</f>
        <v>1700.9776507424999</v>
      </c>
      <c r="H650" s="3">
        <f t="shared" si="115"/>
        <v>103.90574999999998</v>
      </c>
      <c r="J650" s="3">
        <f>+I$652/G$652*G650</f>
        <v>2543.724937247433</v>
      </c>
    </row>
    <row r="651" spans="1:10" x14ac:dyDescent="0.25">
      <c r="A651" s="2" t="s">
        <v>60</v>
      </c>
      <c r="B651" s="2">
        <v>1995</v>
      </c>
      <c r="C651" s="2">
        <v>23.5</v>
      </c>
      <c r="D651" s="3">
        <v>10000</v>
      </c>
      <c r="E651" s="3">
        <v>40</v>
      </c>
      <c r="F651" s="3">
        <v>18.691600000000001</v>
      </c>
      <c r="G651" s="3">
        <f>D651*(1-F651/E651)</f>
        <v>5327.1</v>
      </c>
      <c r="H651" s="3">
        <f t="shared" si="115"/>
        <v>250</v>
      </c>
      <c r="J651" s="3">
        <f>+I$652/G$652*G651</f>
        <v>7966.4051478252786</v>
      </c>
    </row>
    <row r="652" spans="1:10" s="5" customFormat="1" x14ac:dyDescent="0.25">
      <c r="A652" s="6" t="s">
        <v>137</v>
      </c>
      <c r="B652" s="2"/>
      <c r="C652" s="2"/>
      <c r="D652" s="3">
        <f>SUBTOTAL(9,D648:D651)</f>
        <v>59031.369999999995</v>
      </c>
      <c r="E652" s="3"/>
      <c r="F652" s="3"/>
      <c r="G652" s="3">
        <f>SUBTOTAL(9,G648:G651)</f>
        <v>14985.595250774999</v>
      </c>
      <c r="H652" s="3">
        <f>SUBTOTAL(9,H648:H651)</f>
        <v>1475.7842499999997</v>
      </c>
      <c r="I652" s="3">
        <v>22410.19</v>
      </c>
      <c r="J652" s="3">
        <f>SUBTOTAL(9,J648:J651)</f>
        <v>22410.189999999995</v>
      </c>
    </row>
    <row r="653" spans="1:10" x14ac:dyDescent="0.25">
      <c r="A653" s="2" t="s">
        <v>61</v>
      </c>
      <c r="B653" s="2">
        <v>2018</v>
      </c>
      <c r="C653" s="2">
        <v>0.5</v>
      </c>
      <c r="D653" s="3">
        <v>237916.1</v>
      </c>
      <c r="E653" s="3">
        <v>40</v>
      </c>
      <c r="F653" s="3">
        <v>39.507829999999998</v>
      </c>
      <c r="G653" s="3">
        <f t="shared" ref="G653:G654" si="116">D653*(1-F653/E653)</f>
        <v>2927.379173425004</v>
      </c>
      <c r="H653" s="3">
        <f t="shared" si="115"/>
        <v>5947.9025000000001</v>
      </c>
      <c r="J653" s="3">
        <f t="shared" ref="J653:J665" si="117">+I$666/G$666*G653</f>
        <v>5388.7393193948283</v>
      </c>
    </row>
    <row r="654" spans="1:10" x14ac:dyDescent="0.25">
      <c r="A654" s="2" t="s">
        <v>61</v>
      </c>
      <c r="B654" s="2">
        <v>2014</v>
      </c>
      <c r="C654" s="2">
        <v>4.5</v>
      </c>
      <c r="D654" s="3">
        <v>331673</v>
      </c>
      <c r="E654" s="3">
        <v>40</v>
      </c>
      <c r="F654" s="3">
        <v>35.601939999999999</v>
      </c>
      <c r="G654" s="3">
        <f t="shared" si="116"/>
        <v>36467.943859499996</v>
      </c>
      <c r="H654" s="3">
        <f t="shared" si="115"/>
        <v>8291.8250000000007</v>
      </c>
      <c r="J654" s="3">
        <f t="shared" si="117"/>
        <v>67130.436930467331</v>
      </c>
    </row>
    <row r="655" spans="1:10" s="5" customFormat="1" x14ac:dyDescent="0.25">
      <c r="A655" s="2" t="s">
        <v>61</v>
      </c>
      <c r="B655" s="2">
        <v>2013</v>
      </c>
      <c r="C655" s="2">
        <v>5.5</v>
      </c>
      <c r="D655" s="3">
        <v>11228.34</v>
      </c>
      <c r="E655" s="3">
        <v>40</v>
      </c>
      <c r="F655" s="3">
        <v>34.636490000000002</v>
      </c>
      <c r="G655" s="3">
        <f t="shared" ref="G655:G665" si="118">D655*(1-F655/E655)</f>
        <v>1505.5828468349994</v>
      </c>
      <c r="H655" s="3">
        <f t="shared" si="115"/>
        <v>280.70850000000002</v>
      </c>
      <c r="I655" s="3"/>
      <c r="J655" s="3">
        <f t="shared" si="117"/>
        <v>2771.4870553833339</v>
      </c>
    </row>
    <row r="656" spans="1:10" s="5" customFormat="1" x14ac:dyDescent="0.25">
      <c r="A656" s="2" t="s">
        <v>61</v>
      </c>
      <c r="B656" s="2">
        <v>2012</v>
      </c>
      <c r="C656" s="2">
        <v>6.5</v>
      </c>
      <c r="D656" s="3">
        <v>63180.1</v>
      </c>
      <c r="E656" s="3">
        <v>40</v>
      </c>
      <c r="F656" s="3">
        <v>33.676479999999998</v>
      </c>
      <c r="G656" s="3">
        <f t="shared" si="118"/>
        <v>9988.0156487999993</v>
      </c>
      <c r="H656" s="3">
        <f t="shared" si="115"/>
        <v>1579.5025000000001</v>
      </c>
      <c r="I656" s="3"/>
      <c r="J656" s="3">
        <f t="shared" si="117"/>
        <v>18386.006547435827</v>
      </c>
    </row>
    <row r="657" spans="1:10" s="5" customFormat="1" x14ac:dyDescent="0.25">
      <c r="A657" s="2" t="s">
        <v>61</v>
      </c>
      <c r="B657" s="2">
        <v>2007</v>
      </c>
      <c r="C657" s="2">
        <v>11.5</v>
      </c>
      <c r="D657" s="3">
        <v>541822.19999999995</v>
      </c>
      <c r="E657" s="3">
        <v>40</v>
      </c>
      <c r="F657" s="3">
        <v>28.97709</v>
      </c>
      <c r="G657" s="3">
        <f t="shared" si="118"/>
        <v>149311.43366505002</v>
      </c>
      <c r="H657" s="3">
        <f t="shared" si="115"/>
        <v>13545.554999999998</v>
      </c>
      <c r="I657" s="3"/>
      <c r="J657" s="3">
        <f t="shared" si="117"/>
        <v>274853.49377706111</v>
      </c>
    </row>
    <row r="658" spans="1:10" s="5" customFormat="1" x14ac:dyDescent="0.25">
      <c r="A658" s="2" t="s">
        <v>61</v>
      </c>
      <c r="B658" s="2">
        <v>1992</v>
      </c>
      <c r="C658" s="2">
        <v>26.5</v>
      </c>
      <c r="D658" s="3">
        <v>14572.15</v>
      </c>
      <c r="E658" s="3">
        <v>40</v>
      </c>
      <c r="F658" s="3">
        <v>16.401319999999998</v>
      </c>
      <c r="G658" s="3">
        <f t="shared" si="118"/>
        <v>8597.0876190500003</v>
      </c>
      <c r="H658" s="3">
        <f t="shared" si="115"/>
        <v>364.30374999999998</v>
      </c>
      <c r="I658" s="3"/>
      <c r="J658" s="3">
        <f t="shared" si="117"/>
        <v>15825.576852367416</v>
      </c>
    </row>
    <row r="659" spans="1:10" s="5" customFormat="1" x14ac:dyDescent="0.25">
      <c r="A659" s="2" t="s">
        <v>61</v>
      </c>
      <c r="B659" s="2">
        <v>1991</v>
      </c>
      <c r="C659" s="2">
        <v>27.5</v>
      </c>
      <c r="D659" s="3">
        <v>23633.75</v>
      </c>
      <c r="E659" s="3">
        <v>40</v>
      </c>
      <c r="F659" s="3">
        <v>15.667310000000001</v>
      </c>
      <c r="G659" s="3">
        <f t="shared" si="118"/>
        <v>14376.817807187501</v>
      </c>
      <c r="H659" s="3">
        <f t="shared" si="115"/>
        <v>590.84375</v>
      </c>
      <c r="I659" s="3"/>
      <c r="J659" s="3">
        <f t="shared" si="117"/>
        <v>26464.943150744795</v>
      </c>
    </row>
    <row r="660" spans="1:10" s="5" customFormat="1" x14ac:dyDescent="0.25">
      <c r="A660" s="2" t="s">
        <v>61</v>
      </c>
      <c r="B660" s="2">
        <v>1990</v>
      </c>
      <c r="C660" s="2">
        <v>28.5</v>
      </c>
      <c r="D660" s="3">
        <v>1205.18</v>
      </c>
      <c r="E660" s="3">
        <v>40</v>
      </c>
      <c r="F660" s="3">
        <v>14.949009999999999</v>
      </c>
      <c r="G660" s="3">
        <f t="shared" si="118"/>
        <v>754.77380320500004</v>
      </c>
      <c r="H660" s="3">
        <f t="shared" si="115"/>
        <v>30.1295</v>
      </c>
      <c r="I660" s="3"/>
      <c r="J660" s="3">
        <f t="shared" si="117"/>
        <v>1389.3927057700839</v>
      </c>
    </row>
    <row r="661" spans="1:10" s="5" customFormat="1" x14ac:dyDescent="0.25">
      <c r="A661" s="2" t="s">
        <v>61</v>
      </c>
      <c r="B661" s="2">
        <v>1989</v>
      </c>
      <c r="C661" s="2">
        <v>29.5</v>
      </c>
      <c r="D661" s="3">
        <v>229236.5</v>
      </c>
      <c r="E661" s="3">
        <v>40</v>
      </c>
      <c r="F661" s="3">
        <v>14.247109999999999</v>
      </c>
      <c r="G661" s="3">
        <f t="shared" si="118"/>
        <v>147587.55921212502</v>
      </c>
      <c r="H661" s="3">
        <f t="shared" si="115"/>
        <v>5730.9125000000004</v>
      </c>
      <c r="I661" s="3"/>
      <c r="J661" s="3">
        <f t="shared" si="117"/>
        <v>271680.17406142328</v>
      </c>
    </row>
    <row r="662" spans="1:10" s="5" customFormat="1" x14ac:dyDescent="0.25">
      <c r="A662" s="2" t="s">
        <v>61</v>
      </c>
      <c r="B662" s="2">
        <v>1988</v>
      </c>
      <c r="C662" s="2">
        <v>30.5</v>
      </c>
      <c r="D662" s="3">
        <v>249245.4</v>
      </c>
      <c r="E662" s="3">
        <v>40</v>
      </c>
      <c r="F662" s="3">
        <v>13.56241</v>
      </c>
      <c r="G662" s="3">
        <f t="shared" si="118"/>
        <v>164736.19236465002</v>
      </c>
      <c r="H662" s="3">
        <f t="shared" si="115"/>
        <v>6231.1350000000002</v>
      </c>
      <c r="I662" s="3"/>
      <c r="J662" s="3">
        <f t="shared" si="117"/>
        <v>303247.49358797813</v>
      </c>
    </row>
    <row r="663" spans="1:10" s="5" customFormat="1" x14ac:dyDescent="0.25">
      <c r="A663" s="2" t="s">
        <v>61</v>
      </c>
      <c r="B663" s="2">
        <v>1987</v>
      </c>
      <c r="C663" s="2">
        <v>31.5</v>
      </c>
      <c r="D663" s="3">
        <v>161705.1</v>
      </c>
      <c r="E663" s="3">
        <v>40</v>
      </c>
      <c r="F663" s="3">
        <v>12.89573</v>
      </c>
      <c r="G663" s="3">
        <f t="shared" si="118"/>
        <v>109572.467269425</v>
      </c>
      <c r="H663" s="3">
        <f t="shared" si="115"/>
        <v>4042.6275000000001</v>
      </c>
      <c r="I663" s="3"/>
      <c r="J663" s="3">
        <f t="shared" si="117"/>
        <v>201701.73650823106</v>
      </c>
    </row>
    <row r="664" spans="1:10" s="5" customFormat="1" x14ac:dyDescent="0.25">
      <c r="A664" s="2" t="s">
        <v>61</v>
      </c>
      <c r="B664" s="2">
        <v>1986</v>
      </c>
      <c r="C664" s="2">
        <v>32.5</v>
      </c>
      <c r="D664" s="3">
        <v>55679.25</v>
      </c>
      <c r="E664" s="3">
        <v>40</v>
      </c>
      <c r="F664" s="3">
        <v>12.24798</v>
      </c>
      <c r="G664" s="3">
        <f t="shared" si="118"/>
        <v>38630.291489625</v>
      </c>
      <c r="H664" s="3">
        <f t="shared" si="115"/>
        <v>1391.98125</v>
      </c>
      <c r="I664" s="3"/>
      <c r="J664" s="3">
        <f t="shared" si="117"/>
        <v>71110.901026965541</v>
      </c>
    </row>
    <row r="665" spans="1:10" s="5" customFormat="1" x14ac:dyDescent="0.25">
      <c r="A665" s="2" t="s">
        <v>61</v>
      </c>
      <c r="B665" s="2">
        <v>1985</v>
      </c>
      <c r="C665" s="2">
        <v>33.5</v>
      </c>
      <c r="D665" s="3">
        <v>130672.3</v>
      </c>
      <c r="E665" s="3">
        <v>40</v>
      </c>
      <c r="F665" s="3">
        <v>11.62003</v>
      </c>
      <c r="G665" s="3">
        <f t="shared" si="118"/>
        <v>92711.898845775009</v>
      </c>
      <c r="H665" s="3">
        <f t="shared" si="115"/>
        <v>3266.8074999999999</v>
      </c>
      <c r="I665" s="3"/>
      <c r="J665" s="3">
        <f t="shared" si="117"/>
        <v>170664.68847677717</v>
      </c>
    </row>
    <row r="666" spans="1:10" s="5" customFormat="1" x14ac:dyDescent="0.25">
      <c r="A666" s="6" t="s">
        <v>138</v>
      </c>
      <c r="B666" s="2"/>
      <c r="C666" s="2"/>
      <c r="D666" s="3">
        <f>SUBTOTAL(9,D653:D665)</f>
        <v>2051769.3699999996</v>
      </c>
      <c r="E666" s="3"/>
      <c r="F666" s="3"/>
      <c r="G666" s="3">
        <f>SUBTOTAL(9,G653:G665)</f>
        <v>777167.44360465265</v>
      </c>
      <c r="H666" s="3">
        <f>SUBTOTAL(9,H653:H665)</f>
        <v>51294.234250000001</v>
      </c>
      <c r="I666" s="3">
        <v>1430615.07</v>
      </c>
      <c r="J666" s="3">
        <f>SUBTOTAL(9,J653:J665)</f>
        <v>1430615.07</v>
      </c>
    </row>
    <row r="667" spans="1:10" x14ac:dyDescent="0.25">
      <c r="A667" s="2" t="s">
        <v>62</v>
      </c>
      <c r="B667" s="2">
        <v>2018</v>
      </c>
      <c r="C667" s="2">
        <v>0.5</v>
      </c>
      <c r="D667" s="3">
        <v>42450</v>
      </c>
      <c r="E667" s="3">
        <v>8</v>
      </c>
      <c r="F667" s="3">
        <v>7.5022279999999997</v>
      </c>
      <c r="G667" s="3">
        <f t="shared" ref="G667:G677" si="119">D667*(1-F667/E667)</f>
        <v>2641.3026750000017</v>
      </c>
      <c r="H667" s="3">
        <f t="shared" si="115"/>
        <v>5306.25</v>
      </c>
      <c r="J667" s="3">
        <f t="shared" ref="J667:J677" si="120">+I$678/G$678*G667</f>
        <v>2952.3908095839793</v>
      </c>
    </row>
    <row r="668" spans="1:10" x14ac:dyDescent="0.25">
      <c r="A668" s="2" t="s">
        <v>62</v>
      </c>
      <c r="B668" s="2">
        <v>2016</v>
      </c>
      <c r="C668" s="2">
        <v>2.5</v>
      </c>
      <c r="D668" s="3">
        <v>29762.05</v>
      </c>
      <c r="E668" s="3">
        <v>8</v>
      </c>
      <c r="F668" s="3">
        <v>5.670852</v>
      </c>
      <c r="G668" s="3">
        <f t="shared" si="119"/>
        <v>8665.0274041749999</v>
      </c>
      <c r="H668" s="3">
        <f t="shared" si="115"/>
        <v>3720.2562499999999</v>
      </c>
      <c r="J668" s="3">
        <f t="shared" si="120"/>
        <v>9685.5795873070765</v>
      </c>
    </row>
    <row r="669" spans="1:10" x14ac:dyDescent="0.25">
      <c r="A669" s="2" t="s">
        <v>62</v>
      </c>
      <c r="B669" s="2">
        <v>2015</v>
      </c>
      <c r="C669" s="2">
        <v>3.5</v>
      </c>
      <c r="D669" s="3">
        <v>28660.69</v>
      </c>
      <c r="E669" s="3">
        <v>8</v>
      </c>
      <c r="F669" s="3">
        <v>4.8919180000000004</v>
      </c>
      <c r="G669" s="3">
        <f t="shared" si="119"/>
        <v>11134.971837072499</v>
      </c>
      <c r="H669" s="3">
        <f t="shared" si="115"/>
        <v>3582.5862499999998</v>
      </c>
      <c r="J669" s="3">
        <f t="shared" si="120"/>
        <v>12446.429872619299</v>
      </c>
    </row>
    <row r="670" spans="1:10" x14ac:dyDescent="0.25">
      <c r="A670" s="2" t="s">
        <v>62</v>
      </c>
      <c r="B670" s="2">
        <v>2014</v>
      </c>
      <c r="C670" s="2">
        <v>4.5</v>
      </c>
      <c r="D670" s="3">
        <v>97370.77</v>
      </c>
      <c r="E670" s="3">
        <v>8</v>
      </c>
      <c r="F670" s="3">
        <v>4.2788680000000001</v>
      </c>
      <c r="G670" s="3">
        <f t="shared" si="119"/>
        <v>45291.186013954997</v>
      </c>
      <c r="H670" s="3">
        <f t="shared" si="115"/>
        <v>12171.346250000001</v>
      </c>
      <c r="J670" s="3">
        <f t="shared" si="120"/>
        <v>50625.504834563922</v>
      </c>
    </row>
    <row r="671" spans="1:10" x14ac:dyDescent="0.25">
      <c r="A671" s="2" t="s">
        <v>62</v>
      </c>
      <c r="B671" s="2">
        <v>2013</v>
      </c>
      <c r="C671" s="2">
        <v>5.5</v>
      </c>
      <c r="D671" s="3">
        <v>37949.800000000003</v>
      </c>
      <c r="E671" s="3">
        <v>8</v>
      </c>
      <c r="F671" s="3">
        <v>3.8364229999999999</v>
      </c>
      <c r="G671" s="3">
        <f t="shared" si="119"/>
        <v>19750.864304325001</v>
      </c>
      <c r="H671" s="3">
        <f t="shared" si="115"/>
        <v>4743.7250000000004</v>
      </c>
      <c r="J671" s="3">
        <f t="shared" si="120"/>
        <v>22077.087493741841</v>
      </c>
    </row>
    <row r="672" spans="1:10" x14ac:dyDescent="0.25">
      <c r="A672" s="2" t="s">
        <v>62</v>
      </c>
      <c r="B672" s="2">
        <v>2008</v>
      </c>
      <c r="C672" s="2">
        <v>10.5</v>
      </c>
      <c r="D672" s="3">
        <v>31181.32</v>
      </c>
      <c r="E672" s="3">
        <v>8</v>
      </c>
      <c r="F672" s="3">
        <v>2.5249799999999998</v>
      </c>
      <c r="G672" s="3">
        <f t="shared" si="119"/>
        <v>21339.793828300004</v>
      </c>
      <c r="H672" s="3">
        <f t="shared" si="115"/>
        <v>3897.665</v>
      </c>
      <c r="J672" s="3">
        <f t="shared" si="120"/>
        <v>23853.158433305951</v>
      </c>
    </row>
    <row r="673" spans="1:10" x14ac:dyDescent="0.25">
      <c r="A673" s="2" t="s">
        <v>62</v>
      </c>
      <c r="B673" s="2">
        <v>2007</v>
      </c>
      <c r="C673" s="2">
        <v>11.5</v>
      </c>
      <c r="D673" s="3">
        <v>11370</v>
      </c>
      <c r="E673" s="3">
        <v>8</v>
      </c>
      <c r="F673" s="3">
        <v>2.2766160000000002</v>
      </c>
      <c r="G673" s="3">
        <f t="shared" si="119"/>
        <v>8134.3595099999993</v>
      </c>
      <c r="H673" s="3">
        <f t="shared" si="115"/>
        <v>1421.25</v>
      </c>
      <c r="J673" s="3">
        <f t="shared" si="120"/>
        <v>9092.4105315480465</v>
      </c>
    </row>
    <row r="674" spans="1:10" x14ac:dyDescent="0.25">
      <c r="A674" s="2" t="s">
        <v>62</v>
      </c>
      <c r="B674" s="2">
        <v>2006</v>
      </c>
      <c r="C674" s="2">
        <v>12.5</v>
      </c>
      <c r="D674" s="3">
        <v>5575.94</v>
      </c>
      <c r="E674" s="3">
        <v>8</v>
      </c>
      <c r="F674" s="3">
        <v>2.0360299999999998</v>
      </c>
      <c r="G674" s="3">
        <f t="shared" si="119"/>
        <v>4156.8423602249995</v>
      </c>
      <c r="H674" s="3">
        <f t="shared" si="115"/>
        <v>696.99249999999995</v>
      </c>
      <c r="J674" s="3">
        <f t="shared" si="120"/>
        <v>4646.4281800712815</v>
      </c>
    </row>
    <row r="675" spans="1:10" x14ac:dyDescent="0.25">
      <c r="A675" s="2" t="s">
        <v>62</v>
      </c>
      <c r="B675" s="2">
        <v>2002</v>
      </c>
      <c r="C675" s="2">
        <v>16.5</v>
      </c>
      <c r="D675" s="3">
        <v>28395.49</v>
      </c>
      <c r="E675" s="3">
        <v>8</v>
      </c>
      <c r="F675" s="3">
        <v>1.1992020000000001</v>
      </c>
      <c r="G675" s="3">
        <f t="shared" si="119"/>
        <v>24138.998950127501</v>
      </c>
      <c r="H675" s="3">
        <f t="shared" si="115"/>
        <v>3549.4362500000002</v>
      </c>
      <c r="J675" s="3">
        <f t="shared" si="120"/>
        <v>26982.04917121576</v>
      </c>
    </row>
    <row r="676" spans="1:10" x14ac:dyDescent="0.25">
      <c r="A676" s="2" t="s">
        <v>62</v>
      </c>
      <c r="B676" s="2">
        <v>2001</v>
      </c>
      <c r="C676" s="2">
        <v>17.5</v>
      </c>
      <c r="D676" s="3">
        <v>5164.41</v>
      </c>
      <c r="E676" s="3">
        <v>8</v>
      </c>
      <c r="F676" s="3">
        <v>1.0192760000000001</v>
      </c>
      <c r="G676" s="3">
        <f t="shared" si="119"/>
        <v>4506.415104105</v>
      </c>
      <c r="H676" s="3">
        <f t="shared" si="115"/>
        <v>645.55124999999998</v>
      </c>
      <c r="J676" s="3">
        <f t="shared" si="120"/>
        <v>5037.173006887605</v>
      </c>
    </row>
    <row r="677" spans="1:10" x14ac:dyDescent="0.25">
      <c r="A677" s="2" t="s">
        <v>62</v>
      </c>
      <c r="B677" s="2">
        <v>2000</v>
      </c>
      <c r="C677" s="2">
        <v>18.5</v>
      </c>
      <c r="D677" s="3">
        <v>26192.29</v>
      </c>
      <c r="E677" s="3">
        <v>8</v>
      </c>
      <c r="F677" s="3">
        <v>0.85152899999999998</v>
      </c>
      <c r="G677" s="3">
        <f t="shared" si="119"/>
        <v>23404.353186073749</v>
      </c>
      <c r="H677" s="3">
        <f t="shared" si="115"/>
        <v>3274.0362500000001</v>
      </c>
      <c r="J677" s="3">
        <f t="shared" si="120"/>
        <v>26160.878079155249</v>
      </c>
    </row>
    <row r="678" spans="1:10" s="5" customFormat="1" x14ac:dyDescent="0.25">
      <c r="A678" s="6" t="s">
        <v>139</v>
      </c>
      <c r="B678" s="2"/>
      <c r="C678" s="2"/>
      <c r="D678" s="3">
        <f>SUBTOTAL(9,D667:D677)</f>
        <v>344072.75999999995</v>
      </c>
      <c r="E678" s="3"/>
      <c r="F678" s="3"/>
      <c r="G678" s="3">
        <f>SUBTOTAL(9,G667:G677)</f>
        <v>173164.11517335873</v>
      </c>
      <c r="H678" s="3">
        <f>SUBTOTAL(9,H667:H677)</f>
        <v>43009.094999999994</v>
      </c>
      <c r="I678" s="3">
        <v>193559.09</v>
      </c>
      <c r="J678" s="3">
        <f>SUBTOTAL(9,J667:J677)</f>
        <v>193559.09000000003</v>
      </c>
    </row>
    <row r="679" spans="1:10" x14ac:dyDescent="0.25">
      <c r="A679" s="2" t="s">
        <v>63</v>
      </c>
      <c r="B679" s="2">
        <v>2014</v>
      </c>
      <c r="C679" s="2">
        <v>4.5</v>
      </c>
      <c r="D679" s="3">
        <v>84811.7</v>
      </c>
      <c r="E679" s="3">
        <v>11</v>
      </c>
      <c r="F679" s="3">
        <v>6.50054</v>
      </c>
      <c r="G679" s="3">
        <f>D679*(1-F679/E679)</f>
        <v>34691.53197109091</v>
      </c>
      <c r="H679" s="3">
        <f t="shared" si="115"/>
        <v>7710.1545454545449</v>
      </c>
      <c r="J679" s="3">
        <f>+I$682/G$682*G679</f>
        <v>40001.183531717383</v>
      </c>
    </row>
    <row r="680" spans="1:10" x14ac:dyDescent="0.25">
      <c r="A680" s="2" t="s">
        <v>63</v>
      </c>
      <c r="B680" s="2">
        <v>2010</v>
      </c>
      <c r="C680" s="2">
        <v>8.5</v>
      </c>
      <c r="D680" s="3">
        <v>26939.89</v>
      </c>
      <c r="E680" s="3">
        <v>11</v>
      </c>
      <c r="F680" s="3">
        <v>2.872239</v>
      </c>
      <c r="G680" s="3">
        <f>D680*(1-F680/E680)</f>
        <v>19905.544298753637</v>
      </c>
      <c r="H680" s="3">
        <f t="shared" si="115"/>
        <v>2449.0809090909092</v>
      </c>
      <c r="J680" s="3">
        <f>+I$682/G$682*G680</f>
        <v>22952.152457743887</v>
      </c>
    </row>
    <row r="681" spans="1:10" x14ac:dyDescent="0.25">
      <c r="A681" s="2" t="s">
        <v>63</v>
      </c>
      <c r="B681" s="2">
        <v>2005</v>
      </c>
      <c r="C681" s="2">
        <v>13.5</v>
      </c>
      <c r="D681" s="3">
        <v>26012</v>
      </c>
      <c r="E681" s="3">
        <v>11</v>
      </c>
      <c r="F681" s="3">
        <v>0.92534099999999997</v>
      </c>
      <c r="G681" s="3">
        <f>D681*(1-F681/E681)</f>
        <v>23823.820900727271</v>
      </c>
      <c r="H681" s="3">
        <f t="shared" si="115"/>
        <v>2364.7272727272725</v>
      </c>
      <c r="J681" s="3">
        <f>+I$682/G$682*G681</f>
        <v>27470.134010538732</v>
      </c>
    </row>
    <row r="682" spans="1:10" s="5" customFormat="1" x14ac:dyDescent="0.25">
      <c r="A682" s="6" t="s">
        <v>140</v>
      </c>
      <c r="B682" s="2"/>
      <c r="C682" s="2"/>
      <c r="D682" s="3">
        <f>SUBTOTAL(9,D679:D681)</f>
        <v>137763.59</v>
      </c>
      <c r="E682" s="3"/>
      <c r="F682" s="3"/>
      <c r="G682" s="3">
        <f>SUBTOTAL(9,G679:G681)</f>
        <v>78420.897170571814</v>
      </c>
      <c r="H682" s="3">
        <f>SUBTOTAL(9,H679:H681)</f>
        <v>12523.962727272727</v>
      </c>
      <c r="I682" s="3">
        <v>90423.47</v>
      </c>
      <c r="J682" s="3">
        <f>SUBTOTAL(9,J679:J681)</f>
        <v>90423.47</v>
      </c>
    </row>
    <row r="683" spans="1:10" x14ac:dyDescent="0.25">
      <c r="A683" s="2" t="s">
        <v>64</v>
      </c>
      <c r="B683" s="2">
        <v>2012</v>
      </c>
      <c r="C683" s="2">
        <v>6.5</v>
      </c>
      <c r="D683" s="3">
        <v>6000</v>
      </c>
      <c r="E683" s="3">
        <v>25</v>
      </c>
      <c r="F683" s="3">
        <v>19.831858</v>
      </c>
      <c r="G683" s="3">
        <f>D683*(1-F683/E683)</f>
        <v>1240.3540800000001</v>
      </c>
      <c r="H683" s="3">
        <f t="shared" si="115"/>
        <v>240</v>
      </c>
      <c r="J683" s="3">
        <f>+I$685/G$685*G683</f>
        <v>1223.3526893811863</v>
      </c>
    </row>
    <row r="684" spans="1:10" x14ac:dyDescent="0.25">
      <c r="A684" s="2" t="s">
        <v>64</v>
      </c>
      <c r="B684" s="2">
        <v>2009</v>
      </c>
      <c r="C684" s="2">
        <v>9.5</v>
      </c>
      <c r="D684" s="3">
        <v>5000</v>
      </c>
      <c r="E684" s="3">
        <v>25</v>
      </c>
      <c r="F684" s="3">
        <v>17.582746</v>
      </c>
      <c r="G684" s="3">
        <f>D684*(1-F684/E684)</f>
        <v>1483.4508000000001</v>
      </c>
      <c r="H684" s="3">
        <f t="shared" si="115"/>
        <v>200</v>
      </c>
      <c r="J684" s="3">
        <f>+I$685/G$685*G684</f>
        <v>1463.1173106188132</v>
      </c>
    </row>
    <row r="685" spans="1:10" s="5" customFormat="1" x14ac:dyDescent="0.25">
      <c r="A685" s="6" t="s">
        <v>141</v>
      </c>
      <c r="B685" s="2"/>
      <c r="C685" s="2"/>
      <c r="D685" s="3">
        <f>SUBTOTAL(9,D683:D684)</f>
        <v>11000</v>
      </c>
      <c r="E685" s="3"/>
      <c r="F685" s="3"/>
      <c r="G685" s="3">
        <f>SUBTOTAL(9,G683:G684)</f>
        <v>2723.8048800000001</v>
      </c>
      <c r="H685" s="3">
        <f>SUBTOTAL(9,H683:H684)</f>
        <v>440</v>
      </c>
      <c r="I685" s="3">
        <v>2686.47</v>
      </c>
      <c r="J685" s="3">
        <f>SUBTOTAL(9,J683:J684)</f>
        <v>2686.4699999999993</v>
      </c>
    </row>
    <row r="686" spans="1:10" x14ac:dyDescent="0.25">
      <c r="A686" s="2" t="s">
        <v>65</v>
      </c>
      <c r="B686" s="2">
        <v>2012</v>
      </c>
      <c r="C686" s="2">
        <v>6.5</v>
      </c>
      <c r="D686" s="3">
        <v>18900.88</v>
      </c>
      <c r="E686" s="3">
        <v>25</v>
      </c>
      <c r="F686" s="3">
        <v>19.831858</v>
      </c>
      <c r="G686" s="3">
        <f>D686*(1-F686/E686)</f>
        <v>3907.2972705984007</v>
      </c>
      <c r="H686" s="3">
        <f t="shared" si="115"/>
        <v>756.03520000000003</v>
      </c>
      <c r="J686" s="3">
        <f>+I$689/G$689*G686</f>
        <v>4163.6474949258927</v>
      </c>
    </row>
    <row r="687" spans="1:10" x14ac:dyDescent="0.25">
      <c r="A687" s="2" t="s">
        <v>65</v>
      </c>
      <c r="B687" s="2">
        <v>2010</v>
      </c>
      <c r="C687" s="2">
        <v>8.5</v>
      </c>
      <c r="D687" s="3">
        <v>16653.7</v>
      </c>
      <c r="E687" s="3">
        <v>25</v>
      </c>
      <c r="F687" s="3">
        <v>18.322313000000001</v>
      </c>
      <c r="G687" s="3">
        <f>D687*(1-F687/E687)</f>
        <v>4448.3278396759997</v>
      </c>
      <c r="H687" s="3">
        <f t="shared" si="115"/>
        <v>666.14800000000002</v>
      </c>
      <c r="J687" s="3">
        <f>+I$689/G$689*G687</f>
        <v>4740.1740342729445</v>
      </c>
    </row>
    <row r="688" spans="1:10" x14ac:dyDescent="0.25">
      <c r="A688" s="2" t="s">
        <v>65</v>
      </c>
      <c r="B688" s="2">
        <v>2002</v>
      </c>
      <c r="C688" s="2">
        <v>16.5</v>
      </c>
      <c r="D688" s="3">
        <v>18156</v>
      </c>
      <c r="E688" s="3">
        <v>25</v>
      </c>
      <c r="F688" s="3">
        <v>12.76234</v>
      </c>
      <c r="G688" s="3">
        <f>D688*(1-F688/E688)</f>
        <v>8887.4781984000001</v>
      </c>
      <c r="H688" s="3">
        <f t="shared" si="115"/>
        <v>726.24</v>
      </c>
      <c r="J688" s="3">
        <f>+I$689/G$689*G688</f>
        <v>9470.5684708011613</v>
      </c>
    </row>
    <row r="689" spans="1:10" s="5" customFormat="1" x14ac:dyDescent="0.25">
      <c r="A689" s="6" t="s">
        <v>142</v>
      </c>
      <c r="B689" s="2"/>
      <c r="C689" s="2"/>
      <c r="D689" s="3">
        <f>SUBTOTAL(9,D686:D688)</f>
        <v>53710.58</v>
      </c>
      <c r="E689" s="3"/>
      <c r="F689" s="3"/>
      <c r="G689" s="3">
        <f>SUBTOTAL(9,G686:G688)</f>
        <v>17243.103308674399</v>
      </c>
      <c r="H689" s="3">
        <f>SUBTOTAL(9,H686:H688)</f>
        <v>2148.4232000000002</v>
      </c>
      <c r="I689" s="3">
        <v>18374.39</v>
      </c>
      <c r="J689" s="3">
        <f>SUBTOTAL(9,J686:J688)</f>
        <v>18374.39</v>
      </c>
    </row>
    <row r="690" spans="1:10" x14ac:dyDescent="0.25">
      <c r="A690" s="2" t="s">
        <v>66</v>
      </c>
      <c r="B690" s="2">
        <v>2018</v>
      </c>
      <c r="C690" s="2">
        <v>0.5</v>
      </c>
      <c r="D690" s="3">
        <v>208942.01</v>
      </c>
      <c r="E690" s="3">
        <v>9</v>
      </c>
      <c r="F690" s="3">
        <v>8.5018019999999996</v>
      </c>
      <c r="G690" s="3">
        <f t="shared" ref="G690:G700" si="121">D690*(1-F690/E690)</f>
        <v>11566.054610886686</v>
      </c>
      <c r="H690" s="3">
        <f t="shared" si="115"/>
        <v>23215.77888888889</v>
      </c>
      <c r="J690" s="3">
        <f t="shared" ref="J690:J700" si="122">+I$701/G$701*G690</f>
        <v>10613.389402346414</v>
      </c>
    </row>
    <row r="691" spans="1:10" x14ac:dyDescent="0.25">
      <c r="A691" s="2" t="s">
        <v>66</v>
      </c>
      <c r="B691" s="2">
        <v>2017</v>
      </c>
      <c r="C691" s="2">
        <v>1.5</v>
      </c>
      <c r="D691" s="3">
        <v>191827.12</v>
      </c>
      <c r="E691" s="3">
        <v>9</v>
      </c>
      <c r="F691" s="3">
        <v>7.5384019999999996</v>
      </c>
      <c r="G691" s="3">
        <f t="shared" si="121"/>
        <v>31152.681659751117</v>
      </c>
      <c r="H691" s="3">
        <f t="shared" si="115"/>
        <v>21314.124444444446</v>
      </c>
      <c r="J691" s="3">
        <f t="shared" si="122"/>
        <v>28586.717986880281</v>
      </c>
    </row>
    <row r="692" spans="1:10" x14ac:dyDescent="0.25">
      <c r="A692" s="2" t="s">
        <v>66</v>
      </c>
      <c r="B692" s="2">
        <v>2016</v>
      </c>
      <c r="C692" s="2">
        <v>2.5</v>
      </c>
      <c r="D692" s="3">
        <v>403374.83</v>
      </c>
      <c r="E692" s="3">
        <v>9</v>
      </c>
      <c r="F692" s="3">
        <v>6.6436520000000003</v>
      </c>
      <c r="G692" s="3">
        <f t="shared" si="121"/>
        <v>105610.16376898221</v>
      </c>
      <c r="H692" s="3">
        <f t="shared" si="115"/>
        <v>44819.425555555557</v>
      </c>
      <c r="J692" s="3">
        <f t="shared" si="122"/>
        <v>96911.334991514042</v>
      </c>
    </row>
    <row r="693" spans="1:10" x14ac:dyDescent="0.25">
      <c r="A693" s="2" t="s">
        <v>66</v>
      </c>
      <c r="B693" s="2">
        <v>2015</v>
      </c>
      <c r="C693" s="2">
        <v>3.5</v>
      </c>
      <c r="D693" s="3">
        <v>329869.14</v>
      </c>
      <c r="E693" s="3">
        <v>9</v>
      </c>
      <c r="F693" s="3">
        <v>5.825285</v>
      </c>
      <c r="G693" s="3">
        <f t="shared" si="121"/>
        <v>116360.05631056667</v>
      </c>
      <c r="H693" s="3">
        <f t="shared" si="115"/>
        <v>36652.126666666671</v>
      </c>
      <c r="J693" s="3">
        <f t="shared" si="122"/>
        <v>106775.78742716345</v>
      </c>
    </row>
    <row r="694" spans="1:10" x14ac:dyDescent="0.25">
      <c r="A694" s="2" t="s">
        <v>66</v>
      </c>
      <c r="B694" s="2">
        <v>2014</v>
      </c>
      <c r="C694" s="2">
        <v>4.5</v>
      </c>
      <c r="D694" s="3">
        <v>166619.26</v>
      </c>
      <c r="E694" s="3">
        <v>9</v>
      </c>
      <c r="F694" s="3">
        <v>5.1306229999999999</v>
      </c>
      <c r="G694" s="3">
        <f t="shared" si="121"/>
        <v>71634.748044557782</v>
      </c>
      <c r="H694" s="3">
        <f t="shared" si="115"/>
        <v>18513.251111111113</v>
      </c>
      <c r="J694" s="3">
        <f t="shared" si="122"/>
        <v>65734.384050048975</v>
      </c>
    </row>
    <row r="695" spans="1:10" x14ac:dyDescent="0.25">
      <c r="A695" s="2" t="s">
        <v>66</v>
      </c>
      <c r="B695" s="2">
        <v>2013</v>
      </c>
      <c r="C695" s="2">
        <v>5.5</v>
      </c>
      <c r="D695" s="3">
        <v>291608</v>
      </c>
      <c r="E695" s="3">
        <v>9</v>
      </c>
      <c r="F695" s="3">
        <v>4.5972499999999998</v>
      </c>
      <c r="G695" s="3">
        <f t="shared" si="121"/>
        <v>142653.01355555558</v>
      </c>
      <c r="H695" s="3">
        <f t="shared" si="115"/>
        <v>32400.888888888891</v>
      </c>
      <c r="J695" s="3">
        <f t="shared" si="122"/>
        <v>130903.06359596578</v>
      </c>
    </row>
    <row r="696" spans="1:10" x14ac:dyDescent="0.25">
      <c r="A696" s="2" t="s">
        <v>66</v>
      </c>
      <c r="B696" s="2">
        <v>2012</v>
      </c>
      <c r="C696" s="2">
        <v>6.5</v>
      </c>
      <c r="D696" s="3">
        <v>136557</v>
      </c>
      <c r="E696" s="3">
        <v>9</v>
      </c>
      <c r="F696" s="3">
        <v>4.2008939999999999</v>
      </c>
      <c r="G696" s="3">
        <f t="shared" si="121"/>
        <v>72816.835338000004</v>
      </c>
      <c r="H696" s="3">
        <f t="shared" si="115"/>
        <v>15173</v>
      </c>
      <c r="J696" s="3">
        <f t="shared" si="122"/>
        <v>66819.105951764621</v>
      </c>
    </row>
    <row r="697" spans="1:10" x14ac:dyDescent="0.25">
      <c r="A697" s="2" t="s">
        <v>66</v>
      </c>
      <c r="B697" s="2">
        <v>2011</v>
      </c>
      <c r="C697" s="2">
        <v>7.5</v>
      </c>
      <c r="D697" s="3">
        <v>264948.28999999998</v>
      </c>
      <c r="E697" s="3">
        <v>9</v>
      </c>
      <c r="F697" s="3">
        <v>3.896366</v>
      </c>
      <c r="G697" s="3">
        <f t="shared" si="121"/>
        <v>150244.34456509555</v>
      </c>
      <c r="H697" s="3">
        <f t="shared" si="115"/>
        <v>29438.698888888888</v>
      </c>
      <c r="J697" s="3">
        <f t="shared" si="122"/>
        <v>137869.11682646998</v>
      </c>
    </row>
    <row r="698" spans="1:10" x14ac:dyDescent="0.25">
      <c r="A698" s="2" t="s">
        <v>66</v>
      </c>
      <c r="B698" s="2">
        <v>2010</v>
      </c>
      <c r="C698" s="2">
        <v>8.5</v>
      </c>
      <c r="D698" s="3">
        <v>375613.64</v>
      </c>
      <c r="E698" s="3">
        <v>9</v>
      </c>
      <c r="F698" s="3">
        <v>3.6405970000000001</v>
      </c>
      <c r="G698" s="3">
        <f t="shared" si="121"/>
        <v>223673.87433965778</v>
      </c>
      <c r="H698" s="3">
        <f t="shared" si="115"/>
        <v>41734.84888888889</v>
      </c>
      <c r="J698" s="3">
        <f t="shared" si="122"/>
        <v>205250.4512008607</v>
      </c>
    </row>
    <row r="699" spans="1:10" x14ac:dyDescent="0.25">
      <c r="A699" s="2" t="s">
        <v>66</v>
      </c>
      <c r="B699" s="2">
        <v>2008</v>
      </c>
      <c r="C699" s="2">
        <v>10.5</v>
      </c>
      <c r="D699" s="3">
        <v>203348.12</v>
      </c>
      <c r="E699" s="3">
        <v>9</v>
      </c>
      <c r="F699" s="3">
        <v>3.160218</v>
      </c>
      <c r="G699" s="3">
        <f t="shared" si="121"/>
        <v>131945.41010109332</v>
      </c>
      <c r="H699" s="3">
        <f t="shared" si="115"/>
        <v>22594.235555555555</v>
      </c>
      <c r="J699" s="3">
        <f t="shared" si="122"/>
        <v>121077.41700761674</v>
      </c>
    </row>
    <row r="700" spans="1:10" x14ac:dyDescent="0.25">
      <c r="A700" s="2" t="s">
        <v>66</v>
      </c>
      <c r="B700" s="2">
        <v>2007</v>
      </c>
      <c r="C700" s="2">
        <v>11.5</v>
      </c>
      <c r="D700" s="3">
        <v>71829.86</v>
      </c>
      <c r="E700" s="3">
        <v>9</v>
      </c>
      <c r="F700" s="3">
        <v>2.9127589999999999</v>
      </c>
      <c r="G700" s="3">
        <f t="shared" si="121"/>
        <v>48582.852090695553</v>
      </c>
      <c r="H700" s="3">
        <f t="shared" si="115"/>
        <v>7981.0955555555556</v>
      </c>
      <c r="J700" s="3">
        <f t="shared" si="122"/>
        <v>44581.211559368734</v>
      </c>
    </row>
    <row r="701" spans="1:10" s="5" customFormat="1" x14ac:dyDescent="0.25">
      <c r="A701" s="6" t="s">
        <v>143</v>
      </c>
      <c r="B701" s="2"/>
      <c r="C701" s="2"/>
      <c r="D701" s="3">
        <f>SUBTOTAL(9,D690:D700)</f>
        <v>2644537.27</v>
      </c>
      <c r="E701" s="3"/>
      <c r="F701" s="3"/>
      <c r="G701" s="3">
        <f>SUBTOTAL(9,G690:G700)</f>
        <v>1106240.0343848425</v>
      </c>
      <c r="H701" s="3">
        <f>SUBTOTAL(9,H690:H700)</f>
        <v>293837.47444444441</v>
      </c>
      <c r="I701" s="3">
        <v>1015121.98</v>
      </c>
      <c r="J701" s="3">
        <f>SUBTOTAL(9,J690:J700)</f>
        <v>1015121.9799999997</v>
      </c>
    </row>
    <row r="702" spans="1:10" x14ac:dyDescent="0.25">
      <c r="A702" s="2" t="s">
        <v>67</v>
      </c>
      <c r="B702" s="2">
        <v>2018</v>
      </c>
      <c r="C702" s="2">
        <v>0.5</v>
      </c>
      <c r="D702" s="3">
        <v>54944.36</v>
      </c>
      <c r="E702" s="3">
        <v>20</v>
      </c>
      <c r="F702" s="3">
        <v>19.508192999999999</v>
      </c>
      <c r="G702" s="3">
        <f t="shared" ref="G702:G708" si="123">D702*(1-F702/E702)</f>
        <v>1351.1010429260052</v>
      </c>
      <c r="H702" s="3">
        <f t="shared" si="115"/>
        <v>2747.2179999999998</v>
      </c>
      <c r="I702" s="3" t="s">
        <v>76</v>
      </c>
      <c r="J702" s="3">
        <f t="shared" ref="J702:J708" si="124">+I$709/G$709*G702</f>
        <v>1196.460796525733</v>
      </c>
    </row>
    <row r="703" spans="1:10" x14ac:dyDescent="0.25">
      <c r="A703" s="2" t="s">
        <v>67</v>
      </c>
      <c r="B703" s="2">
        <v>2017</v>
      </c>
      <c r="C703" s="2">
        <v>1.5</v>
      </c>
      <c r="D703" s="3">
        <v>360654.36</v>
      </c>
      <c r="E703" s="3">
        <v>20</v>
      </c>
      <c r="F703" s="3">
        <v>18.529617999999999</v>
      </c>
      <c r="G703" s="3">
        <f t="shared" si="123"/>
        <v>26514.983958276021</v>
      </c>
      <c r="H703" s="3">
        <f t="shared" si="115"/>
        <v>18032.718000000001</v>
      </c>
      <c r="I703" s="3" t="s">
        <v>76</v>
      </c>
      <c r="J703" s="3">
        <f t="shared" si="124"/>
        <v>23480.211929881087</v>
      </c>
    </row>
    <row r="704" spans="1:10" x14ac:dyDescent="0.25">
      <c r="A704" s="2" t="s">
        <v>67</v>
      </c>
      <c r="B704" s="2">
        <v>2016</v>
      </c>
      <c r="C704" s="2">
        <v>2.5</v>
      </c>
      <c r="D704" s="3">
        <v>351853.12</v>
      </c>
      <c r="E704" s="3">
        <v>20</v>
      </c>
      <c r="F704" s="3">
        <v>17.559370000000001</v>
      </c>
      <c r="G704" s="3">
        <f t="shared" si="123"/>
        <v>42937.164013279988</v>
      </c>
      <c r="H704" s="3">
        <f t="shared" si="115"/>
        <v>17592.655999999999</v>
      </c>
      <c r="I704" s="3" t="s">
        <v>76</v>
      </c>
      <c r="J704" s="3">
        <f t="shared" si="124"/>
        <v>38022.791651933105</v>
      </c>
    </row>
    <row r="705" spans="1:10" x14ac:dyDescent="0.25">
      <c r="A705" s="2" t="s">
        <v>67</v>
      </c>
      <c r="B705" s="2">
        <v>2010</v>
      </c>
      <c r="C705" s="2">
        <v>8.5</v>
      </c>
      <c r="D705" s="3">
        <v>8246.65</v>
      </c>
      <c r="E705" s="3">
        <v>20</v>
      </c>
      <c r="F705" s="3">
        <v>12.031067</v>
      </c>
      <c r="G705" s="3">
        <f t="shared" si="123"/>
        <v>3285.8500662225001</v>
      </c>
      <c r="H705" s="3">
        <f t="shared" si="115"/>
        <v>412.33249999999998</v>
      </c>
      <c r="I705" s="3" t="s">
        <v>76</v>
      </c>
      <c r="J705" s="3">
        <f t="shared" si="124"/>
        <v>2909.7681539662708</v>
      </c>
    </row>
    <row r="706" spans="1:10" x14ac:dyDescent="0.25">
      <c r="A706" s="2" t="s">
        <v>67</v>
      </c>
      <c r="B706" s="2">
        <v>2008</v>
      </c>
      <c r="C706" s="2">
        <v>10.5</v>
      </c>
      <c r="D706" s="3">
        <v>243365.86</v>
      </c>
      <c r="E706" s="3">
        <v>20</v>
      </c>
      <c r="F706" s="3">
        <v>10.348215</v>
      </c>
      <c r="G706" s="3">
        <f t="shared" si="123"/>
        <v>117445.74785300498</v>
      </c>
      <c r="H706" s="3">
        <f t="shared" si="115"/>
        <v>12168.293</v>
      </c>
      <c r="I706" s="3" t="s">
        <v>76</v>
      </c>
      <c r="J706" s="3">
        <f t="shared" si="124"/>
        <v>104003.49682245229</v>
      </c>
    </row>
    <row r="707" spans="1:10" x14ac:dyDescent="0.25">
      <c r="A707" s="2" t="s">
        <v>67</v>
      </c>
      <c r="B707" s="2">
        <v>2007</v>
      </c>
      <c r="C707" s="2">
        <v>11.5</v>
      </c>
      <c r="D707" s="3">
        <v>289673.21000000002</v>
      </c>
      <c r="E707" s="3">
        <v>20</v>
      </c>
      <c r="F707" s="3">
        <v>9.544143</v>
      </c>
      <c r="G707" s="3">
        <f t="shared" si="123"/>
        <v>151439.08302454851</v>
      </c>
      <c r="H707" s="3">
        <f t="shared" si="115"/>
        <v>14483.660500000002</v>
      </c>
      <c r="I707" s="3" t="s">
        <v>76</v>
      </c>
      <c r="J707" s="3">
        <f t="shared" si="124"/>
        <v>134106.12540738087</v>
      </c>
    </row>
    <row r="708" spans="1:10" x14ac:dyDescent="0.25">
      <c r="A708" s="2" t="s">
        <v>67</v>
      </c>
      <c r="B708" s="2">
        <v>2001</v>
      </c>
      <c r="C708" s="2">
        <v>17.5</v>
      </c>
      <c r="D708" s="3">
        <v>151111.54999999999</v>
      </c>
      <c r="E708" s="3">
        <v>20</v>
      </c>
      <c r="F708" s="3">
        <v>5.3635400000000004</v>
      </c>
      <c r="G708" s="3">
        <f t="shared" si="123"/>
        <v>110586.90785564999</v>
      </c>
      <c r="H708" s="3">
        <f t="shared" si="115"/>
        <v>7555.5774999999994</v>
      </c>
      <c r="I708" s="3" t="s">
        <v>76</v>
      </c>
      <c r="J708" s="3">
        <f t="shared" si="124"/>
        <v>97929.685237860569</v>
      </c>
    </row>
    <row r="709" spans="1:10" s="5" customFormat="1" x14ac:dyDescent="0.25">
      <c r="A709" s="6" t="s">
        <v>144</v>
      </c>
      <c r="B709" s="2"/>
      <c r="C709" s="2"/>
      <c r="D709" s="3">
        <f>SUBTOTAL(9,D702:D708)</f>
        <v>1459849.11</v>
      </c>
      <c r="E709" s="3"/>
      <c r="F709" s="3"/>
      <c r="G709" s="3">
        <f>SUBTOTAL(9,G702:G708)</f>
        <v>453560.83781390806</v>
      </c>
      <c r="H709" s="3">
        <f>SUBTOTAL(9,H702:H708)</f>
        <v>72992.455499999996</v>
      </c>
      <c r="I709" s="3">
        <v>401648.54</v>
      </c>
      <c r="J709" s="3">
        <f>SUBTOTAL(9,J702:J708)</f>
        <v>401648.53999999992</v>
      </c>
    </row>
    <row r="710" spans="1:10" x14ac:dyDescent="0.25">
      <c r="A710" s="2" t="s">
        <v>68</v>
      </c>
      <c r="B710" s="2">
        <v>2010</v>
      </c>
      <c r="C710" s="2">
        <v>8.5</v>
      </c>
      <c r="D710" s="3">
        <v>469994.36</v>
      </c>
      <c r="E710" s="3">
        <v>20</v>
      </c>
      <c r="F710" s="3">
        <v>12.031067</v>
      </c>
      <c r="G710" s="3">
        <f>D710*(1-F710/E710)</f>
        <v>187267.678260894</v>
      </c>
      <c r="H710" s="3">
        <f t="shared" ref="H710:H727" si="125">+D710/E710</f>
        <v>23499.718000000001</v>
      </c>
      <c r="J710" s="3">
        <f>+I$712/G$712*G710</f>
        <v>156348.46580318725</v>
      </c>
    </row>
    <row r="711" spans="1:10" x14ac:dyDescent="0.25">
      <c r="A711" s="2" t="s">
        <v>68</v>
      </c>
      <c r="B711" s="2">
        <v>2009</v>
      </c>
      <c r="C711" s="2">
        <v>9.5</v>
      </c>
      <c r="D711" s="3">
        <v>533863.79</v>
      </c>
      <c r="E711" s="3">
        <v>20</v>
      </c>
      <c r="F711" s="3">
        <v>11.177654</v>
      </c>
      <c r="G711" s="3">
        <f>D711*(1-F711/E711)</f>
        <v>235496.55361256699</v>
      </c>
      <c r="H711" s="3">
        <f t="shared" si="125"/>
        <v>26693.1895</v>
      </c>
      <c r="J711" s="3">
        <f>+I$712/G$712*G711</f>
        <v>196614.41419681278</v>
      </c>
    </row>
    <row r="712" spans="1:10" s="5" customFormat="1" x14ac:dyDescent="0.25">
      <c r="A712" s="6" t="s">
        <v>145</v>
      </c>
      <c r="B712" s="2"/>
      <c r="C712" s="2"/>
      <c r="D712" s="3">
        <f>SUBTOTAL(9,D710:D711)</f>
        <v>1003858.15</v>
      </c>
      <c r="E712" s="3"/>
      <c r="F712" s="3"/>
      <c r="G712" s="3">
        <f>SUBTOTAL(9,G710:G711)</f>
        <v>422764.23187346099</v>
      </c>
      <c r="H712" s="3">
        <f>SUBTOTAL(9,H710:H711)</f>
        <v>50192.907500000001</v>
      </c>
      <c r="I712" s="3">
        <v>352962.88</v>
      </c>
      <c r="J712" s="3">
        <f>SUBTOTAL(9,J710:J711)</f>
        <v>352962.88</v>
      </c>
    </row>
    <row r="713" spans="1:10" x14ac:dyDescent="0.25">
      <c r="A713" s="2" t="s">
        <v>69</v>
      </c>
      <c r="B713" s="2">
        <v>2015</v>
      </c>
      <c r="C713" s="2">
        <v>3.5</v>
      </c>
      <c r="D713" s="3">
        <v>6184735</v>
      </c>
      <c r="E713" s="2">
        <v>72</v>
      </c>
      <c r="F713" s="2">
        <v>68.847620000000006</v>
      </c>
      <c r="G713" s="3">
        <f>D713*(1-F713/E713)</f>
        <v>270786.59610138857</v>
      </c>
      <c r="H713" s="3">
        <f t="shared" si="125"/>
        <v>85899.097222222219</v>
      </c>
      <c r="I713" s="3" t="s">
        <v>76</v>
      </c>
      <c r="J713" s="3">
        <f>+I$714/G$714*G713</f>
        <v>300999.84999999998</v>
      </c>
    </row>
    <row r="714" spans="1:10" s="5" customFormat="1" x14ac:dyDescent="0.25">
      <c r="A714" s="6" t="s">
        <v>146</v>
      </c>
      <c r="B714" s="2"/>
      <c r="C714" s="2"/>
      <c r="D714" s="3">
        <f>SUBTOTAL(9,D713:D713)</f>
        <v>6184735</v>
      </c>
      <c r="E714" s="2"/>
      <c r="F714" s="2"/>
      <c r="G714" s="3">
        <f>SUBTOTAL(9,G713:G713)</f>
        <v>270786.59610138857</v>
      </c>
      <c r="H714" s="3">
        <f>SUBTOTAL(9,H713:H713)</f>
        <v>85899.097222222219</v>
      </c>
      <c r="I714" s="3">
        <v>300999.84999999998</v>
      </c>
      <c r="J714" s="3">
        <f>SUBTOTAL(9,J713:J713)</f>
        <v>300999.84999999998</v>
      </c>
    </row>
    <row r="715" spans="1:10" x14ac:dyDescent="0.25">
      <c r="A715" s="2" t="s">
        <v>70</v>
      </c>
      <c r="B715" s="2">
        <v>2015</v>
      </c>
      <c r="C715" s="2">
        <v>3.5</v>
      </c>
      <c r="D715" s="3">
        <v>13200669.02</v>
      </c>
      <c r="E715" s="2">
        <v>60</v>
      </c>
      <c r="F715" s="2">
        <v>56.851979999999998</v>
      </c>
      <c r="G715" s="3">
        <f>D715*(1-F715/E715)</f>
        <v>692599.50147234055</v>
      </c>
      <c r="H715" s="3">
        <f t="shared" si="125"/>
        <v>220011.15033333332</v>
      </c>
      <c r="I715" s="3" t="s">
        <v>76</v>
      </c>
      <c r="J715" s="3">
        <f>+I$716/G$716*G715</f>
        <v>1445518.45</v>
      </c>
    </row>
    <row r="716" spans="1:10" s="5" customFormat="1" x14ac:dyDescent="0.25">
      <c r="A716" s="6" t="s">
        <v>147</v>
      </c>
      <c r="B716" s="2"/>
      <c r="C716" s="2"/>
      <c r="D716" s="3">
        <f>SUBTOTAL(9,D715:D715)</f>
        <v>13200669.02</v>
      </c>
      <c r="E716" s="2"/>
      <c r="F716" s="2"/>
      <c r="G716" s="3">
        <f>SUBTOTAL(9,G715:G715)</f>
        <v>692599.50147234055</v>
      </c>
      <c r="H716" s="3">
        <f>SUBTOTAL(9,H715:H715)</f>
        <v>220011.15033333332</v>
      </c>
      <c r="I716" s="3">
        <v>1445518.45</v>
      </c>
      <c r="J716" s="3">
        <f>SUBTOTAL(9,J715:J715)</f>
        <v>1445518.45</v>
      </c>
    </row>
    <row r="717" spans="1:10" x14ac:dyDescent="0.25">
      <c r="A717" s="2" t="s">
        <v>71</v>
      </c>
      <c r="B717" s="2">
        <v>2018</v>
      </c>
      <c r="C717" s="2">
        <v>0.5</v>
      </c>
      <c r="D717" s="3">
        <v>7912466.8499999996</v>
      </c>
      <c r="E717" s="2">
        <v>40</v>
      </c>
      <c r="F717" s="2">
        <v>39.5</v>
      </c>
      <c r="G717" s="3">
        <f>D717*(1-F717/E717)</f>
        <v>98905.835624999643</v>
      </c>
      <c r="H717" s="3">
        <f t="shared" si="125"/>
        <v>197811.67124999998</v>
      </c>
      <c r="I717" s="3" t="s">
        <v>76</v>
      </c>
      <c r="J717" s="3">
        <f>+I$719/G$719*G717</f>
        <v>92777.292793066925</v>
      </c>
    </row>
    <row r="718" spans="1:10" x14ac:dyDescent="0.25">
      <c r="A718" s="2" t="s">
        <v>71</v>
      </c>
      <c r="B718" s="2">
        <v>2015</v>
      </c>
      <c r="C718" s="2">
        <v>3.5</v>
      </c>
      <c r="D718" s="3">
        <v>12967826</v>
      </c>
      <c r="E718" s="2">
        <v>40</v>
      </c>
      <c r="F718" s="2">
        <v>36.5</v>
      </c>
      <c r="G718" s="3">
        <f>D718*(1-F718/E718)</f>
        <v>1134684.7750000004</v>
      </c>
      <c r="H718" s="3">
        <f t="shared" si="125"/>
        <v>324195.65000000002</v>
      </c>
      <c r="I718" s="3" t="s">
        <v>76</v>
      </c>
      <c r="J718" s="3">
        <f>+I$719/G$719*G718</f>
        <v>1064375.8372069329</v>
      </c>
    </row>
    <row r="719" spans="1:10" s="5" customFormat="1" x14ac:dyDescent="0.25">
      <c r="A719" s="6" t="s">
        <v>148</v>
      </c>
      <c r="B719" s="2"/>
      <c r="C719" s="2"/>
      <c r="D719" s="3">
        <f>SUBTOTAL(9,D717:D718)</f>
        <v>20880292.850000001</v>
      </c>
      <c r="E719" s="2"/>
      <c r="F719" s="2"/>
      <c r="G719" s="3">
        <f>SUBTOTAL(9,G717:G718)</f>
        <v>1233590.610625</v>
      </c>
      <c r="H719" s="3">
        <f>SUBTOTAL(9,H717:H718)</f>
        <v>522007.32125000004</v>
      </c>
      <c r="I719" s="3">
        <v>1157153.1299999999</v>
      </c>
      <c r="J719" s="3">
        <f>SUBTOTAL(9,J717:J718)</f>
        <v>1157153.1299999999</v>
      </c>
    </row>
    <row r="720" spans="1:10" x14ac:dyDescent="0.25">
      <c r="A720" s="2" t="s">
        <v>72</v>
      </c>
      <c r="B720" s="2">
        <v>2018</v>
      </c>
      <c r="C720" s="2">
        <v>0.5</v>
      </c>
      <c r="D720" s="3">
        <v>31153.37</v>
      </c>
      <c r="E720" s="2">
        <v>45</v>
      </c>
      <c r="F720" s="2">
        <v>44.547364000000002</v>
      </c>
      <c r="G720" s="3">
        <f>D720*(1-F720/E720)</f>
        <v>313.3585951848878</v>
      </c>
      <c r="H720" s="3">
        <f t="shared" si="125"/>
        <v>692.29711111111112</v>
      </c>
      <c r="I720" s="3" t="s">
        <v>76</v>
      </c>
      <c r="J720" s="3">
        <f>+I$722/G$722*G720</f>
        <v>349.29906909835404</v>
      </c>
    </row>
    <row r="721" spans="1:10" x14ac:dyDescent="0.25">
      <c r="A721" s="2" t="s">
        <v>72</v>
      </c>
      <c r="B721" s="2">
        <v>2015</v>
      </c>
      <c r="C721" s="2">
        <v>3.5</v>
      </c>
      <c r="D721" s="3">
        <v>3624785.84</v>
      </c>
      <c r="E721" s="2">
        <v>45</v>
      </c>
      <c r="F721" s="2">
        <v>41.860829000000003</v>
      </c>
      <c r="G721" s="3">
        <f>D721*(1-F721/E721)</f>
        <v>252862.72422530275</v>
      </c>
      <c r="H721" s="3">
        <f t="shared" si="125"/>
        <v>80550.796444444437</v>
      </c>
      <c r="I721" s="3" t="s">
        <v>76</v>
      </c>
      <c r="J721" s="3">
        <f>+I$722/G$722*G721</f>
        <v>281864.66093090165</v>
      </c>
    </row>
    <row r="722" spans="1:10" s="5" customFormat="1" x14ac:dyDescent="0.25">
      <c r="A722" s="6" t="s">
        <v>149</v>
      </c>
      <c r="B722" s="2"/>
      <c r="C722" s="2"/>
      <c r="D722" s="3">
        <f>SUBTOTAL(9,D720:D721)</f>
        <v>3655939.21</v>
      </c>
      <c r="E722" s="2"/>
      <c r="F722" s="2"/>
      <c r="G722" s="3">
        <f>SUBTOTAL(9,G720:G721)</f>
        <v>253176.08282048765</v>
      </c>
      <c r="H722" s="3">
        <f>SUBTOTAL(9,H720:H721)</f>
        <v>81243.093555555548</v>
      </c>
      <c r="I722" s="3">
        <v>282213.96000000002</v>
      </c>
      <c r="J722" s="3">
        <f>SUBTOTAL(9,J720:J721)</f>
        <v>282213.96000000002</v>
      </c>
    </row>
    <row r="723" spans="1:10" x14ac:dyDescent="0.25">
      <c r="A723" s="2" t="s">
        <v>73</v>
      </c>
      <c r="B723" s="2">
        <v>2018</v>
      </c>
      <c r="C723" s="2">
        <v>0.5</v>
      </c>
      <c r="D723" s="3">
        <v>60960.5</v>
      </c>
      <c r="E723" s="2">
        <v>30</v>
      </c>
      <c r="F723" s="2">
        <v>29.547744000000002</v>
      </c>
      <c r="G723" s="3">
        <f>D723*(1-F723/E723)</f>
        <v>918.99172959999726</v>
      </c>
      <c r="H723" s="3">
        <f t="shared" si="125"/>
        <v>2032.0166666666667</v>
      </c>
      <c r="I723" s="3" t="s">
        <v>76</v>
      </c>
      <c r="J723" s="3">
        <f>+I$726/G$726*G723</f>
        <v>1028.0241620986956</v>
      </c>
    </row>
    <row r="724" spans="1:10" x14ac:dyDescent="0.25">
      <c r="A724" s="2" t="s">
        <v>73</v>
      </c>
      <c r="B724" s="2">
        <v>2017</v>
      </c>
      <c r="C724" s="2">
        <v>1.5</v>
      </c>
      <c r="D724" s="3">
        <v>22621.279999999999</v>
      </c>
      <c r="E724" s="2">
        <v>30</v>
      </c>
      <c r="F724" s="2">
        <v>28.649208999999999</v>
      </c>
      <c r="G724" s="3">
        <f>D724*(1-F724/E724)</f>
        <v>1018.5540477493341</v>
      </c>
      <c r="H724" s="3">
        <f t="shared" si="125"/>
        <v>754.04266666666661</v>
      </c>
      <c r="I724" s="3" t="s">
        <v>76</v>
      </c>
      <c r="J724" s="3">
        <f>+I$726/G$726*G724</f>
        <v>1139.3989061746036</v>
      </c>
    </row>
    <row r="725" spans="1:10" x14ac:dyDescent="0.25">
      <c r="A725" s="2" t="s">
        <v>73</v>
      </c>
      <c r="B725" s="2">
        <v>2015</v>
      </c>
      <c r="C725" s="2">
        <v>3.5</v>
      </c>
      <c r="D725" s="3">
        <v>2744628</v>
      </c>
      <c r="E725" s="2">
        <v>30</v>
      </c>
      <c r="F725" s="2">
        <v>26.879031999999999</v>
      </c>
      <c r="G725" s="3">
        <f>D725*(1-F725/E725)</f>
        <v>285529.87199680024</v>
      </c>
      <c r="H725" s="3">
        <f t="shared" si="125"/>
        <v>91487.6</v>
      </c>
      <c r="I725" s="3" t="s">
        <v>76</v>
      </c>
      <c r="J725" s="3">
        <f>+I$726/G$726*G725</f>
        <v>319406.14693172672</v>
      </c>
    </row>
    <row r="726" spans="1:10" s="5" customFormat="1" x14ac:dyDescent="0.25">
      <c r="A726" s="6" t="s">
        <v>150</v>
      </c>
      <c r="B726" s="2"/>
      <c r="C726" s="2"/>
      <c r="D726" s="3">
        <f>SUBTOTAL(9,D723:D725)</f>
        <v>2828209.78</v>
      </c>
      <c r="E726" s="2"/>
      <c r="F726" s="2"/>
      <c r="G726" s="3">
        <f>SUBTOTAL(9,G723:G725)</f>
        <v>287467.41777414957</v>
      </c>
      <c r="H726" s="3">
        <f>SUBTOTAL(9,H723:H725)</f>
        <v>94273.659333333344</v>
      </c>
      <c r="I726" s="3">
        <v>321573.57</v>
      </c>
      <c r="J726" s="3">
        <f>SUBTOTAL(9,J723:J725)</f>
        <v>321573.57</v>
      </c>
    </row>
    <row r="727" spans="1:10" x14ac:dyDescent="0.25">
      <c r="A727" s="2" t="s">
        <v>74</v>
      </c>
      <c r="B727" s="2">
        <v>2015</v>
      </c>
      <c r="C727" s="2">
        <v>3.5</v>
      </c>
      <c r="D727" s="3">
        <v>779651</v>
      </c>
      <c r="E727" s="2">
        <v>30</v>
      </c>
      <c r="F727" s="2">
        <v>26.879031999999999</v>
      </c>
      <c r="G727" s="3">
        <f>D727*(1-F727/E727)</f>
        <v>81108.860738933407</v>
      </c>
      <c r="H727" s="3">
        <f t="shared" si="125"/>
        <v>25988.366666666665</v>
      </c>
      <c r="I727" s="3" t="s">
        <v>76</v>
      </c>
      <c r="J727" s="3">
        <f>+I$728/G$728*G727</f>
        <v>91066.09</v>
      </c>
    </row>
    <row r="728" spans="1:10" s="5" customFormat="1" x14ac:dyDescent="0.25">
      <c r="A728" s="6" t="s">
        <v>151</v>
      </c>
      <c r="B728" s="2"/>
      <c r="C728" s="2"/>
      <c r="D728" s="3">
        <f>SUBTOTAL(9,D727:D727)</f>
        <v>779651</v>
      </c>
      <c r="E728" s="2"/>
      <c r="F728" s="2"/>
      <c r="G728" s="3">
        <f>SUBTOTAL(9,G727:G727)</f>
        <v>81108.860738933407</v>
      </c>
      <c r="H728" s="3">
        <f>SUBTOTAL(9,H727:H727)</f>
        <v>25988.366666666665</v>
      </c>
      <c r="I728" s="3">
        <v>91066.09</v>
      </c>
      <c r="J728" s="3">
        <f>SUBTOTAL(9,J727:J727)</f>
        <v>91066.09</v>
      </c>
    </row>
    <row r="729" spans="1:10" s="5" customFormat="1" x14ac:dyDescent="0.25">
      <c r="A729" s="6" t="s">
        <v>152</v>
      </c>
      <c r="B729" s="2"/>
      <c r="C729" s="2"/>
      <c r="D729" s="3">
        <f>SUBTOTAL(9,D5:D728)</f>
        <v>598002775.27999973</v>
      </c>
      <c r="E729" s="3"/>
      <c r="F729" s="3"/>
      <c r="G729" s="3">
        <f>SUBTOTAL(9,G5:G728)</f>
        <v>154690534.0958769</v>
      </c>
      <c r="H729" s="3">
        <f>SUBTOTAL(9,H5:H728)</f>
        <v>12320477.725067789</v>
      </c>
      <c r="I729" s="3">
        <f>SUBTOTAL(9,I5:I728)</f>
        <v>157462957.74999997</v>
      </c>
      <c r="J729" s="3">
        <f>SUBTOTAL(9,J5:J728)</f>
        <v>157462957.75000024</v>
      </c>
    </row>
  </sheetData>
  <pageMargins left="0.70866141732283472" right="0.70866141732283472" top="0.74803149606299213" bottom="0.74803149606299213" header="0.31496062992125984" footer="0.31496062992125984"/>
  <pageSetup scale="66" fitToHeight="1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Remaining Life</vt:lpstr>
      <vt:lpstr>'Remaining Life'!Print_Titles</vt:lpstr>
    </vt:vector>
  </TitlesOfParts>
  <Company>Alliance Consulting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Ponder</dc:creator>
  <cp:lastModifiedBy>Hamid Najmidinov</cp:lastModifiedBy>
  <cp:lastPrinted>2021-10-05T19:55:03Z</cp:lastPrinted>
  <dcterms:created xsi:type="dcterms:W3CDTF">2019-03-19T15:15:33Z</dcterms:created>
  <dcterms:modified xsi:type="dcterms:W3CDTF">2021-10-05T19:55:25Z</dcterms:modified>
</cp:coreProperties>
</file>