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105" windowWidth="23250" windowHeight="11670"/>
  </bookViews>
  <sheets>
    <sheet name="Yukon-Residen 800" sheetId="13" r:id="rId1"/>
    <sheet name="Yukon-Residen 1000" sheetId="5" r:id="rId2"/>
    <sheet name="Yukon-Residen 1200" sheetId="14" r:id="rId3"/>
    <sheet name="Yukon-Residen 1400" sheetId="15" r:id="rId4"/>
  </sheets>
  <definedNames>
    <definedName name="_xlnm.Print_Area" localSheetId="1">'Yukon-Residen 1000'!$B$1:$W$33</definedName>
    <definedName name="_xlnm.Print_Area" localSheetId="2">'Yukon-Residen 1200'!$B$1:$W$33</definedName>
    <definedName name="_xlnm.Print_Area" localSheetId="3">'Yukon-Residen 1400'!$B$1:$W$33</definedName>
    <definedName name="_xlnm.Print_Area" localSheetId="0">'Yukon-Residen 800'!$B$1:$W$33</definedName>
    <definedName name="_xlnm.Print_Titles" localSheetId="1">'Yukon-Residen 1000'!$B:$G</definedName>
    <definedName name="_xlnm.Print_Titles" localSheetId="2">'Yukon-Residen 1200'!$B:$G</definedName>
    <definedName name="_xlnm.Print_Titles" localSheetId="3">'Yukon-Residen 1400'!$B:$G</definedName>
    <definedName name="_xlnm.Print_Titles" localSheetId="0">'Yukon-Residen 800'!$B:$G</definedName>
  </definedNames>
  <calcPr calcId="152511"/>
</workbook>
</file>

<file path=xl/calcChain.xml><?xml version="1.0" encoding="utf-8"?>
<calcChain xmlns="http://schemas.openxmlformats.org/spreadsheetml/2006/main">
  <c r="V17" i="5" l="1"/>
  <c r="V17" i="14"/>
  <c r="V17" i="15"/>
  <c r="V17" i="13"/>
  <c r="J25" i="15" l="1"/>
  <c r="K25" i="15" s="1"/>
  <c r="I25" i="15"/>
  <c r="J25" i="14"/>
  <c r="K25" i="14" s="1"/>
  <c r="I25" i="14"/>
  <c r="J25" i="5"/>
  <c r="K25" i="5" s="1"/>
  <c r="I25" i="5"/>
  <c r="I25" i="13"/>
  <c r="J24" i="15"/>
  <c r="V20" i="15"/>
  <c r="P20" i="15"/>
  <c r="R19" i="15"/>
  <c r="Q19" i="15"/>
  <c r="V16" i="15"/>
  <c r="W16" i="15" s="1"/>
  <c r="U16" i="15"/>
  <c r="S16" i="15"/>
  <c r="Q16" i="15"/>
  <c r="O16" i="15"/>
  <c r="M16" i="15"/>
  <c r="K16" i="15"/>
  <c r="I16" i="15"/>
  <c r="L15" i="15"/>
  <c r="N15" i="15" s="1"/>
  <c r="P15" i="15" s="1"/>
  <c r="J15" i="15"/>
  <c r="W14" i="15"/>
  <c r="U14" i="15"/>
  <c r="S14" i="15"/>
  <c r="Q14" i="15"/>
  <c r="O14" i="15"/>
  <c r="M14" i="15"/>
  <c r="K14" i="15"/>
  <c r="I14" i="15"/>
  <c r="G14" i="15"/>
  <c r="G15" i="15" s="1"/>
  <c r="I15" i="15" s="1"/>
  <c r="W13" i="15"/>
  <c r="U13" i="15"/>
  <c r="S13" i="15"/>
  <c r="Q13" i="15"/>
  <c r="O13" i="15"/>
  <c r="M13" i="15"/>
  <c r="K13" i="15"/>
  <c r="I13" i="15"/>
  <c r="J24" i="14"/>
  <c r="V20" i="14"/>
  <c r="P20" i="14"/>
  <c r="R19" i="14"/>
  <c r="T19" i="14" s="1"/>
  <c r="U19" i="14" s="1"/>
  <c r="Q19" i="14"/>
  <c r="V16" i="14"/>
  <c r="W16" i="14" s="1"/>
  <c r="U16" i="14"/>
  <c r="S16" i="14"/>
  <c r="Q16" i="14"/>
  <c r="O16" i="14"/>
  <c r="M16" i="14"/>
  <c r="K16" i="14"/>
  <c r="I16" i="14"/>
  <c r="J15" i="14"/>
  <c r="L15" i="14" s="1"/>
  <c r="N15" i="14" s="1"/>
  <c r="W14" i="14"/>
  <c r="U14" i="14"/>
  <c r="S14" i="14"/>
  <c r="Q14" i="14"/>
  <c r="O14" i="14"/>
  <c r="M14" i="14"/>
  <c r="K14" i="14"/>
  <c r="I14" i="14"/>
  <c r="G14" i="14"/>
  <c r="G15" i="14" s="1"/>
  <c r="I15" i="14" s="1"/>
  <c r="W13" i="14"/>
  <c r="U13" i="14"/>
  <c r="S13" i="14"/>
  <c r="Q13" i="14"/>
  <c r="O13" i="14"/>
  <c r="M13" i="14"/>
  <c r="K13" i="14"/>
  <c r="I13" i="14"/>
  <c r="J25" i="13"/>
  <c r="K25" i="13" s="1"/>
  <c r="J24" i="13"/>
  <c r="V20" i="13"/>
  <c r="P20" i="13"/>
  <c r="R19" i="13"/>
  <c r="Q19" i="13"/>
  <c r="V16" i="13"/>
  <c r="W16" i="13" s="1"/>
  <c r="U16" i="13"/>
  <c r="S16" i="13"/>
  <c r="Q16" i="13"/>
  <c r="O16" i="13"/>
  <c r="M16" i="13"/>
  <c r="K16" i="13"/>
  <c r="I16" i="13"/>
  <c r="L15" i="13"/>
  <c r="N15" i="13" s="1"/>
  <c r="P15" i="13" s="1"/>
  <c r="J15" i="13"/>
  <c r="W14" i="13"/>
  <c r="U14" i="13"/>
  <c r="S14" i="13"/>
  <c r="Q14" i="13"/>
  <c r="O14" i="13"/>
  <c r="M14" i="13"/>
  <c r="K14" i="13"/>
  <c r="I14" i="13"/>
  <c r="G14" i="13"/>
  <c r="G15" i="13" s="1"/>
  <c r="I15" i="13" s="1"/>
  <c r="W13" i="13"/>
  <c r="U13" i="13"/>
  <c r="S13" i="13"/>
  <c r="Q13" i="13"/>
  <c r="O13" i="13"/>
  <c r="M13" i="13"/>
  <c r="K13" i="13"/>
  <c r="I13" i="13"/>
  <c r="S19" i="14" l="1"/>
  <c r="L25" i="15"/>
  <c r="L25" i="14"/>
  <c r="L25" i="5"/>
  <c r="I18" i="14"/>
  <c r="K15" i="14"/>
  <c r="K17" i="14" s="1"/>
  <c r="I24" i="14"/>
  <c r="R15" i="15"/>
  <c r="Q15" i="15"/>
  <c r="I18" i="15"/>
  <c r="I21" i="15" s="1"/>
  <c r="I24" i="15"/>
  <c r="Q24" i="15"/>
  <c r="Q18" i="15"/>
  <c r="O15" i="15"/>
  <c r="O17" i="15" s="1"/>
  <c r="K15" i="15"/>
  <c r="T19" i="15"/>
  <c r="S19" i="15"/>
  <c r="M15" i="15"/>
  <c r="M17" i="15" s="1"/>
  <c r="K17" i="15"/>
  <c r="P15" i="14"/>
  <c r="O15" i="14"/>
  <c r="K18" i="14"/>
  <c r="V19" i="14"/>
  <c r="W19" i="14" s="1"/>
  <c r="M15" i="14"/>
  <c r="M17" i="14" s="1"/>
  <c r="I21" i="14"/>
  <c r="I26" i="14" s="1"/>
  <c r="I27" i="14" s="1"/>
  <c r="R15" i="13"/>
  <c r="Q15" i="13"/>
  <c r="Q17" i="13" s="1"/>
  <c r="I18" i="13"/>
  <c r="I21" i="13" s="1"/>
  <c r="I24" i="13"/>
  <c r="O15" i="13"/>
  <c r="O17" i="13" s="1"/>
  <c r="L25" i="13"/>
  <c r="M25" i="13" s="1"/>
  <c r="K15" i="13"/>
  <c r="T19" i="13"/>
  <c r="S19" i="13"/>
  <c r="M15" i="13"/>
  <c r="M17" i="13" s="1"/>
  <c r="K17" i="13"/>
  <c r="M20" i="13"/>
  <c r="J15" i="5"/>
  <c r="L15" i="5" s="1"/>
  <c r="Q18" i="13" l="1"/>
  <c r="K21" i="14"/>
  <c r="M20" i="14"/>
  <c r="O24" i="15"/>
  <c r="O18" i="15"/>
  <c r="I26" i="15"/>
  <c r="I27" i="15" s="1"/>
  <c r="N25" i="15"/>
  <c r="M25" i="15"/>
  <c r="M25" i="14"/>
  <c r="N25" i="14"/>
  <c r="M25" i="5"/>
  <c r="N25" i="5"/>
  <c r="K26" i="14"/>
  <c r="K27" i="14" s="1"/>
  <c r="K28" i="14" s="1"/>
  <c r="K29" i="14" s="1"/>
  <c r="K24" i="14"/>
  <c r="I26" i="13"/>
  <c r="I27" i="13" s="1"/>
  <c r="Q24" i="13"/>
  <c r="U19" i="15"/>
  <c r="V19" i="15"/>
  <c r="W19" i="15" s="1"/>
  <c r="M24" i="15"/>
  <c r="M18" i="15"/>
  <c r="M21" i="15" s="1"/>
  <c r="M26" i="15" s="1"/>
  <c r="M27" i="15" s="1"/>
  <c r="K24" i="15"/>
  <c r="K18" i="15"/>
  <c r="Q20" i="15"/>
  <c r="Q17" i="15"/>
  <c r="T15" i="15"/>
  <c r="S15" i="15"/>
  <c r="M20" i="15"/>
  <c r="K21" i="15"/>
  <c r="O20" i="15"/>
  <c r="O21" i="15" s="1"/>
  <c r="O18" i="14"/>
  <c r="O24" i="14"/>
  <c r="M18" i="14"/>
  <c r="M24" i="14"/>
  <c r="M21" i="14"/>
  <c r="M26" i="14" s="1"/>
  <c r="M27" i="14" s="1"/>
  <c r="M28" i="14" s="1"/>
  <c r="M29" i="14" s="1"/>
  <c r="O17" i="14"/>
  <c r="R15" i="14"/>
  <c r="Q15" i="14"/>
  <c r="O20" i="14"/>
  <c r="O20" i="13"/>
  <c r="U19" i="13"/>
  <c r="V19" i="13"/>
  <c r="W19" i="13" s="1"/>
  <c r="O18" i="13"/>
  <c r="N25" i="13"/>
  <c r="O25" i="13" s="1"/>
  <c r="O24" i="13"/>
  <c r="M24" i="13"/>
  <c r="M18" i="13"/>
  <c r="M21" i="13" s="1"/>
  <c r="M26" i="13" s="1"/>
  <c r="M27" i="13" s="1"/>
  <c r="K24" i="13"/>
  <c r="K18" i="13"/>
  <c r="K21" i="13" s="1"/>
  <c r="Q20" i="13"/>
  <c r="Q21" i="13" s="1"/>
  <c r="T15" i="13"/>
  <c r="S15" i="13"/>
  <c r="N15" i="5"/>
  <c r="Q21" i="15" l="1"/>
  <c r="K26" i="15"/>
  <c r="K27" i="15" s="1"/>
  <c r="K28" i="15" s="1"/>
  <c r="K29" i="15" s="1"/>
  <c r="O25" i="15"/>
  <c r="P25" i="15"/>
  <c r="O25" i="14"/>
  <c r="P25" i="14"/>
  <c r="O25" i="5"/>
  <c r="P25" i="5"/>
  <c r="O21" i="14"/>
  <c r="O26" i="14" s="1"/>
  <c r="O27" i="14" s="1"/>
  <c r="O28" i="14" s="1"/>
  <c r="O29" i="14" s="1"/>
  <c r="O21" i="13"/>
  <c r="S24" i="15"/>
  <c r="S18" i="15"/>
  <c r="S20" i="15"/>
  <c r="S17" i="15"/>
  <c r="V15" i="15"/>
  <c r="W15" i="15" s="1"/>
  <c r="U15" i="15"/>
  <c r="O26" i="15"/>
  <c r="O27" i="15" s="1"/>
  <c r="O28" i="15" s="1"/>
  <c r="O29" i="15" s="1"/>
  <c r="Q17" i="14"/>
  <c r="Q24" i="14"/>
  <c r="Q20" i="14"/>
  <c r="Q18" i="14"/>
  <c r="T15" i="14"/>
  <c r="S15" i="14"/>
  <c r="S24" i="13"/>
  <c r="S18" i="13"/>
  <c r="S20" i="13"/>
  <c r="S17" i="13"/>
  <c r="V15" i="13"/>
  <c r="W15" i="13" s="1"/>
  <c r="U15" i="13"/>
  <c r="P25" i="13"/>
  <c r="Q25" i="13" s="1"/>
  <c r="O26" i="13"/>
  <c r="O27" i="13" s="1"/>
  <c r="O28" i="13" s="1"/>
  <c r="O29" i="13" s="1"/>
  <c r="K26" i="13"/>
  <c r="K27" i="13" s="1"/>
  <c r="K28" i="13" s="1"/>
  <c r="K29" i="13" s="1"/>
  <c r="P15" i="5"/>
  <c r="S21" i="15" l="1"/>
  <c r="M28" i="15"/>
  <c r="M29" i="15" s="1"/>
  <c r="R25" i="15"/>
  <c r="Q25" i="15"/>
  <c r="Q26" i="15" s="1"/>
  <c r="Q27" i="15" s="1"/>
  <c r="Q28" i="15" s="1"/>
  <c r="Q29" i="15" s="1"/>
  <c r="R25" i="14"/>
  <c r="Q25" i="14"/>
  <c r="R25" i="5"/>
  <c r="Q25" i="5"/>
  <c r="Q21" i="14"/>
  <c r="S21" i="13"/>
  <c r="U24" i="15"/>
  <c r="U18" i="15"/>
  <c r="U17" i="15"/>
  <c r="U20" i="15"/>
  <c r="W24" i="15"/>
  <c r="W18" i="15"/>
  <c r="W20" i="15"/>
  <c r="W17" i="15"/>
  <c r="S17" i="14"/>
  <c r="S21" i="14" s="1"/>
  <c r="S20" i="14"/>
  <c r="S18" i="14"/>
  <c r="S24" i="14"/>
  <c r="V15" i="14"/>
  <c r="W15" i="14" s="1"/>
  <c r="U15" i="14"/>
  <c r="U24" i="13"/>
  <c r="U18" i="13"/>
  <c r="U17" i="13"/>
  <c r="U21" i="13" s="1"/>
  <c r="U20" i="13"/>
  <c r="W24" i="13"/>
  <c r="W18" i="13"/>
  <c r="W20" i="13"/>
  <c r="W17" i="13"/>
  <c r="Q26" i="13"/>
  <c r="Q27" i="13" s="1"/>
  <c r="Q28" i="13" s="1"/>
  <c r="Q29" i="13" s="1"/>
  <c r="R25" i="13"/>
  <c r="S25" i="13" s="1"/>
  <c r="M28" i="13"/>
  <c r="M29" i="13" s="1"/>
  <c r="R15" i="5"/>
  <c r="W21" i="13" l="1"/>
  <c r="W21" i="15"/>
  <c r="U21" i="15"/>
  <c r="S25" i="15"/>
  <c r="S26" i="15" s="1"/>
  <c r="S27" i="15" s="1"/>
  <c r="S28" i="15" s="1"/>
  <c r="S29" i="15" s="1"/>
  <c r="T25" i="15"/>
  <c r="Q26" i="14"/>
  <c r="Q27" i="14" s="1"/>
  <c r="Q28" i="14" s="1"/>
  <c r="Q29" i="14" s="1"/>
  <c r="S25" i="14"/>
  <c r="S26" i="14" s="1"/>
  <c r="S27" i="14" s="1"/>
  <c r="S28" i="14" s="1"/>
  <c r="S29" i="14" s="1"/>
  <c r="T25" i="14"/>
  <c r="S25" i="5"/>
  <c r="T25" i="5"/>
  <c r="U24" i="14"/>
  <c r="U18" i="14"/>
  <c r="U17" i="14"/>
  <c r="U20" i="14"/>
  <c r="W24" i="14"/>
  <c r="W20" i="14"/>
  <c r="W18" i="14"/>
  <c r="W17" i="14"/>
  <c r="T25" i="13"/>
  <c r="U25" i="13" s="1"/>
  <c r="S26" i="13"/>
  <c r="S27" i="13" s="1"/>
  <c r="S28" i="13" s="1"/>
  <c r="S29" i="13" s="1"/>
  <c r="T15" i="5"/>
  <c r="W21" i="14" l="1"/>
  <c r="V25" i="15"/>
  <c r="W25" i="15" s="1"/>
  <c r="W26" i="15" s="1"/>
  <c r="W27" i="15" s="1"/>
  <c r="U25" i="15"/>
  <c r="U26" i="15" s="1"/>
  <c r="U27" i="15" s="1"/>
  <c r="U28" i="15" s="1"/>
  <c r="U29" i="15" s="1"/>
  <c r="U25" i="14"/>
  <c r="V25" i="14"/>
  <c r="W25" i="14" s="1"/>
  <c r="W26" i="14" s="1"/>
  <c r="W27" i="14" s="1"/>
  <c r="U25" i="5"/>
  <c r="V25" i="5"/>
  <c r="W25" i="5" s="1"/>
  <c r="U21" i="14"/>
  <c r="U26" i="13"/>
  <c r="U27" i="13" s="1"/>
  <c r="U28" i="13" s="1"/>
  <c r="U29" i="13" s="1"/>
  <c r="V25" i="13"/>
  <c r="V15" i="5"/>
  <c r="W26" i="13" l="1"/>
  <c r="W27" i="13" s="1"/>
  <c r="W28" i="13" s="1"/>
  <c r="W29" i="13" s="1"/>
  <c r="W25" i="13"/>
  <c r="U26" i="14"/>
  <c r="U27" i="14" s="1"/>
  <c r="U28" i="14" s="1"/>
  <c r="U29" i="14" s="1"/>
  <c r="W28" i="15"/>
  <c r="W29" i="15" s="1"/>
  <c r="W28" i="14"/>
  <c r="W29" i="14" s="1"/>
  <c r="Q19" i="5" l="1"/>
  <c r="U16" i="5"/>
  <c r="S16" i="5"/>
  <c r="Q16" i="5"/>
  <c r="O16" i="5"/>
  <c r="M16" i="5"/>
  <c r="K16" i="5"/>
  <c r="I16" i="5"/>
  <c r="W14" i="5"/>
  <c r="U14" i="5"/>
  <c r="S14" i="5"/>
  <c r="Q14" i="5"/>
  <c r="O14" i="5"/>
  <c r="M14" i="5"/>
  <c r="K14" i="5"/>
  <c r="I14" i="5"/>
  <c r="V16" i="5"/>
  <c r="W16" i="5" s="1"/>
  <c r="V20" i="5" l="1"/>
  <c r="U13" i="5"/>
  <c r="R19" i="5" l="1"/>
  <c r="T19" i="5" l="1"/>
  <c r="S19" i="5"/>
  <c r="V19" i="5" l="1"/>
  <c r="W19" i="5" s="1"/>
  <c r="U19" i="5"/>
  <c r="I13" i="5" l="1"/>
  <c r="K13" i="5"/>
  <c r="M13" i="5"/>
  <c r="O13" i="5"/>
  <c r="Q13" i="5"/>
  <c r="S13" i="5"/>
  <c r="W13" i="5"/>
  <c r="G14" i="5"/>
  <c r="G15" i="5" s="1"/>
  <c r="P20" i="5"/>
  <c r="J24" i="5"/>
  <c r="I15" i="5" l="1"/>
  <c r="I24" i="5" s="1"/>
  <c r="M15" i="5"/>
  <c r="M18" i="5" s="1"/>
  <c r="K15" i="5"/>
  <c r="K18" i="5" s="1"/>
  <c r="O15" i="5"/>
  <c r="O24" i="5" s="1"/>
  <c r="Q15" i="5"/>
  <c r="Q24" i="5" s="1"/>
  <c r="S15" i="5"/>
  <c r="S17" i="5" s="1"/>
  <c r="U15" i="5"/>
  <c r="U24" i="5" s="1"/>
  <c r="W15" i="5"/>
  <c r="W24" i="5" s="1"/>
  <c r="S18" i="5"/>
  <c r="I18" i="5"/>
  <c r="I21" i="5" s="1"/>
  <c r="Q17" i="5"/>
  <c r="O18" i="5"/>
  <c r="M20" i="5"/>
  <c r="M17" i="5"/>
  <c r="S20" i="5"/>
  <c r="Q18" i="5" l="1"/>
  <c r="Q20" i="5"/>
  <c r="M24" i="5"/>
  <c r="W20" i="5"/>
  <c r="O17" i="5"/>
  <c r="O21" i="5" s="1"/>
  <c r="O20" i="5"/>
  <c r="K24" i="5"/>
  <c r="W18" i="5"/>
  <c r="S24" i="5"/>
  <c r="U18" i="5"/>
  <c r="U17" i="5"/>
  <c r="U20" i="5"/>
  <c r="K17" i="5"/>
  <c r="Q21" i="5"/>
  <c r="S21" i="5"/>
  <c r="K21" i="5"/>
  <c r="I26" i="5"/>
  <c r="M21" i="5"/>
  <c r="U21" i="5" l="1"/>
  <c r="U26" i="5" s="1"/>
  <c r="U27" i="5" s="1"/>
  <c r="S26" i="5"/>
  <c r="S27" i="5" s="1"/>
  <c r="O26" i="5"/>
  <c r="O27" i="5" s="1"/>
  <c r="Q26" i="5"/>
  <c r="K26" i="5"/>
  <c r="K27" i="5" s="1"/>
  <c r="I27" i="5"/>
  <c r="M26" i="5"/>
  <c r="U28" i="5" l="1"/>
  <c r="U29" i="5" s="1"/>
  <c r="Q27" i="5"/>
  <c r="S28" i="5" s="1"/>
  <c r="S29" i="5" s="1"/>
  <c r="K28" i="5"/>
  <c r="K29" i="5" s="1"/>
  <c r="M27" i="5"/>
  <c r="M28" i="5" s="1"/>
  <c r="M29" i="5" s="1"/>
  <c r="Q28" i="5" l="1"/>
  <c r="Q29" i="5" s="1"/>
  <c r="O28" i="5"/>
  <c r="O29" i="5" s="1"/>
  <c r="W17" i="5" l="1"/>
  <c r="W21" i="5" s="1"/>
  <c r="W26" i="5" l="1"/>
  <c r="W27" i="5" s="1"/>
  <c r="W28" i="5" l="1"/>
  <c r="W29" i="5" s="1"/>
</calcChain>
</file>

<file path=xl/sharedStrings.xml><?xml version="1.0" encoding="utf-8"?>
<sst xmlns="http://schemas.openxmlformats.org/spreadsheetml/2006/main" count="220" uniqueCount="44">
  <si>
    <t>Change from last rate</t>
  </si>
  <si>
    <t>Total After GST</t>
  </si>
  <si>
    <t>Total After Rebates, before GST</t>
  </si>
  <si>
    <t>Interim Electrical Rebate (IER, 1st block)</t>
  </si>
  <si>
    <t>Less: Rebates</t>
  </si>
  <si>
    <t>Rider E (kW.h) [DCF Rider]</t>
  </si>
  <si>
    <t>7=KWh*Rider E rate</t>
  </si>
  <si>
    <t>YEC Rider R (%)</t>
  </si>
  <si>
    <t>6=(1+2+3)*Rider R rate</t>
  </si>
  <si>
    <t>YEC Rider J (%)</t>
  </si>
  <si>
    <t>5=(1+2+3)*Rider J rate</t>
  </si>
  <si>
    <t>Rider F (kW.h)[Fuel Price Rider]</t>
  </si>
  <si>
    <t>4=KWh*Rider F rate</t>
  </si>
  <si>
    <t>Second Block Energy (kWh)</t>
  </si>
  <si>
    <t>3=KWh*Base rate</t>
  </si>
  <si>
    <t>First Block Energy (kWh)</t>
  </si>
  <si>
    <t>2=KWh*Base rate</t>
  </si>
  <si>
    <t>Customer Charge (per month)</t>
  </si>
  <si>
    <t xml:space="preserve">Base Rates </t>
  </si>
  <si>
    <t>Bill</t>
  </si>
  <si>
    <t xml:space="preserve">Rates </t>
  </si>
  <si>
    <t>kWh</t>
  </si>
  <si>
    <t>Customer Use per month:</t>
  </si>
  <si>
    <t>Line #</t>
  </si>
  <si>
    <t>12=Sum(9:11)</t>
  </si>
  <si>
    <t>13=12*1.05</t>
  </si>
  <si>
    <t>AEY Rider R (%)</t>
  </si>
  <si>
    <t>Total Before Tax Rebate, IER, GST</t>
  </si>
  <si>
    <t>Income Tax Rebate</t>
  </si>
  <si>
    <t>8=(1+2+3)*Rider R rate</t>
  </si>
  <si>
    <t>9=Sum(1:8)</t>
  </si>
  <si>
    <t>10=(1+2+3)*Rebate</t>
  </si>
  <si>
    <t>11=kWh*IER</t>
  </si>
  <si>
    <t>1. September 1, 2017 YEC Rider J reflects Yukon Utilities Board Order 2017-06 which approved interim refundable Rider J at 16.51% effective September 1, 2017.</t>
  </si>
  <si>
    <t>50% of Proposed</t>
  </si>
  <si>
    <t>Notes:</t>
  </si>
  <si>
    <t>2. January 1, 2018 YEC Rider J reflects 50% of the proposed increase in the 2017/18 GRA [Proposed Rider J at 22.12% is about 11.11% addition to the existing Rider J at 11.01%; the assumption is based on 50% of 11.11% plus the existing 11.01% to toal of 16.57%].</t>
  </si>
  <si>
    <t>Table 2-1 - Yukon Bills - Recent Historical Comparisons - Non-Government Residential at 800 kW.h/month usage [Whitehorse]</t>
  </si>
  <si>
    <t>Table 2-2 - Yukon Bills - Recent Historical Comparisons - Non-Government Residential at 1,000 kW.h/month usage [Whitehorse]</t>
  </si>
  <si>
    <t>Table 2-3 - Yukon Bills - Recent Historical Comparisons - Non-Government Residential at 1,200 kW.h/month usage [Whitehorse]</t>
  </si>
  <si>
    <t>Table 2-4 - Yukon Bills - Recent Historical Comparisons - Non-Government Residential at 1,400 kW.h/month usage [Whitehorse]</t>
  </si>
  <si>
    <t>Yukon Energy Corporation</t>
  </si>
  <si>
    <t>2017 – 2018 General Rate Application</t>
  </si>
  <si>
    <t>UCG-YEC-1-3 Attachment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</si>
</sst>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8" formatCode="&quot;$&quot;#,##0.00;[Red]\-&quot;$&quot;#,##0.00"/>
    <numFmt numFmtId="164" formatCode="&quot;$&quot;#,##0.00_);[Red]\(&quot;$&quot;#,##0.00\)"/>
    <numFmt numFmtId="165" formatCode="_(* #,##0.00_);_(* \(#,##0.00\);_(* &quot;-&quot;??_);_(@_)"/>
    <numFmt numFmtId="166" formatCode="0.0%"/>
    <numFmt numFmtId="167" formatCode="&quot;$&quot;#,##0.0;[Red]&quot;$&quot;#,##0.0"/>
    <numFmt numFmtId="168" formatCode="&quot;$&quot;#,##0.00000;\-&quot;$&quot;#,##0.00000"/>
    <numFmt numFmtId="169" formatCode="&quot;$&quot;#,##0.0000;\-&quot;$&quot;#,##0.0000"/>
    <numFmt numFmtId="170" formatCode="&quot;$&quot;#,##0.0;[Red]\-&quot;$&quot;#,##0.0"/>
    <numFmt numFmtId="171" formatCode="&quot;$&quot;#,##0.000000;[Red]\-&quot;$&quot;#,##0.000000"/>
    <numFmt numFmtId="172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94">
    <xf numFmtId="0" fontId="0" fillId="0" borderId="0" xfId="0"/>
    <xf numFmtId="8" fontId="0" fillId="0" borderId="0" xfId="0" applyNumberFormat="1"/>
    <xf numFmtId="166" fontId="4" fillId="0" borderId="0" xfId="2" applyNumberFormat="1" applyFont="1"/>
    <xf numFmtId="8" fontId="4" fillId="0" borderId="0" xfId="0" applyNumberFormat="1" applyFont="1"/>
    <xf numFmtId="8" fontId="0" fillId="0" borderId="0" xfId="0" applyNumberFormat="1" applyBorder="1"/>
    <xf numFmtId="8" fontId="0" fillId="0" borderId="0" xfId="0" applyNumberFormat="1" applyFill="1" applyBorder="1"/>
    <xf numFmtId="8" fontId="3" fillId="0" borderId="0" xfId="0" applyNumberFormat="1" applyFont="1" applyBorder="1"/>
    <xf numFmtId="8" fontId="3" fillId="0" borderId="0" xfId="0" applyNumberFormat="1" applyFont="1" applyFill="1" applyBorder="1"/>
    <xf numFmtId="0" fontId="0" fillId="0" borderId="0" xfId="0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17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/>
    <xf numFmtId="0" fontId="6" fillId="0" borderId="6" xfId="0" applyFont="1" applyBorder="1"/>
    <xf numFmtId="0" fontId="7" fillId="0" borderId="7" xfId="0" applyFont="1" applyBorder="1"/>
    <xf numFmtId="0" fontId="7" fillId="0" borderId="2" xfId="0" applyFont="1" applyBorder="1"/>
    <xf numFmtId="0" fontId="7" fillId="0" borderId="5" xfId="0" applyFont="1" applyBorder="1"/>
    <xf numFmtId="172" fontId="6" fillId="0" borderId="10" xfId="3" applyNumberFormat="1" applyFont="1" applyBorder="1" applyAlignment="1">
      <alignment horizontal="right"/>
    </xf>
    <xf numFmtId="0" fontId="6" fillId="0" borderId="9" xfId="0" applyFont="1" applyBorder="1" applyAlignment="1">
      <alignment horizontal="left"/>
    </xf>
    <xf numFmtId="17" fontId="6" fillId="0" borderId="0" xfId="0" applyNumberFormat="1" applyFont="1" applyFill="1" applyBorder="1" applyAlignment="1">
      <alignment horizontal="center"/>
    </xf>
    <xf numFmtId="0" fontId="7" fillId="0" borderId="9" xfId="0" applyFont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7" fillId="0" borderId="4" xfId="0" applyFont="1" applyBorder="1"/>
    <xf numFmtId="0" fontId="7" fillId="0" borderId="3" xfId="0" applyFont="1" applyBorder="1"/>
    <xf numFmtId="0" fontId="7" fillId="0" borderId="4" xfId="0" applyFont="1" applyFill="1" applyBorder="1"/>
    <xf numFmtId="0" fontId="7" fillId="0" borderId="3" xfId="0" applyFont="1" applyFill="1" applyBorder="1"/>
    <xf numFmtId="0" fontId="7" fillId="0" borderId="0" xfId="0" applyFont="1" applyFill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indent="3"/>
    </xf>
    <xf numFmtId="8" fontId="7" fillId="0" borderId="4" xfId="0" applyNumberFormat="1" applyFont="1" applyBorder="1"/>
    <xf numFmtId="8" fontId="7" fillId="0" borderId="3" xfId="0" applyNumberFormat="1" applyFont="1" applyBorder="1"/>
    <xf numFmtId="8" fontId="7" fillId="0" borderId="4" xfId="0" applyNumberFormat="1" applyFont="1" applyFill="1" applyBorder="1"/>
    <xf numFmtId="8" fontId="7" fillId="0" borderId="3" xfId="0" applyNumberFormat="1" applyFont="1" applyFill="1" applyBorder="1"/>
    <xf numFmtId="8" fontId="7" fillId="0" borderId="0" xfId="0" applyNumberFormat="1" applyFont="1" applyFill="1" applyBorder="1"/>
    <xf numFmtId="172" fontId="7" fillId="0" borderId="0" xfId="0" applyNumberFormat="1" applyFont="1"/>
    <xf numFmtId="169" fontId="7" fillId="0" borderId="4" xfId="0" applyNumberFormat="1" applyFont="1" applyBorder="1" applyAlignment="1">
      <alignment horizontal="right"/>
    </xf>
    <xf numFmtId="169" fontId="7" fillId="0" borderId="4" xfId="0" applyNumberFormat="1" applyFont="1" applyFill="1" applyBorder="1" applyAlignment="1">
      <alignment horizontal="right"/>
    </xf>
    <xf numFmtId="8" fontId="8" fillId="0" borderId="0" xfId="0" applyNumberFormat="1" applyFont="1" applyFill="1" applyBorder="1"/>
    <xf numFmtId="171" fontId="7" fillId="0" borderId="4" xfId="0" applyNumberFormat="1" applyFont="1" applyBorder="1"/>
    <xf numFmtId="171" fontId="7" fillId="0" borderId="4" xfId="0" applyNumberFormat="1" applyFont="1" applyFill="1" applyBorder="1"/>
    <xf numFmtId="10" fontId="7" fillId="0" borderId="4" xfId="0" applyNumberFormat="1" applyFont="1" applyBorder="1"/>
    <xf numFmtId="10" fontId="7" fillId="0" borderId="4" xfId="0" applyNumberFormat="1" applyFont="1" applyFill="1" applyBorder="1"/>
    <xf numFmtId="168" fontId="9" fillId="0" borderId="4" xfId="0" applyNumberFormat="1" applyFont="1" applyBorder="1"/>
    <xf numFmtId="8" fontId="8" fillId="0" borderId="8" xfId="0" applyNumberFormat="1" applyFont="1" applyBorder="1"/>
    <xf numFmtId="168" fontId="9" fillId="0" borderId="4" xfId="0" applyNumberFormat="1" applyFont="1" applyFill="1" applyBorder="1"/>
    <xf numFmtId="8" fontId="8" fillId="0" borderId="8" xfId="0" applyNumberFormat="1" applyFont="1" applyFill="1" applyBorder="1"/>
    <xf numFmtId="8" fontId="7" fillId="0" borderId="8" xfId="0" applyNumberFormat="1" applyFont="1" applyFill="1" applyBorder="1"/>
    <xf numFmtId="170" fontId="7" fillId="0" borderId="4" xfId="0" applyNumberFormat="1" applyFont="1" applyBorder="1"/>
    <xf numFmtId="170" fontId="7" fillId="0" borderId="4" xfId="0" applyNumberFormat="1" applyFont="1" applyFill="1" applyBorder="1"/>
    <xf numFmtId="0" fontId="10" fillId="0" borderId="0" xfId="0" applyFont="1"/>
    <xf numFmtId="10" fontId="8" fillId="0" borderId="0" xfId="1" applyNumberFormat="1" applyFont="1" applyBorder="1"/>
    <xf numFmtId="10" fontId="8" fillId="0" borderId="3" xfId="1" applyNumberFormat="1" applyFont="1" applyBorder="1"/>
    <xf numFmtId="8" fontId="8" fillId="0" borderId="3" xfId="0" applyNumberFormat="1" applyFont="1" applyFill="1" applyBorder="1"/>
    <xf numFmtId="169" fontId="8" fillId="0" borderId="0" xfId="0" applyNumberFormat="1" applyFont="1" applyBorder="1"/>
    <xf numFmtId="169" fontId="8" fillId="0" borderId="3" xfId="0" applyNumberFormat="1" applyFont="1" applyBorder="1"/>
    <xf numFmtId="168" fontId="7" fillId="0" borderId="4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 applyBorder="1"/>
    <xf numFmtId="167" fontId="7" fillId="0" borderId="2" xfId="0" applyNumberFormat="1" applyFont="1" applyBorder="1"/>
    <xf numFmtId="8" fontId="7" fillId="0" borderId="1" xfId="0" applyNumberFormat="1" applyFont="1" applyBorder="1"/>
    <xf numFmtId="167" fontId="7" fillId="0" borderId="2" xfId="0" applyNumberFormat="1" applyFont="1" applyFill="1" applyBorder="1"/>
    <xf numFmtId="8" fontId="7" fillId="0" borderId="0" xfId="0" applyNumberFormat="1" applyFont="1" applyBorder="1"/>
    <xf numFmtId="167" fontId="7" fillId="0" borderId="0" xfId="0" applyNumberFormat="1" applyFont="1"/>
    <xf numFmtId="8" fontId="7" fillId="0" borderId="0" xfId="0" applyNumberFormat="1" applyFont="1"/>
    <xf numFmtId="8" fontId="10" fillId="0" borderId="0" xfId="0" applyNumberFormat="1" applyFont="1"/>
    <xf numFmtId="166" fontId="10" fillId="0" borderId="0" xfId="2" applyNumberFormat="1" applyFont="1"/>
    <xf numFmtId="164" fontId="10" fillId="0" borderId="0" xfId="0" applyNumberFormat="1" applyFont="1"/>
    <xf numFmtId="0" fontId="11" fillId="0" borderId="0" xfId="0" applyFont="1"/>
    <xf numFmtId="172" fontId="6" fillId="0" borderId="10" xfId="3" applyNumberFormat="1" applyFont="1" applyBorder="1"/>
    <xf numFmtId="0" fontId="6" fillId="0" borderId="9" xfId="0" applyFont="1" applyBorder="1"/>
    <xf numFmtId="0" fontId="7" fillId="0" borderId="0" xfId="0" applyFont="1" applyAlignment="1">
      <alignment horizontal="left" indent="4"/>
    </xf>
    <xf numFmtId="0" fontId="6" fillId="0" borderId="0" xfId="0" applyFont="1" applyAlignment="1">
      <alignment horizontal="center"/>
    </xf>
    <xf numFmtId="17" fontId="6" fillId="0" borderId="10" xfId="0" applyNumberFormat="1" applyFont="1" applyFill="1" applyBorder="1" applyAlignment="1">
      <alignment horizontal="center"/>
    </xf>
    <xf numFmtId="17" fontId="6" fillId="0" borderId="9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right"/>
    </xf>
  </cellXfs>
  <cellStyles count="4">
    <cellStyle name="Comma 2" xfId="3"/>
    <cellStyle name="Normal" xfId="0" builtinId="0"/>
    <cellStyle name="Percent" xfId="1" builtinId="5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37"/>
  <sheetViews>
    <sheetView showGridLines="0" tabSelected="1" view="pageBreakPreview" zoomScaleSheetLayoutView="100" workbookViewId="0"/>
  </sheetViews>
  <sheetFormatPr defaultRowHeight="15" x14ac:dyDescent="0.25"/>
  <cols>
    <col min="1" max="1" width="4.7109375" customWidth="1"/>
    <col min="2" max="2" width="23.140625" customWidth="1"/>
    <col min="4" max="4" width="12.140625" customWidth="1"/>
    <col min="5" max="5" width="6.140625" customWidth="1"/>
    <col min="6" max="6" width="7.140625" customWidth="1"/>
    <col min="7" max="7" width="7.42578125" customWidth="1"/>
    <col min="8" max="23" width="10" customWidth="1"/>
    <col min="24" max="24" width="3.5703125" customWidth="1"/>
    <col min="25" max="26" width="10.7109375" customWidth="1"/>
    <col min="251" max="251" width="9.7109375" bestFit="1" customWidth="1"/>
    <col min="253" max="253" width="9.5703125" bestFit="1" customWidth="1"/>
    <col min="254" max="254" width="10.7109375" customWidth="1"/>
    <col min="255" max="255" width="10.85546875" customWidth="1"/>
    <col min="256" max="256" width="9.42578125" bestFit="1" customWidth="1"/>
    <col min="257" max="257" width="10.140625" customWidth="1"/>
    <col min="258" max="258" width="9.42578125" bestFit="1" customWidth="1"/>
    <col min="259" max="259" width="10.85546875" bestFit="1" customWidth="1"/>
    <col min="260" max="260" width="9.28515625" bestFit="1" customWidth="1"/>
    <col min="261" max="261" width="11.140625" customWidth="1"/>
    <col min="262" max="262" width="9.42578125" bestFit="1" customWidth="1"/>
    <col min="263" max="263" width="10.42578125" customWidth="1"/>
    <col min="264" max="264" width="10.28515625" customWidth="1"/>
    <col min="266" max="266" width="10.7109375" customWidth="1"/>
    <col min="507" max="507" width="9.7109375" bestFit="1" customWidth="1"/>
    <col min="509" max="509" width="9.5703125" bestFit="1" customWidth="1"/>
    <col min="510" max="510" width="10.7109375" customWidth="1"/>
    <col min="511" max="511" width="10.85546875" customWidth="1"/>
    <col min="512" max="512" width="9.42578125" bestFit="1" customWidth="1"/>
    <col min="513" max="513" width="10.140625" customWidth="1"/>
    <col min="514" max="514" width="9.42578125" bestFit="1" customWidth="1"/>
    <col min="515" max="515" width="10.85546875" bestFit="1" customWidth="1"/>
    <col min="516" max="516" width="9.28515625" bestFit="1" customWidth="1"/>
    <col min="517" max="517" width="11.140625" customWidth="1"/>
    <col min="518" max="518" width="9.42578125" bestFit="1" customWidth="1"/>
    <col min="519" max="519" width="10.42578125" customWidth="1"/>
    <col min="520" max="520" width="10.28515625" customWidth="1"/>
    <col min="522" max="522" width="10.7109375" customWidth="1"/>
    <col min="763" max="763" width="9.7109375" bestFit="1" customWidth="1"/>
    <col min="765" max="765" width="9.5703125" bestFit="1" customWidth="1"/>
    <col min="766" max="766" width="10.7109375" customWidth="1"/>
    <col min="767" max="767" width="10.85546875" customWidth="1"/>
    <col min="768" max="768" width="9.42578125" bestFit="1" customWidth="1"/>
    <col min="769" max="769" width="10.140625" customWidth="1"/>
    <col min="770" max="770" width="9.42578125" bestFit="1" customWidth="1"/>
    <col min="771" max="771" width="10.85546875" bestFit="1" customWidth="1"/>
    <col min="772" max="772" width="9.28515625" bestFit="1" customWidth="1"/>
    <col min="773" max="773" width="11.140625" customWidth="1"/>
    <col min="774" max="774" width="9.42578125" bestFit="1" customWidth="1"/>
    <col min="775" max="775" width="10.42578125" customWidth="1"/>
    <col min="776" max="776" width="10.28515625" customWidth="1"/>
    <col min="778" max="778" width="10.7109375" customWidth="1"/>
    <col min="1019" max="1019" width="9.7109375" bestFit="1" customWidth="1"/>
    <col min="1021" max="1021" width="9.5703125" bestFit="1" customWidth="1"/>
    <col min="1022" max="1022" width="10.7109375" customWidth="1"/>
    <col min="1023" max="1023" width="10.85546875" customWidth="1"/>
    <col min="1024" max="1024" width="9.42578125" bestFit="1" customWidth="1"/>
    <col min="1025" max="1025" width="10.140625" customWidth="1"/>
    <col min="1026" max="1026" width="9.42578125" bestFit="1" customWidth="1"/>
    <col min="1027" max="1027" width="10.85546875" bestFit="1" customWidth="1"/>
    <col min="1028" max="1028" width="9.28515625" bestFit="1" customWidth="1"/>
    <col min="1029" max="1029" width="11.140625" customWidth="1"/>
    <col min="1030" max="1030" width="9.42578125" bestFit="1" customWidth="1"/>
    <col min="1031" max="1031" width="10.42578125" customWidth="1"/>
    <col min="1032" max="1032" width="10.28515625" customWidth="1"/>
    <col min="1034" max="1034" width="10.7109375" customWidth="1"/>
    <col min="1275" max="1275" width="9.7109375" bestFit="1" customWidth="1"/>
    <col min="1277" max="1277" width="9.5703125" bestFit="1" customWidth="1"/>
    <col min="1278" max="1278" width="10.7109375" customWidth="1"/>
    <col min="1279" max="1279" width="10.85546875" customWidth="1"/>
    <col min="1280" max="1280" width="9.42578125" bestFit="1" customWidth="1"/>
    <col min="1281" max="1281" width="10.140625" customWidth="1"/>
    <col min="1282" max="1282" width="9.42578125" bestFit="1" customWidth="1"/>
    <col min="1283" max="1283" width="10.85546875" bestFit="1" customWidth="1"/>
    <col min="1284" max="1284" width="9.28515625" bestFit="1" customWidth="1"/>
    <col min="1285" max="1285" width="11.140625" customWidth="1"/>
    <col min="1286" max="1286" width="9.42578125" bestFit="1" customWidth="1"/>
    <col min="1287" max="1287" width="10.42578125" customWidth="1"/>
    <col min="1288" max="1288" width="10.28515625" customWidth="1"/>
    <col min="1290" max="1290" width="10.7109375" customWidth="1"/>
    <col min="1531" max="1531" width="9.7109375" bestFit="1" customWidth="1"/>
    <col min="1533" max="1533" width="9.5703125" bestFit="1" customWidth="1"/>
    <col min="1534" max="1534" width="10.7109375" customWidth="1"/>
    <col min="1535" max="1535" width="10.85546875" customWidth="1"/>
    <col min="1536" max="1536" width="9.42578125" bestFit="1" customWidth="1"/>
    <col min="1537" max="1537" width="10.140625" customWidth="1"/>
    <col min="1538" max="1538" width="9.42578125" bestFit="1" customWidth="1"/>
    <col min="1539" max="1539" width="10.85546875" bestFit="1" customWidth="1"/>
    <col min="1540" max="1540" width="9.28515625" bestFit="1" customWidth="1"/>
    <col min="1541" max="1541" width="11.140625" customWidth="1"/>
    <col min="1542" max="1542" width="9.42578125" bestFit="1" customWidth="1"/>
    <col min="1543" max="1543" width="10.42578125" customWidth="1"/>
    <col min="1544" max="1544" width="10.28515625" customWidth="1"/>
    <col min="1546" max="1546" width="10.7109375" customWidth="1"/>
    <col min="1787" max="1787" width="9.7109375" bestFit="1" customWidth="1"/>
    <col min="1789" max="1789" width="9.5703125" bestFit="1" customWidth="1"/>
    <col min="1790" max="1790" width="10.7109375" customWidth="1"/>
    <col min="1791" max="1791" width="10.85546875" customWidth="1"/>
    <col min="1792" max="1792" width="9.42578125" bestFit="1" customWidth="1"/>
    <col min="1793" max="1793" width="10.140625" customWidth="1"/>
    <col min="1794" max="1794" width="9.42578125" bestFit="1" customWidth="1"/>
    <col min="1795" max="1795" width="10.85546875" bestFit="1" customWidth="1"/>
    <col min="1796" max="1796" width="9.28515625" bestFit="1" customWidth="1"/>
    <col min="1797" max="1797" width="11.140625" customWidth="1"/>
    <col min="1798" max="1798" width="9.42578125" bestFit="1" customWidth="1"/>
    <col min="1799" max="1799" width="10.42578125" customWidth="1"/>
    <col min="1800" max="1800" width="10.28515625" customWidth="1"/>
    <col min="1802" max="1802" width="10.7109375" customWidth="1"/>
    <col min="2043" max="2043" width="9.7109375" bestFit="1" customWidth="1"/>
    <col min="2045" max="2045" width="9.5703125" bestFit="1" customWidth="1"/>
    <col min="2046" max="2046" width="10.7109375" customWidth="1"/>
    <col min="2047" max="2047" width="10.85546875" customWidth="1"/>
    <col min="2048" max="2048" width="9.42578125" bestFit="1" customWidth="1"/>
    <col min="2049" max="2049" width="10.140625" customWidth="1"/>
    <col min="2050" max="2050" width="9.42578125" bestFit="1" customWidth="1"/>
    <col min="2051" max="2051" width="10.85546875" bestFit="1" customWidth="1"/>
    <col min="2052" max="2052" width="9.28515625" bestFit="1" customWidth="1"/>
    <col min="2053" max="2053" width="11.140625" customWidth="1"/>
    <col min="2054" max="2054" width="9.42578125" bestFit="1" customWidth="1"/>
    <col min="2055" max="2055" width="10.42578125" customWidth="1"/>
    <col min="2056" max="2056" width="10.28515625" customWidth="1"/>
    <col min="2058" max="2058" width="10.7109375" customWidth="1"/>
    <col min="2299" max="2299" width="9.7109375" bestFit="1" customWidth="1"/>
    <col min="2301" max="2301" width="9.5703125" bestFit="1" customWidth="1"/>
    <col min="2302" max="2302" width="10.7109375" customWidth="1"/>
    <col min="2303" max="2303" width="10.85546875" customWidth="1"/>
    <col min="2304" max="2304" width="9.42578125" bestFit="1" customWidth="1"/>
    <col min="2305" max="2305" width="10.140625" customWidth="1"/>
    <col min="2306" max="2306" width="9.42578125" bestFit="1" customWidth="1"/>
    <col min="2307" max="2307" width="10.85546875" bestFit="1" customWidth="1"/>
    <col min="2308" max="2308" width="9.28515625" bestFit="1" customWidth="1"/>
    <col min="2309" max="2309" width="11.140625" customWidth="1"/>
    <col min="2310" max="2310" width="9.42578125" bestFit="1" customWidth="1"/>
    <col min="2311" max="2311" width="10.42578125" customWidth="1"/>
    <col min="2312" max="2312" width="10.28515625" customWidth="1"/>
    <col min="2314" max="2314" width="10.7109375" customWidth="1"/>
    <col min="2555" max="2555" width="9.7109375" bestFit="1" customWidth="1"/>
    <col min="2557" max="2557" width="9.5703125" bestFit="1" customWidth="1"/>
    <col min="2558" max="2558" width="10.7109375" customWidth="1"/>
    <col min="2559" max="2559" width="10.85546875" customWidth="1"/>
    <col min="2560" max="2560" width="9.42578125" bestFit="1" customWidth="1"/>
    <col min="2561" max="2561" width="10.140625" customWidth="1"/>
    <col min="2562" max="2562" width="9.42578125" bestFit="1" customWidth="1"/>
    <col min="2563" max="2563" width="10.85546875" bestFit="1" customWidth="1"/>
    <col min="2564" max="2564" width="9.28515625" bestFit="1" customWidth="1"/>
    <col min="2565" max="2565" width="11.140625" customWidth="1"/>
    <col min="2566" max="2566" width="9.42578125" bestFit="1" customWidth="1"/>
    <col min="2567" max="2567" width="10.42578125" customWidth="1"/>
    <col min="2568" max="2568" width="10.28515625" customWidth="1"/>
    <col min="2570" max="2570" width="10.7109375" customWidth="1"/>
    <col min="2811" max="2811" width="9.7109375" bestFit="1" customWidth="1"/>
    <col min="2813" max="2813" width="9.5703125" bestFit="1" customWidth="1"/>
    <col min="2814" max="2814" width="10.7109375" customWidth="1"/>
    <col min="2815" max="2815" width="10.85546875" customWidth="1"/>
    <col min="2816" max="2816" width="9.42578125" bestFit="1" customWidth="1"/>
    <col min="2817" max="2817" width="10.140625" customWidth="1"/>
    <col min="2818" max="2818" width="9.42578125" bestFit="1" customWidth="1"/>
    <col min="2819" max="2819" width="10.85546875" bestFit="1" customWidth="1"/>
    <col min="2820" max="2820" width="9.28515625" bestFit="1" customWidth="1"/>
    <col min="2821" max="2821" width="11.140625" customWidth="1"/>
    <col min="2822" max="2822" width="9.42578125" bestFit="1" customWidth="1"/>
    <col min="2823" max="2823" width="10.42578125" customWidth="1"/>
    <col min="2824" max="2824" width="10.28515625" customWidth="1"/>
    <col min="2826" max="2826" width="10.7109375" customWidth="1"/>
    <col min="3067" max="3067" width="9.7109375" bestFit="1" customWidth="1"/>
    <col min="3069" max="3069" width="9.5703125" bestFit="1" customWidth="1"/>
    <col min="3070" max="3070" width="10.7109375" customWidth="1"/>
    <col min="3071" max="3071" width="10.85546875" customWidth="1"/>
    <col min="3072" max="3072" width="9.42578125" bestFit="1" customWidth="1"/>
    <col min="3073" max="3073" width="10.140625" customWidth="1"/>
    <col min="3074" max="3074" width="9.42578125" bestFit="1" customWidth="1"/>
    <col min="3075" max="3075" width="10.85546875" bestFit="1" customWidth="1"/>
    <col min="3076" max="3076" width="9.28515625" bestFit="1" customWidth="1"/>
    <col min="3077" max="3077" width="11.140625" customWidth="1"/>
    <col min="3078" max="3078" width="9.42578125" bestFit="1" customWidth="1"/>
    <col min="3079" max="3079" width="10.42578125" customWidth="1"/>
    <col min="3080" max="3080" width="10.28515625" customWidth="1"/>
    <col min="3082" max="3082" width="10.7109375" customWidth="1"/>
    <col min="3323" max="3323" width="9.7109375" bestFit="1" customWidth="1"/>
    <col min="3325" max="3325" width="9.5703125" bestFit="1" customWidth="1"/>
    <col min="3326" max="3326" width="10.7109375" customWidth="1"/>
    <col min="3327" max="3327" width="10.85546875" customWidth="1"/>
    <col min="3328" max="3328" width="9.42578125" bestFit="1" customWidth="1"/>
    <col min="3329" max="3329" width="10.140625" customWidth="1"/>
    <col min="3330" max="3330" width="9.42578125" bestFit="1" customWidth="1"/>
    <col min="3331" max="3331" width="10.85546875" bestFit="1" customWidth="1"/>
    <col min="3332" max="3332" width="9.28515625" bestFit="1" customWidth="1"/>
    <col min="3333" max="3333" width="11.140625" customWidth="1"/>
    <col min="3334" max="3334" width="9.42578125" bestFit="1" customWidth="1"/>
    <col min="3335" max="3335" width="10.42578125" customWidth="1"/>
    <col min="3336" max="3336" width="10.28515625" customWidth="1"/>
    <col min="3338" max="3338" width="10.7109375" customWidth="1"/>
    <col min="3579" max="3579" width="9.7109375" bestFit="1" customWidth="1"/>
    <col min="3581" max="3581" width="9.5703125" bestFit="1" customWidth="1"/>
    <col min="3582" max="3582" width="10.7109375" customWidth="1"/>
    <col min="3583" max="3583" width="10.85546875" customWidth="1"/>
    <col min="3584" max="3584" width="9.42578125" bestFit="1" customWidth="1"/>
    <col min="3585" max="3585" width="10.140625" customWidth="1"/>
    <col min="3586" max="3586" width="9.42578125" bestFit="1" customWidth="1"/>
    <col min="3587" max="3587" width="10.85546875" bestFit="1" customWidth="1"/>
    <col min="3588" max="3588" width="9.28515625" bestFit="1" customWidth="1"/>
    <col min="3589" max="3589" width="11.140625" customWidth="1"/>
    <col min="3590" max="3590" width="9.42578125" bestFit="1" customWidth="1"/>
    <col min="3591" max="3591" width="10.42578125" customWidth="1"/>
    <col min="3592" max="3592" width="10.28515625" customWidth="1"/>
    <col min="3594" max="3594" width="10.7109375" customWidth="1"/>
    <col min="3835" max="3835" width="9.7109375" bestFit="1" customWidth="1"/>
    <col min="3837" max="3837" width="9.5703125" bestFit="1" customWidth="1"/>
    <col min="3838" max="3838" width="10.7109375" customWidth="1"/>
    <col min="3839" max="3839" width="10.85546875" customWidth="1"/>
    <col min="3840" max="3840" width="9.42578125" bestFit="1" customWidth="1"/>
    <col min="3841" max="3841" width="10.140625" customWidth="1"/>
    <col min="3842" max="3842" width="9.42578125" bestFit="1" customWidth="1"/>
    <col min="3843" max="3843" width="10.85546875" bestFit="1" customWidth="1"/>
    <col min="3844" max="3844" width="9.28515625" bestFit="1" customWidth="1"/>
    <col min="3845" max="3845" width="11.140625" customWidth="1"/>
    <col min="3846" max="3846" width="9.42578125" bestFit="1" customWidth="1"/>
    <col min="3847" max="3847" width="10.42578125" customWidth="1"/>
    <col min="3848" max="3848" width="10.28515625" customWidth="1"/>
    <col min="3850" max="3850" width="10.7109375" customWidth="1"/>
    <col min="4091" max="4091" width="9.7109375" bestFit="1" customWidth="1"/>
    <col min="4093" max="4093" width="9.5703125" bestFit="1" customWidth="1"/>
    <col min="4094" max="4094" width="10.7109375" customWidth="1"/>
    <col min="4095" max="4095" width="10.85546875" customWidth="1"/>
    <col min="4096" max="4096" width="9.42578125" bestFit="1" customWidth="1"/>
    <col min="4097" max="4097" width="10.140625" customWidth="1"/>
    <col min="4098" max="4098" width="9.42578125" bestFit="1" customWidth="1"/>
    <col min="4099" max="4099" width="10.85546875" bestFit="1" customWidth="1"/>
    <col min="4100" max="4100" width="9.28515625" bestFit="1" customWidth="1"/>
    <col min="4101" max="4101" width="11.140625" customWidth="1"/>
    <col min="4102" max="4102" width="9.42578125" bestFit="1" customWidth="1"/>
    <col min="4103" max="4103" width="10.42578125" customWidth="1"/>
    <col min="4104" max="4104" width="10.28515625" customWidth="1"/>
    <col min="4106" max="4106" width="10.7109375" customWidth="1"/>
    <col min="4347" max="4347" width="9.7109375" bestFit="1" customWidth="1"/>
    <col min="4349" max="4349" width="9.5703125" bestFit="1" customWidth="1"/>
    <col min="4350" max="4350" width="10.7109375" customWidth="1"/>
    <col min="4351" max="4351" width="10.85546875" customWidth="1"/>
    <col min="4352" max="4352" width="9.42578125" bestFit="1" customWidth="1"/>
    <col min="4353" max="4353" width="10.140625" customWidth="1"/>
    <col min="4354" max="4354" width="9.42578125" bestFit="1" customWidth="1"/>
    <col min="4355" max="4355" width="10.85546875" bestFit="1" customWidth="1"/>
    <col min="4356" max="4356" width="9.28515625" bestFit="1" customWidth="1"/>
    <col min="4357" max="4357" width="11.140625" customWidth="1"/>
    <col min="4358" max="4358" width="9.42578125" bestFit="1" customWidth="1"/>
    <col min="4359" max="4359" width="10.42578125" customWidth="1"/>
    <col min="4360" max="4360" width="10.28515625" customWidth="1"/>
    <col min="4362" max="4362" width="10.7109375" customWidth="1"/>
    <col min="4603" max="4603" width="9.7109375" bestFit="1" customWidth="1"/>
    <col min="4605" max="4605" width="9.5703125" bestFit="1" customWidth="1"/>
    <col min="4606" max="4606" width="10.7109375" customWidth="1"/>
    <col min="4607" max="4607" width="10.85546875" customWidth="1"/>
    <col min="4608" max="4608" width="9.42578125" bestFit="1" customWidth="1"/>
    <col min="4609" max="4609" width="10.140625" customWidth="1"/>
    <col min="4610" max="4610" width="9.42578125" bestFit="1" customWidth="1"/>
    <col min="4611" max="4611" width="10.85546875" bestFit="1" customWidth="1"/>
    <col min="4612" max="4612" width="9.28515625" bestFit="1" customWidth="1"/>
    <col min="4613" max="4613" width="11.140625" customWidth="1"/>
    <col min="4614" max="4614" width="9.42578125" bestFit="1" customWidth="1"/>
    <col min="4615" max="4615" width="10.42578125" customWidth="1"/>
    <col min="4616" max="4616" width="10.28515625" customWidth="1"/>
    <col min="4618" max="4618" width="10.7109375" customWidth="1"/>
    <col min="4859" max="4859" width="9.7109375" bestFit="1" customWidth="1"/>
    <col min="4861" max="4861" width="9.5703125" bestFit="1" customWidth="1"/>
    <col min="4862" max="4862" width="10.7109375" customWidth="1"/>
    <col min="4863" max="4863" width="10.85546875" customWidth="1"/>
    <col min="4864" max="4864" width="9.42578125" bestFit="1" customWidth="1"/>
    <col min="4865" max="4865" width="10.140625" customWidth="1"/>
    <col min="4866" max="4866" width="9.42578125" bestFit="1" customWidth="1"/>
    <col min="4867" max="4867" width="10.85546875" bestFit="1" customWidth="1"/>
    <col min="4868" max="4868" width="9.28515625" bestFit="1" customWidth="1"/>
    <col min="4869" max="4869" width="11.140625" customWidth="1"/>
    <col min="4870" max="4870" width="9.42578125" bestFit="1" customWidth="1"/>
    <col min="4871" max="4871" width="10.42578125" customWidth="1"/>
    <col min="4872" max="4872" width="10.28515625" customWidth="1"/>
    <col min="4874" max="4874" width="10.7109375" customWidth="1"/>
    <col min="5115" max="5115" width="9.7109375" bestFit="1" customWidth="1"/>
    <col min="5117" max="5117" width="9.5703125" bestFit="1" customWidth="1"/>
    <col min="5118" max="5118" width="10.7109375" customWidth="1"/>
    <col min="5119" max="5119" width="10.85546875" customWidth="1"/>
    <col min="5120" max="5120" width="9.42578125" bestFit="1" customWidth="1"/>
    <col min="5121" max="5121" width="10.140625" customWidth="1"/>
    <col min="5122" max="5122" width="9.42578125" bestFit="1" customWidth="1"/>
    <col min="5123" max="5123" width="10.85546875" bestFit="1" customWidth="1"/>
    <col min="5124" max="5124" width="9.28515625" bestFit="1" customWidth="1"/>
    <col min="5125" max="5125" width="11.140625" customWidth="1"/>
    <col min="5126" max="5126" width="9.42578125" bestFit="1" customWidth="1"/>
    <col min="5127" max="5127" width="10.42578125" customWidth="1"/>
    <col min="5128" max="5128" width="10.28515625" customWidth="1"/>
    <col min="5130" max="5130" width="10.7109375" customWidth="1"/>
    <col min="5371" max="5371" width="9.7109375" bestFit="1" customWidth="1"/>
    <col min="5373" max="5373" width="9.5703125" bestFit="1" customWidth="1"/>
    <col min="5374" max="5374" width="10.7109375" customWidth="1"/>
    <col min="5375" max="5375" width="10.85546875" customWidth="1"/>
    <col min="5376" max="5376" width="9.42578125" bestFit="1" customWidth="1"/>
    <col min="5377" max="5377" width="10.140625" customWidth="1"/>
    <col min="5378" max="5378" width="9.42578125" bestFit="1" customWidth="1"/>
    <col min="5379" max="5379" width="10.85546875" bestFit="1" customWidth="1"/>
    <col min="5380" max="5380" width="9.28515625" bestFit="1" customWidth="1"/>
    <col min="5381" max="5381" width="11.140625" customWidth="1"/>
    <col min="5382" max="5382" width="9.42578125" bestFit="1" customWidth="1"/>
    <col min="5383" max="5383" width="10.42578125" customWidth="1"/>
    <col min="5384" max="5384" width="10.28515625" customWidth="1"/>
    <col min="5386" max="5386" width="10.7109375" customWidth="1"/>
    <col min="5627" max="5627" width="9.7109375" bestFit="1" customWidth="1"/>
    <col min="5629" max="5629" width="9.5703125" bestFit="1" customWidth="1"/>
    <col min="5630" max="5630" width="10.7109375" customWidth="1"/>
    <col min="5631" max="5631" width="10.85546875" customWidth="1"/>
    <col min="5632" max="5632" width="9.42578125" bestFit="1" customWidth="1"/>
    <col min="5633" max="5633" width="10.140625" customWidth="1"/>
    <col min="5634" max="5634" width="9.42578125" bestFit="1" customWidth="1"/>
    <col min="5635" max="5635" width="10.85546875" bestFit="1" customWidth="1"/>
    <col min="5636" max="5636" width="9.28515625" bestFit="1" customWidth="1"/>
    <col min="5637" max="5637" width="11.140625" customWidth="1"/>
    <col min="5638" max="5638" width="9.42578125" bestFit="1" customWidth="1"/>
    <col min="5639" max="5639" width="10.42578125" customWidth="1"/>
    <col min="5640" max="5640" width="10.28515625" customWidth="1"/>
    <col min="5642" max="5642" width="10.7109375" customWidth="1"/>
    <col min="5883" max="5883" width="9.7109375" bestFit="1" customWidth="1"/>
    <col min="5885" max="5885" width="9.5703125" bestFit="1" customWidth="1"/>
    <col min="5886" max="5886" width="10.7109375" customWidth="1"/>
    <col min="5887" max="5887" width="10.85546875" customWidth="1"/>
    <col min="5888" max="5888" width="9.42578125" bestFit="1" customWidth="1"/>
    <col min="5889" max="5889" width="10.140625" customWidth="1"/>
    <col min="5890" max="5890" width="9.42578125" bestFit="1" customWidth="1"/>
    <col min="5891" max="5891" width="10.85546875" bestFit="1" customWidth="1"/>
    <col min="5892" max="5892" width="9.28515625" bestFit="1" customWidth="1"/>
    <col min="5893" max="5893" width="11.140625" customWidth="1"/>
    <col min="5894" max="5894" width="9.42578125" bestFit="1" customWidth="1"/>
    <col min="5895" max="5895" width="10.42578125" customWidth="1"/>
    <col min="5896" max="5896" width="10.28515625" customWidth="1"/>
    <col min="5898" max="5898" width="10.7109375" customWidth="1"/>
    <col min="6139" max="6139" width="9.7109375" bestFit="1" customWidth="1"/>
    <col min="6141" max="6141" width="9.5703125" bestFit="1" customWidth="1"/>
    <col min="6142" max="6142" width="10.7109375" customWidth="1"/>
    <col min="6143" max="6143" width="10.85546875" customWidth="1"/>
    <col min="6144" max="6144" width="9.42578125" bestFit="1" customWidth="1"/>
    <col min="6145" max="6145" width="10.140625" customWidth="1"/>
    <col min="6146" max="6146" width="9.42578125" bestFit="1" customWidth="1"/>
    <col min="6147" max="6147" width="10.85546875" bestFit="1" customWidth="1"/>
    <col min="6148" max="6148" width="9.28515625" bestFit="1" customWidth="1"/>
    <col min="6149" max="6149" width="11.140625" customWidth="1"/>
    <col min="6150" max="6150" width="9.42578125" bestFit="1" customWidth="1"/>
    <col min="6151" max="6151" width="10.42578125" customWidth="1"/>
    <col min="6152" max="6152" width="10.28515625" customWidth="1"/>
    <col min="6154" max="6154" width="10.7109375" customWidth="1"/>
    <col min="6395" max="6395" width="9.7109375" bestFit="1" customWidth="1"/>
    <col min="6397" max="6397" width="9.5703125" bestFit="1" customWidth="1"/>
    <col min="6398" max="6398" width="10.7109375" customWidth="1"/>
    <col min="6399" max="6399" width="10.85546875" customWidth="1"/>
    <col min="6400" max="6400" width="9.42578125" bestFit="1" customWidth="1"/>
    <col min="6401" max="6401" width="10.140625" customWidth="1"/>
    <col min="6402" max="6402" width="9.42578125" bestFit="1" customWidth="1"/>
    <col min="6403" max="6403" width="10.85546875" bestFit="1" customWidth="1"/>
    <col min="6404" max="6404" width="9.28515625" bestFit="1" customWidth="1"/>
    <col min="6405" max="6405" width="11.140625" customWidth="1"/>
    <col min="6406" max="6406" width="9.42578125" bestFit="1" customWidth="1"/>
    <col min="6407" max="6407" width="10.42578125" customWidth="1"/>
    <col min="6408" max="6408" width="10.28515625" customWidth="1"/>
    <col min="6410" max="6410" width="10.7109375" customWidth="1"/>
    <col min="6651" max="6651" width="9.7109375" bestFit="1" customWidth="1"/>
    <col min="6653" max="6653" width="9.5703125" bestFit="1" customWidth="1"/>
    <col min="6654" max="6654" width="10.7109375" customWidth="1"/>
    <col min="6655" max="6655" width="10.85546875" customWidth="1"/>
    <col min="6656" max="6656" width="9.42578125" bestFit="1" customWidth="1"/>
    <col min="6657" max="6657" width="10.140625" customWidth="1"/>
    <col min="6658" max="6658" width="9.42578125" bestFit="1" customWidth="1"/>
    <col min="6659" max="6659" width="10.85546875" bestFit="1" customWidth="1"/>
    <col min="6660" max="6660" width="9.28515625" bestFit="1" customWidth="1"/>
    <col min="6661" max="6661" width="11.140625" customWidth="1"/>
    <col min="6662" max="6662" width="9.42578125" bestFit="1" customWidth="1"/>
    <col min="6663" max="6663" width="10.42578125" customWidth="1"/>
    <col min="6664" max="6664" width="10.28515625" customWidth="1"/>
    <col min="6666" max="6666" width="10.7109375" customWidth="1"/>
    <col min="6907" max="6907" width="9.7109375" bestFit="1" customWidth="1"/>
    <col min="6909" max="6909" width="9.5703125" bestFit="1" customWidth="1"/>
    <col min="6910" max="6910" width="10.7109375" customWidth="1"/>
    <col min="6911" max="6911" width="10.85546875" customWidth="1"/>
    <col min="6912" max="6912" width="9.42578125" bestFit="1" customWidth="1"/>
    <col min="6913" max="6913" width="10.140625" customWidth="1"/>
    <col min="6914" max="6914" width="9.42578125" bestFit="1" customWidth="1"/>
    <col min="6915" max="6915" width="10.85546875" bestFit="1" customWidth="1"/>
    <col min="6916" max="6916" width="9.28515625" bestFit="1" customWidth="1"/>
    <col min="6917" max="6917" width="11.140625" customWidth="1"/>
    <col min="6918" max="6918" width="9.42578125" bestFit="1" customWidth="1"/>
    <col min="6919" max="6919" width="10.42578125" customWidth="1"/>
    <col min="6920" max="6920" width="10.28515625" customWidth="1"/>
    <col min="6922" max="6922" width="10.7109375" customWidth="1"/>
    <col min="7163" max="7163" width="9.7109375" bestFit="1" customWidth="1"/>
    <col min="7165" max="7165" width="9.5703125" bestFit="1" customWidth="1"/>
    <col min="7166" max="7166" width="10.7109375" customWidth="1"/>
    <col min="7167" max="7167" width="10.85546875" customWidth="1"/>
    <col min="7168" max="7168" width="9.42578125" bestFit="1" customWidth="1"/>
    <col min="7169" max="7169" width="10.140625" customWidth="1"/>
    <col min="7170" max="7170" width="9.42578125" bestFit="1" customWidth="1"/>
    <col min="7171" max="7171" width="10.85546875" bestFit="1" customWidth="1"/>
    <col min="7172" max="7172" width="9.28515625" bestFit="1" customWidth="1"/>
    <col min="7173" max="7173" width="11.140625" customWidth="1"/>
    <col min="7174" max="7174" width="9.42578125" bestFit="1" customWidth="1"/>
    <col min="7175" max="7175" width="10.42578125" customWidth="1"/>
    <col min="7176" max="7176" width="10.28515625" customWidth="1"/>
    <col min="7178" max="7178" width="10.7109375" customWidth="1"/>
    <col min="7419" max="7419" width="9.7109375" bestFit="1" customWidth="1"/>
    <col min="7421" max="7421" width="9.5703125" bestFit="1" customWidth="1"/>
    <col min="7422" max="7422" width="10.7109375" customWidth="1"/>
    <col min="7423" max="7423" width="10.85546875" customWidth="1"/>
    <col min="7424" max="7424" width="9.42578125" bestFit="1" customWidth="1"/>
    <col min="7425" max="7425" width="10.140625" customWidth="1"/>
    <col min="7426" max="7426" width="9.42578125" bestFit="1" customWidth="1"/>
    <col min="7427" max="7427" width="10.85546875" bestFit="1" customWidth="1"/>
    <col min="7428" max="7428" width="9.28515625" bestFit="1" customWidth="1"/>
    <col min="7429" max="7429" width="11.140625" customWidth="1"/>
    <col min="7430" max="7430" width="9.42578125" bestFit="1" customWidth="1"/>
    <col min="7431" max="7431" width="10.42578125" customWidth="1"/>
    <col min="7432" max="7432" width="10.28515625" customWidth="1"/>
    <col min="7434" max="7434" width="10.7109375" customWidth="1"/>
    <col min="7675" max="7675" width="9.7109375" bestFit="1" customWidth="1"/>
    <col min="7677" max="7677" width="9.5703125" bestFit="1" customWidth="1"/>
    <col min="7678" max="7678" width="10.7109375" customWidth="1"/>
    <col min="7679" max="7679" width="10.85546875" customWidth="1"/>
    <col min="7680" max="7680" width="9.42578125" bestFit="1" customWidth="1"/>
    <col min="7681" max="7681" width="10.140625" customWidth="1"/>
    <col min="7682" max="7682" width="9.42578125" bestFit="1" customWidth="1"/>
    <col min="7683" max="7683" width="10.85546875" bestFit="1" customWidth="1"/>
    <col min="7684" max="7684" width="9.28515625" bestFit="1" customWidth="1"/>
    <col min="7685" max="7685" width="11.140625" customWidth="1"/>
    <col min="7686" max="7686" width="9.42578125" bestFit="1" customWidth="1"/>
    <col min="7687" max="7687" width="10.42578125" customWidth="1"/>
    <col min="7688" max="7688" width="10.28515625" customWidth="1"/>
    <col min="7690" max="7690" width="10.7109375" customWidth="1"/>
    <col min="7931" max="7931" width="9.7109375" bestFit="1" customWidth="1"/>
    <col min="7933" max="7933" width="9.5703125" bestFit="1" customWidth="1"/>
    <col min="7934" max="7934" width="10.7109375" customWidth="1"/>
    <col min="7935" max="7935" width="10.85546875" customWidth="1"/>
    <col min="7936" max="7936" width="9.42578125" bestFit="1" customWidth="1"/>
    <col min="7937" max="7937" width="10.140625" customWidth="1"/>
    <col min="7938" max="7938" width="9.42578125" bestFit="1" customWidth="1"/>
    <col min="7939" max="7939" width="10.85546875" bestFit="1" customWidth="1"/>
    <col min="7940" max="7940" width="9.28515625" bestFit="1" customWidth="1"/>
    <col min="7941" max="7941" width="11.140625" customWidth="1"/>
    <col min="7942" max="7942" width="9.42578125" bestFit="1" customWidth="1"/>
    <col min="7943" max="7943" width="10.42578125" customWidth="1"/>
    <col min="7944" max="7944" width="10.28515625" customWidth="1"/>
    <col min="7946" max="7946" width="10.7109375" customWidth="1"/>
    <col min="8187" max="8187" width="9.7109375" bestFit="1" customWidth="1"/>
    <col min="8189" max="8189" width="9.5703125" bestFit="1" customWidth="1"/>
    <col min="8190" max="8190" width="10.7109375" customWidth="1"/>
    <col min="8191" max="8191" width="10.85546875" customWidth="1"/>
    <col min="8192" max="8192" width="9.42578125" bestFit="1" customWidth="1"/>
    <col min="8193" max="8193" width="10.140625" customWidth="1"/>
    <col min="8194" max="8194" width="9.42578125" bestFit="1" customWidth="1"/>
    <col min="8195" max="8195" width="10.85546875" bestFit="1" customWidth="1"/>
    <col min="8196" max="8196" width="9.28515625" bestFit="1" customWidth="1"/>
    <col min="8197" max="8197" width="11.140625" customWidth="1"/>
    <col min="8198" max="8198" width="9.42578125" bestFit="1" customWidth="1"/>
    <col min="8199" max="8199" width="10.42578125" customWidth="1"/>
    <col min="8200" max="8200" width="10.28515625" customWidth="1"/>
    <col min="8202" max="8202" width="10.7109375" customWidth="1"/>
    <col min="8443" max="8443" width="9.7109375" bestFit="1" customWidth="1"/>
    <col min="8445" max="8445" width="9.5703125" bestFit="1" customWidth="1"/>
    <col min="8446" max="8446" width="10.7109375" customWidth="1"/>
    <col min="8447" max="8447" width="10.85546875" customWidth="1"/>
    <col min="8448" max="8448" width="9.42578125" bestFit="1" customWidth="1"/>
    <col min="8449" max="8449" width="10.140625" customWidth="1"/>
    <col min="8450" max="8450" width="9.42578125" bestFit="1" customWidth="1"/>
    <col min="8451" max="8451" width="10.85546875" bestFit="1" customWidth="1"/>
    <col min="8452" max="8452" width="9.28515625" bestFit="1" customWidth="1"/>
    <col min="8453" max="8453" width="11.140625" customWidth="1"/>
    <col min="8454" max="8454" width="9.42578125" bestFit="1" customWidth="1"/>
    <col min="8455" max="8455" width="10.42578125" customWidth="1"/>
    <col min="8456" max="8456" width="10.28515625" customWidth="1"/>
    <col min="8458" max="8458" width="10.7109375" customWidth="1"/>
    <col min="8699" max="8699" width="9.7109375" bestFit="1" customWidth="1"/>
    <col min="8701" max="8701" width="9.5703125" bestFit="1" customWidth="1"/>
    <col min="8702" max="8702" width="10.7109375" customWidth="1"/>
    <col min="8703" max="8703" width="10.85546875" customWidth="1"/>
    <col min="8704" max="8704" width="9.42578125" bestFit="1" customWidth="1"/>
    <col min="8705" max="8705" width="10.140625" customWidth="1"/>
    <col min="8706" max="8706" width="9.42578125" bestFit="1" customWidth="1"/>
    <col min="8707" max="8707" width="10.85546875" bestFit="1" customWidth="1"/>
    <col min="8708" max="8708" width="9.28515625" bestFit="1" customWidth="1"/>
    <col min="8709" max="8709" width="11.140625" customWidth="1"/>
    <col min="8710" max="8710" width="9.42578125" bestFit="1" customWidth="1"/>
    <col min="8711" max="8711" width="10.42578125" customWidth="1"/>
    <col min="8712" max="8712" width="10.28515625" customWidth="1"/>
    <col min="8714" max="8714" width="10.7109375" customWidth="1"/>
    <col min="8955" max="8955" width="9.7109375" bestFit="1" customWidth="1"/>
    <col min="8957" max="8957" width="9.5703125" bestFit="1" customWidth="1"/>
    <col min="8958" max="8958" width="10.7109375" customWidth="1"/>
    <col min="8959" max="8959" width="10.85546875" customWidth="1"/>
    <col min="8960" max="8960" width="9.42578125" bestFit="1" customWidth="1"/>
    <col min="8961" max="8961" width="10.140625" customWidth="1"/>
    <col min="8962" max="8962" width="9.42578125" bestFit="1" customWidth="1"/>
    <col min="8963" max="8963" width="10.85546875" bestFit="1" customWidth="1"/>
    <col min="8964" max="8964" width="9.28515625" bestFit="1" customWidth="1"/>
    <col min="8965" max="8965" width="11.140625" customWidth="1"/>
    <col min="8966" max="8966" width="9.42578125" bestFit="1" customWidth="1"/>
    <col min="8967" max="8967" width="10.42578125" customWidth="1"/>
    <col min="8968" max="8968" width="10.28515625" customWidth="1"/>
    <col min="8970" max="8970" width="10.7109375" customWidth="1"/>
    <col min="9211" max="9211" width="9.7109375" bestFit="1" customWidth="1"/>
    <col min="9213" max="9213" width="9.5703125" bestFit="1" customWidth="1"/>
    <col min="9214" max="9214" width="10.7109375" customWidth="1"/>
    <col min="9215" max="9215" width="10.85546875" customWidth="1"/>
    <col min="9216" max="9216" width="9.42578125" bestFit="1" customWidth="1"/>
    <col min="9217" max="9217" width="10.140625" customWidth="1"/>
    <col min="9218" max="9218" width="9.42578125" bestFit="1" customWidth="1"/>
    <col min="9219" max="9219" width="10.85546875" bestFit="1" customWidth="1"/>
    <col min="9220" max="9220" width="9.28515625" bestFit="1" customWidth="1"/>
    <col min="9221" max="9221" width="11.140625" customWidth="1"/>
    <col min="9222" max="9222" width="9.42578125" bestFit="1" customWidth="1"/>
    <col min="9223" max="9223" width="10.42578125" customWidth="1"/>
    <col min="9224" max="9224" width="10.28515625" customWidth="1"/>
    <col min="9226" max="9226" width="10.7109375" customWidth="1"/>
    <col min="9467" max="9467" width="9.7109375" bestFit="1" customWidth="1"/>
    <col min="9469" max="9469" width="9.5703125" bestFit="1" customWidth="1"/>
    <col min="9470" max="9470" width="10.7109375" customWidth="1"/>
    <col min="9471" max="9471" width="10.85546875" customWidth="1"/>
    <col min="9472" max="9472" width="9.42578125" bestFit="1" customWidth="1"/>
    <col min="9473" max="9473" width="10.140625" customWidth="1"/>
    <col min="9474" max="9474" width="9.42578125" bestFit="1" customWidth="1"/>
    <col min="9475" max="9475" width="10.85546875" bestFit="1" customWidth="1"/>
    <col min="9476" max="9476" width="9.28515625" bestFit="1" customWidth="1"/>
    <col min="9477" max="9477" width="11.140625" customWidth="1"/>
    <col min="9478" max="9478" width="9.42578125" bestFit="1" customWidth="1"/>
    <col min="9479" max="9479" width="10.42578125" customWidth="1"/>
    <col min="9480" max="9480" width="10.28515625" customWidth="1"/>
    <col min="9482" max="9482" width="10.7109375" customWidth="1"/>
    <col min="9723" max="9723" width="9.7109375" bestFit="1" customWidth="1"/>
    <col min="9725" max="9725" width="9.5703125" bestFit="1" customWidth="1"/>
    <col min="9726" max="9726" width="10.7109375" customWidth="1"/>
    <col min="9727" max="9727" width="10.85546875" customWidth="1"/>
    <col min="9728" max="9728" width="9.42578125" bestFit="1" customWidth="1"/>
    <col min="9729" max="9729" width="10.140625" customWidth="1"/>
    <col min="9730" max="9730" width="9.42578125" bestFit="1" customWidth="1"/>
    <col min="9731" max="9731" width="10.85546875" bestFit="1" customWidth="1"/>
    <col min="9732" max="9732" width="9.28515625" bestFit="1" customWidth="1"/>
    <col min="9733" max="9733" width="11.140625" customWidth="1"/>
    <col min="9734" max="9734" width="9.42578125" bestFit="1" customWidth="1"/>
    <col min="9735" max="9735" width="10.42578125" customWidth="1"/>
    <col min="9736" max="9736" width="10.28515625" customWidth="1"/>
    <col min="9738" max="9738" width="10.7109375" customWidth="1"/>
    <col min="9979" max="9979" width="9.7109375" bestFit="1" customWidth="1"/>
    <col min="9981" max="9981" width="9.5703125" bestFit="1" customWidth="1"/>
    <col min="9982" max="9982" width="10.7109375" customWidth="1"/>
    <col min="9983" max="9983" width="10.85546875" customWidth="1"/>
    <col min="9984" max="9984" width="9.42578125" bestFit="1" customWidth="1"/>
    <col min="9985" max="9985" width="10.140625" customWidth="1"/>
    <col min="9986" max="9986" width="9.42578125" bestFit="1" customWidth="1"/>
    <col min="9987" max="9987" width="10.85546875" bestFit="1" customWidth="1"/>
    <col min="9988" max="9988" width="9.28515625" bestFit="1" customWidth="1"/>
    <col min="9989" max="9989" width="11.140625" customWidth="1"/>
    <col min="9990" max="9990" width="9.42578125" bestFit="1" customWidth="1"/>
    <col min="9991" max="9991" width="10.42578125" customWidth="1"/>
    <col min="9992" max="9992" width="10.28515625" customWidth="1"/>
    <col min="9994" max="9994" width="10.7109375" customWidth="1"/>
    <col min="10235" max="10235" width="9.7109375" bestFit="1" customWidth="1"/>
    <col min="10237" max="10237" width="9.5703125" bestFit="1" customWidth="1"/>
    <col min="10238" max="10238" width="10.7109375" customWidth="1"/>
    <col min="10239" max="10239" width="10.85546875" customWidth="1"/>
    <col min="10240" max="10240" width="9.42578125" bestFit="1" customWidth="1"/>
    <col min="10241" max="10241" width="10.140625" customWidth="1"/>
    <col min="10242" max="10242" width="9.42578125" bestFit="1" customWidth="1"/>
    <col min="10243" max="10243" width="10.85546875" bestFit="1" customWidth="1"/>
    <col min="10244" max="10244" width="9.28515625" bestFit="1" customWidth="1"/>
    <col min="10245" max="10245" width="11.140625" customWidth="1"/>
    <col min="10246" max="10246" width="9.42578125" bestFit="1" customWidth="1"/>
    <col min="10247" max="10247" width="10.42578125" customWidth="1"/>
    <col min="10248" max="10248" width="10.28515625" customWidth="1"/>
    <col min="10250" max="10250" width="10.7109375" customWidth="1"/>
    <col min="10491" max="10491" width="9.7109375" bestFit="1" customWidth="1"/>
    <col min="10493" max="10493" width="9.5703125" bestFit="1" customWidth="1"/>
    <col min="10494" max="10494" width="10.7109375" customWidth="1"/>
    <col min="10495" max="10495" width="10.85546875" customWidth="1"/>
    <col min="10496" max="10496" width="9.42578125" bestFit="1" customWidth="1"/>
    <col min="10497" max="10497" width="10.140625" customWidth="1"/>
    <col min="10498" max="10498" width="9.42578125" bestFit="1" customWidth="1"/>
    <col min="10499" max="10499" width="10.85546875" bestFit="1" customWidth="1"/>
    <col min="10500" max="10500" width="9.28515625" bestFit="1" customWidth="1"/>
    <col min="10501" max="10501" width="11.140625" customWidth="1"/>
    <col min="10502" max="10502" width="9.42578125" bestFit="1" customWidth="1"/>
    <col min="10503" max="10503" width="10.42578125" customWidth="1"/>
    <col min="10504" max="10504" width="10.28515625" customWidth="1"/>
    <col min="10506" max="10506" width="10.7109375" customWidth="1"/>
    <col min="10747" max="10747" width="9.7109375" bestFit="1" customWidth="1"/>
    <col min="10749" max="10749" width="9.5703125" bestFit="1" customWidth="1"/>
    <col min="10750" max="10750" width="10.7109375" customWidth="1"/>
    <col min="10751" max="10751" width="10.85546875" customWidth="1"/>
    <col min="10752" max="10752" width="9.42578125" bestFit="1" customWidth="1"/>
    <col min="10753" max="10753" width="10.140625" customWidth="1"/>
    <col min="10754" max="10754" width="9.42578125" bestFit="1" customWidth="1"/>
    <col min="10755" max="10755" width="10.85546875" bestFit="1" customWidth="1"/>
    <col min="10756" max="10756" width="9.28515625" bestFit="1" customWidth="1"/>
    <col min="10757" max="10757" width="11.140625" customWidth="1"/>
    <col min="10758" max="10758" width="9.42578125" bestFit="1" customWidth="1"/>
    <col min="10759" max="10759" width="10.42578125" customWidth="1"/>
    <col min="10760" max="10760" width="10.28515625" customWidth="1"/>
    <col min="10762" max="10762" width="10.7109375" customWidth="1"/>
    <col min="11003" max="11003" width="9.7109375" bestFit="1" customWidth="1"/>
    <col min="11005" max="11005" width="9.5703125" bestFit="1" customWidth="1"/>
    <col min="11006" max="11006" width="10.7109375" customWidth="1"/>
    <col min="11007" max="11007" width="10.85546875" customWidth="1"/>
    <col min="11008" max="11008" width="9.42578125" bestFit="1" customWidth="1"/>
    <col min="11009" max="11009" width="10.140625" customWidth="1"/>
    <col min="11010" max="11010" width="9.42578125" bestFit="1" customWidth="1"/>
    <col min="11011" max="11011" width="10.85546875" bestFit="1" customWidth="1"/>
    <col min="11012" max="11012" width="9.28515625" bestFit="1" customWidth="1"/>
    <col min="11013" max="11013" width="11.140625" customWidth="1"/>
    <col min="11014" max="11014" width="9.42578125" bestFit="1" customWidth="1"/>
    <col min="11015" max="11015" width="10.42578125" customWidth="1"/>
    <col min="11016" max="11016" width="10.28515625" customWidth="1"/>
    <col min="11018" max="11018" width="10.7109375" customWidth="1"/>
    <col min="11259" max="11259" width="9.7109375" bestFit="1" customWidth="1"/>
    <col min="11261" max="11261" width="9.5703125" bestFit="1" customWidth="1"/>
    <col min="11262" max="11262" width="10.7109375" customWidth="1"/>
    <col min="11263" max="11263" width="10.85546875" customWidth="1"/>
    <col min="11264" max="11264" width="9.42578125" bestFit="1" customWidth="1"/>
    <col min="11265" max="11265" width="10.140625" customWidth="1"/>
    <col min="11266" max="11266" width="9.42578125" bestFit="1" customWidth="1"/>
    <col min="11267" max="11267" width="10.85546875" bestFit="1" customWidth="1"/>
    <col min="11268" max="11268" width="9.28515625" bestFit="1" customWidth="1"/>
    <col min="11269" max="11269" width="11.140625" customWidth="1"/>
    <col min="11270" max="11270" width="9.42578125" bestFit="1" customWidth="1"/>
    <col min="11271" max="11271" width="10.42578125" customWidth="1"/>
    <col min="11272" max="11272" width="10.28515625" customWidth="1"/>
    <col min="11274" max="11274" width="10.7109375" customWidth="1"/>
    <col min="11515" max="11515" width="9.7109375" bestFit="1" customWidth="1"/>
    <col min="11517" max="11517" width="9.5703125" bestFit="1" customWidth="1"/>
    <col min="11518" max="11518" width="10.7109375" customWidth="1"/>
    <col min="11519" max="11519" width="10.85546875" customWidth="1"/>
    <col min="11520" max="11520" width="9.42578125" bestFit="1" customWidth="1"/>
    <col min="11521" max="11521" width="10.140625" customWidth="1"/>
    <col min="11522" max="11522" width="9.42578125" bestFit="1" customWidth="1"/>
    <col min="11523" max="11523" width="10.85546875" bestFit="1" customWidth="1"/>
    <col min="11524" max="11524" width="9.28515625" bestFit="1" customWidth="1"/>
    <col min="11525" max="11525" width="11.140625" customWidth="1"/>
    <col min="11526" max="11526" width="9.42578125" bestFit="1" customWidth="1"/>
    <col min="11527" max="11527" width="10.42578125" customWidth="1"/>
    <col min="11528" max="11528" width="10.28515625" customWidth="1"/>
    <col min="11530" max="11530" width="10.7109375" customWidth="1"/>
    <col min="11771" max="11771" width="9.7109375" bestFit="1" customWidth="1"/>
    <col min="11773" max="11773" width="9.5703125" bestFit="1" customWidth="1"/>
    <col min="11774" max="11774" width="10.7109375" customWidth="1"/>
    <col min="11775" max="11775" width="10.85546875" customWidth="1"/>
    <col min="11776" max="11776" width="9.42578125" bestFit="1" customWidth="1"/>
    <col min="11777" max="11777" width="10.140625" customWidth="1"/>
    <col min="11778" max="11778" width="9.42578125" bestFit="1" customWidth="1"/>
    <col min="11779" max="11779" width="10.85546875" bestFit="1" customWidth="1"/>
    <col min="11780" max="11780" width="9.28515625" bestFit="1" customWidth="1"/>
    <col min="11781" max="11781" width="11.140625" customWidth="1"/>
    <col min="11782" max="11782" width="9.42578125" bestFit="1" customWidth="1"/>
    <col min="11783" max="11783" width="10.42578125" customWidth="1"/>
    <col min="11784" max="11784" width="10.28515625" customWidth="1"/>
    <col min="11786" max="11786" width="10.7109375" customWidth="1"/>
    <col min="12027" max="12027" width="9.7109375" bestFit="1" customWidth="1"/>
    <col min="12029" max="12029" width="9.5703125" bestFit="1" customWidth="1"/>
    <col min="12030" max="12030" width="10.7109375" customWidth="1"/>
    <col min="12031" max="12031" width="10.85546875" customWidth="1"/>
    <col min="12032" max="12032" width="9.42578125" bestFit="1" customWidth="1"/>
    <col min="12033" max="12033" width="10.140625" customWidth="1"/>
    <col min="12034" max="12034" width="9.42578125" bestFit="1" customWidth="1"/>
    <col min="12035" max="12035" width="10.85546875" bestFit="1" customWidth="1"/>
    <col min="12036" max="12036" width="9.28515625" bestFit="1" customWidth="1"/>
    <col min="12037" max="12037" width="11.140625" customWidth="1"/>
    <col min="12038" max="12038" width="9.42578125" bestFit="1" customWidth="1"/>
    <col min="12039" max="12039" width="10.42578125" customWidth="1"/>
    <col min="12040" max="12040" width="10.28515625" customWidth="1"/>
    <col min="12042" max="12042" width="10.7109375" customWidth="1"/>
    <col min="12283" max="12283" width="9.7109375" bestFit="1" customWidth="1"/>
    <col min="12285" max="12285" width="9.5703125" bestFit="1" customWidth="1"/>
    <col min="12286" max="12286" width="10.7109375" customWidth="1"/>
    <col min="12287" max="12287" width="10.85546875" customWidth="1"/>
    <col min="12288" max="12288" width="9.42578125" bestFit="1" customWidth="1"/>
    <col min="12289" max="12289" width="10.140625" customWidth="1"/>
    <col min="12290" max="12290" width="9.42578125" bestFit="1" customWidth="1"/>
    <col min="12291" max="12291" width="10.85546875" bestFit="1" customWidth="1"/>
    <col min="12292" max="12292" width="9.28515625" bestFit="1" customWidth="1"/>
    <col min="12293" max="12293" width="11.140625" customWidth="1"/>
    <col min="12294" max="12294" width="9.42578125" bestFit="1" customWidth="1"/>
    <col min="12295" max="12295" width="10.42578125" customWidth="1"/>
    <col min="12296" max="12296" width="10.28515625" customWidth="1"/>
    <col min="12298" max="12298" width="10.7109375" customWidth="1"/>
    <col min="12539" max="12539" width="9.7109375" bestFit="1" customWidth="1"/>
    <col min="12541" max="12541" width="9.5703125" bestFit="1" customWidth="1"/>
    <col min="12542" max="12542" width="10.7109375" customWidth="1"/>
    <col min="12543" max="12543" width="10.85546875" customWidth="1"/>
    <col min="12544" max="12544" width="9.42578125" bestFit="1" customWidth="1"/>
    <col min="12545" max="12545" width="10.140625" customWidth="1"/>
    <col min="12546" max="12546" width="9.42578125" bestFit="1" customWidth="1"/>
    <col min="12547" max="12547" width="10.85546875" bestFit="1" customWidth="1"/>
    <col min="12548" max="12548" width="9.28515625" bestFit="1" customWidth="1"/>
    <col min="12549" max="12549" width="11.140625" customWidth="1"/>
    <col min="12550" max="12550" width="9.42578125" bestFit="1" customWidth="1"/>
    <col min="12551" max="12551" width="10.42578125" customWidth="1"/>
    <col min="12552" max="12552" width="10.28515625" customWidth="1"/>
    <col min="12554" max="12554" width="10.7109375" customWidth="1"/>
    <col min="12795" max="12795" width="9.7109375" bestFit="1" customWidth="1"/>
    <col min="12797" max="12797" width="9.5703125" bestFit="1" customWidth="1"/>
    <col min="12798" max="12798" width="10.7109375" customWidth="1"/>
    <col min="12799" max="12799" width="10.85546875" customWidth="1"/>
    <col min="12800" max="12800" width="9.42578125" bestFit="1" customWidth="1"/>
    <col min="12801" max="12801" width="10.140625" customWidth="1"/>
    <col min="12802" max="12802" width="9.42578125" bestFit="1" customWidth="1"/>
    <col min="12803" max="12803" width="10.85546875" bestFit="1" customWidth="1"/>
    <col min="12804" max="12804" width="9.28515625" bestFit="1" customWidth="1"/>
    <col min="12805" max="12805" width="11.140625" customWidth="1"/>
    <col min="12806" max="12806" width="9.42578125" bestFit="1" customWidth="1"/>
    <col min="12807" max="12807" width="10.42578125" customWidth="1"/>
    <col min="12808" max="12808" width="10.28515625" customWidth="1"/>
    <col min="12810" max="12810" width="10.7109375" customWidth="1"/>
    <col min="13051" max="13051" width="9.7109375" bestFit="1" customWidth="1"/>
    <col min="13053" max="13053" width="9.5703125" bestFit="1" customWidth="1"/>
    <col min="13054" max="13054" width="10.7109375" customWidth="1"/>
    <col min="13055" max="13055" width="10.85546875" customWidth="1"/>
    <col min="13056" max="13056" width="9.42578125" bestFit="1" customWidth="1"/>
    <col min="13057" max="13057" width="10.140625" customWidth="1"/>
    <col min="13058" max="13058" width="9.42578125" bestFit="1" customWidth="1"/>
    <col min="13059" max="13059" width="10.85546875" bestFit="1" customWidth="1"/>
    <col min="13060" max="13060" width="9.28515625" bestFit="1" customWidth="1"/>
    <col min="13061" max="13061" width="11.140625" customWidth="1"/>
    <col min="13062" max="13062" width="9.42578125" bestFit="1" customWidth="1"/>
    <col min="13063" max="13063" width="10.42578125" customWidth="1"/>
    <col min="13064" max="13064" width="10.28515625" customWidth="1"/>
    <col min="13066" max="13066" width="10.7109375" customWidth="1"/>
    <col min="13307" max="13307" width="9.7109375" bestFit="1" customWidth="1"/>
    <col min="13309" max="13309" width="9.5703125" bestFit="1" customWidth="1"/>
    <col min="13310" max="13310" width="10.7109375" customWidth="1"/>
    <col min="13311" max="13311" width="10.85546875" customWidth="1"/>
    <col min="13312" max="13312" width="9.42578125" bestFit="1" customWidth="1"/>
    <col min="13313" max="13313" width="10.140625" customWidth="1"/>
    <col min="13314" max="13314" width="9.42578125" bestFit="1" customWidth="1"/>
    <col min="13315" max="13315" width="10.85546875" bestFit="1" customWidth="1"/>
    <col min="13316" max="13316" width="9.28515625" bestFit="1" customWidth="1"/>
    <col min="13317" max="13317" width="11.140625" customWidth="1"/>
    <col min="13318" max="13318" width="9.42578125" bestFit="1" customWidth="1"/>
    <col min="13319" max="13319" width="10.42578125" customWidth="1"/>
    <col min="13320" max="13320" width="10.28515625" customWidth="1"/>
    <col min="13322" max="13322" width="10.7109375" customWidth="1"/>
    <col min="13563" max="13563" width="9.7109375" bestFit="1" customWidth="1"/>
    <col min="13565" max="13565" width="9.5703125" bestFit="1" customWidth="1"/>
    <col min="13566" max="13566" width="10.7109375" customWidth="1"/>
    <col min="13567" max="13567" width="10.85546875" customWidth="1"/>
    <col min="13568" max="13568" width="9.42578125" bestFit="1" customWidth="1"/>
    <col min="13569" max="13569" width="10.140625" customWidth="1"/>
    <col min="13570" max="13570" width="9.42578125" bestFit="1" customWidth="1"/>
    <col min="13571" max="13571" width="10.85546875" bestFit="1" customWidth="1"/>
    <col min="13572" max="13572" width="9.28515625" bestFit="1" customWidth="1"/>
    <col min="13573" max="13573" width="11.140625" customWidth="1"/>
    <col min="13574" max="13574" width="9.42578125" bestFit="1" customWidth="1"/>
    <col min="13575" max="13575" width="10.42578125" customWidth="1"/>
    <col min="13576" max="13576" width="10.28515625" customWidth="1"/>
    <col min="13578" max="13578" width="10.7109375" customWidth="1"/>
    <col min="13819" max="13819" width="9.7109375" bestFit="1" customWidth="1"/>
    <col min="13821" max="13821" width="9.5703125" bestFit="1" customWidth="1"/>
    <col min="13822" max="13822" width="10.7109375" customWidth="1"/>
    <col min="13823" max="13823" width="10.85546875" customWidth="1"/>
    <col min="13824" max="13824" width="9.42578125" bestFit="1" customWidth="1"/>
    <col min="13825" max="13825" width="10.140625" customWidth="1"/>
    <col min="13826" max="13826" width="9.42578125" bestFit="1" customWidth="1"/>
    <col min="13827" max="13827" width="10.85546875" bestFit="1" customWidth="1"/>
    <col min="13828" max="13828" width="9.28515625" bestFit="1" customWidth="1"/>
    <col min="13829" max="13829" width="11.140625" customWidth="1"/>
    <col min="13830" max="13830" width="9.42578125" bestFit="1" customWidth="1"/>
    <col min="13831" max="13831" width="10.42578125" customWidth="1"/>
    <col min="13832" max="13832" width="10.28515625" customWidth="1"/>
    <col min="13834" max="13834" width="10.7109375" customWidth="1"/>
    <col min="14075" max="14075" width="9.7109375" bestFit="1" customWidth="1"/>
    <col min="14077" max="14077" width="9.5703125" bestFit="1" customWidth="1"/>
    <col min="14078" max="14078" width="10.7109375" customWidth="1"/>
    <col min="14079" max="14079" width="10.85546875" customWidth="1"/>
    <col min="14080" max="14080" width="9.42578125" bestFit="1" customWidth="1"/>
    <col min="14081" max="14081" width="10.140625" customWidth="1"/>
    <col min="14082" max="14082" width="9.42578125" bestFit="1" customWidth="1"/>
    <col min="14083" max="14083" width="10.85546875" bestFit="1" customWidth="1"/>
    <col min="14084" max="14084" width="9.28515625" bestFit="1" customWidth="1"/>
    <col min="14085" max="14085" width="11.140625" customWidth="1"/>
    <col min="14086" max="14086" width="9.42578125" bestFit="1" customWidth="1"/>
    <col min="14087" max="14087" width="10.42578125" customWidth="1"/>
    <col min="14088" max="14088" width="10.28515625" customWidth="1"/>
    <col min="14090" max="14090" width="10.7109375" customWidth="1"/>
    <col min="14331" max="14331" width="9.7109375" bestFit="1" customWidth="1"/>
    <col min="14333" max="14333" width="9.5703125" bestFit="1" customWidth="1"/>
    <col min="14334" max="14334" width="10.7109375" customWidth="1"/>
    <col min="14335" max="14335" width="10.85546875" customWidth="1"/>
    <col min="14336" max="14336" width="9.42578125" bestFit="1" customWidth="1"/>
    <col min="14337" max="14337" width="10.140625" customWidth="1"/>
    <col min="14338" max="14338" width="9.42578125" bestFit="1" customWidth="1"/>
    <col min="14339" max="14339" width="10.85546875" bestFit="1" customWidth="1"/>
    <col min="14340" max="14340" width="9.28515625" bestFit="1" customWidth="1"/>
    <col min="14341" max="14341" width="11.140625" customWidth="1"/>
    <col min="14342" max="14342" width="9.42578125" bestFit="1" customWidth="1"/>
    <col min="14343" max="14343" width="10.42578125" customWidth="1"/>
    <col min="14344" max="14344" width="10.28515625" customWidth="1"/>
    <col min="14346" max="14346" width="10.7109375" customWidth="1"/>
    <col min="14587" max="14587" width="9.7109375" bestFit="1" customWidth="1"/>
    <col min="14589" max="14589" width="9.5703125" bestFit="1" customWidth="1"/>
    <col min="14590" max="14590" width="10.7109375" customWidth="1"/>
    <col min="14591" max="14591" width="10.85546875" customWidth="1"/>
    <col min="14592" max="14592" width="9.42578125" bestFit="1" customWidth="1"/>
    <col min="14593" max="14593" width="10.140625" customWidth="1"/>
    <col min="14594" max="14594" width="9.42578125" bestFit="1" customWidth="1"/>
    <col min="14595" max="14595" width="10.85546875" bestFit="1" customWidth="1"/>
    <col min="14596" max="14596" width="9.28515625" bestFit="1" customWidth="1"/>
    <col min="14597" max="14597" width="11.140625" customWidth="1"/>
    <col min="14598" max="14598" width="9.42578125" bestFit="1" customWidth="1"/>
    <col min="14599" max="14599" width="10.42578125" customWidth="1"/>
    <col min="14600" max="14600" width="10.28515625" customWidth="1"/>
    <col min="14602" max="14602" width="10.7109375" customWidth="1"/>
    <col min="14843" max="14843" width="9.7109375" bestFit="1" customWidth="1"/>
    <col min="14845" max="14845" width="9.5703125" bestFit="1" customWidth="1"/>
    <col min="14846" max="14846" width="10.7109375" customWidth="1"/>
    <col min="14847" max="14847" width="10.85546875" customWidth="1"/>
    <col min="14848" max="14848" width="9.42578125" bestFit="1" customWidth="1"/>
    <col min="14849" max="14849" width="10.140625" customWidth="1"/>
    <col min="14850" max="14850" width="9.42578125" bestFit="1" customWidth="1"/>
    <col min="14851" max="14851" width="10.85546875" bestFit="1" customWidth="1"/>
    <col min="14852" max="14852" width="9.28515625" bestFit="1" customWidth="1"/>
    <col min="14853" max="14853" width="11.140625" customWidth="1"/>
    <col min="14854" max="14854" width="9.42578125" bestFit="1" customWidth="1"/>
    <col min="14855" max="14855" width="10.42578125" customWidth="1"/>
    <col min="14856" max="14856" width="10.28515625" customWidth="1"/>
    <col min="14858" max="14858" width="10.7109375" customWidth="1"/>
    <col min="15099" max="15099" width="9.7109375" bestFit="1" customWidth="1"/>
    <col min="15101" max="15101" width="9.5703125" bestFit="1" customWidth="1"/>
    <col min="15102" max="15102" width="10.7109375" customWidth="1"/>
    <col min="15103" max="15103" width="10.85546875" customWidth="1"/>
    <col min="15104" max="15104" width="9.42578125" bestFit="1" customWidth="1"/>
    <col min="15105" max="15105" width="10.140625" customWidth="1"/>
    <col min="15106" max="15106" width="9.42578125" bestFit="1" customWidth="1"/>
    <col min="15107" max="15107" width="10.85546875" bestFit="1" customWidth="1"/>
    <col min="15108" max="15108" width="9.28515625" bestFit="1" customWidth="1"/>
    <col min="15109" max="15109" width="11.140625" customWidth="1"/>
    <col min="15110" max="15110" width="9.42578125" bestFit="1" customWidth="1"/>
    <col min="15111" max="15111" width="10.42578125" customWidth="1"/>
    <col min="15112" max="15112" width="10.28515625" customWidth="1"/>
    <col min="15114" max="15114" width="10.7109375" customWidth="1"/>
    <col min="15355" max="15355" width="9.7109375" bestFit="1" customWidth="1"/>
    <col min="15357" max="15357" width="9.5703125" bestFit="1" customWidth="1"/>
    <col min="15358" max="15358" width="10.7109375" customWidth="1"/>
    <col min="15359" max="15359" width="10.85546875" customWidth="1"/>
    <col min="15360" max="15360" width="9.42578125" bestFit="1" customWidth="1"/>
    <col min="15361" max="15361" width="10.140625" customWidth="1"/>
    <col min="15362" max="15362" width="9.42578125" bestFit="1" customWidth="1"/>
    <col min="15363" max="15363" width="10.85546875" bestFit="1" customWidth="1"/>
    <col min="15364" max="15364" width="9.28515625" bestFit="1" customWidth="1"/>
    <col min="15365" max="15365" width="11.140625" customWidth="1"/>
    <col min="15366" max="15366" width="9.42578125" bestFit="1" customWidth="1"/>
    <col min="15367" max="15367" width="10.42578125" customWidth="1"/>
    <col min="15368" max="15368" width="10.28515625" customWidth="1"/>
    <col min="15370" max="15370" width="10.7109375" customWidth="1"/>
    <col min="15611" max="15611" width="9.7109375" bestFit="1" customWidth="1"/>
    <col min="15613" max="15613" width="9.5703125" bestFit="1" customWidth="1"/>
    <col min="15614" max="15614" width="10.7109375" customWidth="1"/>
    <col min="15615" max="15615" width="10.85546875" customWidth="1"/>
    <col min="15616" max="15616" width="9.42578125" bestFit="1" customWidth="1"/>
    <col min="15617" max="15617" width="10.140625" customWidth="1"/>
    <col min="15618" max="15618" width="9.42578125" bestFit="1" customWidth="1"/>
    <col min="15619" max="15619" width="10.85546875" bestFit="1" customWidth="1"/>
    <col min="15620" max="15620" width="9.28515625" bestFit="1" customWidth="1"/>
    <col min="15621" max="15621" width="11.140625" customWidth="1"/>
    <col min="15622" max="15622" width="9.42578125" bestFit="1" customWidth="1"/>
    <col min="15623" max="15623" width="10.42578125" customWidth="1"/>
    <col min="15624" max="15624" width="10.28515625" customWidth="1"/>
    <col min="15626" max="15626" width="10.7109375" customWidth="1"/>
    <col min="15867" max="15867" width="9.7109375" bestFit="1" customWidth="1"/>
    <col min="15869" max="15869" width="9.5703125" bestFit="1" customWidth="1"/>
    <col min="15870" max="15870" width="10.7109375" customWidth="1"/>
    <col min="15871" max="15871" width="10.85546875" customWidth="1"/>
    <col min="15872" max="15872" width="9.42578125" bestFit="1" customWidth="1"/>
    <col min="15873" max="15873" width="10.140625" customWidth="1"/>
    <col min="15874" max="15874" width="9.42578125" bestFit="1" customWidth="1"/>
    <col min="15875" max="15875" width="10.85546875" bestFit="1" customWidth="1"/>
    <col min="15876" max="15876" width="9.28515625" bestFit="1" customWidth="1"/>
    <col min="15877" max="15877" width="11.140625" customWidth="1"/>
    <col min="15878" max="15878" width="9.42578125" bestFit="1" customWidth="1"/>
    <col min="15879" max="15879" width="10.42578125" customWidth="1"/>
    <col min="15880" max="15880" width="10.28515625" customWidth="1"/>
    <col min="15882" max="15882" width="10.7109375" customWidth="1"/>
    <col min="16123" max="16123" width="9.7109375" bestFit="1" customWidth="1"/>
    <col min="16125" max="16125" width="9.5703125" bestFit="1" customWidth="1"/>
    <col min="16126" max="16126" width="10.7109375" customWidth="1"/>
    <col min="16127" max="16127" width="10.85546875" customWidth="1"/>
    <col min="16128" max="16128" width="9.42578125" bestFit="1" customWidth="1"/>
    <col min="16129" max="16129" width="10.140625" customWidth="1"/>
    <col min="16130" max="16130" width="9.42578125" bestFit="1" customWidth="1"/>
    <col min="16131" max="16131" width="10.85546875" bestFit="1" customWidth="1"/>
    <col min="16132" max="16132" width="9.28515625" bestFit="1" customWidth="1"/>
    <col min="16133" max="16133" width="11.140625" customWidth="1"/>
    <col min="16134" max="16134" width="9.42578125" bestFit="1" customWidth="1"/>
    <col min="16135" max="16135" width="10.42578125" customWidth="1"/>
    <col min="16136" max="16136" width="10.28515625" customWidth="1"/>
    <col min="16138" max="16138" width="10.7109375" customWidth="1"/>
  </cols>
  <sheetData>
    <row r="1" spans="2:25" x14ac:dyDescent="0.25">
      <c r="W1" s="92" t="s">
        <v>41</v>
      </c>
    </row>
    <row r="2" spans="2:25" x14ac:dyDescent="0.25">
      <c r="W2" s="92" t="s">
        <v>42</v>
      </c>
    </row>
    <row r="3" spans="2:25" x14ac:dyDescent="0.25">
      <c r="W3" s="93" t="s">
        <v>43</v>
      </c>
    </row>
    <row r="5" spans="2:25" x14ac:dyDescent="0.25">
      <c r="B5" s="82" t="s">
        <v>37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</row>
    <row r="6" spans="2:25" x14ac:dyDescent="0.25"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</row>
    <row r="7" spans="2:25" ht="15.75" thickBot="1" x14ac:dyDescent="0.3"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2:25" ht="15.75" thickBot="1" x14ac:dyDescent="0.3">
      <c r="B8" s="87" t="s">
        <v>23</v>
      </c>
      <c r="C8" s="24" t="s">
        <v>22</v>
      </c>
      <c r="D8" s="25"/>
      <c r="E8" s="25"/>
      <c r="F8" s="25"/>
      <c r="G8" s="25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90" t="s">
        <v>34</v>
      </c>
      <c r="W8" s="91"/>
      <c r="X8" s="12"/>
      <c r="Y8" s="12"/>
    </row>
    <row r="9" spans="2:25" ht="15.75" thickBot="1" x14ac:dyDescent="0.3">
      <c r="B9" s="88"/>
      <c r="C9" s="26"/>
      <c r="D9" s="27"/>
      <c r="E9" s="27"/>
      <c r="F9" s="79">
        <v>800</v>
      </c>
      <c r="G9" s="80" t="s">
        <v>21</v>
      </c>
      <c r="H9" s="83">
        <v>40909</v>
      </c>
      <c r="I9" s="84"/>
      <c r="J9" s="83">
        <v>41275</v>
      </c>
      <c r="K9" s="84"/>
      <c r="L9" s="83">
        <v>41640</v>
      </c>
      <c r="M9" s="84"/>
      <c r="N9" s="83">
        <v>42005</v>
      </c>
      <c r="O9" s="84"/>
      <c r="P9" s="83">
        <v>42370</v>
      </c>
      <c r="Q9" s="84"/>
      <c r="R9" s="83">
        <v>42736</v>
      </c>
      <c r="S9" s="84"/>
      <c r="T9" s="83">
        <v>42979</v>
      </c>
      <c r="U9" s="84"/>
      <c r="V9" s="83">
        <v>43101</v>
      </c>
      <c r="W9" s="84"/>
      <c r="X9" s="11"/>
      <c r="Y9" s="11"/>
    </row>
    <row r="10" spans="2:25" ht="13.5" customHeight="1" thickBot="1" x14ac:dyDescent="0.3">
      <c r="B10" s="23"/>
      <c r="C10" s="23"/>
      <c r="D10" s="23"/>
      <c r="E10" s="23"/>
      <c r="F10" s="23"/>
      <c r="G10" s="23"/>
      <c r="H10" s="13"/>
      <c r="I10" s="31"/>
      <c r="J10" s="14"/>
      <c r="K10" s="32"/>
      <c r="L10" s="15"/>
      <c r="M10" s="16"/>
      <c r="N10" s="15"/>
      <c r="O10" s="16"/>
      <c r="P10" s="15"/>
      <c r="Q10" s="16"/>
      <c r="R10" s="85"/>
      <c r="S10" s="86"/>
      <c r="T10" s="85"/>
      <c r="U10" s="86"/>
      <c r="V10" s="85"/>
      <c r="W10" s="86"/>
      <c r="X10" s="10"/>
      <c r="Y10" s="10"/>
    </row>
    <row r="11" spans="2:25" ht="15.75" customHeight="1" x14ac:dyDescent="0.25">
      <c r="B11" s="23"/>
      <c r="C11" s="23"/>
      <c r="D11" s="23"/>
      <c r="E11" s="23"/>
      <c r="F11" s="23"/>
      <c r="G11" s="23"/>
      <c r="H11" s="18" t="s">
        <v>20</v>
      </c>
      <c r="I11" s="19" t="s">
        <v>19</v>
      </c>
      <c r="J11" s="20" t="s">
        <v>20</v>
      </c>
      <c r="K11" s="21" t="s">
        <v>19</v>
      </c>
      <c r="L11" s="20" t="s">
        <v>20</v>
      </c>
      <c r="M11" s="21" t="s">
        <v>19</v>
      </c>
      <c r="N11" s="20" t="s">
        <v>20</v>
      </c>
      <c r="O11" s="21" t="s">
        <v>19</v>
      </c>
      <c r="P11" s="20" t="s">
        <v>20</v>
      </c>
      <c r="Q11" s="21" t="s">
        <v>19</v>
      </c>
      <c r="R11" s="20" t="s">
        <v>20</v>
      </c>
      <c r="S11" s="21" t="s">
        <v>19</v>
      </c>
      <c r="T11" s="20" t="s">
        <v>20</v>
      </c>
      <c r="U11" s="21" t="s">
        <v>19</v>
      </c>
      <c r="V11" s="20" t="s">
        <v>20</v>
      </c>
      <c r="W11" s="21" t="s">
        <v>19</v>
      </c>
      <c r="X11" s="9"/>
      <c r="Y11" s="9"/>
    </row>
    <row r="12" spans="2:25" x14ac:dyDescent="0.25">
      <c r="B12" s="23"/>
      <c r="C12" s="23" t="s">
        <v>18</v>
      </c>
      <c r="D12" s="23"/>
      <c r="E12" s="23"/>
      <c r="F12" s="23"/>
      <c r="G12" s="23"/>
      <c r="H12" s="33"/>
      <c r="I12" s="34"/>
      <c r="J12" s="35"/>
      <c r="K12" s="36"/>
      <c r="L12" s="35"/>
      <c r="M12" s="36"/>
      <c r="N12" s="35"/>
      <c r="O12" s="36"/>
      <c r="P12" s="35"/>
      <c r="Q12" s="36"/>
      <c r="R12" s="35"/>
      <c r="S12" s="36"/>
      <c r="T12" s="35"/>
      <c r="U12" s="36"/>
      <c r="V12" s="35"/>
      <c r="W12" s="36"/>
      <c r="X12" s="8"/>
      <c r="Y12" s="8"/>
    </row>
    <row r="13" spans="2:25" x14ac:dyDescent="0.25">
      <c r="B13" s="38">
        <v>1</v>
      </c>
      <c r="C13" s="81" t="s">
        <v>17</v>
      </c>
      <c r="E13" s="23"/>
      <c r="F13" s="23"/>
      <c r="G13" s="23"/>
      <c r="H13" s="40">
        <v>14.65</v>
      </c>
      <c r="I13" s="41">
        <f>H13</f>
        <v>14.65</v>
      </c>
      <c r="J13" s="42">
        <v>14.65</v>
      </c>
      <c r="K13" s="43">
        <f>J13</f>
        <v>14.65</v>
      </c>
      <c r="L13" s="42">
        <v>14.65</v>
      </c>
      <c r="M13" s="43">
        <f>L13</f>
        <v>14.65</v>
      </c>
      <c r="N13" s="42">
        <v>14.65</v>
      </c>
      <c r="O13" s="43">
        <f>N13</f>
        <v>14.65</v>
      </c>
      <c r="P13" s="42">
        <v>14.65</v>
      </c>
      <c r="Q13" s="43">
        <f>P13</f>
        <v>14.65</v>
      </c>
      <c r="R13" s="42">
        <v>14.65</v>
      </c>
      <c r="S13" s="43">
        <f>R13</f>
        <v>14.65</v>
      </c>
      <c r="T13" s="42">
        <v>14.65</v>
      </c>
      <c r="U13" s="43">
        <f>T13</f>
        <v>14.65</v>
      </c>
      <c r="V13" s="42">
        <v>14.65</v>
      </c>
      <c r="W13" s="43">
        <f>V13</f>
        <v>14.65</v>
      </c>
      <c r="X13" s="5"/>
      <c r="Y13" s="5"/>
    </row>
    <row r="14" spans="2:25" x14ac:dyDescent="0.25">
      <c r="B14" s="38" t="s">
        <v>16</v>
      </c>
      <c r="C14" s="81" t="s">
        <v>15</v>
      </c>
      <c r="E14" s="23"/>
      <c r="F14" s="23"/>
      <c r="G14" s="45">
        <f>MIN(F9,1000)</f>
        <v>800</v>
      </c>
      <c r="H14" s="46">
        <v>0.12139999999999999</v>
      </c>
      <c r="I14" s="41">
        <f>H14*$F$9</f>
        <v>97.11999999999999</v>
      </c>
      <c r="J14" s="47">
        <v>0.12139999999999999</v>
      </c>
      <c r="K14" s="43">
        <f>J14*$F$9</f>
        <v>97.11999999999999</v>
      </c>
      <c r="L14" s="47">
        <v>0.12139999999999999</v>
      </c>
      <c r="M14" s="43">
        <f>L14*$F$9</f>
        <v>97.11999999999999</v>
      </c>
      <c r="N14" s="47">
        <v>0.12139999999999999</v>
      </c>
      <c r="O14" s="43">
        <f>N14*$F$9</f>
        <v>97.11999999999999</v>
      </c>
      <c r="P14" s="47">
        <v>0.12139999999999999</v>
      </c>
      <c r="Q14" s="43">
        <f>P14*$F$9</f>
        <v>97.11999999999999</v>
      </c>
      <c r="R14" s="47">
        <v>0.12139999999999999</v>
      </c>
      <c r="S14" s="43">
        <f>R14*$F$9</f>
        <v>97.11999999999999</v>
      </c>
      <c r="T14" s="47">
        <v>0.12139999999999999</v>
      </c>
      <c r="U14" s="43">
        <f>T14*$F$9</f>
        <v>97.11999999999999</v>
      </c>
      <c r="V14" s="47">
        <v>0.12139999999999999</v>
      </c>
      <c r="W14" s="43">
        <f>V14*$F$9</f>
        <v>97.11999999999999</v>
      </c>
      <c r="X14" s="5"/>
      <c r="Y14" s="5"/>
    </row>
    <row r="15" spans="2:25" x14ac:dyDescent="0.25">
      <c r="B15" s="38" t="s">
        <v>14</v>
      </c>
      <c r="C15" s="81" t="s">
        <v>13</v>
      </c>
      <c r="E15" s="23"/>
      <c r="F15" s="23"/>
      <c r="G15" s="45">
        <f>F9-G14</f>
        <v>0</v>
      </c>
      <c r="H15" s="46">
        <v>0.12820000000000001</v>
      </c>
      <c r="I15" s="41">
        <f>H15*$G$15</f>
        <v>0</v>
      </c>
      <c r="J15" s="47">
        <f>H15</f>
        <v>0.12820000000000001</v>
      </c>
      <c r="K15" s="41">
        <f>J15*$G$15</f>
        <v>0</v>
      </c>
      <c r="L15" s="47">
        <f>J15</f>
        <v>0.12820000000000001</v>
      </c>
      <c r="M15" s="41">
        <f>L15*$G$15</f>
        <v>0</v>
      </c>
      <c r="N15" s="47">
        <f>L15</f>
        <v>0.12820000000000001</v>
      </c>
      <c r="O15" s="41">
        <f>N15*$G$15</f>
        <v>0</v>
      </c>
      <c r="P15" s="47">
        <f>N15</f>
        <v>0.12820000000000001</v>
      </c>
      <c r="Q15" s="41">
        <f>P15*$G$15</f>
        <v>0</v>
      </c>
      <c r="R15" s="47">
        <f>P15</f>
        <v>0.12820000000000001</v>
      </c>
      <c r="S15" s="41">
        <f>R15*$G$15</f>
        <v>0</v>
      </c>
      <c r="T15" s="47">
        <f>R15</f>
        <v>0.12820000000000001</v>
      </c>
      <c r="U15" s="41">
        <f>T15*$G$15</f>
        <v>0</v>
      </c>
      <c r="V15" s="47">
        <f>T15</f>
        <v>0.12820000000000001</v>
      </c>
      <c r="W15" s="41">
        <f>V15*$G$15</f>
        <v>0</v>
      </c>
      <c r="X15" s="7"/>
      <c r="Y15" s="7"/>
    </row>
    <row r="16" spans="2:25" x14ac:dyDescent="0.25">
      <c r="B16" s="38" t="s">
        <v>12</v>
      </c>
      <c r="C16" s="23" t="s">
        <v>11</v>
      </c>
      <c r="D16" s="23"/>
      <c r="E16" s="23"/>
      <c r="F16" s="23"/>
      <c r="G16" s="23"/>
      <c r="H16" s="49">
        <v>3.5200000000000001E-3</v>
      </c>
      <c r="I16" s="41">
        <f>H16*$F$9</f>
        <v>2.8160000000000003</v>
      </c>
      <c r="J16" s="50">
        <v>1.91E-3</v>
      </c>
      <c r="K16" s="43">
        <f>J16*$F$9</f>
        <v>1.528</v>
      </c>
      <c r="L16" s="50">
        <v>0</v>
      </c>
      <c r="M16" s="43">
        <f>L16*$F$9</f>
        <v>0</v>
      </c>
      <c r="N16" s="50">
        <v>0</v>
      </c>
      <c r="O16" s="43">
        <f>N16*$F$9</f>
        <v>0</v>
      </c>
      <c r="P16" s="50">
        <v>-4.8700000000000002E-3</v>
      </c>
      <c r="Q16" s="43">
        <f>P16*$F$9</f>
        <v>-3.8960000000000004</v>
      </c>
      <c r="R16" s="50">
        <v>-5.5999999999999999E-3</v>
      </c>
      <c r="S16" s="43">
        <f>R16*$F$9</f>
        <v>-4.4799999999999995</v>
      </c>
      <c r="T16" s="50">
        <v>-1.0999999999999999E-4</v>
      </c>
      <c r="U16" s="43">
        <f>T16*$F$9</f>
        <v>-8.7999999999999995E-2</v>
      </c>
      <c r="V16" s="50">
        <f>T16</f>
        <v>-1.0999999999999999E-4</v>
      </c>
      <c r="W16" s="43">
        <f>V16*$F$9</f>
        <v>-8.7999999999999995E-2</v>
      </c>
      <c r="X16" s="5"/>
      <c r="Y16" s="5"/>
    </row>
    <row r="17" spans="2:25" x14ac:dyDescent="0.25">
      <c r="B17" s="38" t="s">
        <v>10</v>
      </c>
      <c r="C17" s="23" t="s">
        <v>9</v>
      </c>
      <c r="D17" s="23"/>
      <c r="E17" s="23"/>
      <c r="F17" s="23"/>
      <c r="G17" s="23"/>
      <c r="H17" s="51"/>
      <c r="I17" s="41"/>
      <c r="J17" s="52">
        <v>6.4000000000000001E-2</v>
      </c>
      <c r="K17" s="43">
        <f>J17*(K$13+K$14+K$15)</f>
        <v>7.1532799999999996</v>
      </c>
      <c r="L17" s="52">
        <v>0.1101</v>
      </c>
      <c r="M17" s="43">
        <f>L17*(M$13+M$14+M$15)</f>
        <v>12.305877000000001</v>
      </c>
      <c r="N17" s="52">
        <v>0.1101</v>
      </c>
      <c r="O17" s="43">
        <f>N17*(O$13+O$14+O$15)</f>
        <v>12.305877000000001</v>
      </c>
      <c r="P17" s="52">
        <v>0.1101</v>
      </c>
      <c r="Q17" s="43">
        <f>P17*(Q$13+Q$14+Q$15)</f>
        <v>12.305877000000001</v>
      </c>
      <c r="R17" s="52">
        <v>0.1101</v>
      </c>
      <c r="S17" s="43">
        <f>R17*(S$13+S$14+S$15)</f>
        <v>12.305877000000001</v>
      </c>
      <c r="T17" s="52">
        <v>0.1651</v>
      </c>
      <c r="U17" s="43">
        <f>T17*(U$13+U$14+U$15)</f>
        <v>18.453226999999998</v>
      </c>
      <c r="V17" s="52">
        <f>(22.12%-R17)/2+R17</f>
        <v>0.16565000000000002</v>
      </c>
      <c r="W17" s="43">
        <f>V17*(W$13+W$14+W$15)</f>
        <v>18.5147005</v>
      </c>
      <c r="X17" s="5"/>
      <c r="Y17" s="5"/>
    </row>
    <row r="18" spans="2:25" x14ac:dyDescent="0.25">
      <c r="B18" s="38" t="s">
        <v>8</v>
      </c>
      <c r="C18" s="23" t="s">
        <v>7</v>
      </c>
      <c r="D18" s="23"/>
      <c r="E18" s="23"/>
      <c r="F18" s="23"/>
      <c r="G18" s="23"/>
      <c r="H18" s="51"/>
      <c r="I18" s="41">
        <f>H18*(I$13+I$14+I$15)</f>
        <v>0</v>
      </c>
      <c r="J18" s="52">
        <v>3.7499999999999999E-2</v>
      </c>
      <c r="K18" s="43">
        <f>J18*(K$13+K$14+K$15)</f>
        <v>4.1913749999999999</v>
      </c>
      <c r="L18" s="52">
        <v>3.6200000000000003E-2</v>
      </c>
      <c r="M18" s="43">
        <f>L18*(M$13+M$14+M$15)</f>
        <v>4.0460739999999999</v>
      </c>
      <c r="N18" s="52"/>
      <c r="O18" s="43">
        <f>N18*(O$13+O$14+O$15)</f>
        <v>0</v>
      </c>
      <c r="P18" s="52"/>
      <c r="Q18" s="43">
        <f>P18*(Q$13+Q$14+Q$15)</f>
        <v>0</v>
      </c>
      <c r="R18" s="52"/>
      <c r="S18" s="43">
        <f>R18*(S$13+S$14+S$15)</f>
        <v>0</v>
      </c>
      <c r="T18" s="52"/>
      <c r="U18" s="43">
        <f>T18*(U$13+U$14+U$15)</f>
        <v>0</v>
      </c>
      <c r="V18" s="52"/>
      <c r="W18" s="43">
        <f>V18*(W$13+W$14+W$15)</f>
        <v>0</v>
      </c>
      <c r="X18" s="5"/>
      <c r="Y18" s="5"/>
    </row>
    <row r="19" spans="2:25" x14ac:dyDescent="0.25">
      <c r="B19" s="38" t="s">
        <v>6</v>
      </c>
      <c r="C19" s="23" t="s">
        <v>5</v>
      </c>
      <c r="D19" s="23"/>
      <c r="E19" s="23"/>
      <c r="F19" s="23"/>
      <c r="G19" s="23"/>
      <c r="H19" s="51"/>
      <c r="I19" s="41"/>
      <c r="J19" s="52"/>
      <c r="K19" s="43"/>
      <c r="L19" s="52"/>
      <c r="M19" s="43"/>
      <c r="N19" s="52"/>
      <c r="O19" s="43"/>
      <c r="P19" s="50">
        <v>-6.7999999999999996E-3</v>
      </c>
      <c r="Q19" s="43">
        <f>P19*$F$9</f>
        <v>-5.4399999999999995</v>
      </c>
      <c r="R19" s="50">
        <f>P19</f>
        <v>-6.7999999999999996E-3</v>
      </c>
      <c r="S19" s="43">
        <f>R19*$F$9</f>
        <v>-5.4399999999999995</v>
      </c>
      <c r="T19" s="50">
        <f>R19</f>
        <v>-6.7999999999999996E-3</v>
      </c>
      <c r="U19" s="43">
        <f>T19*$F$9</f>
        <v>-5.4399999999999995</v>
      </c>
      <c r="V19" s="50">
        <f>T19</f>
        <v>-6.7999999999999996E-3</v>
      </c>
      <c r="W19" s="43">
        <f>V19*$F$9</f>
        <v>-5.4399999999999995</v>
      </c>
      <c r="X19" s="5"/>
      <c r="Y19" s="5"/>
    </row>
    <row r="20" spans="2:25" x14ac:dyDescent="0.25">
      <c r="B20" s="38" t="s">
        <v>29</v>
      </c>
      <c r="C20" s="23" t="s">
        <v>26</v>
      </c>
      <c r="D20" s="23"/>
      <c r="E20" s="23"/>
      <c r="F20" s="23"/>
      <c r="G20" s="23"/>
      <c r="H20" s="53"/>
      <c r="I20" s="54"/>
      <c r="J20" s="55"/>
      <c r="K20" s="56"/>
      <c r="L20" s="52">
        <v>6.5000000000000002E-2</v>
      </c>
      <c r="M20" s="57">
        <f>L20*(M$13+M$14+M$15)</f>
        <v>7.2650499999999996</v>
      </c>
      <c r="N20" s="52">
        <v>7.1999999999999995E-2</v>
      </c>
      <c r="O20" s="57">
        <f>N20*(O$13+O$14+O$15)</f>
        <v>8.0474399999999999</v>
      </c>
      <c r="P20" s="52">
        <f>N20</f>
        <v>7.1999999999999995E-2</v>
      </c>
      <c r="Q20" s="57">
        <f>P20*(Q$13+Q$14+Q$15)</f>
        <v>8.0474399999999999</v>
      </c>
      <c r="R20" s="52">
        <v>0.1162</v>
      </c>
      <c r="S20" s="57">
        <f>R20*(S$13+S$14+S$15)</f>
        <v>12.987674</v>
      </c>
      <c r="T20" s="52">
        <v>8.3000000000000004E-2</v>
      </c>
      <c r="U20" s="57">
        <f>T20*(U$13+U$14+U$15)</f>
        <v>9.2769100000000009</v>
      </c>
      <c r="V20" s="52">
        <f>T20</f>
        <v>8.3000000000000004E-2</v>
      </c>
      <c r="W20" s="57">
        <f>V20*(W$13+W$14+W$15)</f>
        <v>9.2769100000000009</v>
      </c>
      <c r="X20" s="5"/>
      <c r="Y20" s="5"/>
    </row>
    <row r="21" spans="2:25" x14ac:dyDescent="0.25">
      <c r="B21" s="38" t="s">
        <v>30</v>
      </c>
      <c r="C21" s="23" t="s">
        <v>27</v>
      </c>
      <c r="D21" s="23"/>
      <c r="E21" s="23"/>
      <c r="F21" s="23"/>
      <c r="G21" s="23"/>
      <c r="H21" s="58"/>
      <c r="I21" s="41">
        <f>SUM(I13:I20)</f>
        <v>114.586</v>
      </c>
      <c r="J21" s="59"/>
      <c r="K21" s="43">
        <f>SUM(K13:K20)</f>
        <v>124.64265499999999</v>
      </c>
      <c r="L21" s="59"/>
      <c r="M21" s="43">
        <f>SUM(M13:M20)</f>
        <v>135.387001</v>
      </c>
      <c r="N21" s="59"/>
      <c r="O21" s="43">
        <f>SUM(O13:O20)</f>
        <v>132.12331699999999</v>
      </c>
      <c r="P21" s="59"/>
      <c r="Q21" s="43">
        <f>SUM(Q13:Q20)</f>
        <v>122.78731699999999</v>
      </c>
      <c r="R21" s="59"/>
      <c r="S21" s="43">
        <f>SUM(S13:S20)</f>
        <v>127.14355099999999</v>
      </c>
      <c r="T21" s="59"/>
      <c r="U21" s="43">
        <f>SUM(U13:U20)</f>
        <v>133.97213699999998</v>
      </c>
      <c r="V21" s="59"/>
      <c r="W21" s="43">
        <f>SUM(W13:W20)</f>
        <v>134.03361050000001</v>
      </c>
      <c r="X21" s="5"/>
      <c r="Y21" s="5"/>
    </row>
    <row r="22" spans="2:25" x14ac:dyDescent="0.25">
      <c r="B22" s="23"/>
      <c r="C22" s="23"/>
      <c r="D22" s="23"/>
      <c r="E22" s="23"/>
      <c r="F22" s="23"/>
      <c r="G22" s="23"/>
      <c r="H22" s="58"/>
      <c r="I22" s="41"/>
      <c r="J22" s="59"/>
      <c r="K22" s="43"/>
      <c r="L22" s="59"/>
      <c r="M22" s="43"/>
      <c r="N22" s="59"/>
      <c r="O22" s="43"/>
      <c r="P22" s="59"/>
      <c r="Q22" s="43"/>
      <c r="R22" s="59"/>
      <c r="S22" s="43"/>
      <c r="T22" s="59"/>
      <c r="U22" s="43"/>
      <c r="V22" s="59"/>
      <c r="W22" s="43"/>
      <c r="X22" s="5"/>
      <c r="Y22" s="5"/>
    </row>
    <row r="23" spans="2:25" x14ac:dyDescent="0.25">
      <c r="B23" s="38"/>
      <c r="C23" s="60" t="s">
        <v>4</v>
      </c>
      <c r="D23" s="23"/>
      <c r="E23" s="23"/>
      <c r="F23" s="23"/>
      <c r="G23" s="23"/>
      <c r="H23" s="33"/>
      <c r="I23" s="41"/>
      <c r="J23" s="35"/>
      <c r="K23" s="43"/>
      <c r="L23" s="35"/>
      <c r="M23" s="43"/>
      <c r="N23" s="35"/>
      <c r="O23" s="43"/>
      <c r="P23" s="35"/>
      <c r="Q23" s="43"/>
      <c r="R23" s="35"/>
      <c r="S23" s="43"/>
      <c r="T23" s="35"/>
      <c r="U23" s="43"/>
      <c r="V23" s="35"/>
      <c r="W23" s="43"/>
      <c r="X23" s="5"/>
      <c r="Y23" s="5"/>
    </row>
    <row r="24" spans="2:25" x14ac:dyDescent="0.25">
      <c r="B24" s="38" t="s">
        <v>31</v>
      </c>
      <c r="C24" s="23" t="s">
        <v>28</v>
      </c>
      <c r="D24" s="23"/>
      <c r="E24" s="61"/>
      <c r="F24" s="61"/>
      <c r="G24" s="62"/>
      <c r="H24" s="51">
        <v>-7.4999999999999997E-3</v>
      </c>
      <c r="I24" s="63">
        <f>H24*(I13+I14+I15)</f>
        <v>-0.83827499999999999</v>
      </c>
      <c r="J24" s="51">
        <f>H24</f>
        <v>-7.4999999999999997E-3</v>
      </c>
      <c r="K24" s="63">
        <f>J24*(K13+K14+K15)</f>
        <v>-0.83827499999999999</v>
      </c>
      <c r="L24" s="51">
        <v>-6.0000000000000001E-3</v>
      </c>
      <c r="M24" s="63">
        <f>L24*(M13+M14+M15)</f>
        <v>-0.67061999999999999</v>
      </c>
      <c r="N24" s="51">
        <v>-5.4999999999999997E-3</v>
      </c>
      <c r="O24" s="63">
        <f>N24*(O13+O14+O15)</f>
        <v>-0.61473499999999992</v>
      </c>
      <c r="P24" s="51">
        <v>-5.1999999999999998E-3</v>
      </c>
      <c r="Q24" s="63">
        <f>P24*(Q13+Q14+Q15)</f>
        <v>-0.58120399999999994</v>
      </c>
      <c r="R24" s="51">
        <v>-5.1999999999999998E-3</v>
      </c>
      <c r="S24" s="63">
        <f>R24*(S13+S14+S15)</f>
        <v>-0.58120399999999994</v>
      </c>
      <c r="T24" s="51">
        <v>-5.1999999999999998E-3</v>
      </c>
      <c r="U24" s="63">
        <f>T24*(U13+U14+U15)</f>
        <v>-0.58120399999999994</v>
      </c>
      <c r="V24" s="51">
        <v>-5.1999999999999998E-3</v>
      </c>
      <c r="W24" s="63">
        <f>V24*(W13+W14+W15)</f>
        <v>-0.58120399999999994</v>
      </c>
      <c r="X24" s="7"/>
      <c r="Y24" s="7"/>
    </row>
    <row r="25" spans="2:25" x14ac:dyDescent="0.25">
      <c r="B25" s="38" t="s">
        <v>32</v>
      </c>
      <c r="C25" s="23" t="s">
        <v>3</v>
      </c>
      <c r="D25" s="23"/>
      <c r="E25" s="23"/>
      <c r="F25" s="64"/>
      <c r="G25" s="65"/>
      <c r="H25" s="66">
        <v>-2.6610000000000002E-2</v>
      </c>
      <c r="I25" s="67">
        <f>H25*MIN($F$9,1000)</f>
        <v>-21.288</v>
      </c>
      <c r="J25" s="66">
        <f>H25</f>
        <v>-2.6610000000000002E-2</v>
      </c>
      <c r="K25" s="67">
        <f>J25*MIN($F$9,1000)</f>
        <v>-21.288</v>
      </c>
      <c r="L25" s="66">
        <f>J25</f>
        <v>-2.6610000000000002E-2</v>
      </c>
      <c r="M25" s="67">
        <f>L25*MIN($F$9,1000)</f>
        <v>-21.288</v>
      </c>
      <c r="N25" s="66">
        <f>L25</f>
        <v>-2.6610000000000002E-2</v>
      </c>
      <c r="O25" s="67">
        <f>N25*MIN($F$9,1000)</f>
        <v>-21.288</v>
      </c>
      <c r="P25" s="66">
        <f>N25</f>
        <v>-2.6610000000000002E-2</v>
      </c>
      <c r="Q25" s="67">
        <f>P25*MIN($F$9,1000)</f>
        <v>-21.288</v>
      </c>
      <c r="R25" s="66">
        <f>P25</f>
        <v>-2.6610000000000002E-2</v>
      </c>
      <c r="S25" s="67">
        <f>R25*MIN($F$9,1000)</f>
        <v>-21.288</v>
      </c>
      <c r="T25" s="66">
        <f>R25</f>
        <v>-2.6610000000000002E-2</v>
      </c>
      <c r="U25" s="67">
        <f>T25*MIN($F$9,1000)</f>
        <v>-21.288</v>
      </c>
      <c r="V25" s="66">
        <f>T25</f>
        <v>-2.6610000000000002E-2</v>
      </c>
      <c r="W25" s="67">
        <f>V25*MIN($F$9,1000)</f>
        <v>-21.288</v>
      </c>
      <c r="X25" s="6"/>
      <c r="Y25" s="6"/>
    </row>
    <row r="26" spans="2:25" ht="15.75" thickBot="1" x14ac:dyDescent="0.3">
      <c r="B26" s="38" t="s">
        <v>24</v>
      </c>
      <c r="C26" s="23" t="s">
        <v>2</v>
      </c>
      <c r="D26" s="23"/>
      <c r="E26" s="23"/>
      <c r="F26" s="23"/>
      <c r="G26" s="23"/>
      <c r="H26" s="69"/>
      <c r="I26" s="70">
        <f>I21+SUM(I24:I25)</f>
        <v>92.459724999999992</v>
      </c>
      <c r="J26" s="71"/>
      <c r="K26" s="70">
        <f>K21+SUM(K24:K25)</f>
        <v>102.51638</v>
      </c>
      <c r="L26" s="71"/>
      <c r="M26" s="70">
        <f>M21+SUM(M24:M25)</f>
        <v>113.428381</v>
      </c>
      <c r="N26" s="71"/>
      <c r="O26" s="70">
        <f>O21+SUM(O24:O25)</f>
        <v>110.22058199999998</v>
      </c>
      <c r="P26" s="71"/>
      <c r="Q26" s="70">
        <f>Q21+SUM(Q24:Q25)</f>
        <v>100.91811299999999</v>
      </c>
      <c r="R26" s="71"/>
      <c r="S26" s="70">
        <f>S21+SUM(S24:S25)</f>
        <v>105.27434699999999</v>
      </c>
      <c r="T26" s="71"/>
      <c r="U26" s="70">
        <f>U21+SUM(U24:U25)</f>
        <v>112.10293299999998</v>
      </c>
      <c r="V26" s="71"/>
      <c r="W26" s="70">
        <f>W21+SUM(W24:W25)</f>
        <v>112.16440650000001</v>
      </c>
      <c r="X26" s="4"/>
      <c r="Y26" s="4"/>
    </row>
    <row r="27" spans="2:25" x14ac:dyDescent="0.25">
      <c r="B27" s="38" t="s">
        <v>25</v>
      </c>
      <c r="C27" s="23" t="s">
        <v>1</v>
      </c>
      <c r="D27" s="23"/>
      <c r="E27" s="23"/>
      <c r="F27" s="23"/>
      <c r="G27" s="23"/>
      <c r="H27" s="73"/>
      <c r="I27" s="74">
        <f>I26*1.05</f>
        <v>97.082711249999988</v>
      </c>
      <c r="J27" s="73"/>
      <c r="K27" s="74">
        <f>K26*1.05</f>
        <v>107.64219900000001</v>
      </c>
      <c r="L27" s="73"/>
      <c r="M27" s="74">
        <f>M26*1.05</f>
        <v>119.09980005000001</v>
      </c>
      <c r="N27" s="73"/>
      <c r="O27" s="74">
        <f>O26*1.05</f>
        <v>115.73161109999998</v>
      </c>
      <c r="P27" s="73"/>
      <c r="Q27" s="74">
        <f>Q26*1.05</f>
        <v>105.96401865</v>
      </c>
      <c r="R27" s="73"/>
      <c r="S27" s="74">
        <f>S26*1.05</f>
        <v>110.53806435</v>
      </c>
      <c r="T27" s="73"/>
      <c r="U27" s="74">
        <f>U26*1.05</f>
        <v>117.70807964999999</v>
      </c>
      <c r="V27" s="73"/>
      <c r="W27" s="74">
        <f>W26*1.05</f>
        <v>117.77262682500002</v>
      </c>
      <c r="X27" s="1"/>
      <c r="Y27" s="1"/>
    </row>
    <row r="28" spans="2:25" x14ac:dyDescent="0.25">
      <c r="B28" s="38"/>
      <c r="C28" s="60" t="s">
        <v>0</v>
      </c>
      <c r="D28" s="23"/>
      <c r="E28" s="23"/>
      <c r="F28" s="23"/>
      <c r="G28" s="23"/>
      <c r="H28" s="73"/>
      <c r="I28" s="75"/>
      <c r="J28" s="73"/>
      <c r="K28" s="75">
        <f>K27-I27</f>
        <v>10.559487750000017</v>
      </c>
      <c r="L28" s="73"/>
      <c r="M28" s="75">
        <f>M27-K27</f>
        <v>11.457601050000008</v>
      </c>
      <c r="N28" s="73"/>
      <c r="O28" s="75">
        <f>O27-M27</f>
        <v>-3.3681889500000324</v>
      </c>
      <c r="P28" s="73"/>
      <c r="Q28" s="75">
        <f>Q27-O27</f>
        <v>-9.7675924499999809</v>
      </c>
      <c r="R28" s="73"/>
      <c r="S28" s="75">
        <f>S27-Q27</f>
        <v>4.5740456999999992</v>
      </c>
      <c r="T28" s="73"/>
      <c r="U28" s="75">
        <f>U27-S27</f>
        <v>7.1700152999999887</v>
      </c>
      <c r="V28" s="73"/>
      <c r="W28" s="75">
        <f>W27-U27</f>
        <v>6.4547175000029711E-2</v>
      </c>
      <c r="X28" s="3"/>
      <c r="Y28" s="3"/>
    </row>
    <row r="29" spans="2:25" x14ac:dyDescent="0.25">
      <c r="B29" s="23"/>
      <c r="C29" s="23"/>
      <c r="D29" s="23"/>
      <c r="E29" s="23"/>
      <c r="F29" s="23"/>
      <c r="G29" s="23"/>
      <c r="H29" s="23"/>
      <c r="I29" s="76"/>
      <c r="J29" s="23"/>
      <c r="K29" s="76">
        <f>K28/I27</f>
        <v>0.10876795274915664</v>
      </c>
      <c r="L29" s="23"/>
      <c r="M29" s="76">
        <f>M28/K27</f>
        <v>0.10644153646470941</v>
      </c>
      <c r="N29" s="23"/>
      <c r="O29" s="76">
        <f>O28/M27</f>
        <v>-2.8280391307004819E-2</v>
      </c>
      <c r="P29" s="23"/>
      <c r="Q29" s="76">
        <f>Q28/O27</f>
        <v>-8.4398656142098613E-2</v>
      </c>
      <c r="R29" s="23"/>
      <c r="S29" s="76">
        <f>S28/Q27</f>
        <v>4.3166027093669491E-2</v>
      </c>
      <c r="T29" s="23"/>
      <c r="U29" s="76">
        <f>U28/S27</f>
        <v>6.48646721123807E-2</v>
      </c>
      <c r="V29" s="23"/>
      <c r="W29" s="76">
        <f>W28/U27</f>
        <v>5.4836656236307668E-4</v>
      </c>
      <c r="X29" s="2"/>
      <c r="Y29" s="2"/>
    </row>
    <row r="30" spans="2:25" x14ac:dyDescent="0.25">
      <c r="B30" s="78" t="s">
        <v>35</v>
      </c>
      <c r="C30" s="23"/>
      <c r="D30" s="23"/>
      <c r="E30" s="23"/>
      <c r="F30" s="23"/>
      <c r="G30" s="23"/>
      <c r="H30" s="77"/>
      <c r="I30" s="77"/>
      <c r="J30" s="23"/>
      <c r="K30" s="77"/>
      <c r="L30" s="23"/>
      <c r="M30" s="77"/>
      <c r="N30" s="23"/>
      <c r="O30" s="77"/>
      <c r="P30" s="23"/>
      <c r="Q30" s="23"/>
      <c r="R30" s="23"/>
      <c r="S30" s="23"/>
      <c r="T30" s="23"/>
      <c r="U30" s="23"/>
      <c r="V30" s="23"/>
      <c r="W30" s="23"/>
    </row>
    <row r="31" spans="2:25" x14ac:dyDescent="0.25">
      <c r="B31" s="78" t="s">
        <v>33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</row>
    <row r="32" spans="2:25" x14ac:dyDescent="0.25">
      <c r="B32" s="78" t="s">
        <v>36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</row>
    <row r="37" spans="19:21" x14ac:dyDescent="0.25">
      <c r="S37" s="1"/>
      <c r="T37" s="1"/>
      <c r="U37" s="1"/>
    </row>
  </sheetData>
  <mergeCells count="15">
    <mergeCell ref="B5:W5"/>
    <mergeCell ref="V9:W9"/>
    <mergeCell ref="R10:S10"/>
    <mergeCell ref="T10:U10"/>
    <mergeCell ref="V10:W10"/>
    <mergeCell ref="B8:B9"/>
    <mergeCell ref="H9:I9"/>
    <mergeCell ref="J9:K9"/>
    <mergeCell ref="L9:M9"/>
    <mergeCell ref="N9:O9"/>
    <mergeCell ref="P9:Q9"/>
    <mergeCell ref="R9:S9"/>
    <mergeCell ref="T9:U9"/>
    <mergeCell ref="H8:U8"/>
    <mergeCell ref="V8:W8"/>
  </mergeCells>
  <printOptions horizontalCentered="1"/>
  <pageMargins left="0.59055118110236204" right="0.59055118110236204" top="0.59055118110236204" bottom="0.59055118110236204" header="0.31496062992126" footer="0.31496062992126"/>
  <pageSetup scale="55" fitToHeight="0" orientation="landscape" r:id="rId1"/>
  <colBreaks count="1" manualBreakCount="1">
    <brk id="25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37"/>
  <sheetViews>
    <sheetView showGridLines="0" view="pageBreakPreview" zoomScaleSheetLayoutView="100" workbookViewId="0">
      <selection activeCell="W3" sqref="W3"/>
    </sheetView>
  </sheetViews>
  <sheetFormatPr defaultRowHeight="15" x14ac:dyDescent="0.25"/>
  <cols>
    <col min="1" max="1" width="4.7109375" customWidth="1"/>
    <col min="2" max="2" width="23.140625" customWidth="1"/>
    <col min="4" max="4" width="12.140625" customWidth="1"/>
    <col min="5" max="5" width="6.140625" customWidth="1"/>
    <col min="6" max="6" width="7.140625" customWidth="1"/>
    <col min="7" max="7" width="6.85546875" customWidth="1"/>
    <col min="8" max="23" width="10" customWidth="1"/>
    <col min="24" max="24" width="3.5703125" customWidth="1"/>
    <col min="25" max="26" width="10.7109375" customWidth="1"/>
    <col min="251" max="251" width="9.7109375" bestFit="1" customWidth="1"/>
    <col min="253" max="253" width="9.5703125" bestFit="1" customWidth="1"/>
    <col min="254" max="254" width="10.7109375" customWidth="1"/>
    <col min="255" max="255" width="10.85546875" customWidth="1"/>
    <col min="256" max="256" width="9.42578125" bestFit="1" customWidth="1"/>
    <col min="257" max="257" width="10.140625" customWidth="1"/>
    <col min="258" max="258" width="9.42578125" bestFit="1" customWidth="1"/>
    <col min="259" max="259" width="10.85546875" bestFit="1" customWidth="1"/>
    <col min="260" max="260" width="9.28515625" bestFit="1" customWidth="1"/>
    <col min="261" max="261" width="11.140625" customWidth="1"/>
    <col min="262" max="262" width="9.42578125" bestFit="1" customWidth="1"/>
    <col min="263" max="263" width="10.42578125" customWidth="1"/>
    <col min="264" max="264" width="10.28515625" customWidth="1"/>
    <col min="266" max="266" width="10.7109375" customWidth="1"/>
    <col min="507" max="507" width="9.7109375" bestFit="1" customWidth="1"/>
    <col min="509" max="509" width="9.5703125" bestFit="1" customWidth="1"/>
    <col min="510" max="510" width="10.7109375" customWidth="1"/>
    <col min="511" max="511" width="10.85546875" customWidth="1"/>
    <col min="512" max="512" width="9.42578125" bestFit="1" customWidth="1"/>
    <col min="513" max="513" width="10.140625" customWidth="1"/>
    <col min="514" max="514" width="9.42578125" bestFit="1" customWidth="1"/>
    <col min="515" max="515" width="10.85546875" bestFit="1" customWidth="1"/>
    <col min="516" max="516" width="9.28515625" bestFit="1" customWidth="1"/>
    <col min="517" max="517" width="11.140625" customWidth="1"/>
    <col min="518" max="518" width="9.42578125" bestFit="1" customWidth="1"/>
    <col min="519" max="519" width="10.42578125" customWidth="1"/>
    <col min="520" max="520" width="10.28515625" customWidth="1"/>
    <col min="522" max="522" width="10.7109375" customWidth="1"/>
    <col min="763" max="763" width="9.7109375" bestFit="1" customWidth="1"/>
    <col min="765" max="765" width="9.5703125" bestFit="1" customWidth="1"/>
    <col min="766" max="766" width="10.7109375" customWidth="1"/>
    <col min="767" max="767" width="10.85546875" customWidth="1"/>
    <col min="768" max="768" width="9.42578125" bestFit="1" customWidth="1"/>
    <col min="769" max="769" width="10.140625" customWidth="1"/>
    <col min="770" max="770" width="9.42578125" bestFit="1" customWidth="1"/>
    <col min="771" max="771" width="10.85546875" bestFit="1" customWidth="1"/>
    <col min="772" max="772" width="9.28515625" bestFit="1" customWidth="1"/>
    <col min="773" max="773" width="11.140625" customWidth="1"/>
    <col min="774" max="774" width="9.42578125" bestFit="1" customWidth="1"/>
    <col min="775" max="775" width="10.42578125" customWidth="1"/>
    <col min="776" max="776" width="10.28515625" customWidth="1"/>
    <col min="778" max="778" width="10.7109375" customWidth="1"/>
    <col min="1019" max="1019" width="9.7109375" bestFit="1" customWidth="1"/>
    <col min="1021" max="1021" width="9.5703125" bestFit="1" customWidth="1"/>
    <col min="1022" max="1022" width="10.7109375" customWidth="1"/>
    <col min="1023" max="1023" width="10.85546875" customWidth="1"/>
    <col min="1024" max="1024" width="9.42578125" bestFit="1" customWidth="1"/>
    <col min="1025" max="1025" width="10.140625" customWidth="1"/>
    <col min="1026" max="1026" width="9.42578125" bestFit="1" customWidth="1"/>
    <col min="1027" max="1027" width="10.85546875" bestFit="1" customWidth="1"/>
    <col min="1028" max="1028" width="9.28515625" bestFit="1" customWidth="1"/>
    <col min="1029" max="1029" width="11.140625" customWidth="1"/>
    <col min="1030" max="1030" width="9.42578125" bestFit="1" customWidth="1"/>
    <col min="1031" max="1031" width="10.42578125" customWidth="1"/>
    <col min="1032" max="1032" width="10.28515625" customWidth="1"/>
    <col min="1034" max="1034" width="10.7109375" customWidth="1"/>
    <col min="1275" max="1275" width="9.7109375" bestFit="1" customWidth="1"/>
    <col min="1277" max="1277" width="9.5703125" bestFit="1" customWidth="1"/>
    <col min="1278" max="1278" width="10.7109375" customWidth="1"/>
    <col min="1279" max="1279" width="10.85546875" customWidth="1"/>
    <col min="1280" max="1280" width="9.42578125" bestFit="1" customWidth="1"/>
    <col min="1281" max="1281" width="10.140625" customWidth="1"/>
    <col min="1282" max="1282" width="9.42578125" bestFit="1" customWidth="1"/>
    <col min="1283" max="1283" width="10.85546875" bestFit="1" customWidth="1"/>
    <col min="1284" max="1284" width="9.28515625" bestFit="1" customWidth="1"/>
    <col min="1285" max="1285" width="11.140625" customWidth="1"/>
    <col min="1286" max="1286" width="9.42578125" bestFit="1" customWidth="1"/>
    <col min="1287" max="1287" width="10.42578125" customWidth="1"/>
    <col min="1288" max="1288" width="10.28515625" customWidth="1"/>
    <col min="1290" max="1290" width="10.7109375" customWidth="1"/>
    <col min="1531" max="1531" width="9.7109375" bestFit="1" customWidth="1"/>
    <col min="1533" max="1533" width="9.5703125" bestFit="1" customWidth="1"/>
    <col min="1534" max="1534" width="10.7109375" customWidth="1"/>
    <col min="1535" max="1535" width="10.85546875" customWidth="1"/>
    <col min="1536" max="1536" width="9.42578125" bestFit="1" customWidth="1"/>
    <col min="1537" max="1537" width="10.140625" customWidth="1"/>
    <col min="1538" max="1538" width="9.42578125" bestFit="1" customWidth="1"/>
    <col min="1539" max="1539" width="10.85546875" bestFit="1" customWidth="1"/>
    <col min="1540" max="1540" width="9.28515625" bestFit="1" customWidth="1"/>
    <col min="1541" max="1541" width="11.140625" customWidth="1"/>
    <col min="1542" max="1542" width="9.42578125" bestFit="1" customWidth="1"/>
    <col min="1543" max="1543" width="10.42578125" customWidth="1"/>
    <col min="1544" max="1544" width="10.28515625" customWidth="1"/>
    <col min="1546" max="1546" width="10.7109375" customWidth="1"/>
    <col min="1787" max="1787" width="9.7109375" bestFit="1" customWidth="1"/>
    <col min="1789" max="1789" width="9.5703125" bestFit="1" customWidth="1"/>
    <col min="1790" max="1790" width="10.7109375" customWidth="1"/>
    <col min="1791" max="1791" width="10.85546875" customWidth="1"/>
    <col min="1792" max="1792" width="9.42578125" bestFit="1" customWidth="1"/>
    <col min="1793" max="1793" width="10.140625" customWidth="1"/>
    <col min="1794" max="1794" width="9.42578125" bestFit="1" customWidth="1"/>
    <col min="1795" max="1795" width="10.85546875" bestFit="1" customWidth="1"/>
    <col min="1796" max="1796" width="9.28515625" bestFit="1" customWidth="1"/>
    <col min="1797" max="1797" width="11.140625" customWidth="1"/>
    <col min="1798" max="1798" width="9.42578125" bestFit="1" customWidth="1"/>
    <col min="1799" max="1799" width="10.42578125" customWidth="1"/>
    <col min="1800" max="1800" width="10.28515625" customWidth="1"/>
    <col min="1802" max="1802" width="10.7109375" customWidth="1"/>
    <col min="2043" max="2043" width="9.7109375" bestFit="1" customWidth="1"/>
    <col min="2045" max="2045" width="9.5703125" bestFit="1" customWidth="1"/>
    <col min="2046" max="2046" width="10.7109375" customWidth="1"/>
    <col min="2047" max="2047" width="10.85546875" customWidth="1"/>
    <col min="2048" max="2048" width="9.42578125" bestFit="1" customWidth="1"/>
    <col min="2049" max="2049" width="10.140625" customWidth="1"/>
    <col min="2050" max="2050" width="9.42578125" bestFit="1" customWidth="1"/>
    <col min="2051" max="2051" width="10.85546875" bestFit="1" customWidth="1"/>
    <col min="2052" max="2052" width="9.28515625" bestFit="1" customWidth="1"/>
    <col min="2053" max="2053" width="11.140625" customWidth="1"/>
    <col min="2054" max="2054" width="9.42578125" bestFit="1" customWidth="1"/>
    <col min="2055" max="2055" width="10.42578125" customWidth="1"/>
    <col min="2056" max="2056" width="10.28515625" customWidth="1"/>
    <col min="2058" max="2058" width="10.7109375" customWidth="1"/>
    <col min="2299" max="2299" width="9.7109375" bestFit="1" customWidth="1"/>
    <col min="2301" max="2301" width="9.5703125" bestFit="1" customWidth="1"/>
    <col min="2302" max="2302" width="10.7109375" customWidth="1"/>
    <col min="2303" max="2303" width="10.85546875" customWidth="1"/>
    <col min="2304" max="2304" width="9.42578125" bestFit="1" customWidth="1"/>
    <col min="2305" max="2305" width="10.140625" customWidth="1"/>
    <col min="2306" max="2306" width="9.42578125" bestFit="1" customWidth="1"/>
    <col min="2307" max="2307" width="10.85546875" bestFit="1" customWidth="1"/>
    <col min="2308" max="2308" width="9.28515625" bestFit="1" customWidth="1"/>
    <col min="2309" max="2309" width="11.140625" customWidth="1"/>
    <col min="2310" max="2310" width="9.42578125" bestFit="1" customWidth="1"/>
    <col min="2311" max="2311" width="10.42578125" customWidth="1"/>
    <col min="2312" max="2312" width="10.28515625" customWidth="1"/>
    <col min="2314" max="2314" width="10.7109375" customWidth="1"/>
    <col min="2555" max="2555" width="9.7109375" bestFit="1" customWidth="1"/>
    <col min="2557" max="2557" width="9.5703125" bestFit="1" customWidth="1"/>
    <col min="2558" max="2558" width="10.7109375" customWidth="1"/>
    <col min="2559" max="2559" width="10.85546875" customWidth="1"/>
    <col min="2560" max="2560" width="9.42578125" bestFit="1" customWidth="1"/>
    <col min="2561" max="2561" width="10.140625" customWidth="1"/>
    <col min="2562" max="2562" width="9.42578125" bestFit="1" customWidth="1"/>
    <col min="2563" max="2563" width="10.85546875" bestFit="1" customWidth="1"/>
    <col min="2564" max="2564" width="9.28515625" bestFit="1" customWidth="1"/>
    <col min="2565" max="2565" width="11.140625" customWidth="1"/>
    <col min="2566" max="2566" width="9.42578125" bestFit="1" customWidth="1"/>
    <col min="2567" max="2567" width="10.42578125" customWidth="1"/>
    <col min="2568" max="2568" width="10.28515625" customWidth="1"/>
    <col min="2570" max="2570" width="10.7109375" customWidth="1"/>
    <col min="2811" max="2811" width="9.7109375" bestFit="1" customWidth="1"/>
    <col min="2813" max="2813" width="9.5703125" bestFit="1" customWidth="1"/>
    <col min="2814" max="2814" width="10.7109375" customWidth="1"/>
    <col min="2815" max="2815" width="10.85546875" customWidth="1"/>
    <col min="2816" max="2816" width="9.42578125" bestFit="1" customWidth="1"/>
    <col min="2817" max="2817" width="10.140625" customWidth="1"/>
    <col min="2818" max="2818" width="9.42578125" bestFit="1" customWidth="1"/>
    <col min="2819" max="2819" width="10.85546875" bestFit="1" customWidth="1"/>
    <col min="2820" max="2820" width="9.28515625" bestFit="1" customWidth="1"/>
    <col min="2821" max="2821" width="11.140625" customWidth="1"/>
    <col min="2822" max="2822" width="9.42578125" bestFit="1" customWidth="1"/>
    <col min="2823" max="2823" width="10.42578125" customWidth="1"/>
    <col min="2824" max="2824" width="10.28515625" customWidth="1"/>
    <col min="2826" max="2826" width="10.7109375" customWidth="1"/>
    <col min="3067" max="3067" width="9.7109375" bestFit="1" customWidth="1"/>
    <col min="3069" max="3069" width="9.5703125" bestFit="1" customWidth="1"/>
    <col min="3070" max="3070" width="10.7109375" customWidth="1"/>
    <col min="3071" max="3071" width="10.85546875" customWidth="1"/>
    <col min="3072" max="3072" width="9.42578125" bestFit="1" customWidth="1"/>
    <col min="3073" max="3073" width="10.140625" customWidth="1"/>
    <col min="3074" max="3074" width="9.42578125" bestFit="1" customWidth="1"/>
    <col min="3075" max="3075" width="10.85546875" bestFit="1" customWidth="1"/>
    <col min="3076" max="3076" width="9.28515625" bestFit="1" customWidth="1"/>
    <col min="3077" max="3077" width="11.140625" customWidth="1"/>
    <col min="3078" max="3078" width="9.42578125" bestFit="1" customWidth="1"/>
    <col min="3079" max="3079" width="10.42578125" customWidth="1"/>
    <col min="3080" max="3080" width="10.28515625" customWidth="1"/>
    <col min="3082" max="3082" width="10.7109375" customWidth="1"/>
    <col min="3323" max="3323" width="9.7109375" bestFit="1" customWidth="1"/>
    <col min="3325" max="3325" width="9.5703125" bestFit="1" customWidth="1"/>
    <col min="3326" max="3326" width="10.7109375" customWidth="1"/>
    <col min="3327" max="3327" width="10.85546875" customWidth="1"/>
    <col min="3328" max="3328" width="9.42578125" bestFit="1" customWidth="1"/>
    <col min="3329" max="3329" width="10.140625" customWidth="1"/>
    <col min="3330" max="3330" width="9.42578125" bestFit="1" customWidth="1"/>
    <col min="3331" max="3331" width="10.85546875" bestFit="1" customWidth="1"/>
    <col min="3332" max="3332" width="9.28515625" bestFit="1" customWidth="1"/>
    <col min="3333" max="3333" width="11.140625" customWidth="1"/>
    <col min="3334" max="3334" width="9.42578125" bestFit="1" customWidth="1"/>
    <col min="3335" max="3335" width="10.42578125" customWidth="1"/>
    <col min="3336" max="3336" width="10.28515625" customWidth="1"/>
    <col min="3338" max="3338" width="10.7109375" customWidth="1"/>
    <col min="3579" max="3579" width="9.7109375" bestFit="1" customWidth="1"/>
    <col min="3581" max="3581" width="9.5703125" bestFit="1" customWidth="1"/>
    <col min="3582" max="3582" width="10.7109375" customWidth="1"/>
    <col min="3583" max="3583" width="10.85546875" customWidth="1"/>
    <col min="3584" max="3584" width="9.42578125" bestFit="1" customWidth="1"/>
    <col min="3585" max="3585" width="10.140625" customWidth="1"/>
    <col min="3586" max="3586" width="9.42578125" bestFit="1" customWidth="1"/>
    <col min="3587" max="3587" width="10.85546875" bestFit="1" customWidth="1"/>
    <col min="3588" max="3588" width="9.28515625" bestFit="1" customWidth="1"/>
    <col min="3589" max="3589" width="11.140625" customWidth="1"/>
    <col min="3590" max="3590" width="9.42578125" bestFit="1" customWidth="1"/>
    <col min="3591" max="3591" width="10.42578125" customWidth="1"/>
    <col min="3592" max="3592" width="10.28515625" customWidth="1"/>
    <col min="3594" max="3594" width="10.7109375" customWidth="1"/>
    <col min="3835" max="3835" width="9.7109375" bestFit="1" customWidth="1"/>
    <col min="3837" max="3837" width="9.5703125" bestFit="1" customWidth="1"/>
    <col min="3838" max="3838" width="10.7109375" customWidth="1"/>
    <col min="3839" max="3839" width="10.85546875" customWidth="1"/>
    <col min="3840" max="3840" width="9.42578125" bestFit="1" customWidth="1"/>
    <col min="3841" max="3841" width="10.140625" customWidth="1"/>
    <col min="3842" max="3842" width="9.42578125" bestFit="1" customWidth="1"/>
    <col min="3843" max="3843" width="10.85546875" bestFit="1" customWidth="1"/>
    <col min="3844" max="3844" width="9.28515625" bestFit="1" customWidth="1"/>
    <col min="3845" max="3845" width="11.140625" customWidth="1"/>
    <col min="3846" max="3846" width="9.42578125" bestFit="1" customWidth="1"/>
    <col min="3847" max="3847" width="10.42578125" customWidth="1"/>
    <col min="3848" max="3848" width="10.28515625" customWidth="1"/>
    <col min="3850" max="3850" width="10.7109375" customWidth="1"/>
    <col min="4091" max="4091" width="9.7109375" bestFit="1" customWidth="1"/>
    <col min="4093" max="4093" width="9.5703125" bestFit="1" customWidth="1"/>
    <col min="4094" max="4094" width="10.7109375" customWidth="1"/>
    <col min="4095" max="4095" width="10.85546875" customWidth="1"/>
    <col min="4096" max="4096" width="9.42578125" bestFit="1" customWidth="1"/>
    <col min="4097" max="4097" width="10.140625" customWidth="1"/>
    <col min="4098" max="4098" width="9.42578125" bestFit="1" customWidth="1"/>
    <col min="4099" max="4099" width="10.85546875" bestFit="1" customWidth="1"/>
    <col min="4100" max="4100" width="9.28515625" bestFit="1" customWidth="1"/>
    <col min="4101" max="4101" width="11.140625" customWidth="1"/>
    <col min="4102" max="4102" width="9.42578125" bestFit="1" customWidth="1"/>
    <col min="4103" max="4103" width="10.42578125" customWidth="1"/>
    <col min="4104" max="4104" width="10.28515625" customWidth="1"/>
    <col min="4106" max="4106" width="10.7109375" customWidth="1"/>
    <col min="4347" max="4347" width="9.7109375" bestFit="1" customWidth="1"/>
    <col min="4349" max="4349" width="9.5703125" bestFit="1" customWidth="1"/>
    <col min="4350" max="4350" width="10.7109375" customWidth="1"/>
    <col min="4351" max="4351" width="10.85546875" customWidth="1"/>
    <col min="4352" max="4352" width="9.42578125" bestFit="1" customWidth="1"/>
    <col min="4353" max="4353" width="10.140625" customWidth="1"/>
    <col min="4354" max="4354" width="9.42578125" bestFit="1" customWidth="1"/>
    <col min="4355" max="4355" width="10.85546875" bestFit="1" customWidth="1"/>
    <col min="4356" max="4356" width="9.28515625" bestFit="1" customWidth="1"/>
    <col min="4357" max="4357" width="11.140625" customWidth="1"/>
    <col min="4358" max="4358" width="9.42578125" bestFit="1" customWidth="1"/>
    <col min="4359" max="4359" width="10.42578125" customWidth="1"/>
    <col min="4360" max="4360" width="10.28515625" customWidth="1"/>
    <col min="4362" max="4362" width="10.7109375" customWidth="1"/>
    <col min="4603" max="4603" width="9.7109375" bestFit="1" customWidth="1"/>
    <col min="4605" max="4605" width="9.5703125" bestFit="1" customWidth="1"/>
    <col min="4606" max="4606" width="10.7109375" customWidth="1"/>
    <col min="4607" max="4607" width="10.85546875" customWidth="1"/>
    <col min="4608" max="4608" width="9.42578125" bestFit="1" customWidth="1"/>
    <col min="4609" max="4609" width="10.140625" customWidth="1"/>
    <col min="4610" max="4610" width="9.42578125" bestFit="1" customWidth="1"/>
    <col min="4611" max="4611" width="10.85546875" bestFit="1" customWidth="1"/>
    <col min="4612" max="4612" width="9.28515625" bestFit="1" customWidth="1"/>
    <col min="4613" max="4613" width="11.140625" customWidth="1"/>
    <col min="4614" max="4614" width="9.42578125" bestFit="1" customWidth="1"/>
    <col min="4615" max="4615" width="10.42578125" customWidth="1"/>
    <col min="4616" max="4616" width="10.28515625" customWidth="1"/>
    <col min="4618" max="4618" width="10.7109375" customWidth="1"/>
    <col min="4859" max="4859" width="9.7109375" bestFit="1" customWidth="1"/>
    <col min="4861" max="4861" width="9.5703125" bestFit="1" customWidth="1"/>
    <col min="4862" max="4862" width="10.7109375" customWidth="1"/>
    <col min="4863" max="4863" width="10.85546875" customWidth="1"/>
    <col min="4864" max="4864" width="9.42578125" bestFit="1" customWidth="1"/>
    <col min="4865" max="4865" width="10.140625" customWidth="1"/>
    <col min="4866" max="4866" width="9.42578125" bestFit="1" customWidth="1"/>
    <col min="4867" max="4867" width="10.85546875" bestFit="1" customWidth="1"/>
    <col min="4868" max="4868" width="9.28515625" bestFit="1" customWidth="1"/>
    <col min="4869" max="4869" width="11.140625" customWidth="1"/>
    <col min="4870" max="4870" width="9.42578125" bestFit="1" customWidth="1"/>
    <col min="4871" max="4871" width="10.42578125" customWidth="1"/>
    <col min="4872" max="4872" width="10.28515625" customWidth="1"/>
    <col min="4874" max="4874" width="10.7109375" customWidth="1"/>
    <col min="5115" max="5115" width="9.7109375" bestFit="1" customWidth="1"/>
    <col min="5117" max="5117" width="9.5703125" bestFit="1" customWidth="1"/>
    <col min="5118" max="5118" width="10.7109375" customWidth="1"/>
    <col min="5119" max="5119" width="10.85546875" customWidth="1"/>
    <col min="5120" max="5120" width="9.42578125" bestFit="1" customWidth="1"/>
    <col min="5121" max="5121" width="10.140625" customWidth="1"/>
    <col min="5122" max="5122" width="9.42578125" bestFit="1" customWidth="1"/>
    <col min="5123" max="5123" width="10.85546875" bestFit="1" customWidth="1"/>
    <col min="5124" max="5124" width="9.28515625" bestFit="1" customWidth="1"/>
    <col min="5125" max="5125" width="11.140625" customWidth="1"/>
    <col min="5126" max="5126" width="9.42578125" bestFit="1" customWidth="1"/>
    <col min="5127" max="5127" width="10.42578125" customWidth="1"/>
    <col min="5128" max="5128" width="10.28515625" customWidth="1"/>
    <col min="5130" max="5130" width="10.7109375" customWidth="1"/>
    <col min="5371" max="5371" width="9.7109375" bestFit="1" customWidth="1"/>
    <col min="5373" max="5373" width="9.5703125" bestFit="1" customWidth="1"/>
    <col min="5374" max="5374" width="10.7109375" customWidth="1"/>
    <col min="5375" max="5375" width="10.85546875" customWidth="1"/>
    <col min="5376" max="5376" width="9.42578125" bestFit="1" customWidth="1"/>
    <col min="5377" max="5377" width="10.140625" customWidth="1"/>
    <col min="5378" max="5378" width="9.42578125" bestFit="1" customWidth="1"/>
    <col min="5379" max="5379" width="10.85546875" bestFit="1" customWidth="1"/>
    <col min="5380" max="5380" width="9.28515625" bestFit="1" customWidth="1"/>
    <col min="5381" max="5381" width="11.140625" customWidth="1"/>
    <col min="5382" max="5382" width="9.42578125" bestFit="1" customWidth="1"/>
    <col min="5383" max="5383" width="10.42578125" customWidth="1"/>
    <col min="5384" max="5384" width="10.28515625" customWidth="1"/>
    <col min="5386" max="5386" width="10.7109375" customWidth="1"/>
    <col min="5627" max="5627" width="9.7109375" bestFit="1" customWidth="1"/>
    <col min="5629" max="5629" width="9.5703125" bestFit="1" customWidth="1"/>
    <col min="5630" max="5630" width="10.7109375" customWidth="1"/>
    <col min="5631" max="5631" width="10.85546875" customWidth="1"/>
    <col min="5632" max="5632" width="9.42578125" bestFit="1" customWidth="1"/>
    <col min="5633" max="5633" width="10.140625" customWidth="1"/>
    <col min="5634" max="5634" width="9.42578125" bestFit="1" customWidth="1"/>
    <col min="5635" max="5635" width="10.85546875" bestFit="1" customWidth="1"/>
    <col min="5636" max="5636" width="9.28515625" bestFit="1" customWidth="1"/>
    <col min="5637" max="5637" width="11.140625" customWidth="1"/>
    <col min="5638" max="5638" width="9.42578125" bestFit="1" customWidth="1"/>
    <col min="5639" max="5639" width="10.42578125" customWidth="1"/>
    <col min="5640" max="5640" width="10.28515625" customWidth="1"/>
    <col min="5642" max="5642" width="10.7109375" customWidth="1"/>
    <col min="5883" max="5883" width="9.7109375" bestFit="1" customWidth="1"/>
    <col min="5885" max="5885" width="9.5703125" bestFit="1" customWidth="1"/>
    <col min="5886" max="5886" width="10.7109375" customWidth="1"/>
    <col min="5887" max="5887" width="10.85546875" customWidth="1"/>
    <col min="5888" max="5888" width="9.42578125" bestFit="1" customWidth="1"/>
    <col min="5889" max="5889" width="10.140625" customWidth="1"/>
    <col min="5890" max="5890" width="9.42578125" bestFit="1" customWidth="1"/>
    <col min="5891" max="5891" width="10.85546875" bestFit="1" customWidth="1"/>
    <col min="5892" max="5892" width="9.28515625" bestFit="1" customWidth="1"/>
    <col min="5893" max="5893" width="11.140625" customWidth="1"/>
    <col min="5894" max="5894" width="9.42578125" bestFit="1" customWidth="1"/>
    <col min="5895" max="5895" width="10.42578125" customWidth="1"/>
    <col min="5896" max="5896" width="10.28515625" customWidth="1"/>
    <col min="5898" max="5898" width="10.7109375" customWidth="1"/>
    <col min="6139" max="6139" width="9.7109375" bestFit="1" customWidth="1"/>
    <col min="6141" max="6141" width="9.5703125" bestFit="1" customWidth="1"/>
    <col min="6142" max="6142" width="10.7109375" customWidth="1"/>
    <col min="6143" max="6143" width="10.85546875" customWidth="1"/>
    <col min="6144" max="6144" width="9.42578125" bestFit="1" customWidth="1"/>
    <col min="6145" max="6145" width="10.140625" customWidth="1"/>
    <col min="6146" max="6146" width="9.42578125" bestFit="1" customWidth="1"/>
    <col min="6147" max="6147" width="10.85546875" bestFit="1" customWidth="1"/>
    <col min="6148" max="6148" width="9.28515625" bestFit="1" customWidth="1"/>
    <col min="6149" max="6149" width="11.140625" customWidth="1"/>
    <col min="6150" max="6150" width="9.42578125" bestFit="1" customWidth="1"/>
    <col min="6151" max="6151" width="10.42578125" customWidth="1"/>
    <col min="6152" max="6152" width="10.28515625" customWidth="1"/>
    <col min="6154" max="6154" width="10.7109375" customWidth="1"/>
    <col min="6395" max="6395" width="9.7109375" bestFit="1" customWidth="1"/>
    <col min="6397" max="6397" width="9.5703125" bestFit="1" customWidth="1"/>
    <col min="6398" max="6398" width="10.7109375" customWidth="1"/>
    <col min="6399" max="6399" width="10.85546875" customWidth="1"/>
    <col min="6400" max="6400" width="9.42578125" bestFit="1" customWidth="1"/>
    <col min="6401" max="6401" width="10.140625" customWidth="1"/>
    <col min="6402" max="6402" width="9.42578125" bestFit="1" customWidth="1"/>
    <col min="6403" max="6403" width="10.85546875" bestFit="1" customWidth="1"/>
    <col min="6404" max="6404" width="9.28515625" bestFit="1" customWidth="1"/>
    <col min="6405" max="6405" width="11.140625" customWidth="1"/>
    <col min="6406" max="6406" width="9.42578125" bestFit="1" customWidth="1"/>
    <col min="6407" max="6407" width="10.42578125" customWidth="1"/>
    <col min="6408" max="6408" width="10.28515625" customWidth="1"/>
    <col min="6410" max="6410" width="10.7109375" customWidth="1"/>
    <col min="6651" max="6651" width="9.7109375" bestFit="1" customWidth="1"/>
    <col min="6653" max="6653" width="9.5703125" bestFit="1" customWidth="1"/>
    <col min="6654" max="6654" width="10.7109375" customWidth="1"/>
    <col min="6655" max="6655" width="10.85546875" customWidth="1"/>
    <col min="6656" max="6656" width="9.42578125" bestFit="1" customWidth="1"/>
    <col min="6657" max="6657" width="10.140625" customWidth="1"/>
    <col min="6658" max="6658" width="9.42578125" bestFit="1" customWidth="1"/>
    <col min="6659" max="6659" width="10.85546875" bestFit="1" customWidth="1"/>
    <col min="6660" max="6660" width="9.28515625" bestFit="1" customWidth="1"/>
    <col min="6661" max="6661" width="11.140625" customWidth="1"/>
    <col min="6662" max="6662" width="9.42578125" bestFit="1" customWidth="1"/>
    <col min="6663" max="6663" width="10.42578125" customWidth="1"/>
    <col min="6664" max="6664" width="10.28515625" customWidth="1"/>
    <col min="6666" max="6666" width="10.7109375" customWidth="1"/>
    <col min="6907" max="6907" width="9.7109375" bestFit="1" customWidth="1"/>
    <col min="6909" max="6909" width="9.5703125" bestFit="1" customWidth="1"/>
    <col min="6910" max="6910" width="10.7109375" customWidth="1"/>
    <col min="6911" max="6911" width="10.85546875" customWidth="1"/>
    <col min="6912" max="6912" width="9.42578125" bestFit="1" customWidth="1"/>
    <col min="6913" max="6913" width="10.140625" customWidth="1"/>
    <col min="6914" max="6914" width="9.42578125" bestFit="1" customWidth="1"/>
    <col min="6915" max="6915" width="10.85546875" bestFit="1" customWidth="1"/>
    <col min="6916" max="6916" width="9.28515625" bestFit="1" customWidth="1"/>
    <col min="6917" max="6917" width="11.140625" customWidth="1"/>
    <col min="6918" max="6918" width="9.42578125" bestFit="1" customWidth="1"/>
    <col min="6919" max="6919" width="10.42578125" customWidth="1"/>
    <col min="6920" max="6920" width="10.28515625" customWidth="1"/>
    <col min="6922" max="6922" width="10.7109375" customWidth="1"/>
    <col min="7163" max="7163" width="9.7109375" bestFit="1" customWidth="1"/>
    <col min="7165" max="7165" width="9.5703125" bestFit="1" customWidth="1"/>
    <col min="7166" max="7166" width="10.7109375" customWidth="1"/>
    <col min="7167" max="7167" width="10.85546875" customWidth="1"/>
    <col min="7168" max="7168" width="9.42578125" bestFit="1" customWidth="1"/>
    <col min="7169" max="7169" width="10.140625" customWidth="1"/>
    <col min="7170" max="7170" width="9.42578125" bestFit="1" customWidth="1"/>
    <col min="7171" max="7171" width="10.85546875" bestFit="1" customWidth="1"/>
    <col min="7172" max="7172" width="9.28515625" bestFit="1" customWidth="1"/>
    <col min="7173" max="7173" width="11.140625" customWidth="1"/>
    <col min="7174" max="7174" width="9.42578125" bestFit="1" customWidth="1"/>
    <col min="7175" max="7175" width="10.42578125" customWidth="1"/>
    <col min="7176" max="7176" width="10.28515625" customWidth="1"/>
    <col min="7178" max="7178" width="10.7109375" customWidth="1"/>
    <col min="7419" max="7419" width="9.7109375" bestFit="1" customWidth="1"/>
    <col min="7421" max="7421" width="9.5703125" bestFit="1" customWidth="1"/>
    <col min="7422" max="7422" width="10.7109375" customWidth="1"/>
    <col min="7423" max="7423" width="10.85546875" customWidth="1"/>
    <col min="7424" max="7424" width="9.42578125" bestFit="1" customWidth="1"/>
    <col min="7425" max="7425" width="10.140625" customWidth="1"/>
    <col min="7426" max="7426" width="9.42578125" bestFit="1" customWidth="1"/>
    <col min="7427" max="7427" width="10.85546875" bestFit="1" customWidth="1"/>
    <col min="7428" max="7428" width="9.28515625" bestFit="1" customWidth="1"/>
    <col min="7429" max="7429" width="11.140625" customWidth="1"/>
    <col min="7430" max="7430" width="9.42578125" bestFit="1" customWidth="1"/>
    <col min="7431" max="7431" width="10.42578125" customWidth="1"/>
    <col min="7432" max="7432" width="10.28515625" customWidth="1"/>
    <col min="7434" max="7434" width="10.7109375" customWidth="1"/>
    <col min="7675" max="7675" width="9.7109375" bestFit="1" customWidth="1"/>
    <col min="7677" max="7677" width="9.5703125" bestFit="1" customWidth="1"/>
    <col min="7678" max="7678" width="10.7109375" customWidth="1"/>
    <col min="7679" max="7679" width="10.85546875" customWidth="1"/>
    <col min="7680" max="7680" width="9.42578125" bestFit="1" customWidth="1"/>
    <col min="7681" max="7681" width="10.140625" customWidth="1"/>
    <col min="7682" max="7682" width="9.42578125" bestFit="1" customWidth="1"/>
    <col min="7683" max="7683" width="10.85546875" bestFit="1" customWidth="1"/>
    <col min="7684" max="7684" width="9.28515625" bestFit="1" customWidth="1"/>
    <col min="7685" max="7685" width="11.140625" customWidth="1"/>
    <col min="7686" max="7686" width="9.42578125" bestFit="1" customWidth="1"/>
    <col min="7687" max="7687" width="10.42578125" customWidth="1"/>
    <col min="7688" max="7688" width="10.28515625" customWidth="1"/>
    <col min="7690" max="7690" width="10.7109375" customWidth="1"/>
    <col min="7931" max="7931" width="9.7109375" bestFit="1" customWidth="1"/>
    <col min="7933" max="7933" width="9.5703125" bestFit="1" customWidth="1"/>
    <col min="7934" max="7934" width="10.7109375" customWidth="1"/>
    <col min="7935" max="7935" width="10.85546875" customWidth="1"/>
    <col min="7936" max="7936" width="9.42578125" bestFit="1" customWidth="1"/>
    <col min="7937" max="7937" width="10.140625" customWidth="1"/>
    <col min="7938" max="7938" width="9.42578125" bestFit="1" customWidth="1"/>
    <col min="7939" max="7939" width="10.85546875" bestFit="1" customWidth="1"/>
    <col min="7940" max="7940" width="9.28515625" bestFit="1" customWidth="1"/>
    <col min="7941" max="7941" width="11.140625" customWidth="1"/>
    <col min="7942" max="7942" width="9.42578125" bestFit="1" customWidth="1"/>
    <col min="7943" max="7943" width="10.42578125" customWidth="1"/>
    <col min="7944" max="7944" width="10.28515625" customWidth="1"/>
    <col min="7946" max="7946" width="10.7109375" customWidth="1"/>
    <col min="8187" max="8187" width="9.7109375" bestFit="1" customWidth="1"/>
    <col min="8189" max="8189" width="9.5703125" bestFit="1" customWidth="1"/>
    <col min="8190" max="8190" width="10.7109375" customWidth="1"/>
    <col min="8191" max="8191" width="10.85546875" customWidth="1"/>
    <col min="8192" max="8192" width="9.42578125" bestFit="1" customWidth="1"/>
    <col min="8193" max="8193" width="10.140625" customWidth="1"/>
    <col min="8194" max="8194" width="9.42578125" bestFit="1" customWidth="1"/>
    <col min="8195" max="8195" width="10.85546875" bestFit="1" customWidth="1"/>
    <col min="8196" max="8196" width="9.28515625" bestFit="1" customWidth="1"/>
    <col min="8197" max="8197" width="11.140625" customWidth="1"/>
    <col min="8198" max="8198" width="9.42578125" bestFit="1" customWidth="1"/>
    <col min="8199" max="8199" width="10.42578125" customWidth="1"/>
    <col min="8200" max="8200" width="10.28515625" customWidth="1"/>
    <col min="8202" max="8202" width="10.7109375" customWidth="1"/>
    <col min="8443" max="8443" width="9.7109375" bestFit="1" customWidth="1"/>
    <col min="8445" max="8445" width="9.5703125" bestFit="1" customWidth="1"/>
    <col min="8446" max="8446" width="10.7109375" customWidth="1"/>
    <col min="8447" max="8447" width="10.85546875" customWidth="1"/>
    <col min="8448" max="8448" width="9.42578125" bestFit="1" customWidth="1"/>
    <col min="8449" max="8449" width="10.140625" customWidth="1"/>
    <col min="8450" max="8450" width="9.42578125" bestFit="1" customWidth="1"/>
    <col min="8451" max="8451" width="10.85546875" bestFit="1" customWidth="1"/>
    <col min="8452" max="8452" width="9.28515625" bestFit="1" customWidth="1"/>
    <col min="8453" max="8453" width="11.140625" customWidth="1"/>
    <col min="8454" max="8454" width="9.42578125" bestFit="1" customWidth="1"/>
    <col min="8455" max="8455" width="10.42578125" customWidth="1"/>
    <col min="8456" max="8456" width="10.28515625" customWidth="1"/>
    <col min="8458" max="8458" width="10.7109375" customWidth="1"/>
    <col min="8699" max="8699" width="9.7109375" bestFit="1" customWidth="1"/>
    <col min="8701" max="8701" width="9.5703125" bestFit="1" customWidth="1"/>
    <col min="8702" max="8702" width="10.7109375" customWidth="1"/>
    <col min="8703" max="8703" width="10.85546875" customWidth="1"/>
    <col min="8704" max="8704" width="9.42578125" bestFit="1" customWidth="1"/>
    <col min="8705" max="8705" width="10.140625" customWidth="1"/>
    <col min="8706" max="8706" width="9.42578125" bestFit="1" customWidth="1"/>
    <col min="8707" max="8707" width="10.85546875" bestFit="1" customWidth="1"/>
    <col min="8708" max="8708" width="9.28515625" bestFit="1" customWidth="1"/>
    <col min="8709" max="8709" width="11.140625" customWidth="1"/>
    <col min="8710" max="8710" width="9.42578125" bestFit="1" customWidth="1"/>
    <col min="8711" max="8711" width="10.42578125" customWidth="1"/>
    <col min="8712" max="8712" width="10.28515625" customWidth="1"/>
    <col min="8714" max="8714" width="10.7109375" customWidth="1"/>
    <col min="8955" max="8955" width="9.7109375" bestFit="1" customWidth="1"/>
    <col min="8957" max="8957" width="9.5703125" bestFit="1" customWidth="1"/>
    <col min="8958" max="8958" width="10.7109375" customWidth="1"/>
    <col min="8959" max="8959" width="10.85546875" customWidth="1"/>
    <col min="8960" max="8960" width="9.42578125" bestFit="1" customWidth="1"/>
    <col min="8961" max="8961" width="10.140625" customWidth="1"/>
    <col min="8962" max="8962" width="9.42578125" bestFit="1" customWidth="1"/>
    <col min="8963" max="8963" width="10.85546875" bestFit="1" customWidth="1"/>
    <col min="8964" max="8964" width="9.28515625" bestFit="1" customWidth="1"/>
    <col min="8965" max="8965" width="11.140625" customWidth="1"/>
    <col min="8966" max="8966" width="9.42578125" bestFit="1" customWidth="1"/>
    <col min="8967" max="8967" width="10.42578125" customWidth="1"/>
    <col min="8968" max="8968" width="10.28515625" customWidth="1"/>
    <col min="8970" max="8970" width="10.7109375" customWidth="1"/>
    <col min="9211" max="9211" width="9.7109375" bestFit="1" customWidth="1"/>
    <col min="9213" max="9213" width="9.5703125" bestFit="1" customWidth="1"/>
    <col min="9214" max="9214" width="10.7109375" customWidth="1"/>
    <col min="9215" max="9215" width="10.85546875" customWidth="1"/>
    <col min="9216" max="9216" width="9.42578125" bestFit="1" customWidth="1"/>
    <col min="9217" max="9217" width="10.140625" customWidth="1"/>
    <col min="9218" max="9218" width="9.42578125" bestFit="1" customWidth="1"/>
    <col min="9219" max="9219" width="10.85546875" bestFit="1" customWidth="1"/>
    <col min="9220" max="9220" width="9.28515625" bestFit="1" customWidth="1"/>
    <col min="9221" max="9221" width="11.140625" customWidth="1"/>
    <col min="9222" max="9222" width="9.42578125" bestFit="1" customWidth="1"/>
    <col min="9223" max="9223" width="10.42578125" customWidth="1"/>
    <col min="9224" max="9224" width="10.28515625" customWidth="1"/>
    <col min="9226" max="9226" width="10.7109375" customWidth="1"/>
    <col min="9467" max="9467" width="9.7109375" bestFit="1" customWidth="1"/>
    <col min="9469" max="9469" width="9.5703125" bestFit="1" customWidth="1"/>
    <col min="9470" max="9470" width="10.7109375" customWidth="1"/>
    <col min="9471" max="9471" width="10.85546875" customWidth="1"/>
    <col min="9472" max="9472" width="9.42578125" bestFit="1" customWidth="1"/>
    <col min="9473" max="9473" width="10.140625" customWidth="1"/>
    <col min="9474" max="9474" width="9.42578125" bestFit="1" customWidth="1"/>
    <col min="9475" max="9475" width="10.85546875" bestFit="1" customWidth="1"/>
    <col min="9476" max="9476" width="9.28515625" bestFit="1" customWidth="1"/>
    <col min="9477" max="9477" width="11.140625" customWidth="1"/>
    <col min="9478" max="9478" width="9.42578125" bestFit="1" customWidth="1"/>
    <col min="9479" max="9479" width="10.42578125" customWidth="1"/>
    <col min="9480" max="9480" width="10.28515625" customWidth="1"/>
    <col min="9482" max="9482" width="10.7109375" customWidth="1"/>
    <col min="9723" max="9723" width="9.7109375" bestFit="1" customWidth="1"/>
    <col min="9725" max="9725" width="9.5703125" bestFit="1" customWidth="1"/>
    <col min="9726" max="9726" width="10.7109375" customWidth="1"/>
    <col min="9727" max="9727" width="10.85546875" customWidth="1"/>
    <col min="9728" max="9728" width="9.42578125" bestFit="1" customWidth="1"/>
    <col min="9729" max="9729" width="10.140625" customWidth="1"/>
    <col min="9730" max="9730" width="9.42578125" bestFit="1" customWidth="1"/>
    <col min="9731" max="9731" width="10.85546875" bestFit="1" customWidth="1"/>
    <col min="9732" max="9732" width="9.28515625" bestFit="1" customWidth="1"/>
    <col min="9733" max="9733" width="11.140625" customWidth="1"/>
    <col min="9734" max="9734" width="9.42578125" bestFit="1" customWidth="1"/>
    <col min="9735" max="9735" width="10.42578125" customWidth="1"/>
    <col min="9736" max="9736" width="10.28515625" customWidth="1"/>
    <col min="9738" max="9738" width="10.7109375" customWidth="1"/>
    <col min="9979" max="9979" width="9.7109375" bestFit="1" customWidth="1"/>
    <col min="9981" max="9981" width="9.5703125" bestFit="1" customWidth="1"/>
    <col min="9982" max="9982" width="10.7109375" customWidth="1"/>
    <col min="9983" max="9983" width="10.85546875" customWidth="1"/>
    <col min="9984" max="9984" width="9.42578125" bestFit="1" customWidth="1"/>
    <col min="9985" max="9985" width="10.140625" customWidth="1"/>
    <col min="9986" max="9986" width="9.42578125" bestFit="1" customWidth="1"/>
    <col min="9987" max="9987" width="10.85546875" bestFit="1" customWidth="1"/>
    <col min="9988" max="9988" width="9.28515625" bestFit="1" customWidth="1"/>
    <col min="9989" max="9989" width="11.140625" customWidth="1"/>
    <col min="9990" max="9990" width="9.42578125" bestFit="1" customWidth="1"/>
    <col min="9991" max="9991" width="10.42578125" customWidth="1"/>
    <col min="9992" max="9992" width="10.28515625" customWidth="1"/>
    <col min="9994" max="9994" width="10.7109375" customWidth="1"/>
    <col min="10235" max="10235" width="9.7109375" bestFit="1" customWidth="1"/>
    <col min="10237" max="10237" width="9.5703125" bestFit="1" customWidth="1"/>
    <col min="10238" max="10238" width="10.7109375" customWidth="1"/>
    <col min="10239" max="10239" width="10.85546875" customWidth="1"/>
    <col min="10240" max="10240" width="9.42578125" bestFit="1" customWidth="1"/>
    <col min="10241" max="10241" width="10.140625" customWidth="1"/>
    <col min="10242" max="10242" width="9.42578125" bestFit="1" customWidth="1"/>
    <col min="10243" max="10243" width="10.85546875" bestFit="1" customWidth="1"/>
    <col min="10244" max="10244" width="9.28515625" bestFit="1" customWidth="1"/>
    <col min="10245" max="10245" width="11.140625" customWidth="1"/>
    <col min="10246" max="10246" width="9.42578125" bestFit="1" customWidth="1"/>
    <col min="10247" max="10247" width="10.42578125" customWidth="1"/>
    <col min="10248" max="10248" width="10.28515625" customWidth="1"/>
    <col min="10250" max="10250" width="10.7109375" customWidth="1"/>
    <col min="10491" max="10491" width="9.7109375" bestFit="1" customWidth="1"/>
    <col min="10493" max="10493" width="9.5703125" bestFit="1" customWidth="1"/>
    <col min="10494" max="10494" width="10.7109375" customWidth="1"/>
    <col min="10495" max="10495" width="10.85546875" customWidth="1"/>
    <col min="10496" max="10496" width="9.42578125" bestFit="1" customWidth="1"/>
    <col min="10497" max="10497" width="10.140625" customWidth="1"/>
    <col min="10498" max="10498" width="9.42578125" bestFit="1" customWidth="1"/>
    <col min="10499" max="10499" width="10.85546875" bestFit="1" customWidth="1"/>
    <col min="10500" max="10500" width="9.28515625" bestFit="1" customWidth="1"/>
    <col min="10501" max="10501" width="11.140625" customWidth="1"/>
    <col min="10502" max="10502" width="9.42578125" bestFit="1" customWidth="1"/>
    <col min="10503" max="10503" width="10.42578125" customWidth="1"/>
    <col min="10504" max="10504" width="10.28515625" customWidth="1"/>
    <col min="10506" max="10506" width="10.7109375" customWidth="1"/>
    <col min="10747" max="10747" width="9.7109375" bestFit="1" customWidth="1"/>
    <col min="10749" max="10749" width="9.5703125" bestFit="1" customWidth="1"/>
    <col min="10750" max="10750" width="10.7109375" customWidth="1"/>
    <col min="10751" max="10751" width="10.85546875" customWidth="1"/>
    <col min="10752" max="10752" width="9.42578125" bestFit="1" customWidth="1"/>
    <col min="10753" max="10753" width="10.140625" customWidth="1"/>
    <col min="10754" max="10754" width="9.42578125" bestFit="1" customWidth="1"/>
    <col min="10755" max="10755" width="10.85546875" bestFit="1" customWidth="1"/>
    <col min="10756" max="10756" width="9.28515625" bestFit="1" customWidth="1"/>
    <col min="10757" max="10757" width="11.140625" customWidth="1"/>
    <col min="10758" max="10758" width="9.42578125" bestFit="1" customWidth="1"/>
    <col min="10759" max="10759" width="10.42578125" customWidth="1"/>
    <col min="10760" max="10760" width="10.28515625" customWidth="1"/>
    <col min="10762" max="10762" width="10.7109375" customWidth="1"/>
    <col min="11003" max="11003" width="9.7109375" bestFit="1" customWidth="1"/>
    <col min="11005" max="11005" width="9.5703125" bestFit="1" customWidth="1"/>
    <col min="11006" max="11006" width="10.7109375" customWidth="1"/>
    <col min="11007" max="11007" width="10.85546875" customWidth="1"/>
    <col min="11008" max="11008" width="9.42578125" bestFit="1" customWidth="1"/>
    <col min="11009" max="11009" width="10.140625" customWidth="1"/>
    <col min="11010" max="11010" width="9.42578125" bestFit="1" customWidth="1"/>
    <col min="11011" max="11011" width="10.85546875" bestFit="1" customWidth="1"/>
    <col min="11012" max="11012" width="9.28515625" bestFit="1" customWidth="1"/>
    <col min="11013" max="11013" width="11.140625" customWidth="1"/>
    <col min="11014" max="11014" width="9.42578125" bestFit="1" customWidth="1"/>
    <col min="11015" max="11015" width="10.42578125" customWidth="1"/>
    <col min="11016" max="11016" width="10.28515625" customWidth="1"/>
    <col min="11018" max="11018" width="10.7109375" customWidth="1"/>
    <col min="11259" max="11259" width="9.7109375" bestFit="1" customWidth="1"/>
    <col min="11261" max="11261" width="9.5703125" bestFit="1" customWidth="1"/>
    <col min="11262" max="11262" width="10.7109375" customWidth="1"/>
    <col min="11263" max="11263" width="10.85546875" customWidth="1"/>
    <col min="11264" max="11264" width="9.42578125" bestFit="1" customWidth="1"/>
    <col min="11265" max="11265" width="10.140625" customWidth="1"/>
    <col min="11266" max="11266" width="9.42578125" bestFit="1" customWidth="1"/>
    <col min="11267" max="11267" width="10.85546875" bestFit="1" customWidth="1"/>
    <col min="11268" max="11268" width="9.28515625" bestFit="1" customWidth="1"/>
    <col min="11269" max="11269" width="11.140625" customWidth="1"/>
    <col min="11270" max="11270" width="9.42578125" bestFit="1" customWidth="1"/>
    <col min="11271" max="11271" width="10.42578125" customWidth="1"/>
    <col min="11272" max="11272" width="10.28515625" customWidth="1"/>
    <col min="11274" max="11274" width="10.7109375" customWidth="1"/>
    <col min="11515" max="11515" width="9.7109375" bestFit="1" customWidth="1"/>
    <col min="11517" max="11517" width="9.5703125" bestFit="1" customWidth="1"/>
    <col min="11518" max="11518" width="10.7109375" customWidth="1"/>
    <col min="11519" max="11519" width="10.85546875" customWidth="1"/>
    <col min="11520" max="11520" width="9.42578125" bestFit="1" customWidth="1"/>
    <col min="11521" max="11521" width="10.140625" customWidth="1"/>
    <col min="11522" max="11522" width="9.42578125" bestFit="1" customWidth="1"/>
    <col min="11523" max="11523" width="10.85546875" bestFit="1" customWidth="1"/>
    <col min="11524" max="11524" width="9.28515625" bestFit="1" customWidth="1"/>
    <col min="11525" max="11525" width="11.140625" customWidth="1"/>
    <col min="11526" max="11526" width="9.42578125" bestFit="1" customWidth="1"/>
    <col min="11527" max="11527" width="10.42578125" customWidth="1"/>
    <col min="11528" max="11528" width="10.28515625" customWidth="1"/>
    <col min="11530" max="11530" width="10.7109375" customWidth="1"/>
    <col min="11771" max="11771" width="9.7109375" bestFit="1" customWidth="1"/>
    <col min="11773" max="11773" width="9.5703125" bestFit="1" customWidth="1"/>
    <col min="11774" max="11774" width="10.7109375" customWidth="1"/>
    <col min="11775" max="11775" width="10.85546875" customWidth="1"/>
    <col min="11776" max="11776" width="9.42578125" bestFit="1" customWidth="1"/>
    <col min="11777" max="11777" width="10.140625" customWidth="1"/>
    <col min="11778" max="11778" width="9.42578125" bestFit="1" customWidth="1"/>
    <col min="11779" max="11779" width="10.85546875" bestFit="1" customWidth="1"/>
    <col min="11780" max="11780" width="9.28515625" bestFit="1" customWidth="1"/>
    <col min="11781" max="11781" width="11.140625" customWidth="1"/>
    <col min="11782" max="11782" width="9.42578125" bestFit="1" customWidth="1"/>
    <col min="11783" max="11783" width="10.42578125" customWidth="1"/>
    <col min="11784" max="11784" width="10.28515625" customWidth="1"/>
    <col min="11786" max="11786" width="10.7109375" customWidth="1"/>
    <col min="12027" max="12027" width="9.7109375" bestFit="1" customWidth="1"/>
    <col min="12029" max="12029" width="9.5703125" bestFit="1" customWidth="1"/>
    <col min="12030" max="12030" width="10.7109375" customWidth="1"/>
    <col min="12031" max="12031" width="10.85546875" customWidth="1"/>
    <col min="12032" max="12032" width="9.42578125" bestFit="1" customWidth="1"/>
    <col min="12033" max="12033" width="10.140625" customWidth="1"/>
    <col min="12034" max="12034" width="9.42578125" bestFit="1" customWidth="1"/>
    <col min="12035" max="12035" width="10.85546875" bestFit="1" customWidth="1"/>
    <col min="12036" max="12036" width="9.28515625" bestFit="1" customWidth="1"/>
    <col min="12037" max="12037" width="11.140625" customWidth="1"/>
    <col min="12038" max="12038" width="9.42578125" bestFit="1" customWidth="1"/>
    <col min="12039" max="12039" width="10.42578125" customWidth="1"/>
    <col min="12040" max="12040" width="10.28515625" customWidth="1"/>
    <col min="12042" max="12042" width="10.7109375" customWidth="1"/>
    <col min="12283" max="12283" width="9.7109375" bestFit="1" customWidth="1"/>
    <col min="12285" max="12285" width="9.5703125" bestFit="1" customWidth="1"/>
    <col min="12286" max="12286" width="10.7109375" customWidth="1"/>
    <col min="12287" max="12287" width="10.85546875" customWidth="1"/>
    <col min="12288" max="12288" width="9.42578125" bestFit="1" customWidth="1"/>
    <col min="12289" max="12289" width="10.140625" customWidth="1"/>
    <col min="12290" max="12290" width="9.42578125" bestFit="1" customWidth="1"/>
    <col min="12291" max="12291" width="10.85546875" bestFit="1" customWidth="1"/>
    <col min="12292" max="12292" width="9.28515625" bestFit="1" customWidth="1"/>
    <col min="12293" max="12293" width="11.140625" customWidth="1"/>
    <col min="12294" max="12294" width="9.42578125" bestFit="1" customWidth="1"/>
    <col min="12295" max="12295" width="10.42578125" customWidth="1"/>
    <col min="12296" max="12296" width="10.28515625" customWidth="1"/>
    <col min="12298" max="12298" width="10.7109375" customWidth="1"/>
    <col min="12539" max="12539" width="9.7109375" bestFit="1" customWidth="1"/>
    <col min="12541" max="12541" width="9.5703125" bestFit="1" customWidth="1"/>
    <col min="12542" max="12542" width="10.7109375" customWidth="1"/>
    <col min="12543" max="12543" width="10.85546875" customWidth="1"/>
    <col min="12544" max="12544" width="9.42578125" bestFit="1" customWidth="1"/>
    <col min="12545" max="12545" width="10.140625" customWidth="1"/>
    <col min="12546" max="12546" width="9.42578125" bestFit="1" customWidth="1"/>
    <col min="12547" max="12547" width="10.85546875" bestFit="1" customWidth="1"/>
    <col min="12548" max="12548" width="9.28515625" bestFit="1" customWidth="1"/>
    <col min="12549" max="12549" width="11.140625" customWidth="1"/>
    <col min="12550" max="12550" width="9.42578125" bestFit="1" customWidth="1"/>
    <col min="12551" max="12551" width="10.42578125" customWidth="1"/>
    <col min="12552" max="12552" width="10.28515625" customWidth="1"/>
    <col min="12554" max="12554" width="10.7109375" customWidth="1"/>
    <col min="12795" max="12795" width="9.7109375" bestFit="1" customWidth="1"/>
    <col min="12797" max="12797" width="9.5703125" bestFit="1" customWidth="1"/>
    <col min="12798" max="12798" width="10.7109375" customWidth="1"/>
    <col min="12799" max="12799" width="10.85546875" customWidth="1"/>
    <col min="12800" max="12800" width="9.42578125" bestFit="1" customWidth="1"/>
    <col min="12801" max="12801" width="10.140625" customWidth="1"/>
    <col min="12802" max="12802" width="9.42578125" bestFit="1" customWidth="1"/>
    <col min="12803" max="12803" width="10.85546875" bestFit="1" customWidth="1"/>
    <col min="12804" max="12804" width="9.28515625" bestFit="1" customWidth="1"/>
    <col min="12805" max="12805" width="11.140625" customWidth="1"/>
    <col min="12806" max="12806" width="9.42578125" bestFit="1" customWidth="1"/>
    <col min="12807" max="12807" width="10.42578125" customWidth="1"/>
    <col min="12808" max="12808" width="10.28515625" customWidth="1"/>
    <col min="12810" max="12810" width="10.7109375" customWidth="1"/>
    <col min="13051" max="13051" width="9.7109375" bestFit="1" customWidth="1"/>
    <col min="13053" max="13053" width="9.5703125" bestFit="1" customWidth="1"/>
    <col min="13054" max="13054" width="10.7109375" customWidth="1"/>
    <col min="13055" max="13055" width="10.85546875" customWidth="1"/>
    <col min="13056" max="13056" width="9.42578125" bestFit="1" customWidth="1"/>
    <col min="13057" max="13057" width="10.140625" customWidth="1"/>
    <col min="13058" max="13058" width="9.42578125" bestFit="1" customWidth="1"/>
    <col min="13059" max="13059" width="10.85546875" bestFit="1" customWidth="1"/>
    <col min="13060" max="13060" width="9.28515625" bestFit="1" customWidth="1"/>
    <col min="13061" max="13061" width="11.140625" customWidth="1"/>
    <col min="13062" max="13062" width="9.42578125" bestFit="1" customWidth="1"/>
    <col min="13063" max="13063" width="10.42578125" customWidth="1"/>
    <col min="13064" max="13064" width="10.28515625" customWidth="1"/>
    <col min="13066" max="13066" width="10.7109375" customWidth="1"/>
    <col min="13307" max="13307" width="9.7109375" bestFit="1" customWidth="1"/>
    <col min="13309" max="13309" width="9.5703125" bestFit="1" customWidth="1"/>
    <col min="13310" max="13310" width="10.7109375" customWidth="1"/>
    <col min="13311" max="13311" width="10.85546875" customWidth="1"/>
    <col min="13312" max="13312" width="9.42578125" bestFit="1" customWidth="1"/>
    <col min="13313" max="13313" width="10.140625" customWidth="1"/>
    <col min="13314" max="13314" width="9.42578125" bestFit="1" customWidth="1"/>
    <col min="13315" max="13315" width="10.85546875" bestFit="1" customWidth="1"/>
    <col min="13316" max="13316" width="9.28515625" bestFit="1" customWidth="1"/>
    <col min="13317" max="13317" width="11.140625" customWidth="1"/>
    <col min="13318" max="13318" width="9.42578125" bestFit="1" customWidth="1"/>
    <col min="13319" max="13319" width="10.42578125" customWidth="1"/>
    <col min="13320" max="13320" width="10.28515625" customWidth="1"/>
    <col min="13322" max="13322" width="10.7109375" customWidth="1"/>
    <col min="13563" max="13563" width="9.7109375" bestFit="1" customWidth="1"/>
    <col min="13565" max="13565" width="9.5703125" bestFit="1" customWidth="1"/>
    <col min="13566" max="13566" width="10.7109375" customWidth="1"/>
    <col min="13567" max="13567" width="10.85546875" customWidth="1"/>
    <col min="13568" max="13568" width="9.42578125" bestFit="1" customWidth="1"/>
    <col min="13569" max="13569" width="10.140625" customWidth="1"/>
    <col min="13570" max="13570" width="9.42578125" bestFit="1" customWidth="1"/>
    <col min="13571" max="13571" width="10.85546875" bestFit="1" customWidth="1"/>
    <col min="13572" max="13572" width="9.28515625" bestFit="1" customWidth="1"/>
    <col min="13573" max="13573" width="11.140625" customWidth="1"/>
    <col min="13574" max="13574" width="9.42578125" bestFit="1" customWidth="1"/>
    <col min="13575" max="13575" width="10.42578125" customWidth="1"/>
    <col min="13576" max="13576" width="10.28515625" customWidth="1"/>
    <col min="13578" max="13578" width="10.7109375" customWidth="1"/>
    <col min="13819" max="13819" width="9.7109375" bestFit="1" customWidth="1"/>
    <col min="13821" max="13821" width="9.5703125" bestFit="1" customWidth="1"/>
    <col min="13822" max="13822" width="10.7109375" customWidth="1"/>
    <col min="13823" max="13823" width="10.85546875" customWidth="1"/>
    <col min="13824" max="13824" width="9.42578125" bestFit="1" customWidth="1"/>
    <col min="13825" max="13825" width="10.140625" customWidth="1"/>
    <col min="13826" max="13826" width="9.42578125" bestFit="1" customWidth="1"/>
    <col min="13827" max="13827" width="10.85546875" bestFit="1" customWidth="1"/>
    <col min="13828" max="13828" width="9.28515625" bestFit="1" customWidth="1"/>
    <col min="13829" max="13829" width="11.140625" customWidth="1"/>
    <col min="13830" max="13830" width="9.42578125" bestFit="1" customWidth="1"/>
    <col min="13831" max="13831" width="10.42578125" customWidth="1"/>
    <col min="13832" max="13832" width="10.28515625" customWidth="1"/>
    <col min="13834" max="13834" width="10.7109375" customWidth="1"/>
    <col min="14075" max="14075" width="9.7109375" bestFit="1" customWidth="1"/>
    <col min="14077" max="14077" width="9.5703125" bestFit="1" customWidth="1"/>
    <col min="14078" max="14078" width="10.7109375" customWidth="1"/>
    <col min="14079" max="14079" width="10.85546875" customWidth="1"/>
    <col min="14080" max="14080" width="9.42578125" bestFit="1" customWidth="1"/>
    <col min="14081" max="14081" width="10.140625" customWidth="1"/>
    <col min="14082" max="14082" width="9.42578125" bestFit="1" customWidth="1"/>
    <col min="14083" max="14083" width="10.85546875" bestFit="1" customWidth="1"/>
    <col min="14084" max="14084" width="9.28515625" bestFit="1" customWidth="1"/>
    <col min="14085" max="14085" width="11.140625" customWidth="1"/>
    <col min="14086" max="14086" width="9.42578125" bestFit="1" customWidth="1"/>
    <col min="14087" max="14087" width="10.42578125" customWidth="1"/>
    <col min="14088" max="14088" width="10.28515625" customWidth="1"/>
    <col min="14090" max="14090" width="10.7109375" customWidth="1"/>
    <col min="14331" max="14331" width="9.7109375" bestFit="1" customWidth="1"/>
    <col min="14333" max="14333" width="9.5703125" bestFit="1" customWidth="1"/>
    <col min="14334" max="14334" width="10.7109375" customWidth="1"/>
    <col min="14335" max="14335" width="10.85546875" customWidth="1"/>
    <col min="14336" max="14336" width="9.42578125" bestFit="1" customWidth="1"/>
    <col min="14337" max="14337" width="10.140625" customWidth="1"/>
    <col min="14338" max="14338" width="9.42578125" bestFit="1" customWidth="1"/>
    <col min="14339" max="14339" width="10.85546875" bestFit="1" customWidth="1"/>
    <col min="14340" max="14340" width="9.28515625" bestFit="1" customWidth="1"/>
    <col min="14341" max="14341" width="11.140625" customWidth="1"/>
    <col min="14342" max="14342" width="9.42578125" bestFit="1" customWidth="1"/>
    <col min="14343" max="14343" width="10.42578125" customWidth="1"/>
    <col min="14344" max="14344" width="10.28515625" customWidth="1"/>
    <col min="14346" max="14346" width="10.7109375" customWidth="1"/>
    <col min="14587" max="14587" width="9.7109375" bestFit="1" customWidth="1"/>
    <col min="14589" max="14589" width="9.5703125" bestFit="1" customWidth="1"/>
    <col min="14590" max="14590" width="10.7109375" customWidth="1"/>
    <col min="14591" max="14591" width="10.85546875" customWidth="1"/>
    <col min="14592" max="14592" width="9.42578125" bestFit="1" customWidth="1"/>
    <col min="14593" max="14593" width="10.140625" customWidth="1"/>
    <col min="14594" max="14594" width="9.42578125" bestFit="1" customWidth="1"/>
    <col min="14595" max="14595" width="10.85546875" bestFit="1" customWidth="1"/>
    <col min="14596" max="14596" width="9.28515625" bestFit="1" customWidth="1"/>
    <col min="14597" max="14597" width="11.140625" customWidth="1"/>
    <col min="14598" max="14598" width="9.42578125" bestFit="1" customWidth="1"/>
    <col min="14599" max="14599" width="10.42578125" customWidth="1"/>
    <col min="14600" max="14600" width="10.28515625" customWidth="1"/>
    <col min="14602" max="14602" width="10.7109375" customWidth="1"/>
    <col min="14843" max="14843" width="9.7109375" bestFit="1" customWidth="1"/>
    <col min="14845" max="14845" width="9.5703125" bestFit="1" customWidth="1"/>
    <col min="14846" max="14846" width="10.7109375" customWidth="1"/>
    <col min="14847" max="14847" width="10.85546875" customWidth="1"/>
    <col min="14848" max="14848" width="9.42578125" bestFit="1" customWidth="1"/>
    <col min="14849" max="14849" width="10.140625" customWidth="1"/>
    <col min="14850" max="14850" width="9.42578125" bestFit="1" customWidth="1"/>
    <col min="14851" max="14851" width="10.85546875" bestFit="1" customWidth="1"/>
    <col min="14852" max="14852" width="9.28515625" bestFit="1" customWidth="1"/>
    <col min="14853" max="14853" width="11.140625" customWidth="1"/>
    <col min="14854" max="14854" width="9.42578125" bestFit="1" customWidth="1"/>
    <col min="14855" max="14855" width="10.42578125" customWidth="1"/>
    <col min="14856" max="14856" width="10.28515625" customWidth="1"/>
    <col min="14858" max="14858" width="10.7109375" customWidth="1"/>
    <col min="15099" max="15099" width="9.7109375" bestFit="1" customWidth="1"/>
    <col min="15101" max="15101" width="9.5703125" bestFit="1" customWidth="1"/>
    <col min="15102" max="15102" width="10.7109375" customWidth="1"/>
    <col min="15103" max="15103" width="10.85546875" customWidth="1"/>
    <col min="15104" max="15104" width="9.42578125" bestFit="1" customWidth="1"/>
    <col min="15105" max="15105" width="10.140625" customWidth="1"/>
    <col min="15106" max="15106" width="9.42578125" bestFit="1" customWidth="1"/>
    <col min="15107" max="15107" width="10.85546875" bestFit="1" customWidth="1"/>
    <col min="15108" max="15108" width="9.28515625" bestFit="1" customWidth="1"/>
    <col min="15109" max="15109" width="11.140625" customWidth="1"/>
    <col min="15110" max="15110" width="9.42578125" bestFit="1" customWidth="1"/>
    <col min="15111" max="15111" width="10.42578125" customWidth="1"/>
    <col min="15112" max="15112" width="10.28515625" customWidth="1"/>
    <col min="15114" max="15114" width="10.7109375" customWidth="1"/>
    <col min="15355" max="15355" width="9.7109375" bestFit="1" customWidth="1"/>
    <col min="15357" max="15357" width="9.5703125" bestFit="1" customWidth="1"/>
    <col min="15358" max="15358" width="10.7109375" customWidth="1"/>
    <col min="15359" max="15359" width="10.85546875" customWidth="1"/>
    <col min="15360" max="15360" width="9.42578125" bestFit="1" customWidth="1"/>
    <col min="15361" max="15361" width="10.140625" customWidth="1"/>
    <col min="15362" max="15362" width="9.42578125" bestFit="1" customWidth="1"/>
    <col min="15363" max="15363" width="10.85546875" bestFit="1" customWidth="1"/>
    <col min="15364" max="15364" width="9.28515625" bestFit="1" customWidth="1"/>
    <col min="15365" max="15365" width="11.140625" customWidth="1"/>
    <col min="15366" max="15366" width="9.42578125" bestFit="1" customWidth="1"/>
    <col min="15367" max="15367" width="10.42578125" customWidth="1"/>
    <col min="15368" max="15368" width="10.28515625" customWidth="1"/>
    <col min="15370" max="15370" width="10.7109375" customWidth="1"/>
    <col min="15611" max="15611" width="9.7109375" bestFit="1" customWidth="1"/>
    <col min="15613" max="15613" width="9.5703125" bestFit="1" customWidth="1"/>
    <col min="15614" max="15614" width="10.7109375" customWidth="1"/>
    <col min="15615" max="15615" width="10.85546875" customWidth="1"/>
    <col min="15616" max="15616" width="9.42578125" bestFit="1" customWidth="1"/>
    <col min="15617" max="15617" width="10.140625" customWidth="1"/>
    <col min="15618" max="15618" width="9.42578125" bestFit="1" customWidth="1"/>
    <col min="15619" max="15619" width="10.85546875" bestFit="1" customWidth="1"/>
    <col min="15620" max="15620" width="9.28515625" bestFit="1" customWidth="1"/>
    <col min="15621" max="15621" width="11.140625" customWidth="1"/>
    <col min="15622" max="15622" width="9.42578125" bestFit="1" customWidth="1"/>
    <col min="15623" max="15623" width="10.42578125" customWidth="1"/>
    <col min="15624" max="15624" width="10.28515625" customWidth="1"/>
    <col min="15626" max="15626" width="10.7109375" customWidth="1"/>
    <col min="15867" max="15867" width="9.7109375" bestFit="1" customWidth="1"/>
    <col min="15869" max="15869" width="9.5703125" bestFit="1" customWidth="1"/>
    <col min="15870" max="15870" width="10.7109375" customWidth="1"/>
    <col min="15871" max="15871" width="10.85546875" customWidth="1"/>
    <col min="15872" max="15872" width="9.42578125" bestFit="1" customWidth="1"/>
    <col min="15873" max="15873" width="10.140625" customWidth="1"/>
    <col min="15874" max="15874" width="9.42578125" bestFit="1" customWidth="1"/>
    <col min="15875" max="15875" width="10.85546875" bestFit="1" customWidth="1"/>
    <col min="15876" max="15876" width="9.28515625" bestFit="1" customWidth="1"/>
    <col min="15877" max="15877" width="11.140625" customWidth="1"/>
    <col min="15878" max="15878" width="9.42578125" bestFit="1" customWidth="1"/>
    <col min="15879" max="15879" width="10.42578125" customWidth="1"/>
    <col min="15880" max="15880" width="10.28515625" customWidth="1"/>
    <col min="15882" max="15882" width="10.7109375" customWidth="1"/>
    <col min="16123" max="16123" width="9.7109375" bestFit="1" customWidth="1"/>
    <col min="16125" max="16125" width="9.5703125" bestFit="1" customWidth="1"/>
    <col min="16126" max="16126" width="10.7109375" customWidth="1"/>
    <col min="16127" max="16127" width="10.85546875" customWidth="1"/>
    <col min="16128" max="16128" width="9.42578125" bestFit="1" customWidth="1"/>
    <col min="16129" max="16129" width="10.140625" customWidth="1"/>
    <col min="16130" max="16130" width="9.42578125" bestFit="1" customWidth="1"/>
    <col min="16131" max="16131" width="10.85546875" bestFit="1" customWidth="1"/>
    <col min="16132" max="16132" width="9.28515625" bestFit="1" customWidth="1"/>
    <col min="16133" max="16133" width="11.140625" customWidth="1"/>
    <col min="16134" max="16134" width="9.42578125" bestFit="1" customWidth="1"/>
    <col min="16135" max="16135" width="10.42578125" customWidth="1"/>
    <col min="16136" max="16136" width="10.28515625" customWidth="1"/>
    <col min="16138" max="16138" width="10.7109375" customWidth="1"/>
  </cols>
  <sheetData>
    <row r="1" spans="2:25" x14ac:dyDescent="0.25">
      <c r="W1" s="92" t="s">
        <v>41</v>
      </c>
    </row>
    <row r="2" spans="2:25" x14ac:dyDescent="0.25">
      <c r="W2" s="92" t="s">
        <v>42</v>
      </c>
    </row>
    <row r="3" spans="2:25" x14ac:dyDescent="0.25">
      <c r="W3" s="93" t="s">
        <v>43</v>
      </c>
    </row>
    <row r="5" spans="2:25" x14ac:dyDescent="0.25">
      <c r="B5" s="82" t="s">
        <v>38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</row>
    <row r="6" spans="2:25" x14ac:dyDescent="0.25"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</row>
    <row r="7" spans="2:25" ht="15.75" thickBot="1" x14ac:dyDescent="0.3"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2:25" ht="15.75" thickBot="1" x14ac:dyDescent="0.3">
      <c r="B8" s="87" t="s">
        <v>23</v>
      </c>
      <c r="C8" s="24" t="s">
        <v>22</v>
      </c>
      <c r="D8" s="25"/>
      <c r="E8" s="25"/>
      <c r="F8" s="25"/>
      <c r="G8" s="25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90" t="s">
        <v>34</v>
      </c>
      <c r="W8" s="91"/>
      <c r="X8" s="12"/>
      <c r="Y8" s="12"/>
    </row>
    <row r="9" spans="2:25" ht="15.75" thickBot="1" x14ac:dyDescent="0.3">
      <c r="B9" s="88"/>
      <c r="C9" s="26"/>
      <c r="D9" s="27"/>
      <c r="E9" s="27"/>
      <c r="F9" s="79">
        <v>1000</v>
      </c>
      <c r="G9" s="80" t="s">
        <v>21</v>
      </c>
      <c r="H9" s="83">
        <v>40909</v>
      </c>
      <c r="I9" s="84"/>
      <c r="J9" s="83">
        <v>41275</v>
      </c>
      <c r="K9" s="84"/>
      <c r="L9" s="83">
        <v>41640</v>
      </c>
      <c r="M9" s="84"/>
      <c r="N9" s="83">
        <v>42005</v>
      </c>
      <c r="O9" s="84"/>
      <c r="P9" s="83">
        <v>42370</v>
      </c>
      <c r="Q9" s="84"/>
      <c r="R9" s="83">
        <v>42736</v>
      </c>
      <c r="S9" s="84"/>
      <c r="T9" s="83">
        <v>42979</v>
      </c>
      <c r="U9" s="84"/>
      <c r="V9" s="83">
        <v>43101</v>
      </c>
      <c r="W9" s="84"/>
      <c r="X9" s="11"/>
      <c r="Y9" s="11"/>
    </row>
    <row r="10" spans="2:25" ht="13.5" customHeight="1" thickBot="1" x14ac:dyDescent="0.3">
      <c r="B10" s="23"/>
      <c r="C10" s="23"/>
      <c r="D10" s="23"/>
      <c r="E10" s="23"/>
      <c r="F10" s="23"/>
      <c r="G10" s="23"/>
      <c r="H10" s="13"/>
      <c r="I10" s="31"/>
      <c r="J10" s="14"/>
      <c r="K10" s="32"/>
      <c r="L10" s="15"/>
      <c r="M10" s="16"/>
      <c r="N10" s="15"/>
      <c r="O10" s="16"/>
      <c r="P10" s="15"/>
      <c r="Q10" s="16"/>
      <c r="R10" s="85"/>
      <c r="S10" s="86"/>
      <c r="T10" s="85"/>
      <c r="U10" s="86"/>
      <c r="V10" s="85"/>
      <c r="W10" s="86"/>
      <c r="X10" s="10"/>
      <c r="Y10" s="10"/>
    </row>
    <row r="11" spans="2:25" ht="15.75" customHeight="1" x14ac:dyDescent="0.25">
      <c r="B11" s="23"/>
      <c r="C11" s="23"/>
      <c r="D11" s="23"/>
      <c r="E11" s="23"/>
      <c r="F11" s="23"/>
      <c r="G11" s="23"/>
      <c r="H11" s="18" t="s">
        <v>20</v>
      </c>
      <c r="I11" s="19" t="s">
        <v>19</v>
      </c>
      <c r="J11" s="20" t="s">
        <v>20</v>
      </c>
      <c r="K11" s="21" t="s">
        <v>19</v>
      </c>
      <c r="L11" s="20" t="s">
        <v>20</v>
      </c>
      <c r="M11" s="21" t="s">
        <v>19</v>
      </c>
      <c r="N11" s="20" t="s">
        <v>20</v>
      </c>
      <c r="O11" s="21" t="s">
        <v>19</v>
      </c>
      <c r="P11" s="20" t="s">
        <v>20</v>
      </c>
      <c r="Q11" s="21" t="s">
        <v>19</v>
      </c>
      <c r="R11" s="20" t="s">
        <v>20</v>
      </c>
      <c r="S11" s="21" t="s">
        <v>19</v>
      </c>
      <c r="T11" s="20" t="s">
        <v>20</v>
      </c>
      <c r="U11" s="21" t="s">
        <v>19</v>
      </c>
      <c r="V11" s="20" t="s">
        <v>20</v>
      </c>
      <c r="W11" s="21" t="s">
        <v>19</v>
      </c>
      <c r="X11" s="9"/>
      <c r="Y11" s="9"/>
    </row>
    <row r="12" spans="2:25" x14ac:dyDescent="0.25">
      <c r="B12" s="23"/>
      <c r="C12" s="23" t="s">
        <v>18</v>
      </c>
      <c r="D12" s="23"/>
      <c r="E12" s="23"/>
      <c r="F12" s="23"/>
      <c r="G12" s="23"/>
      <c r="H12" s="33"/>
      <c r="I12" s="34"/>
      <c r="J12" s="35"/>
      <c r="K12" s="36"/>
      <c r="L12" s="35"/>
      <c r="M12" s="36"/>
      <c r="N12" s="35"/>
      <c r="O12" s="36"/>
      <c r="P12" s="35"/>
      <c r="Q12" s="36"/>
      <c r="R12" s="35"/>
      <c r="S12" s="36"/>
      <c r="T12" s="35"/>
      <c r="U12" s="36"/>
      <c r="V12" s="35"/>
      <c r="W12" s="36"/>
      <c r="X12" s="8"/>
      <c r="Y12" s="8"/>
    </row>
    <row r="13" spans="2:25" x14ac:dyDescent="0.25">
      <c r="B13" s="38">
        <v>1</v>
      </c>
      <c r="C13" s="81" t="s">
        <v>17</v>
      </c>
      <c r="E13" s="23"/>
      <c r="F13" s="23"/>
      <c r="G13" s="23"/>
      <c r="H13" s="40">
        <v>14.65</v>
      </c>
      <c r="I13" s="41">
        <f>H13</f>
        <v>14.65</v>
      </c>
      <c r="J13" s="42">
        <v>14.65</v>
      </c>
      <c r="K13" s="43">
        <f>J13</f>
        <v>14.65</v>
      </c>
      <c r="L13" s="42">
        <v>14.65</v>
      </c>
      <c r="M13" s="43">
        <f>L13</f>
        <v>14.65</v>
      </c>
      <c r="N13" s="42">
        <v>14.65</v>
      </c>
      <c r="O13" s="43">
        <f>N13</f>
        <v>14.65</v>
      </c>
      <c r="P13" s="42">
        <v>14.65</v>
      </c>
      <c r="Q13" s="43">
        <f>P13</f>
        <v>14.65</v>
      </c>
      <c r="R13" s="42">
        <v>14.65</v>
      </c>
      <c r="S13" s="43">
        <f>R13</f>
        <v>14.65</v>
      </c>
      <c r="T13" s="42">
        <v>14.65</v>
      </c>
      <c r="U13" s="43">
        <f>T13</f>
        <v>14.65</v>
      </c>
      <c r="V13" s="42">
        <v>14.65</v>
      </c>
      <c r="W13" s="43">
        <f>V13</f>
        <v>14.65</v>
      </c>
      <c r="X13" s="5"/>
      <c r="Y13" s="5"/>
    </row>
    <row r="14" spans="2:25" x14ac:dyDescent="0.25">
      <c r="B14" s="38" t="s">
        <v>16</v>
      </c>
      <c r="C14" s="81" t="s">
        <v>15</v>
      </c>
      <c r="E14" s="23"/>
      <c r="F14" s="23"/>
      <c r="G14" s="45">
        <f>MIN(F9,1000)</f>
        <v>1000</v>
      </c>
      <c r="H14" s="46">
        <v>0.12139999999999999</v>
      </c>
      <c r="I14" s="41">
        <f>H14*$F$9</f>
        <v>121.39999999999999</v>
      </c>
      <c r="J14" s="47">
        <v>0.12139999999999999</v>
      </c>
      <c r="K14" s="43">
        <f>J14*$F$9</f>
        <v>121.39999999999999</v>
      </c>
      <c r="L14" s="47">
        <v>0.12139999999999999</v>
      </c>
      <c r="M14" s="43">
        <f>L14*$F$9</f>
        <v>121.39999999999999</v>
      </c>
      <c r="N14" s="47">
        <v>0.12139999999999999</v>
      </c>
      <c r="O14" s="43">
        <f>N14*$F$9</f>
        <v>121.39999999999999</v>
      </c>
      <c r="P14" s="47">
        <v>0.12139999999999999</v>
      </c>
      <c r="Q14" s="43">
        <f>P14*$F$9</f>
        <v>121.39999999999999</v>
      </c>
      <c r="R14" s="47">
        <v>0.12139999999999999</v>
      </c>
      <c r="S14" s="43">
        <f>R14*$F$9</f>
        <v>121.39999999999999</v>
      </c>
      <c r="T14" s="47">
        <v>0.12139999999999999</v>
      </c>
      <c r="U14" s="43">
        <f>T14*$F$9</f>
        <v>121.39999999999999</v>
      </c>
      <c r="V14" s="47">
        <v>0.12139999999999999</v>
      </c>
      <c r="W14" s="43">
        <f>V14*$F$9</f>
        <v>121.39999999999999</v>
      </c>
      <c r="X14" s="5"/>
      <c r="Y14" s="5"/>
    </row>
    <row r="15" spans="2:25" x14ac:dyDescent="0.25">
      <c r="B15" s="38" t="s">
        <v>14</v>
      </c>
      <c r="C15" s="81" t="s">
        <v>13</v>
      </c>
      <c r="E15" s="23"/>
      <c r="F15" s="23"/>
      <c r="G15" s="45">
        <f>F9-G14</f>
        <v>0</v>
      </c>
      <c r="H15" s="46">
        <v>0.12820000000000001</v>
      </c>
      <c r="I15" s="41">
        <f>H15*$G$15</f>
        <v>0</v>
      </c>
      <c r="J15" s="47">
        <f>H15</f>
        <v>0.12820000000000001</v>
      </c>
      <c r="K15" s="41">
        <f>J15*$G$15</f>
        <v>0</v>
      </c>
      <c r="L15" s="47">
        <f>J15</f>
        <v>0.12820000000000001</v>
      </c>
      <c r="M15" s="41">
        <f>L15*$G$15</f>
        <v>0</v>
      </c>
      <c r="N15" s="47">
        <f>L15</f>
        <v>0.12820000000000001</v>
      </c>
      <c r="O15" s="41">
        <f>N15*$G$15</f>
        <v>0</v>
      </c>
      <c r="P15" s="47">
        <f>N15</f>
        <v>0.12820000000000001</v>
      </c>
      <c r="Q15" s="41">
        <f>P15*$G$15</f>
        <v>0</v>
      </c>
      <c r="R15" s="47">
        <f>P15</f>
        <v>0.12820000000000001</v>
      </c>
      <c r="S15" s="41">
        <f>R15*$G$15</f>
        <v>0</v>
      </c>
      <c r="T15" s="47">
        <f>R15</f>
        <v>0.12820000000000001</v>
      </c>
      <c r="U15" s="41">
        <f>T15*$G$15</f>
        <v>0</v>
      </c>
      <c r="V15" s="47">
        <f>T15</f>
        <v>0.12820000000000001</v>
      </c>
      <c r="W15" s="41">
        <f>V15*$G$15</f>
        <v>0</v>
      </c>
      <c r="X15" s="7"/>
      <c r="Y15" s="7"/>
    </row>
    <row r="16" spans="2:25" x14ac:dyDescent="0.25">
      <c r="B16" s="38" t="s">
        <v>12</v>
      </c>
      <c r="C16" s="23" t="s">
        <v>11</v>
      </c>
      <c r="D16" s="23"/>
      <c r="E16" s="23"/>
      <c r="F16" s="23"/>
      <c r="G16" s="23"/>
      <c r="H16" s="49">
        <v>3.5200000000000001E-3</v>
      </c>
      <c r="I16" s="41">
        <f>H16*$F$9</f>
        <v>3.52</v>
      </c>
      <c r="J16" s="50">
        <v>1.91E-3</v>
      </c>
      <c r="K16" s="43">
        <f>J16*$F$9</f>
        <v>1.91</v>
      </c>
      <c r="L16" s="50">
        <v>0</v>
      </c>
      <c r="M16" s="43">
        <f>L16*$F$9</f>
        <v>0</v>
      </c>
      <c r="N16" s="50">
        <v>0</v>
      </c>
      <c r="O16" s="43">
        <f>N16*$F$9</f>
        <v>0</v>
      </c>
      <c r="P16" s="50">
        <v>-4.8700000000000002E-3</v>
      </c>
      <c r="Q16" s="43">
        <f>P16*$F$9</f>
        <v>-4.87</v>
      </c>
      <c r="R16" s="50">
        <v>-5.5999999999999999E-3</v>
      </c>
      <c r="S16" s="43">
        <f>R16*$F$9</f>
        <v>-5.6</v>
      </c>
      <c r="T16" s="50">
        <v>-1.0999999999999999E-4</v>
      </c>
      <c r="U16" s="43">
        <f>T16*$F$9</f>
        <v>-0.10999999999999999</v>
      </c>
      <c r="V16" s="50">
        <f>T16</f>
        <v>-1.0999999999999999E-4</v>
      </c>
      <c r="W16" s="43">
        <f>V16*$F$9</f>
        <v>-0.10999999999999999</v>
      </c>
      <c r="X16" s="5"/>
      <c r="Y16" s="5"/>
    </row>
    <row r="17" spans="2:25" x14ac:dyDescent="0.25">
      <c r="B17" s="38" t="s">
        <v>10</v>
      </c>
      <c r="C17" s="23" t="s">
        <v>9</v>
      </c>
      <c r="D17" s="23"/>
      <c r="E17" s="23"/>
      <c r="F17" s="23"/>
      <c r="G17" s="23"/>
      <c r="H17" s="51"/>
      <c r="I17" s="41"/>
      <c r="J17" s="52">
        <v>6.4000000000000001E-2</v>
      </c>
      <c r="K17" s="43">
        <f>J17*(K$13+K$14+K$15)</f>
        <v>8.7071999999999985</v>
      </c>
      <c r="L17" s="52">
        <v>0.1101</v>
      </c>
      <c r="M17" s="43">
        <f>L17*(M$13+M$14+M$15)</f>
        <v>14.979104999999999</v>
      </c>
      <c r="N17" s="52">
        <v>0.1101</v>
      </c>
      <c r="O17" s="43">
        <f>N17*(O$13+O$14+O$15)</f>
        <v>14.979104999999999</v>
      </c>
      <c r="P17" s="52">
        <v>0.1101</v>
      </c>
      <c r="Q17" s="43">
        <f>P17*(Q$13+Q$14+Q$15)</f>
        <v>14.979104999999999</v>
      </c>
      <c r="R17" s="52">
        <v>0.1101</v>
      </c>
      <c r="S17" s="43">
        <f>R17*(S$13+S$14+S$15)</f>
        <v>14.979104999999999</v>
      </c>
      <c r="T17" s="52">
        <v>0.1651</v>
      </c>
      <c r="U17" s="43">
        <f>T17*(U$13+U$14+U$15)</f>
        <v>22.461854999999996</v>
      </c>
      <c r="V17" s="52">
        <f>(22.12%-R17)/2+R17</f>
        <v>0.16565000000000002</v>
      </c>
      <c r="W17" s="43">
        <f>V17*(W$13+W$14+W$15)</f>
        <v>22.536682500000001</v>
      </c>
      <c r="X17" s="5"/>
      <c r="Y17" s="5"/>
    </row>
    <row r="18" spans="2:25" x14ac:dyDescent="0.25">
      <c r="B18" s="38" t="s">
        <v>8</v>
      </c>
      <c r="C18" s="23" t="s">
        <v>7</v>
      </c>
      <c r="D18" s="23"/>
      <c r="E18" s="23"/>
      <c r="F18" s="23"/>
      <c r="G18" s="23"/>
      <c r="H18" s="51"/>
      <c r="I18" s="41">
        <f>H18*(I$13+I$14+I$15)</f>
        <v>0</v>
      </c>
      <c r="J18" s="52">
        <v>3.7499999999999999E-2</v>
      </c>
      <c r="K18" s="43">
        <f>J18*(K$13+K$14+K$15)</f>
        <v>5.1018749999999988</v>
      </c>
      <c r="L18" s="52">
        <v>3.6200000000000003E-2</v>
      </c>
      <c r="M18" s="43">
        <f>L18*(M$13+M$14+M$15)</f>
        <v>4.9250099999999994</v>
      </c>
      <c r="N18" s="52"/>
      <c r="O18" s="43">
        <f>N18*(O$13+O$14+O$15)</f>
        <v>0</v>
      </c>
      <c r="P18" s="52"/>
      <c r="Q18" s="43">
        <f>P18*(Q$13+Q$14+Q$15)</f>
        <v>0</v>
      </c>
      <c r="R18" s="52"/>
      <c r="S18" s="43">
        <f>R18*(S$13+S$14+S$15)</f>
        <v>0</v>
      </c>
      <c r="T18" s="52"/>
      <c r="U18" s="43">
        <f>T18*(U$13+U$14+U$15)</f>
        <v>0</v>
      </c>
      <c r="V18" s="52"/>
      <c r="W18" s="43">
        <f>V18*(W$13+W$14+W$15)</f>
        <v>0</v>
      </c>
      <c r="X18" s="5"/>
      <c r="Y18" s="5"/>
    </row>
    <row r="19" spans="2:25" x14ac:dyDescent="0.25">
      <c r="B19" s="38" t="s">
        <v>6</v>
      </c>
      <c r="C19" s="23" t="s">
        <v>5</v>
      </c>
      <c r="D19" s="23"/>
      <c r="E19" s="23"/>
      <c r="F19" s="23"/>
      <c r="G19" s="23"/>
      <c r="H19" s="51"/>
      <c r="I19" s="41"/>
      <c r="J19" s="52"/>
      <c r="K19" s="43"/>
      <c r="L19" s="52"/>
      <c r="M19" s="43"/>
      <c r="N19" s="52"/>
      <c r="O19" s="43"/>
      <c r="P19" s="50">
        <v>-6.7999999999999996E-3</v>
      </c>
      <c r="Q19" s="43">
        <f>P19*$F$9</f>
        <v>-6.8</v>
      </c>
      <c r="R19" s="50">
        <f>P19</f>
        <v>-6.7999999999999996E-3</v>
      </c>
      <c r="S19" s="43">
        <f>R19*$F$9</f>
        <v>-6.8</v>
      </c>
      <c r="T19" s="50">
        <f>R19</f>
        <v>-6.7999999999999996E-3</v>
      </c>
      <c r="U19" s="43">
        <f>T19*$F$9</f>
        <v>-6.8</v>
      </c>
      <c r="V19" s="50">
        <f>T19</f>
        <v>-6.7999999999999996E-3</v>
      </c>
      <c r="W19" s="43">
        <f>V19*$F$9</f>
        <v>-6.8</v>
      </c>
      <c r="X19" s="5"/>
      <c r="Y19" s="5"/>
    </row>
    <row r="20" spans="2:25" x14ac:dyDescent="0.25">
      <c r="B20" s="38" t="s">
        <v>29</v>
      </c>
      <c r="C20" s="23" t="s">
        <v>26</v>
      </c>
      <c r="D20" s="23"/>
      <c r="E20" s="23"/>
      <c r="F20" s="23"/>
      <c r="G20" s="23"/>
      <c r="H20" s="53"/>
      <c r="I20" s="54"/>
      <c r="J20" s="55"/>
      <c r="K20" s="56"/>
      <c r="L20" s="52">
        <v>6.5000000000000002E-2</v>
      </c>
      <c r="M20" s="57">
        <f>L20*(M$13+M$14+M$15)</f>
        <v>8.8432499999999994</v>
      </c>
      <c r="N20" s="52">
        <v>7.1999999999999995E-2</v>
      </c>
      <c r="O20" s="57">
        <f>N20*(O$13+O$14+O$15)</f>
        <v>9.7955999999999985</v>
      </c>
      <c r="P20" s="52">
        <f>N20</f>
        <v>7.1999999999999995E-2</v>
      </c>
      <c r="Q20" s="57">
        <f>P20*(Q$13+Q$14+Q$15)</f>
        <v>9.7955999999999985</v>
      </c>
      <c r="R20" s="52">
        <v>0.1162</v>
      </c>
      <c r="S20" s="57">
        <f>R20*(S$13+S$14+S$15)</f>
        <v>15.809009999999997</v>
      </c>
      <c r="T20" s="52">
        <v>8.3000000000000004E-2</v>
      </c>
      <c r="U20" s="57">
        <f>T20*(U$13+U$14+U$15)</f>
        <v>11.292149999999999</v>
      </c>
      <c r="V20" s="52">
        <f>T20</f>
        <v>8.3000000000000004E-2</v>
      </c>
      <c r="W20" s="57">
        <f>V20*(W$13+W$14+W$15)</f>
        <v>11.292149999999999</v>
      </c>
      <c r="X20" s="5"/>
      <c r="Y20" s="5"/>
    </row>
    <row r="21" spans="2:25" x14ac:dyDescent="0.25">
      <c r="B21" s="38" t="s">
        <v>30</v>
      </c>
      <c r="C21" s="23" t="s">
        <v>27</v>
      </c>
      <c r="D21" s="23"/>
      <c r="E21" s="23"/>
      <c r="F21" s="23"/>
      <c r="G21" s="23"/>
      <c r="H21" s="58"/>
      <c r="I21" s="41">
        <f>SUM(I13:I20)</f>
        <v>139.57</v>
      </c>
      <c r="J21" s="59"/>
      <c r="K21" s="43">
        <f>SUM(K13:K20)</f>
        <v>151.76907499999999</v>
      </c>
      <c r="L21" s="59"/>
      <c r="M21" s="43">
        <f>SUM(M13:M20)</f>
        <v>164.79736499999999</v>
      </c>
      <c r="N21" s="59"/>
      <c r="O21" s="43">
        <f>SUM(O13:O20)</f>
        <v>160.82470499999999</v>
      </c>
      <c r="P21" s="59"/>
      <c r="Q21" s="43">
        <f>SUM(Q13:Q20)</f>
        <v>149.15470499999998</v>
      </c>
      <c r="R21" s="59"/>
      <c r="S21" s="43">
        <f>SUM(S13:S20)</f>
        <v>154.43811499999998</v>
      </c>
      <c r="T21" s="59"/>
      <c r="U21" s="43">
        <f>SUM(U13:U20)</f>
        <v>162.89400499999994</v>
      </c>
      <c r="V21" s="59"/>
      <c r="W21" s="43">
        <f>SUM(W13:W20)</f>
        <v>162.96883249999996</v>
      </c>
      <c r="X21" s="5"/>
      <c r="Y21" s="5"/>
    </row>
    <row r="22" spans="2:25" x14ac:dyDescent="0.25">
      <c r="B22" s="23"/>
      <c r="C22" s="23"/>
      <c r="D22" s="23"/>
      <c r="E22" s="23"/>
      <c r="F22" s="23"/>
      <c r="G22" s="23"/>
      <c r="H22" s="58"/>
      <c r="I22" s="41"/>
      <c r="J22" s="59"/>
      <c r="K22" s="43"/>
      <c r="L22" s="59"/>
      <c r="M22" s="43"/>
      <c r="N22" s="59"/>
      <c r="O22" s="43"/>
      <c r="P22" s="59"/>
      <c r="Q22" s="43"/>
      <c r="R22" s="59"/>
      <c r="S22" s="43"/>
      <c r="T22" s="59"/>
      <c r="U22" s="43"/>
      <c r="V22" s="59"/>
      <c r="W22" s="43"/>
      <c r="X22" s="5"/>
      <c r="Y22" s="5"/>
    </row>
    <row r="23" spans="2:25" x14ac:dyDescent="0.25">
      <c r="B23" s="38"/>
      <c r="C23" s="60" t="s">
        <v>4</v>
      </c>
      <c r="D23" s="23"/>
      <c r="E23" s="23"/>
      <c r="F23" s="23"/>
      <c r="G23" s="23"/>
      <c r="H23" s="33"/>
      <c r="I23" s="41"/>
      <c r="J23" s="35"/>
      <c r="K23" s="43"/>
      <c r="L23" s="35"/>
      <c r="M23" s="43"/>
      <c r="N23" s="35"/>
      <c r="O23" s="43"/>
      <c r="P23" s="35"/>
      <c r="Q23" s="43"/>
      <c r="R23" s="35"/>
      <c r="S23" s="43"/>
      <c r="T23" s="35"/>
      <c r="U23" s="43"/>
      <c r="V23" s="35"/>
      <c r="W23" s="43"/>
      <c r="X23" s="5"/>
      <c r="Y23" s="5"/>
    </row>
    <row r="24" spans="2:25" x14ac:dyDescent="0.25">
      <c r="B24" s="38" t="s">
        <v>31</v>
      </c>
      <c r="C24" s="23" t="s">
        <v>28</v>
      </c>
      <c r="D24" s="23"/>
      <c r="E24" s="61"/>
      <c r="F24" s="61"/>
      <c r="G24" s="62"/>
      <c r="H24" s="51">
        <v>-7.4999999999999997E-3</v>
      </c>
      <c r="I24" s="63">
        <f>H24*(I13+I14+I15)</f>
        <v>-1.0203749999999998</v>
      </c>
      <c r="J24" s="51">
        <f>H24</f>
        <v>-7.4999999999999997E-3</v>
      </c>
      <c r="K24" s="63">
        <f>J24*(K13+K14+K15)</f>
        <v>-1.0203749999999998</v>
      </c>
      <c r="L24" s="51">
        <v>-6.0000000000000001E-3</v>
      </c>
      <c r="M24" s="63">
        <f>L24*(M13+M14+M15)</f>
        <v>-0.81629999999999991</v>
      </c>
      <c r="N24" s="51">
        <v>-5.4999999999999997E-3</v>
      </c>
      <c r="O24" s="63">
        <f>N24*(O13+O14+O15)</f>
        <v>-0.74827499999999991</v>
      </c>
      <c r="P24" s="51">
        <v>-5.1999999999999998E-3</v>
      </c>
      <c r="Q24" s="63">
        <f>P24*(Q13+Q14+Q15)</f>
        <v>-0.70745999999999987</v>
      </c>
      <c r="R24" s="51">
        <v>-5.1999999999999998E-3</v>
      </c>
      <c r="S24" s="63">
        <f>R24*(S13+S14+S15)</f>
        <v>-0.70745999999999987</v>
      </c>
      <c r="T24" s="51">
        <v>-5.1999999999999998E-3</v>
      </c>
      <c r="U24" s="63">
        <f>T24*(U13+U14+U15)</f>
        <v>-0.70745999999999987</v>
      </c>
      <c r="V24" s="51">
        <v>-5.1999999999999998E-3</v>
      </c>
      <c r="W24" s="63">
        <f>V24*(W13+W14+W15)</f>
        <v>-0.70745999999999987</v>
      </c>
      <c r="X24" s="7"/>
      <c r="Y24" s="7"/>
    </row>
    <row r="25" spans="2:25" x14ac:dyDescent="0.25">
      <c r="B25" s="38" t="s">
        <v>32</v>
      </c>
      <c r="C25" s="23" t="s">
        <v>3</v>
      </c>
      <c r="D25" s="23"/>
      <c r="E25" s="23"/>
      <c r="F25" s="64"/>
      <c r="G25" s="65"/>
      <c r="H25" s="66">
        <v>-2.6610000000000002E-2</v>
      </c>
      <c r="I25" s="67">
        <f>H25*MIN($F$9,1000)</f>
        <v>-26.610000000000003</v>
      </c>
      <c r="J25" s="66">
        <f>H25</f>
        <v>-2.6610000000000002E-2</v>
      </c>
      <c r="K25" s="67">
        <f>J25*MIN($F$9,1000)</f>
        <v>-26.610000000000003</v>
      </c>
      <c r="L25" s="66">
        <f>J25</f>
        <v>-2.6610000000000002E-2</v>
      </c>
      <c r="M25" s="67">
        <f>L25*MIN($F$9,1000)</f>
        <v>-26.610000000000003</v>
      </c>
      <c r="N25" s="66">
        <f>L25</f>
        <v>-2.6610000000000002E-2</v>
      </c>
      <c r="O25" s="67">
        <f>N25*MIN($F$9,1000)</f>
        <v>-26.610000000000003</v>
      </c>
      <c r="P25" s="66">
        <f>N25</f>
        <v>-2.6610000000000002E-2</v>
      </c>
      <c r="Q25" s="67">
        <f>P25*MIN($F$9,1000)</f>
        <v>-26.610000000000003</v>
      </c>
      <c r="R25" s="66">
        <f>P25</f>
        <v>-2.6610000000000002E-2</v>
      </c>
      <c r="S25" s="67">
        <f>R25*MIN($F$9,1000)</f>
        <v>-26.610000000000003</v>
      </c>
      <c r="T25" s="66">
        <f>R25</f>
        <v>-2.6610000000000002E-2</v>
      </c>
      <c r="U25" s="67">
        <f>T25*MIN($F$9,1000)</f>
        <v>-26.610000000000003</v>
      </c>
      <c r="V25" s="66">
        <f>T25</f>
        <v>-2.6610000000000002E-2</v>
      </c>
      <c r="W25" s="67">
        <f>V25*MIN($F$9,1000)</f>
        <v>-26.610000000000003</v>
      </c>
      <c r="X25" s="6"/>
      <c r="Y25" s="6"/>
    </row>
    <row r="26" spans="2:25" ht="15.75" thickBot="1" x14ac:dyDescent="0.3">
      <c r="B26" s="38" t="s">
        <v>24</v>
      </c>
      <c r="C26" s="23" t="s">
        <v>2</v>
      </c>
      <c r="D26" s="23"/>
      <c r="E26" s="23"/>
      <c r="F26" s="23"/>
      <c r="G26" s="23"/>
      <c r="H26" s="69"/>
      <c r="I26" s="70">
        <f>I21+SUM(I24:I25)</f>
        <v>111.93962499999999</v>
      </c>
      <c r="J26" s="71"/>
      <c r="K26" s="70">
        <f>K21+SUM(K24:K25)</f>
        <v>124.13869999999999</v>
      </c>
      <c r="L26" s="71"/>
      <c r="M26" s="70">
        <f>M21+SUM(M24:M25)</f>
        <v>137.37106499999999</v>
      </c>
      <c r="N26" s="71"/>
      <c r="O26" s="70">
        <f>O21+SUM(O24:O25)</f>
        <v>133.46643</v>
      </c>
      <c r="P26" s="71"/>
      <c r="Q26" s="70">
        <f>Q21+SUM(Q24:Q25)</f>
        <v>121.83724499999997</v>
      </c>
      <c r="R26" s="71"/>
      <c r="S26" s="70">
        <f>S21+SUM(S24:S25)</f>
        <v>127.12065499999997</v>
      </c>
      <c r="T26" s="71"/>
      <c r="U26" s="70">
        <f>U21+SUM(U24:U25)</f>
        <v>135.57654499999992</v>
      </c>
      <c r="V26" s="71"/>
      <c r="W26" s="70">
        <f>W21+SUM(W24:W25)</f>
        <v>135.65137249999995</v>
      </c>
      <c r="X26" s="4"/>
      <c r="Y26" s="4"/>
    </row>
    <row r="27" spans="2:25" x14ac:dyDescent="0.25">
      <c r="B27" s="38" t="s">
        <v>25</v>
      </c>
      <c r="C27" s="23" t="s">
        <v>1</v>
      </c>
      <c r="D27" s="23"/>
      <c r="E27" s="23"/>
      <c r="F27" s="23"/>
      <c r="G27" s="23"/>
      <c r="H27" s="73"/>
      <c r="I27" s="74">
        <f>I26*1.05</f>
        <v>117.53660624999999</v>
      </c>
      <c r="J27" s="73"/>
      <c r="K27" s="74">
        <f>K26*1.05</f>
        <v>130.34563499999999</v>
      </c>
      <c r="L27" s="73"/>
      <c r="M27" s="74">
        <f>M26*1.05</f>
        <v>144.23961825000001</v>
      </c>
      <c r="N27" s="73"/>
      <c r="O27" s="74">
        <f>O26*1.05</f>
        <v>140.13975150000002</v>
      </c>
      <c r="P27" s="73"/>
      <c r="Q27" s="74">
        <f>Q26*1.05</f>
        <v>127.92910724999997</v>
      </c>
      <c r="R27" s="73"/>
      <c r="S27" s="74">
        <f>S26*1.05</f>
        <v>133.47668774999997</v>
      </c>
      <c r="T27" s="73"/>
      <c r="U27" s="74">
        <f>U26*1.05</f>
        <v>142.35537224999993</v>
      </c>
      <c r="V27" s="73"/>
      <c r="W27" s="74">
        <f>W26*1.05</f>
        <v>142.43394112499996</v>
      </c>
      <c r="X27" s="1"/>
      <c r="Y27" s="1"/>
    </row>
    <row r="28" spans="2:25" x14ac:dyDescent="0.25">
      <c r="B28" s="38"/>
      <c r="C28" s="60" t="s">
        <v>0</v>
      </c>
      <c r="D28" s="23"/>
      <c r="E28" s="23"/>
      <c r="F28" s="23"/>
      <c r="G28" s="23"/>
      <c r="H28" s="73"/>
      <c r="I28" s="75"/>
      <c r="J28" s="73"/>
      <c r="K28" s="75">
        <f>K27-I27</f>
        <v>12.809028749999996</v>
      </c>
      <c r="L28" s="73"/>
      <c r="M28" s="75">
        <f>M27-K27</f>
        <v>13.893983250000019</v>
      </c>
      <c r="N28" s="73"/>
      <c r="O28" s="75">
        <f>O27-M27</f>
        <v>-4.0998667499999897</v>
      </c>
      <c r="P28" s="73"/>
      <c r="Q28" s="75">
        <f>Q27-O27</f>
        <v>-12.210644250000044</v>
      </c>
      <c r="R28" s="73"/>
      <c r="S28" s="75">
        <f>S27-Q27</f>
        <v>5.5475804999999951</v>
      </c>
      <c r="T28" s="73"/>
      <c r="U28" s="75">
        <f>U27-S27</f>
        <v>8.878684499999963</v>
      </c>
      <c r="V28" s="73"/>
      <c r="W28" s="75">
        <f>W27-U27</f>
        <v>7.8568875000030403E-2</v>
      </c>
      <c r="X28" s="3"/>
      <c r="Y28" s="3"/>
    </row>
    <row r="29" spans="2:25" x14ac:dyDescent="0.25">
      <c r="B29" s="23"/>
      <c r="C29" s="23"/>
      <c r="D29" s="23"/>
      <c r="E29" s="23"/>
      <c r="F29" s="23"/>
      <c r="G29" s="23"/>
      <c r="H29" s="23"/>
      <c r="I29" s="76"/>
      <c r="J29" s="23"/>
      <c r="K29" s="76">
        <f>K28/I27</f>
        <v>0.10897905902400511</v>
      </c>
      <c r="L29" s="23"/>
      <c r="M29" s="76">
        <f>M28/K27</f>
        <v>0.10659339110204973</v>
      </c>
      <c r="N29" s="23"/>
      <c r="O29" s="76">
        <f>O28/M27</f>
        <v>-2.8423998896710819E-2</v>
      </c>
      <c r="P29" s="23"/>
      <c r="Q29" s="76">
        <f>Q28/O27</f>
        <v>-8.7131910248892108E-2</v>
      </c>
      <c r="R29" s="23"/>
      <c r="S29" s="76">
        <f>S28/Q27</f>
        <v>4.3364490062131632E-2</v>
      </c>
      <c r="T29" s="23"/>
      <c r="U29" s="76">
        <f>U28/S27</f>
        <v>6.6518615719844798E-2</v>
      </c>
      <c r="V29" s="23"/>
      <c r="W29" s="76">
        <f>W28/U27</f>
        <v>5.5192068805138075E-4</v>
      </c>
      <c r="X29" s="2"/>
      <c r="Y29" s="2"/>
    </row>
    <row r="30" spans="2:25" x14ac:dyDescent="0.25">
      <c r="B30" s="78" t="s">
        <v>35</v>
      </c>
      <c r="C30" s="23"/>
      <c r="D30" s="23"/>
      <c r="E30" s="23"/>
      <c r="F30" s="23"/>
      <c r="G30" s="23"/>
      <c r="H30" s="77"/>
      <c r="I30" s="77"/>
      <c r="J30" s="23"/>
      <c r="K30" s="77"/>
      <c r="L30" s="23"/>
      <c r="M30" s="77"/>
      <c r="N30" s="23"/>
      <c r="O30" s="77"/>
      <c r="P30" s="23"/>
      <c r="Q30" s="23"/>
      <c r="R30" s="23"/>
      <c r="S30" s="23"/>
      <c r="T30" s="23"/>
      <c r="U30" s="23"/>
      <c r="V30" s="23"/>
      <c r="W30" s="23"/>
    </row>
    <row r="31" spans="2:25" x14ac:dyDescent="0.25">
      <c r="B31" s="78" t="s">
        <v>33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</row>
    <row r="32" spans="2:25" x14ac:dyDescent="0.25">
      <c r="B32" s="78" t="s">
        <v>36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</row>
    <row r="37" spans="19:21" x14ac:dyDescent="0.25">
      <c r="S37" s="1"/>
      <c r="T37" s="1"/>
      <c r="U37" s="1"/>
    </row>
  </sheetData>
  <mergeCells count="15">
    <mergeCell ref="B5:W5"/>
    <mergeCell ref="B8:B9"/>
    <mergeCell ref="H9:I9"/>
    <mergeCell ref="P9:Q9"/>
    <mergeCell ref="J9:K9"/>
    <mergeCell ref="L9:M9"/>
    <mergeCell ref="T9:U9"/>
    <mergeCell ref="T10:U10"/>
    <mergeCell ref="V9:W9"/>
    <mergeCell ref="V10:W10"/>
    <mergeCell ref="H8:U8"/>
    <mergeCell ref="V8:W8"/>
    <mergeCell ref="R9:S9"/>
    <mergeCell ref="R10:S10"/>
    <mergeCell ref="N9:O9"/>
  </mergeCells>
  <printOptions horizontalCentered="1"/>
  <pageMargins left="0.59055118110236204" right="0.59055118110236204" top="0.59055118110236204" bottom="0.59055118110236204" header="0.31496062992126" footer="0.31496062992126"/>
  <pageSetup scale="55" orientation="landscape" r:id="rId1"/>
  <colBreaks count="1" manualBreakCount="1">
    <brk id="25" max="7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37"/>
  <sheetViews>
    <sheetView showGridLines="0" view="pageBreakPreview" zoomScaleSheetLayoutView="100" workbookViewId="0">
      <selection activeCell="W3" sqref="W3"/>
    </sheetView>
  </sheetViews>
  <sheetFormatPr defaultRowHeight="15" x14ac:dyDescent="0.25"/>
  <cols>
    <col min="1" max="1" width="4.7109375" customWidth="1"/>
    <col min="2" max="2" width="21.5703125" customWidth="1"/>
    <col min="4" max="4" width="12.140625" customWidth="1"/>
    <col min="5" max="5" width="6.140625" customWidth="1"/>
    <col min="6" max="6" width="7.140625" customWidth="1"/>
    <col min="7" max="7" width="7.7109375" customWidth="1"/>
    <col min="8" max="23" width="10" customWidth="1"/>
    <col min="24" max="24" width="3.5703125" customWidth="1"/>
    <col min="25" max="26" width="10.7109375" customWidth="1"/>
    <col min="251" max="251" width="9.7109375" bestFit="1" customWidth="1"/>
    <col min="253" max="253" width="9.5703125" bestFit="1" customWidth="1"/>
    <col min="254" max="254" width="10.7109375" customWidth="1"/>
    <col min="255" max="255" width="10.85546875" customWidth="1"/>
    <col min="256" max="256" width="9.42578125" bestFit="1" customWidth="1"/>
    <col min="257" max="257" width="10.140625" customWidth="1"/>
    <col min="258" max="258" width="9.42578125" bestFit="1" customWidth="1"/>
    <col min="259" max="259" width="10.85546875" bestFit="1" customWidth="1"/>
    <col min="260" max="260" width="9.28515625" bestFit="1" customWidth="1"/>
    <col min="261" max="261" width="11.140625" customWidth="1"/>
    <col min="262" max="262" width="9.42578125" bestFit="1" customWidth="1"/>
    <col min="263" max="263" width="10.42578125" customWidth="1"/>
    <col min="264" max="264" width="10.28515625" customWidth="1"/>
    <col min="266" max="266" width="10.7109375" customWidth="1"/>
    <col min="507" max="507" width="9.7109375" bestFit="1" customWidth="1"/>
    <col min="509" max="509" width="9.5703125" bestFit="1" customWidth="1"/>
    <col min="510" max="510" width="10.7109375" customWidth="1"/>
    <col min="511" max="511" width="10.85546875" customWidth="1"/>
    <col min="512" max="512" width="9.42578125" bestFit="1" customWidth="1"/>
    <col min="513" max="513" width="10.140625" customWidth="1"/>
    <col min="514" max="514" width="9.42578125" bestFit="1" customWidth="1"/>
    <col min="515" max="515" width="10.85546875" bestFit="1" customWidth="1"/>
    <col min="516" max="516" width="9.28515625" bestFit="1" customWidth="1"/>
    <col min="517" max="517" width="11.140625" customWidth="1"/>
    <col min="518" max="518" width="9.42578125" bestFit="1" customWidth="1"/>
    <col min="519" max="519" width="10.42578125" customWidth="1"/>
    <col min="520" max="520" width="10.28515625" customWidth="1"/>
    <col min="522" max="522" width="10.7109375" customWidth="1"/>
    <col min="763" max="763" width="9.7109375" bestFit="1" customWidth="1"/>
    <col min="765" max="765" width="9.5703125" bestFit="1" customWidth="1"/>
    <col min="766" max="766" width="10.7109375" customWidth="1"/>
    <col min="767" max="767" width="10.85546875" customWidth="1"/>
    <col min="768" max="768" width="9.42578125" bestFit="1" customWidth="1"/>
    <col min="769" max="769" width="10.140625" customWidth="1"/>
    <col min="770" max="770" width="9.42578125" bestFit="1" customWidth="1"/>
    <col min="771" max="771" width="10.85546875" bestFit="1" customWidth="1"/>
    <col min="772" max="772" width="9.28515625" bestFit="1" customWidth="1"/>
    <col min="773" max="773" width="11.140625" customWidth="1"/>
    <col min="774" max="774" width="9.42578125" bestFit="1" customWidth="1"/>
    <col min="775" max="775" width="10.42578125" customWidth="1"/>
    <col min="776" max="776" width="10.28515625" customWidth="1"/>
    <col min="778" max="778" width="10.7109375" customWidth="1"/>
    <col min="1019" max="1019" width="9.7109375" bestFit="1" customWidth="1"/>
    <col min="1021" max="1021" width="9.5703125" bestFit="1" customWidth="1"/>
    <col min="1022" max="1022" width="10.7109375" customWidth="1"/>
    <col min="1023" max="1023" width="10.85546875" customWidth="1"/>
    <col min="1024" max="1024" width="9.42578125" bestFit="1" customWidth="1"/>
    <col min="1025" max="1025" width="10.140625" customWidth="1"/>
    <col min="1026" max="1026" width="9.42578125" bestFit="1" customWidth="1"/>
    <col min="1027" max="1027" width="10.85546875" bestFit="1" customWidth="1"/>
    <col min="1028" max="1028" width="9.28515625" bestFit="1" customWidth="1"/>
    <col min="1029" max="1029" width="11.140625" customWidth="1"/>
    <col min="1030" max="1030" width="9.42578125" bestFit="1" customWidth="1"/>
    <col min="1031" max="1031" width="10.42578125" customWidth="1"/>
    <col min="1032" max="1032" width="10.28515625" customWidth="1"/>
    <col min="1034" max="1034" width="10.7109375" customWidth="1"/>
    <col min="1275" max="1275" width="9.7109375" bestFit="1" customWidth="1"/>
    <col min="1277" max="1277" width="9.5703125" bestFit="1" customWidth="1"/>
    <col min="1278" max="1278" width="10.7109375" customWidth="1"/>
    <col min="1279" max="1279" width="10.85546875" customWidth="1"/>
    <col min="1280" max="1280" width="9.42578125" bestFit="1" customWidth="1"/>
    <col min="1281" max="1281" width="10.140625" customWidth="1"/>
    <col min="1282" max="1282" width="9.42578125" bestFit="1" customWidth="1"/>
    <col min="1283" max="1283" width="10.85546875" bestFit="1" customWidth="1"/>
    <col min="1284" max="1284" width="9.28515625" bestFit="1" customWidth="1"/>
    <col min="1285" max="1285" width="11.140625" customWidth="1"/>
    <col min="1286" max="1286" width="9.42578125" bestFit="1" customWidth="1"/>
    <col min="1287" max="1287" width="10.42578125" customWidth="1"/>
    <col min="1288" max="1288" width="10.28515625" customWidth="1"/>
    <col min="1290" max="1290" width="10.7109375" customWidth="1"/>
    <col min="1531" max="1531" width="9.7109375" bestFit="1" customWidth="1"/>
    <col min="1533" max="1533" width="9.5703125" bestFit="1" customWidth="1"/>
    <col min="1534" max="1534" width="10.7109375" customWidth="1"/>
    <col min="1535" max="1535" width="10.85546875" customWidth="1"/>
    <col min="1536" max="1536" width="9.42578125" bestFit="1" customWidth="1"/>
    <col min="1537" max="1537" width="10.140625" customWidth="1"/>
    <col min="1538" max="1538" width="9.42578125" bestFit="1" customWidth="1"/>
    <col min="1539" max="1539" width="10.85546875" bestFit="1" customWidth="1"/>
    <col min="1540" max="1540" width="9.28515625" bestFit="1" customWidth="1"/>
    <col min="1541" max="1541" width="11.140625" customWidth="1"/>
    <col min="1542" max="1542" width="9.42578125" bestFit="1" customWidth="1"/>
    <col min="1543" max="1543" width="10.42578125" customWidth="1"/>
    <col min="1544" max="1544" width="10.28515625" customWidth="1"/>
    <col min="1546" max="1546" width="10.7109375" customWidth="1"/>
    <col min="1787" max="1787" width="9.7109375" bestFit="1" customWidth="1"/>
    <col min="1789" max="1789" width="9.5703125" bestFit="1" customWidth="1"/>
    <col min="1790" max="1790" width="10.7109375" customWidth="1"/>
    <col min="1791" max="1791" width="10.85546875" customWidth="1"/>
    <col min="1792" max="1792" width="9.42578125" bestFit="1" customWidth="1"/>
    <col min="1793" max="1793" width="10.140625" customWidth="1"/>
    <col min="1794" max="1794" width="9.42578125" bestFit="1" customWidth="1"/>
    <col min="1795" max="1795" width="10.85546875" bestFit="1" customWidth="1"/>
    <col min="1796" max="1796" width="9.28515625" bestFit="1" customWidth="1"/>
    <col min="1797" max="1797" width="11.140625" customWidth="1"/>
    <col min="1798" max="1798" width="9.42578125" bestFit="1" customWidth="1"/>
    <col min="1799" max="1799" width="10.42578125" customWidth="1"/>
    <col min="1800" max="1800" width="10.28515625" customWidth="1"/>
    <col min="1802" max="1802" width="10.7109375" customWidth="1"/>
    <col min="2043" max="2043" width="9.7109375" bestFit="1" customWidth="1"/>
    <col min="2045" max="2045" width="9.5703125" bestFit="1" customWidth="1"/>
    <col min="2046" max="2046" width="10.7109375" customWidth="1"/>
    <col min="2047" max="2047" width="10.85546875" customWidth="1"/>
    <col min="2048" max="2048" width="9.42578125" bestFit="1" customWidth="1"/>
    <col min="2049" max="2049" width="10.140625" customWidth="1"/>
    <col min="2050" max="2050" width="9.42578125" bestFit="1" customWidth="1"/>
    <col min="2051" max="2051" width="10.85546875" bestFit="1" customWidth="1"/>
    <col min="2052" max="2052" width="9.28515625" bestFit="1" customWidth="1"/>
    <col min="2053" max="2053" width="11.140625" customWidth="1"/>
    <col min="2054" max="2054" width="9.42578125" bestFit="1" customWidth="1"/>
    <col min="2055" max="2055" width="10.42578125" customWidth="1"/>
    <col min="2056" max="2056" width="10.28515625" customWidth="1"/>
    <col min="2058" max="2058" width="10.7109375" customWidth="1"/>
    <col min="2299" max="2299" width="9.7109375" bestFit="1" customWidth="1"/>
    <col min="2301" max="2301" width="9.5703125" bestFit="1" customWidth="1"/>
    <col min="2302" max="2302" width="10.7109375" customWidth="1"/>
    <col min="2303" max="2303" width="10.85546875" customWidth="1"/>
    <col min="2304" max="2304" width="9.42578125" bestFit="1" customWidth="1"/>
    <col min="2305" max="2305" width="10.140625" customWidth="1"/>
    <col min="2306" max="2306" width="9.42578125" bestFit="1" customWidth="1"/>
    <col min="2307" max="2307" width="10.85546875" bestFit="1" customWidth="1"/>
    <col min="2308" max="2308" width="9.28515625" bestFit="1" customWidth="1"/>
    <col min="2309" max="2309" width="11.140625" customWidth="1"/>
    <col min="2310" max="2310" width="9.42578125" bestFit="1" customWidth="1"/>
    <col min="2311" max="2311" width="10.42578125" customWidth="1"/>
    <col min="2312" max="2312" width="10.28515625" customWidth="1"/>
    <col min="2314" max="2314" width="10.7109375" customWidth="1"/>
    <col min="2555" max="2555" width="9.7109375" bestFit="1" customWidth="1"/>
    <col min="2557" max="2557" width="9.5703125" bestFit="1" customWidth="1"/>
    <col min="2558" max="2558" width="10.7109375" customWidth="1"/>
    <col min="2559" max="2559" width="10.85546875" customWidth="1"/>
    <col min="2560" max="2560" width="9.42578125" bestFit="1" customWidth="1"/>
    <col min="2561" max="2561" width="10.140625" customWidth="1"/>
    <col min="2562" max="2562" width="9.42578125" bestFit="1" customWidth="1"/>
    <col min="2563" max="2563" width="10.85546875" bestFit="1" customWidth="1"/>
    <col min="2564" max="2564" width="9.28515625" bestFit="1" customWidth="1"/>
    <col min="2565" max="2565" width="11.140625" customWidth="1"/>
    <col min="2566" max="2566" width="9.42578125" bestFit="1" customWidth="1"/>
    <col min="2567" max="2567" width="10.42578125" customWidth="1"/>
    <col min="2568" max="2568" width="10.28515625" customWidth="1"/>
    <col min="2570" max="2570" width="10.7109375" customWidth="1"/>
    <col min="2811" max="2811" width="9.7109375" bestFit="1" customWidth="1"/>
    <col min="2813" max="2813" width="9.5703125" bestFit="1" customWidth="1"/>
    <col min="2814" max="2814" width="10.7109375" customWidth="1"/>
    <col min="2815" max="2815" width="10.85546875" customWidth="1"/>
    <col min="2816" max="2816" width="9.42578125" bestFit="1" customWidth="1"/>
    <col min="2817" max="2817" width="10.140625" customWidth="1"/>
    <col min="2818" max="2818" width="9.42578125" bestFit="1" customWidth="1"/>
    <col min="2819" max="2819" width="10.85546875" bestFit="1" customWidth="1"/>
    <col min="2820" max="2820" width="9.28515625" bestFit="1" customWidth="1"/>
    <col min="2821" max="2821" width="11.140625" customWidth="1"/>
    <col min="2822" max="2822" width="9.42578125" bestFit="1" customWidth="1"/>
    <col min="2823" max="2823" width="10.42578125" customWidth="1"/>
    <col min="2824" max="2824" width="10.28515625" customWidth="1"/>
    <col min="2826" max="2826" width="10.7109375" customWidth="1"/>
    <col min="3067" max="3067" width="9.7109375" bestFit="1" customWidth="1"/>
    <col min="3069" max="3069" width="9.5703125" bestFit="1" customWidth="1"/>
    <col min="3070" max="3070" width="10.7109375" customWidth="1"/>
    <col min="3071" max="3071" width="10.85546875" customWidth="1"/>
    <col min="3072" max="3072" width="9.42578125" bestFit="1" customWidth="1"/>
    <col min="3073" max="3073" width="10.140625" customWidth="1"/>
    <col min="3074" max="3074" width="9.42578125" bestFit="1" customWidth="1"/>
    <col min="3075" max="3075" width="10.85546875" bestFit="1" customWidth="1"/>
    <col min="3076" max="3076" width="9.28515625" bestFit="1" customWidth="1"/>
    <col min="3077" max="3077" width="11.140625" customWidth="1"/>
    <col min="3078" max="3078" width="9.42578125" bestFit="1" customWidth="1"/>
    <col min="3079" max="3079" width="10.42578125" customWidth="1"/>
    <col min="3080" max="3080" width="10.28515625" customWidth="1"/>
    <col min="3082" max="3082" width="10.7109375" customWidth="1"/>
    <col min="3323" max="3323" width="9.7109375" bestFit="1" customWidth="1"/>
    <col min="3325" max="3325" width="9.5703125" bestFit="1" customWidth="1"/>
    <col min="3326" max="3326" width="10.7109375" customWidth="1"/>
    <col min="3327" max="3327" width="10.85546875" customWidth="1"/>
    <col min="3328" max="3328" width="9.42578125" bestFit="1" customWidth="1"/>
    <col min="3329" max="3329" width="10.140625" customWidth="1"/>
    <col min="3330" max="3330" width="9.42578125" bestFit="1" customWidth="1"/>
    <col min="3331" max="3331" width="10.85546875" bestFit="1" customWidth="1"/>
    <col min="3332" max="3332" width="9.28515625" bestFit="1" customWidth="1"/>
    <col min="3333" max="3333" width="11.140625" customWidth="1"/>
    <col min="3334" max="3334" width="9.42578125" bestFit="1" customWidth="1"/>
    <col min="3335" max="3335" width="10.42578125" customWidth="1"/>
    <col min="3336" max="3336" width="10.28515625" customWidth="1"/>
    <col min="3338" max="3338" width="10.7109375" customWidth="1"/>
    <col min="3579" max="3579" width="9.7109375" bestFit="1" customWidth="1"/>
    <col min="3581" max="3581" width="9.5703125" bestFit="1" customWidth="1"/>
    <col min="3582" max="3582" width="10.7109375" customWidth="1"/>
    <col min="3583" max="3583" width="10.85546875" customWidth="1"/>
    <col min="3584" max="3584" width="9.42578125" bestFit="1" customWidth="1"/>
    <col min="3585" max="3585" width="10.140625" customWidth="1"/>
    <col min="3586" max="3586" width="9.42578125" bestFit="1" customWidth="1"/>
    <col min="3587" max="3587" width="10.85546875" bestFit="1" customWidth="1"/>
    <col min="3588" max="3588" width="9.28515625" bestFit="1" customWidth="1"/>
    <col min="3589" max="3589" width="11.140625" customWidth="1"/>
    <col min="3590" max="3590" width="9.42578125" bestFit="1" customWidth="1"/>
    <col min="3591" max="3591" width="10.42578125" customWidth="1"/>
    <col min="3592" max="3592" width="10.28515625" customWidth="1"/>
    <col min="3594" max="3594" width="10.7109375" customWidth="1"/>
    <col min="3835" max="3835" width="9.7109375" bestFit="1" customWidth="1"/>
    <col min="3837" max="3837" width="9.5703125" bestFit="1" customWidth="1"/>
    <col min="3838" max="3838" width="10.7109375" customWidth="1"/>
    <col min="3839" max="3839" width="10.85546875" customWidth="1"/>
    <col min="3840" max="3840" width="9.42578125" bestFit="1" customWidth="1"/>
    <col min="3841" max="3841" width="10.140625" customWidth="1"/>
    <col min="3842" max="3842" width="9.42578125" bestFit="1" customWidth="1"/>
    <col min="3843" max="3843" width="10.85546875" bestFit="1" customWidth="1"/>
    <col min="3844" max="3844" width="9.28515625" bestFit="1" customWidth="1"/>
    <col min="3845" max="3845" width="11.140625" customWidth="1"/>
    <col min="3846" max="3846" width="9.42578125" bestFit="1" customWidth="1"/>
    <col min="3847" max="3847" width="10.42578125" customWidth="1"/>
    <col min="3848" max="3848" width="10.28515625" customWidth="1"/>
    <col min="3850" max="3850" width="10.7109375" customWidth="1"/>
    <col min="4091" max="4091" width="9.7109375" bestFit="1" customWidth="1"/>
    <col min="4093" max="4093" width="9.5703125" bestFit="1" customWidth="1"/>
    <col min="4094" max="4094" width="10.7109375" customWidth="1"/>
    <col min="4095" max="4095" width="10.85546875" customWidth="1"/>
    <col min="4096" max="4096" width="9.42578125" bestFit="1" customWidth="1"/>
    <col min="4097" max="4097" width="10.140625" customWidth="1"/>
    <col min="4098" max="4098" width="9.42578125" bestFit="1" customWidth="1"/>
    <col min="4099" max="4099" width="10.85546875" bestFit="1" customWidth="1"/>
    <col min="4100" max="4100" width="9.28515625" bestFit="1" customWidth="1"/>
    <col min="4101" max="4101" width="11.140625" customWidth="1"/>
    <col min="4102" max="4102" width="9.42578125" bestFit="1" customWidth="1"/>
    <col min="4103" max="4103" width="10.42578125" customWidth="1"/>
    <col min="4104" max="4104" width="10.28515625" customWidth="1"/>
    <col min="4106" max="4106" width="10.7109375" customWidth="1"/>
    <col min="4347" max="4347" width="9.7109375" bestFit="1" customWidth="1"/>
    <col min="4349" max="4349" width="9.5703125" bestFit="1" customWidth="1"/>
    <col min="4350" max="4350" width="10.7109375" customWidth="1"/>
    <col min="4351" max="4351" width="10.85546875" customWidth="1"/>
    <col min="4352" max="4352" width="9.42578125" bestFit="1" customWidth="1"/>
    <col min="4353" max="4353" width="10.140625" customWidth="1"/>
    <col min="4354" max="4354" width="9.42578125" bestFit="1" customWidth="1"/>
    <col min="4355" max="4355" width="10.85546875" bestFit="1" customWidth="1"/>
    <col min="4356" max="4356" width="9.28515625" bestFit="1" customWidth="1"/>
    <col min="4357" max="4357" width="11.140625" customWidth="1"/>
    <col min="4358" max="4358" width="9.42578125" bestFit="1" customWidth="1"/>
    <col min="4359" max="4359" width="10.42578125" customWidth="1"/>
    <col min="4360" max="4360" width="10.28515625" customWidth="1"/>
    <col min="4362" max="4362" width="10.7109375" customWidth="1"/>
    <col min="4603" max="4603" width="9.7109375" bestFit="1" customWidth="1"/>
    <col min="4605" max="4605" width="9.5703125" bestFit="1" customWidth="1"/>
    <col min="4606" max="4606" width="10.7109375" customWidth="1"/>
    <col min="4607" max="4607" width="10.85546875" customWidth="1"/>
    <col min="4608" max="4608" width="9.42578125" bestFit="1" customWidth="1"/>
    <col min="4609" max="4609" width="10.140625" customWidth="1"/>
    <col min="4610" max="4610" width="9.42578125" bestFit="1" customWidth="1"/>
    <col min="4611" max="4611" width="10.85546875" bestFit="1" customWidth="1"/>
    <col min="4612" max="4612" width="9.28515625" bestFit="1" customWidth="1"/>
    <col min="4613" max="4613" width="11.140625" customWidth="1"/>
    <col min="4614" max="4614" width="9.42578125" bestFit="1" customWidth="1"/>
    <col min="4615" max="4615" width="10.42578125" customWidth="1"/>
    <col min="4616" max="4616" width="10.28515625" customWidth="1"/>
    <col min="4618" max="4618" width="10.7109375" customWidth="1"/>
    <col min="4859" max="4859" width="9.7109375" bestFit="1" customWidth="1"/>
    <col min="4861" max="4861" width="9.5703125" bestFit="1" customWidth="1"/>
    <col min="4862" max="4862" width="10.7109375" customWidth="1"/>
    <col min="4863" max="4863" width="10.85546875" customWidth="1"/>
    <col min="4864" max="4864" width="9.42578125" bestFit="1" customWidth="1"/>
    <col min="4865" max="4865" width="10.140625" customWidth="1"/>
    <col min="4866" max="4866" width="9.42578125" bestFit="1" customWidth="1"/>
    <col min="4867" max="4867" width="10.85546875" bestFit="1" customWidth="1"/>
    <col min="4868" max="4868" width="9.28515625" bestFit="1" customWidth="1"/>
    <col min="4869" max="4869" width="11.140625" customWidth="1"/>
    <col min="4870" max="4870" width="9.42578125" bestFit="1" customWidth="1"/>
    <col min="4871" max="4871" width="10.42578125" customWidth="1"/>
    <col min="4872" max="4872" width="10.28515625" customWidth="1"/>
    <col min="4874" max="4874" width="10.7109375" customWidth="1"/>
    <col min="5115" max="5115" width="9.7109375" bestFit="1" customWidth="1"/>
    <col min="5117" max="5117" width="9.5703125" bestFit="1" customWidth="1"/>
    <col min="5118" max="5118" width="10.7109375" customWidth="1"/>
    <col min="5119" max="5119" width="10.85546875" customWidth="1"/>
    <col min="5120" max="5120" width="9.42578125" bestFit="1" customWidth="1"/>
    <col min="5121" max="5121" width="10.140625" customWidth="1"/>
    <col min="5122" max="5122" width="9.42578125" bestFit="1" customWidth="1"/>
    <col min="5123" max="5123" width="10.85546875" bestFit="1" customWidth="1"/>
    <col min="5124" max="5124" width="9.28515625" bestFit="1" customWidth="1"/>
    <col min="5125" max="5125" width="11.140625" customWidth="1"/>
    <col min="5126" max="5126" width="9.42578125" bestFit="1" customWidth="1"/>
    <col min="5127" max="5127" width="10.42578125" customWidth="1"/>
    <col min="5128" max="5128" width="10.28515625" customWidth="1"/>
    <col min="5130" max="5130" width="10.7109375" customWidth="1"/>
    <col min="5371" max="5371" width="9.7109375" bestFit="1" customWidth="1"/>
    <col min="5373" max="5373" width="9.5703125" bestFit="1" customWidth="1"/>
    <col min="5374" max="5374" width="10.7109375" customWidth="1"/>
    <col min="5375" max="5375" width="10.85546875" customWidth="1"/>
    <col min="5376" max="5376" width="9.42578125" bestFit="1" customWidth="1"/>
    <col min="5377" max="5377" width="10.140625" customWidth="1"/>
    <col min="5378" max="5378" width="9.42578125" bestFit="1" customWidth="1"/>
    <col min="5379" max="5379" width="10.85546875" bestFit="1" customWidth="1"/>
    <col min="5380" max="5380" width="9.28515625" bestFit="1" customWidth="1"/>
    <col min="5381" max="5381" width="11.140625" customWidth="1"/>
    <col min="5382" max="5382" width="9.42578125" bestFit="1" customWidth="1"/>
    <col min="5383" max="5383" width="10.42578125" customWidth="1"/>
    <col min="5384" max="5384" width="10.28515625" customWidth="1"/>
    <col min="5386" max="5386" width="10.7109375" customWidth="1"/>
    <col min="5627" max="5627" width="9.7109375" bestFit="1" customWidth="1"/>
    <col min="5629" max="5629" width="9.5703125" bestFit="1" customWidth="1"/>
    <col min="5630" max="5630" width="10.7109375" customWidth="1"/>
    <col min="5631" max="5631" width="10.85546875" customWidth="1"/>
    <col min="5632" max="5632" width="9.42578125" bestFit="1" customWidth="1"/>
    <col min="5633" max="5633" width="10.140625" customWidth="1"/>
    <col min="5634" max="5634" width="9.42578125" bestFit="1" customWidth="1"/>
    <col min="5635" max="5635" width="10.85546875" bestFit="1" customWidth="1"/>
    <col min="5636" max="5636" width="9.28515625" bestFit="1" customWidth="1"/>
    <col min="5637" max="5637" width="11.140625" customWidth="1"/>
    <col min="5638" max="5638" width="9.42578125" bestFit="1" customWidth="1"/>
    <col min="5639" max="5639" width="10.42578125" customWidth="1"/>
    <col min="5640" max="5640" width="10.28515625" customWidth="1"/>
    <col min="5642" max="5642" width="10.7109375" customWidth="1"/>
    <col min="5883" max="5883" width="9.7109375" bestFit="1" customWidth="1"/>
    <col min="5885" max="5885" width="9.5703125" bestFit="1" customWidth="1"/>
    <col min="5886" max="5886" width="10.7109375" customWidth="1"/>
    <col min="5887" max="5887" width="10.85546875" customWidth="1"/>
    <col min="5888" max="5888" width="9.42578125" bestFit="1" customWidth="1"/>
    <col min="5889" max="5889" width="10.140625" customWidth="1"/>
    <col min="5890" max="5890" width="9.42578125" bestFit="1" customWidth="1"/>
    <col min="5891" max="5891" width="10.85546875" bestFit="1" customWidth="1"/>
    <col min="5892" max="5892" width="9.28515625" bestFit="1" customWidth="1"/>
    <col min="5893" max="5893" width="11.140625" customWidth="1"/>
    <col min="5894" max="5894" width="9.42578125" bestFit="1" customWidth="1"/>
    <col min="5895" max="5895" width="10.42578125" customWidth="1"/>
    <col min="5896" max="5896" width="10.28515625" customWidth="1"/>
    <col min="5898" max="5898" width="10.7109375" customWidth="1"/>
    <col min="6139" max="6139" width="9.7109375" bestFit="1" customWidth="1"/>
    <col min="6141" max="6141" width="9.5703125" bestFit="1" customWidth="1"/>
    <col min="6142" max="6142" width="10.7109375" customWidth="1"/>
    <col min="6143" max="6143" width="10.85546875" customWidth="1"/>
    <col min="6144" max="6144" width="9.42578125" bestFit="1" customWidth="1"/>
    <col min="6145" max="6145" width="10.140625" customWidth="1"/>
    <col min="6146" max="6146" width="9.42578125" bestFit="1" customWidth="1"/>
    <col min="6147" max="6147" width="10.85546875" bestFit="1" customWidth="1"/>
    <col min="6148" max="6148" width="9.28515625" bestFit="1" customWidth="1"/>
    <col min="6149" max="6149" width="11.140625" customWidth="1"/>
    <col min="6150" max="6150" width="9.42578125" bestFit="1" customWidth="1"/>
    <col min="6151" max="6151" width="10.42578125" customWidth="1"/>
    <col min="6152" max="6152" width="10.28515625" customWidth="1"/>
    <col min="6154" max="6154" width="10.7109375" customWidth="1"/>
    <col min="6395" max="6395" width="9.7109375" bestFit="1" customWidth="1"/>
    <col min="6397" max="6397" width="9.5703125" bestFit="1" customWidth="1"/>
    <col min="6398" max="6398" width="10.7109375" customWidth="1"/>
    <col min="6399" max="6399" width="10.85546875" customWidth="1"/>
    <col min="6400" max="6400" width="9.42578125" bestFit="1" customWidth="1"/>
    <col min="6401" max="6401" width="10.140625" customWidth="1"/>
    <col min="6402" max="6402" width="9.42578125" bestFit="1" customWidth="1"/>
    <col min="6403" max="6403" width="10.85546875" bestFit="1" customWidth="1"/>
    <col min="6404" max="6404" width="9.28515625" bestFit="1" customWidth="1"/>
    <col min="6405" max="6405" width="11.140625" customWidth="1"/>
    <col min="6406" max="6406" width="9.42578125" bestFit="1" customWidth="1"/>
    <col min="6407" max="6407" width="10.42578125" customWidth="1"/>
    <col min="6408" max="6408" width="10.28515625" customWidth="1"/>
    <col min="6410" max="6410" width="10.7109375" customWidth="1"/>
    <col min="6651" max="6651" width="9.7109375" bestFit="1" customWidth="1"/>
    <col min="6653" max="6653" width="9.5703125" bestFit="1" customWidth="1"/>
    <col min="6654" max="6654" width="10.7109375" customWidth="1"/>
    <col min="6655" max="6655" width="10.85546875" customWidth="1"/>
    <col min="6656" max="6656" width="9.42578125" bestFit="1" customWidth="1"/>
    <col min="6657" max="6657" width="10.140625" customWidth="1"/>
    <col min="6658" max="6658" width="9.42578125" bestFit="1" customWidth="1"/>
    <col min="6659" max="6659" width="10.85546875" bestFit="1" customWidth="1"/>
    <col min="6660" max="6660" width="9.28515625" bestFit="1" customWidth="1"/>
    <col min="6661" max="6661" width="11.140625" customWidth="1"/>
    <col min="6662" max="6662" width="9.42578125" bestFit="1" customWidth="1"/>
    <col min="6663" max="6663" width="10.42578125" customWidth="1"/>
    <col min="6664" max="6664" width="10.28515625" customWidth="1"/>
    <col min="6666" max="6666" width="10.7109375" customWidth="1"/>
    <col min="6907" max="6907" width="9.7109375" bestFit="1" customWidth="1"/>
    <col min="6909" max="6909" width="9.5703125" bestFit="1" customWidth="1"/>
    <col min="6910" max="6910" width="10.7109375" customWidth="1"/>
    <col min="6911" max="6911" width="10.85546875" customWidth="1"/>
    <col min="6912" max="6912" width="9.42578125" bestFit="1" customWidth="1"/>
    <col min="6913" max="6913" width="10.140625" customWidth="1"/>
    <col min="6914" max="6914" width="9.42578125" bestFit="1" customWidth="1"/>
    <col min="6915" max="6915" width="10.85546875" bestFit="1" customWidth="1"/>
    <col min="6916" max="6916" width="9.28515625" bestFit="1" customWidth="1"/>
    <col min="6917" max="6917" width="11.140625" customWidth="1"/>
    <col min="6918" max="6918" width="9.42578125" bestFit="1" customWidth="1"/>
    <col min="6919" max="6919" width="10.42578125" customWidth="1"/>
    <col min="6920" max="6920" width="10.28515625" customWidth="1"/>
    <col min="6922" max="6922" width="10.7109375" customWidth="1"/>
    <col min="7163" max="7163" width="9.7109375" bestFit="1" customWidth="1"/>
    <col min="7165" max="7165" width="9.5703125" bestFit="1" customWidth="1"/>
    <col min="7166" max="7166" width="10.7109375" customWidth="1"/>
    <col min="7167" max="7167" width="10.85546875" customWidth="1"/>
    <col min="7168" max="7168" width="9.42578125" bestFit="1" customWidth="1"/>
    <col min="7169" max="7169" width="10.140625" customWidth="1"/>
    <col min="7170" max="7170" width="9.42578125" bestFit="1" customWidth="1"/>
    <col min="7171" max="7171" width="10.85546875" bestFit="1" customWidth="1"/>
    <col min="7172" max="7172" width="9.28515625" bestFit="1" customWidth="1"/>
    <col min="7173" max="7173" width="11.140625" customWidth="1"/>
    <col min="7174" max="7174" width="9.42578125" bestFit="1" customWidth="1"/>
    <col min="7175" max="7175" width="10.42578125" customWidth="1"/>
    <col min="7176" max="7176" width="10.28515625" customWidth="1"/>
    <col min="7178" max="7178" width="10.7109375" customWidth="1"/>
    <col min="7419" max="7419" width="9.7109375" bestFit="1" customWidth="1"/>
    <col min="7421" max="7421" width="9.5703125" bestFit="1" customWidth="1"/>
    <col min="7422" max="7422" width="10.7109375" customWidth="1"/>
    <col min="7423" max="7423" width="10.85546875" customWidth="1"/>
    <col min="7424" max="7424" width="9.42578125" bestFit="1" customWidth="1"/>
    <col min="7425" max="7425" width="10.140625" customWidth="1"/>
    <col min="7426" max="7426" width="9.42578125" bestFit="1" customWidth="1"/>
    <col min="7427" max="7427" width="10.85546875" bestFit="1" customWidth="1"/>
    <col min="7428" max="7428" width="9.28515625" bestFit="1" customWidth="1"/>
    <col min="7429" max="7429" width="11.140625" customWidth="1"/>
    <col min="7430" max="7430" width="9.42578125" bestFit="1" customWidth="1"/>
    <col min="7431" max="7431" width="10.42578125" customWidth="1"/>
    <col min="7432" max="7432" width="10.28515625" customWidth="1"/>
    <col min="7434" max="7434" width="10.7109375" customWidth="1"/>
    <col min="7675" max="7675" width="9.7109375" bestFit="1" customWidth="1"/>
    <col min="7677" max="7677" width="9.5703125" bestFit="1" customWidth="1"/>
    <col min="7678" max="7678" width="10.7109375" customWidth="1"/>
    <col min="7679" max="7679" width="10.85546875" customWidth="1"/>
    <col min="7680" max="7680" width="9.42578125" bestFit="1" customWidth="1"/>
    <col min="7681" max="7681" width="10.140625" customWidth="1"/>
    <col min="7682" max="7682" width="9.42578125" bestFit="1" customWidth="1"/>
    <col min="7683" max="7683" width="10.85546875" bestFit="1" customWidth="1"/>
    <col min="7684" max="7684" width="9.28515625" bestFit="1" customWidth="1"/>
    <col min="7685" max="7685" width="11.140625" customWidth="1"/>
    <col min="7686" max="7686" width="9.42578125" bestFit="1" customWidth="1"/>
    <col min="7687" max="7687" width="10.42578125" customWidth="1"/>
    <col min="7688" max="7688" width="10.28515625" customWidth="1"/>
    <col min="7690" max="7690" width="10.7109375" customWidth="1"/>
    <col min="7931" max="7931" width="9.7109375" bestFit="1" customWidth="1"/>
    <col min="7933" max="7933" width="9.5703125" bestFit="1" customWidth="1"/>
    <col min="7934" max="7934" width="10.7109375" customWidth="1"/>
    <col min="7935" max="7935" width="10.85546875" customWidth="1"/>
    <col min="7936" max="7936" width="9.42578125" bestFit="1" customWidth="1"/>
    <col min="7937" max="7937" width="10.140625" customWidth="1"/>
    <col min="7938" max="7938" width="9.42578125" bestFit="1" customWidth="1"/>
    <col min="7939" max="7939" width="10.85546875" bestFit="1" customWidth="1"/>
    <col min="7940" max="7940" width="9.28515625" bestFit="1" customWidth="1"/>
    <col min="7941" max="7941" width="11.140625" customWidth="1"/>
    <col min="7942" max="7942" width="9.42578125" bestFit="1" customWidth="1"/>
    <col min="7943" max="7943" width="10.42578125" customWidth="1"/>
    <col min="7944" max="7944" width="10.28515625" customWidth="1"/>
    <col min="7946" max="7946" width="10.7109375" customWidth="1"/>
    <col min="8187" max="8187" width="9.7109375" bestFit="1" customWidth="1"/>
    <col min="8189" max="8189" width="9.5703125" bestFit="1" customWidth="1"/>
    <col min="8190" max="8190" width="10.7109375" customWidth="1"/>
    <col min="8191" max="8191" width="10.85546875" customWidth="1"/>
    <col min="8192" max="8192" width="9.42578125" bestFit="1" customWidth="1"/>
    <col min="8193" max="8193" width="10.140625" customWidth="1"/>
    <col min="8194" max="8194" width="9.42578125" bestFit="1" customWidth="1"/>
    <col min="8195" max="8195" width="10.85546875" bestFit="1" customWidth="1"/>
    <col min="8196" max="8196" width="9.28515625" bestFit="1" customWidth="1"/>
    <col min="8197" max="8197" width="11.140625" customWidth="1"/>
    <col min="8198" max="8198" width="9.42578125" bestFit="1" customWidth="1"/>
    <col min="8199" max="8199" width="10.42578125" customWidth="1"/>
    <col min="8200" max="8200" width="10.28515625" customWidth="1"/>
    <col min="8202" max="8202" width="10.7109375" customWidth="1"/>
    <col min="8443" max="8443" width="9.7109375" bestFit="1" customWidth="1"/>
    <col min="8445" max="8445" width="9.5703125" bestFit="1" customWidth="1"/>
    <col min="8446" max="8446" width="10.7109375" customWidth="1"/>
    <col min="8447" max="8447" width="10.85546875" customWidth="1"/>
    <col min="8448" max="8448" width="9.42578125" bestFit="1" customWidth="1"/>
    <col min="8449" max="8449" width="10.140625" customWidth="1"/>
    <col min="8450" max="8450" width="9.42578125" bestFit="1" customWidth="1"/>
    <col min="8451" max="8451" width="10.85546875" bestFit="1" customWidth="1"/>
    <col min="8452" max="8452" width="9.28515625" bestFit="1" customWidth="1"/>
    <col min="8453" max="8453" width="11.140625" customWidth="1"/>
    <col min="8454" max="8454" width="9.42578125" bestFit="1" customWidth="1"/>
    <col min="8455" max="8455" width="10.42578125" customWidth="1"/>
    <col min="8456" max="8456" width="10.28515625" customWidth="1"/>
    <col min="8458" max="8458" width="10.7109375" customWidth="1"/>
    <col min="8699" max="8699" width="9.7109375" bestFit="1" customWidth="1"/>
    <col min="8701" max="8701" width="9.5703125" bestFit="1" customWidth="1"/>
    <col min="8702" max="8702" width="10.7109375" customWidth="1"/>
    <col min="8703" max="8703" width="10.85546875" customWidth="1"/>
    <col min="8704" max="8704" width="9.42578125" bestFit="1" customWidth="1"/>
    <col min="8705" max="8705" width="10.140625" customWidth="1"/>
    <col min="8706" max="8706" width="9.42578125" bestFit="1" customWidth="1"/>
    <col min="8707" max="8707" width="10.85546875" bestFit="1" customWidth="1"/>
    <col min="8708" max="8708" width="9.28515625" bestFit="1" customWidth="1"/>
    <col min="8709" max="8709" width="11.140625" customWidth="1"/>
    <col min="8710" max="8710" width="9.42578125" bestFit="1" customWidth="1"/>
    <col min="8711" max="8711" width="10.42578125" customWidth="1"/>
    <col min="8712" max="8712" width="10.28515625" customWidth="1"/>
    <col min="8714" max="8714" width="10.7109375" customWidth="1"/>
    <col min="8955" max="8955" width="9.7109375" bestFit="1" customWidth="1"/>
    <col min="8957" max="8957" width="9.5703125" bestFit="1" customWidth="1"/>
    <col min="8958" max="8958" width="10.7109375" customWidth="1"/>
    <col min="8959" max="8959" width="10.85546875" customWidth="1"/>
    <col min="8960" max="8960" width="9.42578125" bestFit="1" customWidth="1"/>
    <col min="8961" max="8961" width="10.140625" customWidth="1"/>
    <col min="8962" max="8962" width="9.42578125" bestFit="1" customWidth="1"/>
    <col min="8963" max="8963" width="10.85546875" bestFit="1" customWidth="1"/>
    <col min="8964" max="8964" width="9.28515625" bestFit="1" customWidth="1"/>
    <col min="8965" max="8965" width="11.140625" customWidth="1"/>
    <col min="8966" max="8966" width="9.42578125" bestFit="1" customWidth="1"/>
    <col min="8967" max="8967" width="10.42578125" customWidth="1"/>
    <col min="8968" max="8968" width="10.28515625" customWidth="1"/>
    <col min="8970" max="8970" width="10.7109375" customWidth="1"/>
    <col min="9211" max="9211" width="9.7109375" bestFit="1" customWidth="1"/>
    <col min="9213" max="9213" width="9.5703125" bestFit="1" customWidth="1"/>
    <col min="9214" max="9214" width="10.7109375" customWidth="1"/>
    <col min="9215" max="9215" width="10.85546875" customWidth="1"/>
    <col min="9216" max="9216" width="9.42578125" bestFit="1" customWidth="1"/>
    <col min="9217" max="9217" width="10.140625" customWidth="1"/>
    <col min="9218" max="9218" width="9.42578125" bestFit="1" customWidth="1"/>
    <col min="9219" max="9219" width="10.85546875" bestFit="1" customWidth="1"/>
    <col min="9220" max="9220" width="9.28515625" bestFit="1" customWidth="1"/>
    <col min="9221" max="9221" width="11.140625" customWidth="1"/>
    <col min="9222" max="9222" width="9.42578125" bestFit="1" customWidth="1"/>
    <col min="9223" max="9223" width="10.42578125" customWidth="1"/>
    <col min="9224" max="9224" width="10.28515625" customWidth="1"/>
    <col min="9226" max="9226" width="10.7109375" customWidth="1"/>
    <col min="9467" max="9467" width="9.7109375" bestFit="1" customWidth="1"/>
    <col min="9469" max="9469" width="9.5703125" bestFit="1" customWidth="1"/>
    <col min="9470" max="9470" width="10.7109375" customWidth="1"/>
    <col min="9471" max="9471" width="10.85546875" customWidth="1"/>
    <col min="9472" max="9472" width="9.42578125" bestFit="1" customWidth="1"/>
    <col min="9473" max="9473" width="10.140625" customWidth="1"/>
    <col min="9474" max="9474" width="9.42578125" bestFit="1" customWidth="1"/>
    <col min="9475" max="9475" width="10.85546875" bestFit="1" customWidth="1"/>
    <col min="9476" max="9476" width="9.28515625" bestFit="1" customWidth="1"/>
    <col min="9477" max="9477" width="11.140625" customWidth="1"/>
    <col min="9478" max="9478" width="9.42578125" bestFit="1" customWidth="1"/>
    <col min="9479" max="9479" width="10.42578125" customWidth="1"/>
    <col min="9480" max="9480" width="10.28515625" customWidth="1"/>
    <col min="9482" max="9482" width="10.7109375" customWidth="1"/>
    <col min="9723" max="9723" width="9.7109375" bestFit="1" customWidth="1"/>
    <col min="9725" max="9725" width="9.5703125" bestFit="1" customWidth="1"/>
    <col min="9726" max="9726" width="10.7109375" customWidth="1"/>
    <col min="9727" max="9727" width="10.85546875" customWidth="1"/>
    <col min="9728" max="9728" width="9.42578125" bestFit="1" customWidth="1"/>
    <col min="9729" max="9729" width="10.140625" customWidth="1"/>
    <col min="9730" max="9730" width="9.42578125" bestFit="1" customWidth="1"/>
    <col min="9731" max="9731" width="10.85546875" bestFit="1" customWidth="1"/>
    <col min="9732" max="9732" width="9.28515625" bestFit="1" customWidth="1"/>
    <col min="9733" max="9733" width="11.140625" customWidth="1"/>
    <col min="9734" max="9734" width="9.42578125" bestFit="1" customWidth="1"/>
    <col min="9735" max="9735" width="10.42578125" customWidth="1"/>
    <col min="9736" max="9736" width="10.28515625" customWidth="1"/>
    <col min="9738" max="9738" width="10.7109375" customWidth="1"/>
    <col min="9979" max="9979" width="9.7109375" bestFit="1" customWidth="1"/>
    <col min="9981" max="9981" width="9.5703125" bestFit="1" customWidth="1"/>
    <col min="9982" max="9982" width="10.7109375" customWidth="1"/>
    <col min="9983" max="9983" width="10.85546875" customWidth="1"/>
    <col min="9984" max="9984" width="9.42578125" bestFit="1" customWidth="1"/>
    <col min="9985" max="9985" width="10.140625" customWidth="1"/>
    <col min="9986" max="9986" width="9.42578125" bestFit="1" customWidth="1"/>
    <col min="9987" max="9987" width="10.85546875" bestFit="1" customWidth="1"/>
    <col min="9988" max="9988" width="9.28515625" bestFit="1" customWidth="1"/>
    <col min="9989" max="9989" width="11.140625" customWidth="1"/>
    <col min="9990" max="9990" width="9.42578125" bestFit="1" customWidth="1"/>
    <col min="9991" max="9991" width="10.42578125" customWidth="1"/>
    <col min="9992" max="9992" width="10.28515625" customWidth="1"/>
    <col min="9994" max="9994" width="10.7109375" customWidth="1"/>
    <col min="10235" max="10235" width="9.7109375" bestFit="1" customWidth="1"/>
    <col min="10237" max="10237" width="9.5703125" bestFit="1" customWidth="1"/>
    <col min="10238" max="10238" width="10.7109375" customWidth="1"/>
    <col min="10239" max="10239" width="10.85546875" customWidth="1"/>
    <col min="10240" max="10240" width="9.42578125" bestFit="1" customWidth="1"/>
    <col min="10241" max="10241" width="10.140625" customWidth="1"/>
    <col min="10242" max="10242" width="9.42578125" bestFit="1" customWidth="1"/>
    <col min="10243" max="10243" width="10.85546875" bestFit="1" customWidth="1"/>
    <col min="10244" max="10244" width="9.28515625" bestFit="1" customWidth="1"/>
    <col min="10245" max="10245" width="11.140625" customWidth="1"/>
    <col min="10246" max="10246" width="9.42578125" bestFit="1" customWidth="1"/>
    <col min="10247" max="10247" width="10.42578125" customWidth="1"/>
    <col min="10248" max="10248" width="10.28515625" customWidth="1"/>
    <col min="10250" max="10250" width="10.7109375" customWidth="1"/>
    <col min="10491" max="10491" width="9.7109375" bestFit="1" customWidth="1"/>
    <col min="10493" max="10493" width="9.5703125" bestFit="1" customWidth="1"/>
    <col min="10494" max="10494" width="10.7109375" customWidth="1"/>
    <col min="10495" max="10495" width="10.85546875" customWidth="1"/>
    <col min="10496" max="10496" width="9.42578125" bestFit="1" customWidth="1"/>
    <col min="10497" max="10497" width="10.140625" customWidth="1"/>
    <col min="10498" max="10498" width="9.42578125" bestFit="1" customWidth="1"/>
    <col min="10499" max="10499" width="10.85546875" bestFit="1" customWidth="1"/>
    <col min="10500" max="10500" width="9.28515625" bestFit="1" customWidth="1"/>
    <col min="10501" max="10501" width="11.140625" customWidth="1"/>
    <col min="10502" max="10502" width="9.42578125" bestFit="1" customWidth="1"/>
    <col min="10503" max="10503" width="10.42578125" customWidth="1"/>
    <col min="10504" max="10504" width="10.28515625" customWidth="1"/>
    <col min="10506" max="10506" width="10.7109375" customWidth="1"/>
    <col min="10747" max="10747" width="9.7109375" bestFit="1" customWidth="1"/>
    <col min="10749" max="10749" width="9.5703125" bestFit="1" customWidth="1"/>
    <col min="10750" max="10750" width="10.7109375" customWidth="1"/>
    <col min="10751" max="10751" width="10.85546875" customWidth="1"/>
    <col min="10752" max="10752" width="9.42578125" bestFit="1" customWidth="1"/>
    <col min="10753" max="10753" width="10.140625" customWidth="1"/>
    <col min="10754" max="10754" width="9.42578125" bestFit="1" customWidth="1"/>
    <col min="10755" max="10755" width="10.85546875" bestFit="1" customWidth="1"/>
    <col min="10756" max="10756" width="9.28515625" bestFit="1" customWidth="1"/>
    <col min="10757" max="10757" width="11.140625" customWidth="1"/>
    <col min="10758" max="10758" width="9.42578125" bestFit="1" customWidth="1"/>
    <col min="10759" max="10759" width="10.42578125" customWidth="1"/>
    <col min="10760" max="10760" width="10.28515625" customWidth="1"/>
    <col min="10762" max="10762" width="10.7109375" customWidth="1"/>
    <col min="11003" max="11003" width="9.7109375" bestFit="1" customWidth="1"/>
    <col min="11005" max="11005" width="9.5703125" bestFit="1" customWidth="1"/>
    <col min="11006" max="11006" width="10.7109375" customWidth="1"/>
    <col min="11007" max="11007" width="10.85546875" customWidth="1"/>
    <col min="11008" max="11008" width="9.42578125" bestFit="1" customWidth="1"/>
    <col min="11009" max="11009" width="10.140625" customWidth="1"/>
    <col min="11010" max="11010" width="9.42578125" bestFit="1" customWidth="1"/>
    <col min="11011" max="11011" width="10.85546875" bestFit="1" customWidth="1"/>
    <col min="11012" max="11012" width="9.28515625" bestFit="1" customWidth="1"/>
    <col min="11013" max="11013" width="11.140625" customWidth="1"/>
    <col min="11014" max="11014" width="9.42578125" bestFit="1" customWidth="1"/>
    <col min="11015" max="11015" width="10.42578125" customWidth="1"/>
    <col min="11016" max="11016" width="10.28515625" customWidth="1"/>
    <col min="11018" max="11018" width="10.7109375" customWidth="1"/>
    <col min="11259" max="11259" width="9.7109375" bestFit="1" customWidth="1"/>
    <col min="11261" max="11261" width="9.5703125" bestFit="1" customWidth="1"/>
    <col min="11262" max="11262" width="10.7109375" customWidth="1"/>
    <col min="11263" max="11263" width="10.85546875" customWidth="1"/>
    <col min="11264" max="11264" width="9.42578125" bestFit="1" customWidth="1"/>
    <col min="11265" max="11265" width="10.140625" customWidth="1"/>
    <col min="11266" max="11266" width="9.42578125" bestFit="1" customWidth="1"/>
    <col min="11267" max="11267" width="10.85546875" bestFit="1" customWidth="1"/>
    <col min="11268" max="11268" width="9.28515625" bestFit="1" customWidth="1"/>
    <col min="11269" max="11269" width="11.140625" customWidth="1"/>
    <col min="11270" max="11270" width="9.42578125" bestFit="1" customWidth="1"/>
    <col min="11271" max="11271" width="10.42578125" customWidth="1"/>
    <col min="11272" max="11272" width="10.28515625" customWidth="1"/>
    <col min="11274" max="11274" width="10.7109375" customWidth="1"/>
    <col min="11515" max="11515" width="9.7109375" bestFit="1" customWidth="1"/>
    <col min="11517" max="11517" width="9.5703125" bestFit="1" customWidth="1"/>
    <col min="11518" max="11518" width="10.7109375" customWidth="1"/>
    <col min="11519" max="11519" width="10.85546875" customWidth="1"/>
    <col min="11520" max="11520" width="9.42578125" bestFit="1" customWidth="1"/>
    <col min="11521" max="11521" width="10.140625" customWidth="1"/>
    <col min="11522" max="11522" width="9.42578125" bestFit="1" customWidth="1"/>
    <col min="11523" max="11523" width="10.85546875" bestFit="1" customWidth="1"/>
    <col min="11524" max="11524" width="9.28515625" bestFit="1" customWidth="1"/>
    <col min="11525" max="11525" width="11.140625" customWidth="1"/>
    <col min="11526" max="11526" width="9.42578125" bestFit="1" customWidth="1"/>
    <col min="11527" max="11527" width="10.42578125" customWidth="1"/>
    <col min="11528" max="11528" width="10.28515625" customWidth="1"/>
    <col min="11530" max="11530" width="10.7109375" customWidth="1"/>
    <col min="11771" max="11771" width="9.7109375" bestFit="1" customWidth="1"/>
    <col min="11773" max="11773" width="9.5703125" bestFit="1" customWidth="1"/>
    <col min="11774" max="11774" width="10.7109375" customWidth="1"/>
    <col min="11775" max="11775" width="10.85546875" customWidth="1"/>
    <col min="11776" max="11776" width="9.42578125" bestFit="1" customWidth="1"/>
    <col min="11777" max="11777" width="10.140625" customWidth="1"/>
    <col min="11778" max="11778" width="9.42578125" bestFit="1" customWidth="1"/>
    <col min="11779" max="11779" width="10.85546875" bestFit="1" customWidth="1"/>
    <col min="11780" max="11780" width="9.28515625" bestFit="1" customWidth="1"/>
    <col min="11781" max="11781" width="11.140625" customWidth="1"/>
    <col min="11782" max="11782" width="9.42578125" bestFit="1" customWidth="1"/>
    <col min="11783" max="11783" width="10.42578125" customWidth="1"/>
    <col min="11784" max="11784" width="10.28515625" customWidth="1"/>
    <col min="11786" max="11786" width="10.7109375" customWidth="1"/>
    <col min="12027" max="12027" width="9.7109375" bestFit="1" customWidth="1"/>
    <col min="12029" max="12029" width="9.5703125" bestFit="1" customWidth="1"/>
    <col min="12030" max="12030" width="10.7109375" customWidth="1"/>
    <col min="12031" max="12031" width="10.85546875" customWidth="1"/>
    <col min="12032" max="12032" width="9.42578125" bestFit="1" customWidth="1"/>
    <col min="12033" max="12033" width="10.140625" customWidth="1"/>
    <col min="12034" max="12034" width="9.42578125" bestFit="1" customWidth="1"/>
    <col min="12035" max="12035" width="10.85546875" bestFit="1" customWidth="1"/>
    <col min="12036" max="12036" width="9.28515625" bestFit="1" customWidth="1"/>
    <col min="12037" max="12037" width="11.140625" customWidth="1"/>
    <col min="12038" max="12038" width="9.42578125" bestFit="1" customWidth="1"/>
    <col min="12039" max="12039" width="10.42578125" customWidth="1"/>
    <col min="12040" max="12040" width="10.28515625" customWidth="1"/>
    <col min="12042" max="12042" width="10.7109375" customWidth="1"/>
    <col min="12283" max="12283" width="9.7109375" bestFit="1" customWidth="1"/>
    <col min="12285" max="12285" width="9.5703125" bestFit="1" customWidth="1"/>
    <col min="12286" max="12286" width="10.7109375" customWidth="1"/>
    <col min="12287" max="12287" width="10.85546875" customWidth="1"/>
    <col min="12288" max="12288" width="9.42578125" bestFit="1" customWidth="1"/>
    <col min="12289" max="12289" width="10.140625" customWidth="1"/>
    <col min="12290" max="12290" width="9.42578125" bestFit="1" customWidth="1"/>
    <col min="12291" max="12291" width="10.85546875" bestFit="1" customWidth="1"/>
    <col min="12292" max="12292" width="9.28515625" bestFit="1" customWidth="1"/>
    <col min="12293" max="12293" width="11.140625" customWidth="1"/>
    <col min="12294" max="12294" width="9.42578125" bestFit="1" customWidth="1"/>
    <col min="12295" max="12295" width="10.42578125" customWidth="1"/>
    <col min="12296" max="12296" width="10.28515625" customWidth="1"/>
    <col min="12298" max="12298" width="10.7109375" customWidth="1"/>
    <col min="12539" max="12539" width="9.7109375" bestFit="1" customWidth="1"/>
    <col min="12541" max="12541" width="9.5703125" bestFit="1" customWidth="1"/>
    <col min="12542" max="12542" width="10.7109375" customWidth="1"/>
    <col min="12543" max="12543" width="10.85546875" customWidth="1"/>
    <col min="12544" max="12544" width="9.42578125" bestFit="1" customWidth="1"/>
    <col min="12545" max="12545" width="10.140625" customWidth="1"/>
    <col min="12546" max="12546" width="9.42578125" bestFit="1" customWidth="1"/>
    <col min="12547" max="12547" width="10.85546875" bestFit="1" customWidth="1"/>
    <col min="12548" max="12548" width="9.28515625" bestFit="1" customWidth="1"/>
    <col min="12549" max="12549" width="11.140625" customWidth="1"/>
    <col min="12550" max="12550" width="9.42578125" bestFit="1" customWidth="1"/>
    <col min="12551" max="12551" width="10.42578125" customWidth="1"/>
    <col min="12552" max="12552" width="10.28515625" customWidth="1"/>
    <col min="12554" max="12554" width="10.7109375" customWidth="1"/>
    <col min="12795" max="12795" width="9.7109375" bestFit="1" customWidth="1"/>
    <col min="12797" max="12797" width="9.5703125" bestFit="1" customWidth="1"/>
    <col min="12798" max="12798" width="10.7109375" customWidth="1"/>
    <col min="12799" max="12799" width="10.85546875" customWidth="1"/>
    <col min="12800" max="12800" width="9.42578125" bestFit="1" customWidth="1"/>
    <col min="12801" max="12801" width="10.140625" customWidth="1"/>
    <col min="12802" max="12802" width="9.42578125" bestFit="1" customWidth="1"/>
    <col min="12803" max="12803" width="10.85546875" bestFit="1" customWidth="1"/>
    <col min="12804" max="12804" width="9.28515625" bestFit="1" customWidth="1"/>
    <col min="12805" max="12805" width="11.140625" customWidth="1"/>
    <col min="12806" max="12806" width="9.42578125" bestFit="1" customWidth="1"/>
    <col min="12807" max="12807" width="10.42578125" customWidth="1"/>
    <col min="12808" max="12808" width="10.28515625" customWidth="1"/>
    <col min="12810" max="12810" width="10.7109375" customWidth="1"/>
    <col min="13051" max="13051" width="9.7109375" bestFit="1" customWidth="1"/>
    <col min="13053" max="13053" width="9.5703125" bestFit="1" customWidth="1"/>
    <col min="13054" max="13054" width="10.7109375" customWidth="1"/>
    <col min="13055" max="13055" width="10.85546875" customWidth="1"/>
    <col min="13056" max="13056" width="9.42578125" bestFit="1" customWidth="1"/>
    <col min="13057" max="13057" width="10.140625" customWidth="1"/>
    <col min="13058" max="13058" width="9.42578125" bestFit="1" customWidth="1"/>
    <col min="13059" max="13059" width="10.85546875" bestFit="1" customWidth="1"/>
    <col min="13060" max="13060" width="9.28515625" bestFit="1" customWidth="1"/>
    <col min="13061" max="13061" width="11.140625" customWidth="1"/>
    <col min="13062" max="13062" width="9.42578125" bestFit="1" customWidth="1"/>
    <col min="13063" max="13063" width="10.42578125" customWidth="1"/>
    <col min="13064" max="13064" width="10.28515625" customWidth="1"/>
    <col min="13066" max="13066" width="10.7109375" customWidth="1"/>
    <col min="13307" max="13307" width="9.7109375" bestFit="1" customWidth="1"/>
    <col min="13309" max="13309" width="9.5703125" bestFit="1" customWidth="1"/>
    <col min="13310" max="13310" width="10.7109375" customWidth="1"/>
    <col min="13311" max="13311" width="10.85546875" customWidth="1"/>
    <col min="13312" max="13312" width="9.42578125" bestFit="1" customWidth="1"/>
    <col min="13313" max="13313" width="10.140625" customWidth="1"/>
    <col min="13314" max="13314" width="9.42578125" bestFit="1" customWidth="1"/>
    <col min="13315" max="13315" width="10.85546875" bestFit="1" customWidth="1"/>
    <col min="13316" max="13316" width="9.28515625" bestFit="1" customWidth="1"/>
    <col min="13317" max="13317" width="11.140625" customWidth="1"/>
    <col min="13318" max="13318" width="9.42578125" bestFit="1" customWidth="1"/>
    <col min="13319" max="13319" width="10.42578125" customWidth="1"/>
    <col min="13320" max="13320" width="10.28515625" customWidth="1"/>
    <col min="13322" max="13322" width="10.7109375" customWidth="1"/>
    <col min="13563" max="13563" width="9.7109375" bestFit="1" customWidth="1"/>
    <col min="13565" max="13565" width="9.5703125" bestFit="1" customWidth="1"/>
    <col min="13566" max="13566" width="10.7109375" customWidth="1"/>
    <col min="13567" max="13567" width="10.85546875" customWidth="1"/>
    <col min="13568" max="13568" width="9.42578125" bestFit="1" customWidth="1"/>
    <col min="13569" max="13569" width="10.140625" customWidth="1"/>
    <col min="13570" max="13570" width="9.42578125" bestFit="1" customWidth="1"/>
    <col min="13571" max="13571" width="10.85546875" bestFit="1" customWidth="1"/>
    <col min="13572" max="13572" width="9.28515625" bestFit="1" customWidth="1"/>
    <col min="13573" max="13573" width="11.140625" customWidth="1"/>
    <col min="13574" max="13574" width="9.42578125" bestFit="1" customWidth="1"/>
    <col min="13575" max="13575" width="10.42578125" customWidth="1"/>
    <col min="13576" max="13576" width="10.28515625" customWidth="1"/>
    <col min="13578" max="13578" width="10.7109375" customWidth="1"/>
    <col min="13819" max="13819" width="9.7109375" bestFit="1" customWidth="1"/>
    <col min="13821" max="13821" width="9.5703125" bestFit="1" customWidth="1"/>
    <col min="13822" max="13822" width="10.7109375" customWidth="1"/>
    <col min="13823" max="13823" width="10.85546875" customWidth="1"/>
    <col min="13824" max="13824" width="9.42578125" bestFit="1" customWidth="1"/>
    <col min="13825" max="13825" width="10.140625" customWidth="1"/>
    <col min="13826" max="13826" width="9.42578125" bestFit="1" customWidth="1"/>
    <col min="13827" max="13827" width="10.85546875" bestFit="1" customWidth="1"/>
    <col min="13828" max="13828" width="9.28515625" bestFit="1" customWidth="1"/>
    <col min="13829" max="13829" width="11.140625" customWidth="1"/>
    <col min="13830" max="13830" width="9.42578125" bestFit="1" customWidth="1"/>
    <col min="13831" max="13831" width="10.42578125" customWidth="1"/>
    <col min="13832" max="13832" width="10.28515625" customWidth="1"/>
    <col min="13834" max="13834" width="10.7109375" customWidth="1"/>
    <col min="14075" max="14075" width="9.7109375" bestFit="1" customWidth="1"/>
    <col min="14077" max="14077" width="9.5703125" bestFit="1" customWidth="1"/>
    <col min="14078" max="14078" width="10.7109375" customWidth="1"/>
    <col min="14079" max="14079" width="10.85546875" customWidth="1"/>
    <col min="14080" max="14080" width="9.42578125" bestFit="1" customWidth="1"/>
    <col min="14081" max="14081" width="10.140625" customWidth="1"/>
    <col min="14082" max="14082" width="9.42578125" bestFit="1" customWidth="1"/>
    <col min="14083" max="14083" width="10.85546875" bestFit="1" customWidth="1"/>
    <col min="14084" max="14084" width="9.28515625" bestFit="1" customWidth="1"/>
    <col min="14085" max="14085" width="11.140625" customWidth="1"/>
    <col min="14086" max="14086" width="9.42578125" bestFit="1" customWidth="1"/>
    <col min="14087" max="14087" width="10.42578125" customWidth="1"/>
    <col min="14088" max="14088" width="10.28515625" customWidth="1"/>
    <col min="14090" max="14090" width="10.7109375" customWidth="1"/>
    <col min="14331" max="14331" width="9.7109375" bestFit="1" customWidth="1"/>
    <col min="14333" max="14333" width="9.5703125" bestFit="1" customWidth="1"/>
    <col min="14334" max="14334" width="10.7109375" customWidth="1"/>
    <col min="14335" max="14335" width="10.85546875" customWidth="1"/>
    <col min="14336" max="14336" width="9.42578125" bestFit="1" customWidth="1"/>
    <col min="14337" max="14337" width="10.140625" customWidth="1"/>
    <col min="14338" max="14338" width="9.42578125" bestFit="1" customWidth="1"/>
    <col min="14339" max="14339" width="10.85546875" bestFit="1" customWidth="1"/>
    <col min="14340" max="14340" width="9.28515625" bestFit="1" customWidth="1"/>
    <col min="14341" max="14341" width="11.140625" customWidth="1"/>
    <col min="14342" max="14342" width="9.42578125" bestFit="1" customWidth="1"/>
    <col min="14343" max="14343" width="10.42578125" customWidth="1"/>
    <col min="14344" max="14344" width="10.28515625" customWidth="1"/>
    <col min="14346" max="14346" width="10.7109375" customWidth="1"/>
    <col min="14587" max="14587" width="9.7109375" bestFit="1" customWidth="1"/>
    <col min="14589" max="14589" width="9.5703125" bestFit="1" customWidth="1"/>
    <col min="14590" max="14590" width="10.7109375" customWidth="1"/>
    <col min="14591" max="14591" width="10.85546875" customWidth="1"/>
    <col min="14592" max="14592" width="9.42578125" bestFit="1" customWidth="1"/>
    <col min="14593" max="14593" width="10.140625" customWidth="1"/>
    <col min="14594" max="14594" width="9.42578125" bestFit="1" customWidth="1"/>
    <col min="14595" max="14595" width="10.85546875" bestFit="1" customWidth="1"/>
    <col min="14596" max="14596" width="9.28515625" bestFit="1" customWidth="1"/>
    <col min="14597" max="14597" width="11.140625" customWidth="1"/>
    <col min="14598" max="14598" width="9.42578125" bestFit="1" customWidth="1"/>
    <col min="14599" max="14599" width="10.42578125" customWidth="1"/>
    <col min="14600" max="14600" width="10.28515625" customWidth="1"/>
    <col min="14602" max="14602" width="10.7109375" customWidth="1"/>
    <col min="14843" max="14843" width="9.7109375" bestFit="1" customWidth="1"/>
    <col min="14845" max="14845" width="9.5703125" bestFit="1" customWidth="1"/>
    <col min="14846" max="14846" width="10.7109375" customWidth="1"/>
    <col min="14847" max="14847" width="10.85546875" customWidth="1"/>
    <col min="14848" max="14848" width="9.42578125" bestFit="1" customWidth="1"/>
    <col min="14849" max="14849" width="10.140625" customWidth="1"/>
    <col min="14850" max="14850" width="9.42578125" bestFit="1" customWidth="1"/>
    <col min="14851" max="14851" width="10.85546875" bestFit="1" customWidth="1"/>
    <col min="14852" max="14852" width="9.28515625" bestFit="1" customWidth="1"/>
    <col min="14853" max="14853" width="11.140625" customWidth="1"/>
    <col min="14854" max="14854" width="9.42578125" bestFit="1" customWidth="1"/>
    <col min="14855" max="14855" width="10.42578125" customWidth="1"/>
    <col min="14856" max="14856" width="10.28515625" customWidth="1"/>
    <col min="14858" max="14858" width="10.7109375" customWidth="1"/>
    <col min="15099" max="15099" width="9.7109375" bestFit="1" customWidth="1"/>
    <col min="15101" max="15101" width="9.5703125" bestFit="1" customWidth="1"/>
    <col min="15102" max="15102" width="10.7109375" customWidth="1"/>
    <col min="15103" max="15103" width="10.85546875" customWidth="1"/>
    <col min="15104" max="15104" width="9.42578125" bestFit="1" customWidth="1"/>
    <col min="15105" max="15105" width="10.140625" customWidth="1"/>
    <col min="15106" max="15106" width="9.42578125" bestFit="1" customWidth="1"/>
    <col min="15107" max="15107" width="10.85546875" bestFit="1" customWidth="1"/>
    <col min="15108" max="15108" width="9.28515625" bestFit="1" customWidth="1"/>
    <col min="15109" max="15109" width="11.140625" customWidth="1"/>
    <col min="15110" max="15110" width="9.42578125" bestFit="1" customWidth="1"/>
    <col min="15111" max="15111" width="10.42578125" customWidth="1"/>
    <col min="15112" max="15112" width="10.28515625" customWidth="1"/>
    <col min="15114" max="15114" width="10.7109375" customWidth="1"/>
    <col min="15355" max="15355" width="9.7109375" bestFit="1" customWidth="1"/>
    <col min="15357" max="15357" width="9.5703125" bestFit="1" customWidth="1"/>
    <col min="15358" max="15358" width="10.7109375" customWidth="1"/>
    <col min="15359" max="15359" width="10.85546875" customWidth="1"/>
    <col min="15360" max="15360" width="9.42578125" bestFit="1" customWidth="1"/>
    <col min="15361" max="15361" width="10.140625" customWidth="1"/>
    <col min="15362" max="15362" width="9.42578125" bestFit="1" customWidth="1"/>
    <col min="15363" max="15363" width="10.85546875" bestFit="1" customWidth="1"/>
    <col min="15364" max="15364" width="9.28515625" bestFit="1" customWidth="1"/>
    <col min="15365" max="15365" width="11.140625" customWidth="1"/>
    <col min="15366" max="15366" width="9.42578125" bestFit="1" customWidth="1"/>
    <col min="15367" max="15367" width="10.42578125" customWidth="1"/>
    <col min="15368" max="15368" width="10.28515625" customWidth="1"/>
    <col min="15370" max="15370" width="10.7109375" customWidth="1"/>
    <col min="15611" max="15611" width="9.7109375" bestFit="1" customWidth="1"/>
    <col min="15613" max="15613" width="9.5703125" bestFit="1" customWidth="1"/>
    <col min="15614" max="15614" width="10.7109375" customWidth="1"/>
    <col min="15615" max="15615" width="10.85546875" customWidth="1"/>
    <col min="15616" max="15616" width="9.42578125" bestFit="1" customWidth="1"/>
    <col min="15617" max="15617" width="10.140625" customWidth="1"/>
    <col min="15618" max="15618" width="9.42578125" bestFit="1" customWidth="1"/>
    <col min="15619" max="15619" width="10.85546875" bestFit="1" customWidth="1"/>
    <col min="15620" max="15620" width="9.28515625" bestFit="1" customWidth="1"/>
    <col min="15621" max="15621" width="11.140625" customWidth="1"/>
    <col min="15622" max="15622" width="9.42578125" bestFit="1" customWidth="1"/>
    <col min="15623" max="15623" width="10.42578125" customWidth="1"/>
    <col min="15624" max="15624" width="10.28515625" customWidth="1"/>
    <col min="15626" max="15626" width="10.7109375" customWidth="1"/>
    <col min="15867" max="15867" width="9.7109375" bestFit="1" customWidth="1"/>
    <col min="15869" max="15869" width="9.5703125" bestFit="1" customWidth="1"/>
    <col min="15870" max="15870" width="10.7109375" customWidth="1"/>
    <col min="15871" max="15871" width="10.85546875" customWidth="1"/>
    <col min="15872" max="15872" width="9.42578125" bestFit="1" customWidth="1"/>
    <col min="15873" max="15873" width="10.140625" customWidth="1"/>
    <col min="15874" max="15874" width="9.42578125" bestFit="1" customWidth="1"/>
    <col min="15875" max="15875" width="10.85546875" bestFit="1" customWidth="1"/>
    <col min="15876" max="15876" width="9.28515625" bestFit="1" customWidth="1"/>
    <col min="15877" max="15877" width="11.140625" customWidth="1"/>
    <col min="15878" max="15878" width="9.42578125" bestFit="1" customWidth="1"/>
    <col min="15879" max="15879" width="10.42578125" customWidth="1"/>
    <col min="15880" max="15880" width="10.28515625" customWidth="1"/>
    <col min="15882" max="15882" width="10.7109375" customWidth="1"/>
    <col min="16123" max="16123" width="9.7109375" bestFit="1" customWidth="1"/>
    <col min="16125" max="16125" width="9.5703125" bestFit="1" customWidth="1"/>
    <col min="16126" max="16126" width="10.7109375" customWidth="1"/>
    <col min="16127" max="16127" width="10.85546875" customWidth="1"/>
    <col min="16128" max="16128" width="9.42578125" bestFit="1" customWidth="1"/>
    <col min="16129" max="16129" width="10.140625" customWidth="1"/>
    <col min="16130" max="16130" width="9.42578125" bestFit="1" customWidth="1"/>
    <col min="16131" max="16131" width="10.85546875" bestFit="1" customWidth="1"/>
    <col min="16132" max="16132" width="9.28515625" bestFit="1" customWidth="1"/>
    <col min="16133" max="16133" width="11.140625" customWidth="1"/>
    <col min="16134" max="16134" width="9.42578125" bestFit="1" customWidth="1"/>
    <col min="16135" max="16135" width="10.42578125" customWidth="1"/>
    <col min="16136" max="16136" width="10.28515625" customWidth="1"/>
    <col min="16138" max="16138" width="10.7109375" customWidth="1"/>
  </cols>
  <sheetData>
    <row r="1" spans="2:25" x14ac:dyDescent="0.25">
      <c r="W1" s="92" t="s">
        <v>41</v>
      </c>
    </row>
    <row r="2" spans="2:25" x14ac:dyDescent="0.25">
      <c r="W2" s="92" t="s">
        <v>42</v>
      </c>
    </row>
    <row r="3" spans="2:25" x14ac:dyDescent="0.25">
      <c r="W3" s="93" t="s">
        <v>43</v>
      </c>
    </row>
    <row r="5" spans="2:25" x14ac:dyDescent="0.25">
      <c r="B5" s="82" t="s">
        <v>39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</row>
    <row r="6" spans="2:25" x14ac:dyDescent="0.25"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</row>
    <row r="7" spans="2:25" ht="15.75" thickBot="1" x14ac:dyDescent="0.3"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2:25" ht="15.75" thickBot="1" x14ac:dyDescent="0.3">
      <c r="B8" s="87" t="s">
        <v>23</v>
      </c>
      <c r="C8" s="24" t="s">
        <v>22</v>
      </c>
      <c r="D8" s="25"/>
      <c r="E8" s="25"/>
      <c r="F8" s="25"/>
      <c r="G8" s="25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90" t="s">
        <v>34</v>
      </c>
      <c r="W8" s="91"/>
      <c r="X8" s="12"/>
      <c r="Y8" s="12"/>
    </row>
    <row r="9" spans="2:25" ht="15.75" thickBot="1" x14ac:dyDescent="0.3">
      <c r="B9" s="88"/>
      <c r="C9" s="26"/>
      <c r="D9" s="27"/>
      <c r="E9" s="27"/>
      <c r="F9" s="79">
        <v>1200</v>
      </c>
      <c r="G9" s="80" t="s">
        <v>21</v>
      </c>
      <c r="H9" s="83">
        <v>40909</v>
      </c>
      <c r="I9" s="84"/>
      <c r="J9" s="83">
        <v>41275</v>
      </c>
      <c r="K9" s="84"/>
      <c r="L9" s="83">
        <v>41640</v>
      </c>
      <c r="M9" s="84"/>
      <c r="N9" s="83">
        <v>42005</v>
      </c>
      <c r="O9" s="84"/>
      <c r="P9" s="83">
        <v>42370</v>
      </c>
      <c r="Q9" s="84"/>
      <c r="R9" s="83">
        <v>42736</v>
      </c>
      <c r="S9" s="84"/>
      <c r="T9" s="83">
        <v>42979</v>
      </c>
      <c r="U9" s="84"/>
      <c r="V9" s="83">
        <v>43101</v>
      </c>
      <c r="W9" s="84"/>
      <c r="X9" s="11"/>
      <c r="Y9" s="11"/>
    </row>
    <row r="10" spans="2:25" ht="13.5" customHeight="1" thickBot="1" x14ac:dyDescent="0.3">
      <c r="B10" s="23"/>
      <c r="C10" s="23"/>
      <c r="D10" s="23"/>
      <c r="E10" s="23"/>
      <c r="F10" s="23"/>
      <c r="G10" s="23"/>
      <c r="H10" s="13"/>
      <c r="I10" s="31"/>
      <c r="J10" s="14"/>
      <c r="K10" s="32"/>
      <c r="L10" s="15"/>
      <c r="M10" s="16"/>
      <c r="N10" s="15"/>
      <c r="O10" s="16"/>
      <c r="P10" s="15"/>
      <c r="Q10" s="16"/>
      <c r="R10" s="85"/>
      <c r="S10" s="86"/>
      <c r="T10" s="85"/>
      <c r="U10" s="86"/>
      <c r="V10" s="85"/>
      <c r="W10" s="86"/>
      <c r="X10" s="10"/>
      <c r="Y10" s="10"/>
    </row>
    <row r="11" spans="2:25" ht="15.75" customHeight="1" x14ac:dyDescent="0.25">
      <c r="B11" s="23"/>
      <c r="C11" s="23"/>
      <c r="D11" s="23"/>
      <c r="E11" s="23"/>
      <c r="F11" s="23"/>
      <c r="G11" s="23"/>
      <c r="H11" s="18" t="s">
        <v>20</v>
      </c>
      <c r="I11" s="19" t="s">
        <v>19</v>
      </c>
      <c r="J11" s="20" t="s">
        <v>20</v>
      </c>
      <c r="K11" s="21" t="s">
        <v>19</v>
      </c>
      <c r="L11" s="20" t="s">
        <v>20</v>
      </c>
      <c r="M11" s="21" t="s">
        <v>19</v>
      </c>
      <c r="N11" s="20" t="s">
        <v>20</v>
      </c>
      <c r="O11" s="21" t="s">
        <v>19</v>
      </c>
      <c r="P11" s="20" t="s">
        <v>20</v>
      </c>
      <c r="Q11" s="21" t="s">
        <v>19</v>
      </c>
      <c r="R11" s="20" t="s">
        <v>20</v>
      </c>
      <c r="S11" s="21" t="s">
        <v>19</v>
      </c>
      <c r="T11" s="20" t="s">
        <v>20</v>
      </c>
      <c r="U11" s="21" t="s">
        <v>19</v>
      </c>
      <c r="V11" s="20" t="s">
        <v>20</v>
      </c>
      <c r="W11" s="21" t="s">
        <v>19</v>
      </c>
      <c r="X11" s="9"/>
      <c r="Y11" s="9"/>
    </row>
    <row r="12" spans="2:25" x14ac:dyDescent="0.25">
      <c r="B12" s="23"/>
      <c r="C12" s="23" t="s">
        <v>18</v>
      </c>
      <c r="D12" s="23"/>
      <c r="E12" s="23"/>
      <c r="F12" s="23"/>
      <c r="G12" s="23"/>
      <c r="H12" s="33"/>
      <c r="I12" s="34"/>
      <c r="J12" s="35"/>
      <c r="K12" s="36"/>
      <c r="L12" s="35"/>
      <c r="M12" s="36"/>
      <c r="N12" s="35"/>
      <c r="O12" s="36"/>
      <c r="P12" s="35"/>
      <c r="Q12" s="36"/>
      <c r="R12" s="35"/>
      <c r="S12" s="36"/>
      <c r="T12" s="35"/>
      <c r="U12" s="36"/>
      <c r="V12" s="35"/>
      <c r="W12" s="36"/>
      <c r="X12" s="8"/>
      <c r="Y12" s="8"/>
    </row>
    <row r="13" spans="2:25" x14ac:dyDescent="0.25">
      <c r="B13" s="38">
        <v>1</v>
      </c>
      <c r="C13" s="81" t="s">
        <v>17</v>
      </c>
      <c r="E13" s="23"/>
      <c r="F13" s="23"/>
      <c r="G13" s="23"/>
      <c r="H13" s="40">
        <v>14.65</v>
      </c>
      <c r="I13" s="41">
        <f>H13</f>
        <v>14.65</v>
      </c>
      <c r="J13" s="42">
        <v>14.65</v>
      </c>
      <c r="K13" s="43">
        <f>J13</f>
        <v>14.65</v>
      </c>
      <c r="L13" s="42">
        <v>14.65</v>
      </c>
      <c r="M13" s="43">
        <f>L13</f>
        <v>14.65</v>
      </c>
      <c r="N13" s="42">
        <v>14.65</v>
      </c>
      <c r="O13" s="43">
        <f>N13</f>
        <v>14.65</v>
      </c>
      <c r="P13" s="42">
        <v>14.65</v>
      </c>
      <c r="Q13" s="43">
        <f>P13</f>
        <v>14.65</v>
      </c>
      <c r="R13" s="42">
        <v>14.65</v>
      </c>
      <c r="S13" s="43">
        <f>R13</f>
        <v>14.65</v>
      </c>
      <c r="T13" s="42">
        <v>14.65</v>
      </c>
      <c r="U13" s="43">
        <f>T13</f>
        <v>14.65</v>
      </c>
      <c r="V13" s="42">
        <v>14.65</v>
      </c>
      <c r="W13" s="43">
        <f>V13</f>
        <v>14.65</v>
      </c>
      <c r="X13" s="5"/>
      <c r="Y13" s="5"/>
    </row>
    <row r="14" spans="2:25" x14ac:dyDescent="0.25">
      <c r="B14" s="38" t="s">
        <v>16</v>
      </c>
      <c r="C14" s="81" t="s">
        <v>15</v>
      </c>
      <c r="E14" s="23"/>
      <c r="F14" s="23"/>
      <c r="G14" s="45">
        <f>MIN(F9,1000)</f>
        <v>1000</v>
      </c>
      <c r="H14" s="46">
        <v>0.12139999999999999</v>
      </c>
      <c r="I14" s="41">
        <f>H14*$F$9</f>
        <v>145.68</v>
      </c>
      <c r="J14" s="47">
        <v>0.12139999999999999</v>
      </c>
      <c r="K14" s="43">
        <f>J14*$F$9</f>
        <v>145.68</v>
      </c>
      <c r="L14" s="47">
        <v>0.12139999999999999</v>
      </c>
      <c r="M14" s="43">
        <f>L14*$F$9</f>
        <v>145.68</v>
      </c>
      <c r="N14" s="47">
        <v>0.12139999999999999</v>
      </c>
      <c r="O14" s="43">
        <f>N14*$F$9</f>
        <v>145.68</v>
      </c>
      <c r="P14" s="47">
        <v>0.12139999999999999</v>
      </c>
      <c r="Q14" s="43">
        <f>P14*$F$9</f>
        <v>145.68</v>
      </c>
      <c r="R14" s="47">
        <v>0.12139999999999999</v>
      </c>
      <c r="S14" s="43">
        <f>R14*$F$9</f>
        <v>145.68</v>
      </c>
      <c r="T14" s="47">
        <v>0.12139999999999999</v>
      </c>
      <c r="U14" s="43">
        <f>T14*$F$9</f>
        <v>145.68</v>
      </c>
      <c r="V14" s="47">
        <v>0.12139999999999999</v>
      </c>
      <c r="W14" s="43">
        <f>V14*$F$9</f>
        <v>145.68</v>
      </c>
      <c r="X14" s="5"/>
      <c r="Y14" s="5"/>
    </row>
    <row r="15" spans="2:25" x14ac:dyDescent="0.25">
      <c r="B15" s="38" t="s">
        <v>14</v>
      </c>
      <c r="C15" s="81" t="s">
        <v>13</v>
      </c>
      <c r="E15" s="23"/>
      <c r="F15" s="23"/>
      <c r="G15" s="45">
        <f>F9-G14</f>
        <v>200</v>
      </c>
      <c r="H15" s="46">
        <v>0.12820000000000001</v>
      </c>
      <c r="I15" s="41">
        <f>H15*$G$15</f>
        <v>25.64</v>
      </c>
      <c r="J15" s="47">
        <f>H15</f>
        <v>0.12820000000000001</v>
      </c>
      <c r="K15" s="41">
        <f>J15*$G$15</f>
        <v>25.64</v>
      </c>
      <c r="L15" s="47">
        <f>J15</f>
        <v>0.12820000000000001</v>
      </c>
      <c r="M15" s="41">
        <f>L15*$G$15</f>
        <v>25.64</v>
      </c>
      <c r="N15" s="47">
        <f>L15</f>
        <v>0.12820000000000001</v>
      </c>
      <c r="O15" s="41">
        <f>N15*$G$15</f>
        <v>25.64</v>
      </c>
      <c r="P15" s="47">
        <f>N15</f>
        <v>0.12820000000000001</v>
      </c>
      <c r="Q15" s="41">
        <f>P15*$G$15</f>
        <v>25.64</v>
      </c>
      <c r="R15" s="47">
        <f>P15</f>
        <v>0.12820000000000001</v>
      </c>
      <c r="S15" s="41">
        <f>R15*$G$15</f>
        <v>25.64</v>
      </c>
      <c r="T15" s="47">
        <f>R15</f>
        <v>0.12820000000000001</v>
      </c>
      <c r="U15" s="41">
        <f>T15*$G$15</f>
        <v>25.64</v>
      </c>
      <c r="V15" s="47">
        <f>T15</f>
        <v>0.12820000000000001</v>
      </c>
      <c r="W15" s="41">
        <f>V15*$G$15</f>
        <v>25.64</v>
      </c>
      <c r="X15" s="7"/>
      <c r="Y15" s="7"/>
    </row>
    <row r="16" spans="2:25" x14ac:dyDescent="0.25">
      <c r="B16" s="38" t="s">
        <v>12</v>
      </c>
      <c r="C16" s="23" t="s">
        <v>11</v>
      </c>
      <c r="D16" s="23"/>
      <c r="E16" s="23"/>
      <c r="F16" s="23"/>
      <c r="G16" s="23"/>
      <c r="H16" s="49">
        <v>3.5200000000000001E-3</v>
      </c>
      <c r="I16" s="41">
        <f>H16*$F$9</f>
        <v>4.2240000000000002</v>
      </c>
      <c r="J16" s="50">
        <v>1.91E-3</v>
      </c>
      <c r="K16" s="43">
        <f>J16*$F$9</f>
        <v>2.2919999999999998</v>
      </c>
      <c r="L16" s="50">
        <v>0</v>
      </c>
      <c r="M16" s="43">
        <f>L16*$F$9</f>
        <v>0</v>
      </c>
      <c r="N16" s="50">
        <v>0</v>
      </c>
      <c r="O16" s="43">
        <f>N16*$F$9</f>
        <v>0</v>
      </c>
      <c r="P16" s="50">
        <v>-4.8700000000000002E-3</v>
      </c>
      <c r="Q16" s="43">
        <f>P16*$F$9</f>
        <v>-5.8440000000000003</v>
      </c>
      <c r="R16" s="50">
        <v>-5.5999999999999999E-3</v>
      </c>
      <c r="S16" s="43">
        <f>R16*$F$9</f>
        <v>-6.72</v>
      </c>
      <c r="T16" s="50">
        <v>-1.0999999999999999E-4</v>
      </c>
      <c r="U16" s="43">
        <f>T16*$F$9</f>
        <v>-0.13199999999999998</v>
      </c>
      <c r="V16" s="50">
        <f>T16</f>
        <v>-1.0999999999999999E-4</v>
      </c>
      <c r="W16" s="43">
        <f>V16*$F$9</f>
        <v>-0.13199999999999998</v>
      </c>
      <c r="X16" s="5"/>
      <c r="Y16" s="5"/>
    </row>
    <row r="17" spans="2:25" x14ac:dyDescent="0.25">
      <c r="B17" s="38" t="s">
        <v>10</v>
      </c>
      <c r="C17" s="23" t="s">
        <v>9</v>
      </c>
      <c r="D17" s="23"/>
      <c r="E17" s="23"/>
      <c r="F17" s="23"/>
      <c r="G17" s="23"/>
      <c r="H17" s="51"/>
      <c r="I17" s="41"/>
      <c r="J17" s="52">
        <v>6.4000000000000001E-2</v>
      </c>
      <c r="K17" s="43">
        <f>J17*(K$13+K$14+K$15)</f>
        <v>11.902080000000002</v>
      </c>
      <c r="L17" s="52">
        <v>0.1101</v>
      </c>
      <c r="M17" s="43">
        <f>L17*(M$13+M$14+M$15)</f>
        <v>20.475297000000005</v>
      </c>
      <c r="N17" s="52">
        <v>0.1101</v>
      </c>
      <c r="O17" s="43">
        <f>N17*(O$13+O$14+O$15)</f>
        <v>20.475297000000005</v>
      </c>
      <c r="P17" s="52">
        <v>0.1101</v>
      </c>
      <c r="Q17" s="43">
        <f>P17*(Q$13+Q$14+Q$15)</f>
        <v>20.475297000000005</v>
      </c>
      <c r="R17" s="52">
        <v>0.1101</v>
      </c>
      <c r="S17" s="43">
        <f>R17*(S$13+S$14+S$15)</f>
        <v>20.475297000000005</v>
      </c>
      <c r="T17" s="52">
        <v>0.1651</v>
      </c>
      <c r="U17" s="43">
        <f>T17*(U$13+U$14+U$15)</f>
        <v>30.703647000000004</v>
      </c>
      <c r="V17" s="52">
        <f>(22.12%-R17)/2+R17</f>
        <v>0.16565000000000002</v>
      </c>
      <c r="W17" s="43">
        <f>V17*(W$13+W$14+W$15)</f>
        <v>30.805930500000009</v>
      </c>
      <c r="X17" s="5"/>
      <c r="Y17" s="5"/>
    </row>
    <row r="18" spans="2:25" x14ac:dyDescent="0.25">
      <c r="B18" s="38" t="s">
        <v>8</v>
      </c>
      <c r="C18" s="23" t="s">
        <v>7</v>
      </c>
      <c r="D18" s="23"/>
      <c r="E18" s="23"/>
      <c r="F18" s="23"/>
      <c r="G18" s="23"/>
      <c r="H18" s="51"/>
      <c r="I18" s="41">
        <f>H18*(I$13+I$14+I$15)</f>
        <v>0</v>
      </c>
      <c r="J18" s="52">
        <v>3.7499999999999999E-2</v>
      </c>
      <c r="K18" s="43">
        <f>J18*(K$13+K$14+K$15)</f>
        <v>6.9738750000000005</v>
      </c>
      <c r="L18" s="52">
        <v>3.6200000000000003E-2</v>
      </c>
      <c r="M18" s="43">
        <f>L18*(M$13+M$14+M$15)</f>
        <v>6.7321140000000019</v>
      </c>
      <c r="N18" s="52"/>
      <c r="O18" s="43">
        <f>N18*(O$13+O$14+O$15)</f>
        <v>0</v>
      </c>
      <c r="P18" s="52"/>
      <c r="Q18" s="43">
        <f>P18*(Q$13+Q$14+Q$15)</f>
        <v>0</v>
      </c>
      <c r="R18" s="52"/>
      <c r="S18" s="43">
        <f>R18*(S$13+S$14+S$15)</f>
        <v>0</v>
      </c>
      <c r="T18" s="52"/>
      <c r="U18" s="43">
        <f>T18*(U$13+U$14+U$15)</f>
        <v>0</v>
      </c>
      <c r="V18" s="52"/>
      <c r="W18" s="43">
        <f>V18*(W$13+W$14+W$15)</f>
        <v>0</v>
      </c>
      <c r="X18" s="5"/>
      <c r="Y18" s="5"/>
    </row>
    <row r="19" spans="2:25" x14ac:dyDescent="0.25">
      <c r="B19" s="38" t="s">
        <v>6</v>
      </c>
      <c r="C19" s="23" t="s">
        <v>5</v>
      </c>
      <c r="D19" s="23"/>
      <c r="E19" s="23"/>
      <c r="F19" s="23"/>
      <c r="G19" s="23"/>
      <c r="H19" s="51"/>
      <c r="I19" s="41"/>
      <c r="J19" s="52"/>
      <c r="K19" s="43"/>
      <c r="L19" s="52"/>
      <c r="M19" s="43"/>
      <c r="N19" s="52"/>
      <c r="O19" s="43"/>
      <c r="P19" s="50">
        <v>-6.7999999999999996E-3</v>
      </c>
      <c r="Q19" s="43">
        <f>P19*$F$9</f>
        <v>-8.16</v>
      </c>
      <c r="R19" s="50">
        <f>P19</f>
        <v>-6.7999999999999996E-3</v>
      </c>
      <c r="S19" s="43">
        <f>R19*$F$9</f>
        <v>-8.16</v>
      </c>
      <c r="T19" s="50">
        <f>R19</f>
        <v>-6.7999999999999996E-3</v>
      </c>
      <c r="U19" s="43">
        <f>T19*$F$9</f>
        <v>-8.16</v>
      </c>
      <c r="V19" s="50">
        <f>T19</f>
        <v>-6.7999999999999996E-3</v>
      </c>
      <c r="W19" s="43">
        <f>V19*$F$9</f>
        <v>-8.16</v>
      </c>
      <c r="X19" s="5"/>
      <c r="Y19" s="5"/>
    </row>
    <row r="20" spans="2:25" x14ac:dyDescent="0.25">
      <c r="B20" s="38" t="s">
        <v>29</v>
      </c>
      <c r="C20" s="23" t="s">
        <v>26</v>
      </c>
      <c r="D20" s="23"/>
      <c r="E20" s="23"/>
      <c r="F20" s="23"/>
      <c r="G20" s="23"/>
      <c r="H20" s="53"/>
      <c r="I20" s="54"/>
      <c r="J20" s="55"/>
      <c r="K20" s="56"/>
      <c r="L20" s="52">
        <v>6.5000000000000002E-2</v>
      </c>
      <c r="M20" s="57">
        <f>L20*(M$13+M$14+M$15)</f>
        <v>12.088050000000003</v>
      </c>
      <c r="N20" s="52">
        <v>7.1999999999999995E-2</v>
      </c>
      <c r="O20" s="57">
        <f>N20*(O$13+O$14+O$15)</f>
        <v>13.389840000000001</v>
      </c>
      <c r="P20" s="52">
        <f>N20</f>
        <v>7.1999999999999995E-2</v>
      </c>
      <c r="Q20" s="57">
        <f>P20*(Q$13+Q$14+Q$15)</f>
        <v>13.389840000000001</v>
      </c>
      <c r="R20" s="52">
        <v>0.1162</v>
      </c>
      <c r="S20" s="57">
        <f>R20*(S$13+S$14+S$15)</f>
        <v>21.609714000000004</v>
      </c>
      <c r="T20" s="52">
        <v>8.3000000000000004E-2</v>
      </c>
      <c r="U20" s="57">
        <f>T20*(U$13+U$14+U$15)</f>
        <v>15.435510000000003</v>
      </c>
      <c r="V20" s="52">
        <f>T20</f>
        <v>8.3000000000000004E-2</v>
      </c>
      <c r="W20" s="57">
        <f>V20*(W$13+W$14+W$15)</f>
        <v>15.435510000000003</v>
      </c>
      <c r="X20" s="5"/>
      <c r="Y20" s="5"/>
    </row>
    <row r="21" spans="2:25" x14ac:dyDescent="0.25">
      <c r="B21" s="38" t="s">
        <v>30</v>
      </c>
      <c r="C21" s="23" t="s">
        <v>27</v>
      </c>
      <c r="D21" s="23"/>
      <c r="E21" s="23"/>
      <c r="F21" s="23"/>
      <c r="G21" s="23"/>
      <c r="H21" s="58"/>
      <c r="I21" s="41">
        <f>SUM(I13:I20)</f>
        <v>190.19400000000002</v>
      </c>
      <c r="J21" s="59"/>
      <c r="K21" s="43">
        <f>SUM(K13:K20)</f>
        <v>207.13795500000003</v>
      </c>
      <c r="L21" s="59"/>
      <c r="M21" s="43">
        <f>SUM(M13:M20)</f>
        <v>225.26546100000004</v>
      </c>
      <c r="N21" s="59"/>
      <c r="O21" s="43">
        <f>SUM(O13:O20)</f>
        <v>219.83513700000003</v>
      </c>
      <c r="P21" s="59"/>
      <c r="Q21" s="43">
        <f>SUM(Q13:Q20)</f>
        <v>205.83113700000004</v>
      </c>
      <c r="R21" s="59"/>
      <c r="S21" s="43">
        <f>SUM(S13:S20)</f>
        <v>213.17501100000004</v>
      </c>
      <c r="T21" s="59"/>
      <c r="U21" s="43">
        <f>SUM(U13:U20)</f>
        <v>223.81715700000001</v>
      </c>
      <c r="V21" s="59"/>
      <c r="W21" s="43">
        <f>SUM(W13:W20)</f>
        <v>223.91944050000004</v>
      </c>
      <c r="X21" s="5"/>
      <c r="Y21" s="5"/>
    </row>
    <row r="22" spans="2:25" x14ac:dyDescent="0.25">
      <c r="B22" s="23"/>
      <c r="C22" s="23"/>
      <c r="D22" s="23"/>
      <c r="E22" s="23"/>
      <c r="F22" s="23"/>
      <c r="G22" s="23"/>
      <c r="H22" s="58"/>
      <c r="I22" s="41"/>
      <c r="J22" s="59"/>
      <c r="K22" s="43"/>
      <c r="L22" s="59"/>
      <c r="M22" s="43"/>
      <c r="N22" s="59"/>
      <c r="O22" s="43"/>
      <c r="P22" s="59"/>
      <c r="Q22" s="43"/>
      <c r="R22" s="59"/>
      <c r="S22" s="43"/>
      <c r="T22" s="59"/>
      <c r="U22" s="43"/>
      <c r="V22" s="59"/>
      <c r="W22" s="43"/>
      <c r="X22" s="5"/>
      <c r="Y22" s="5"/>
    </row>
    <row r="23" spans="2:25" x14ac:dyDescent="0.25">
      <c r="B23" s="38"/>
      <c r="C23" s="60" t="s">
        <v>4</v>
      </c>
      <c r="D23" s="23"/>
      <c r="E23" s="23"/>
      <c r="F23" s="23"/>
      <c r="G23" s="23"/>
      <c r="H23" s="33"/>
      <c r="I23" s="41"/>
      <c r="J23" s="35"/>
      <c r="K23" s="43"/>
      <c r="L23" s="35"/>
      <c r="M23" s="43"/>
      <c r="N23" s="35"/>
      <c r="O23" s="43"/>
      <c r="P23" s="35"/>
      <c r="Q23" s="43"/>
      <c r="R23" s="35"/>
      <c r="S23" s="43"/>
      <c r="T23" s="35"/>
      <c r="U23" s="43"/>
      <c r="V23" s="35"/>
      <c r="W23" s="43"/>
      <c r="X23" s="5"/>
      <c r="Y23" s="5"/>
    </row>
    <row r="24" spans="2:25" x14ac:dyDescent="0.25">
      <c r="B24" s="38" t="s">
        <v>31</v>
      </c>
      <c r="C24" s="23" t="s">
        <v>28</v>
      </c>
      <c r="D24" s="23"/>
      <c r="E24" s="61"/>
      <c r="F24" s="61"/>
      <c r="G24" s="62"/>
      <c r="H24" s="51">
        <v>-7.4999999999999997E-3</v>
      </c>
      <c r="I24" s="63">
        <f>H24*(I13+I14+I15)</f>
        <v>-1.3947750000000001</v>
      </c>
      <c r="J24" s="51">
        <f>H24</f>
        <v>-7.4999999999999997E-3</v>
      </c>
      <c r="K24" s="63">
        <f>J24*(K13+K14+K15)</f>
        <v>-1.3947750000000001</v>
      </c>
      <c r="L24" s="51">
        <v>-6.0000000000000001E-3</v>
      </c>
      <c r="M24" s="63">
        <f>L24*(M13+M14+M15)</f>
        <v>-1.1158200000000003</v>
      </c>
      <c r="N24" s="51">
        <v>-5.4999999999999997E-3</v>
      </c>
      <c r="O24" s="63">
        <f>N24*(O13+O14+O15)</f>
        <v>-1.0228350000000002</v>
      </c>
      <c r="P24" s="51">
        <v>-5.1999999999999998E-3</v>
      </c>
      <c r="Q24" s="63">
        <f>P24*(Q13+Q14+Q15)</f>
        <v>-0.96704400000000013</v>
      </c>
      <c r="R24" s="51">
        <v>-5.1999999999999998E-3</v>
      </c>
      <c r="S24" s="63">
        <f>R24*(S13+S14+S15)</f>
        <v>-0.96704400000000013</v>
      </c>
      <c r="T24" s="51">
        <v>-5.1999999999999998E-3</v>
      </c>
      <c r="U24" s="63">
        <f>T24*(U13+U14+U15)</f>
        <v>-0.96704400000000013</v>
      </c>
      <c r="V24" s="51">
        <v>-5.1999999999999998E-3</v>
      </c>
      <c r="W24" s="63">
        <f>V24*(W13+W14+W15)</f>
        <v>-0.96704400000000013</v>
      </c>
      <c r="X24" s="7"/>
      <c r="Y24" s="7"/>
    </row>
    <row r="25" spans="2:25" x14ac:dyDescent="0.25">
      <c r="B25" s="38" t="s">
        <v>32</v>
      </c>
      <c r="C25" s="23" t="s">
        <v>3</v>
      </c>
      <c r="D25" s="23"/>
      <c r="E25" s="23"/>
      <c r="F25" s="64"/>
      <c r="G25" s="65"/>
      <c r="H25" s="66">
        <v>-2.6610000000000002E-2</v>
      </c>
      <c r="I25" s="67">
        <f>H25*MIN($F$9,1000)</f>
        <v>-26.610000000000003</v>
      </c>
      <c r="J25" s="66">
        <f>H25</f>
        <v>-2.6610000000000002E-2</v>
      </c>
      <c r="K25" s="67">
        <f>J25*MIN($F$9,1000)</f>
        <v>-26.610000000000003</v>
      </c>
      <c r="L25" s="66">
        <f>J25</f>
        <v>-2.6610000000000002E-2</v>
      </c>
      <c r="M25" s="67">
        <f>L25*MIN($F$9,1000)</f>
        <v>-26.610000000000003</v>
      </c>
      <c r="N25" s="66">
        <f>L25</f>
        <v>-2.6610000000000002E-2</v>
      </c>
      <c r="O25" s="67">
        <f>N25*MIN($F$9,1000)</f>
        <v>-26.610000000000003</v>
      </c>
      <c r="P25" s="66">
        <f>N25</f>
        <v>-2.6610000000000002E-2</v>
      </c>
      <c r="Q25" s="67">
        <f>P25*MIN($F$9,1000)</f>
        <v>-26.610000000000003</v>
      </c>
      <c r="R25" s="66">
        <f>P25</f>
        <v>-2.6610000000000002E-2</v>
      </c>
      <c r="S25" s="67">
        <f>R25*MIN($F$9,1000)</f>
        <v>-26.610000000000003</v>
      </c>
      <c r="T25" s="66">
        <f>R25</f>
        <v>-2.6610000000000002E-2</v>
      </c>
      <c r="U25" s="67">
        <f>T25*MIN($F$9,1000)</f>
        <v>-26.610000000000003</v>
      </c>
      <c r="V25" s="66">
        <f>T25</f>
        <v>-2.6610000000000002E-2</v>
      </c>
      <c r="W25" s="67">
        <f>V25*MIN($F$9,1000)</f>
        <v>-26.610000000000003</v>
      </c>
      <c r="X25" s="6"/>
      <c r="Y25" s="6"/>
    </row>
    <row r="26" spans="2:25" ht="15.75" thickBot="1" x14ac:dyDescent="0.3">
      <c r="B26" s="38" t="s">
        <v>24</v>
      </c>
      <c r="C26" s="23" t="s">
        <v>2</v>
      </c>
      <c r="D26" s="23"/>
      <c r="E26" s="23"/>
      <c r="F26" s="23"/>
      <c r="G26" s="23"/>
      <c r="H26" s="69"/>
      <c r="I26" s="70">
        <f>I21+SUM(I24:I25)</f>
        <v>162.18922500000002</v>
      </c>
      <c r="J26" s="71"/>
      <c r="K26" s="70">
        <f>K21+SUM(K24:K25)</f>
        <v>179.13318000000004</v>
      </c>
      <c r="L26" s="71"/>
      <c r="M26" s="70">
        <f>M21+SUM(M24:M25)</f>
        <v>197.53964100000005</v>
      </c>
      <c r="N26" s="71"/>
      <c r="O26" s="70">
        <f>O21+SUM(O24:O25)</f>
        <v>192.20230200000003</v>
      </c>
      <c r="P26" s="71"/>
      <c r="Q26" s="70">
        <f>Q21+SUM(Q24:Q25)</f>
        <v>178.25409300000004</v>
      </c>
      <c r="R26" s="71"/>
      <c r="S26" s="70">
        <f>S21+SUM(S24:S25)</f>
        <v>185.59796700000004</v>
      </c>
      <c r="T26" s="71"/>
      <c r="U26" s="70">
        <f>U21+SUM(U24:U25)</f>
        <v>196.24011300000001</v>
      </c>
      <c r="V26" s="71"/>
      <c r="W26" s="70">
        <f>W21+SUM(W24:W25)</f>
        <v>196.34239650000004</v>
      </c>
      <c r="X26" s="4"/>
      <c r="Y26" s="4"/>
    </row>
    <row r="27" spans="2:25" x14ac:dyDescent="0.25">
      <c r="B27" s="38" t="s">
        <v>25</v>
      </c>
      <c r="C27" s="23" t="s">
        <v>1</v>
      </c>
      <c r="D27" s="23"/>
      <c r="E27" s="23"/>
      <c r="F27" s="23"/>
      <c r="G27" s="23"/>
      <c r="H27" s="73"/>
      <c r="I27" s="74">
        <f>I26*1.05</f>
        <v>170.29868625000003</v>
      </c>
      <c r="J27" s="73"/>
      <c r="K27" s="74">
        <f>K26*1.05</f>
        <v>188.08983900000004</v>
      </c>
      <c r="L27" s="73"/>
      <c r="M27" s="74">
        <f>M26*1.05</f>
        <v>207.41662305000006</v>
      </c>
      <c r="N27" s="73"/>
      <c r="O27" s="74">
        <f>O26*1.05</f>
        <v>201.81241710000003</v>
      </c>
      <c r="P27" s="73"/>
      <c r="Q27" s="74">
        <f>Q26*1.05</f>
        <v>187.16679765000006</v>
      </c>
      <c r="R27" s="73"/>
      <c r="S27" s="74">
        <f>S26*1.05</f>
        <v>194.87786535000004</v>
      </c>
      <c r="T27" s="73"/>
      <c r="U27" s="74">
        <f>U26*1.05</f>
        <v>206.05211865000001</v>
      </c>
      <c r="V27" s="73"/>
      <c r="W27" s="74">
        <f>W26*1.05</f>
        <v>206.15951632500006</v>
      </c>
      <c r="X27" s="1"/>
      <c r="Y27" s="1"/>
    </row>
    <row r="28" spans="2:25" x14ac:dyDescent="0.25">
      <c r="B28" s="38"/>
      <c r="C28" s="60" t="s">
        <v>0</v>
      </c>
      <c r="D28" s="23"/>
      <c r="E28" s="23"/>
      <c r="F28" s="23"/>
      <c r="G28" s="23"/>
      <c r="H28" s="73"/>
      <c r="I28" s="75"/>
      <c r="J28" s="73"/>
      <c r="K28" s="75">
        <f>K27-I27</f>
        <v>17.791152750000009</v>
      </c>
      <c r="L28" s="73"/>
      <c r="M28" s="75">
        <f>M27-K27</f>
        <v>19.326784050000015</v>
      </c>
      <c r="N28" s="73"/>
      <c r="O28" s="75">
        <f>O27-M27</f>
        <v>-5.6042059500000221</v>
      </c>
      <c r="P28" s="73"/>
      <c r="Q28" s="75">
        <f>Q27-O27</f>
        <v>-14.64561944999997</v>
      </c>
      <c r="R28" s="73"/>
      <c r="S28" s="75">
        <f>S27-Q27</f>
        <v>7.7110676999999725</v>
      </c>
      <c r="T28" s="73"/>
      <c r="U28" s="75">
        <f>U27-S27</f>
        <v>11.174253299999975</v>
      </c>
      <c r="V28" s="73"/>
      <c r="W28" s="75">
        <f>W27-U27</f>
        <v>0.10739767500004405</v>
      </c>
      <c r="X28" s="3"/>
      <c r="Y28" s="3"/>
    </row>
    <row r="29" spans="2:25" x14ac:dyDescent="0.25">
      <c r="B29" s="23"/>
      <c r="C29" s="23"/>
      <c r="D29" s="23"/>
      <c r="E29" s="23"/>
      <c r="F29" s="23"/>
      <c r="G29" s="23"/>
      <c r="H29" s="23"/>
      <c r="I29" s="76"/>
      <c r="J29" s="23"/>
      <c r="K29" s="76">
        <f>K28/I27</f>
        <v>0.10447028771485901</v>
      </c>
      <c r="L29" s="23"/>
      <c r="M29" s="76">
        <f>M28/K27</f>
        <v>0.10275294057750781</v>
      </c>
      <c r="N29" s="23"/>
      <c r="O29" s="76">
        <f>O28/M27</f>
        <v>-2.7019078160621036E-2</v>
      </c>
      <c r="P29" s="23"/>
      <c r="Q29" s="76">
        <f>Q28/O27</f>
        <v>-7.2570457558827614E-2</v>
      </c>
      <c r="R29" s="23"/>
      <c r="S29" s="76">
        <f>S28/Q27</f>
        <v>4.119890812268738E-2</v>
      </c>
      <c r="T29" s="23"/>
      <c r="U29" s="76">
        <f>U28/S27</f>
        <v>5.7339776787533318E-2</v>
      </c>
      <c r="V29" s="23"/>
      <c r="W29" s="76">
        <f>W28/U27</f>
        <v>5.2121606758370514E-4</v>
      </c>
      <c r="X29" s="2"/>
      <c r="Y29" s="2"/>
    </row>
    <row r="30" spans="2:25" x14ac:dyDescent="0.25">
      <c r="B30" s="78" t="s">
        <v>35</v>
      </c>
      <c r="C30" s="23"/>
      <c r="D30" s="23"/>
      <c r="E30" s="23"/>
      <c r="F30" s="23"/>
      <c r="G30" s="23"/>
      <c r="H30" s="77"/>
      <c r="I30" s="77"/>
      <c r="J30" s="23"/>
      <c r="K30" s="77"/>
      <c r="L30" s="23"/>
      <c r="M30" s="77"/>
      <c r="N30" s="23"/>
      <c r="O30" s="77"/>
      <c r="P30" s="23"/>
      <c r="Q30" s="23"/>
      <c r="R30" s="23"/>
      <c r="S30" s="23"/>
      <c r="T30" s="23"/>
      <c r="U30" s="23"/>
      <c r="V30" s="23"/>
      <c r="W30" s="23"/>
    </row>
    <row r="31" spans="2:25" x14ac:dyDescent="0.25">
      <c r="B31" s="78" t="s">
        <v>33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</row>
    <row r="32" spans="2:25" x14ac:dyDescent="0.25">
      <c r="B32" s="78" t="s">
        <v>36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</row>
    <row r="37" spans="19:21" x14ac:dyDescent="0.25">
      <c r="S37" s="1"/>
      <c r="T37" s="1"/>
      <c r="U37" s="1"/>
    </row>
  </sheetData>
  <mergeCells count="15">
    <mergeCell ref="B5:W5"/>
    <mergeCell ref="V9:W9"/>
    <mergeCell ref="R10:S10"/>
    <mergeCell ref="T10:U10"/>
    <mergeCell ref="V10:W10"/>
    <mergeCell ref="B8:B9"/>
    <mergeCell ref="H9:I9"/>
    <mergeCell ref="J9:K9"/>
    <mergeCell ref="L9:M9"/>
    <mergeCell ref="N9:O9"/>
    <mergeCell ref="P9:Q9"/>
    <mergeCell ref="R9:S9"/>
    <mergeCell ref="T9:U9"/>
    <mergeCell ref="H8:U8"/>
    <mergeCell ref="V8:W8"/>
  </mergeCells>
  <printOptions horizontalCentered="1"/>
  <pageMargins left="0.59055118110236204" right="0.59055118110236204" top="0.59055118110236204" bottom="0.59055118110236204" header="0.31496062992126" footer="0.31496062992126"/>
  <pageSetup scale="55" orientation="landscape" r:id="rId1"/>
  <colBreaks count="1" manualBreakCount="1">
    <brk id="25" max="7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37"/>
  <sheetViews>
    <sheetView showGridLines="0" view="pageBreakPreview" zoomScaleSheetLayoutView="100" workbookViewId="0">
      <selection activeCell="W3" sqref="W3"/>
    </sheetView>
  </sheetViews>
  <sheetFormatPr defaultRowHeight="12.75" x14ac:dyDescent="0.2"/>
  <cols>
    <col min="1" max="1" width="4.7109375" style="23" customWidth="1"/>
    <col min="2" max="2" width="21.85546875" style="23" customWidth="1"/>
    <col min="3" max="3" width="9.140625" style="23"/>
    <col min="4" max="4" width="7.140625" style="23" customWidth="1"/>
    <col min="5" max="5" width="5.42578125" style="23" customWidth="1"/>
    <col min="6" max="6" width="7" style="23" customWidth="1"/>
    <col min="7" max="7" width="8.85546875" style="23" customWidth="1"/>
    <col min="8" max="23" width="10" style="23" customWidth="1"/>
    <col min="24" max="24" width="3.5703125" style="23" customWidth="1"/>
    <col min="25" max="26" width="10.7109375" style="23" customWidth="1"/>
    <col min="27" max="250" width="9.140625" style="23"/>
    <col min="251" max="251" width="9.7109375" style="23" bestFit="1" customWidth="1"/>
    <col min="252" max="252" width="9.140625" style="23"/>
    <col min="253" max="253" width="9.5703125" style="23" bestFit="1" customWidth="1"/>
    <col min="254" max="254" width="10.7109375" style="23" customWidth="1"/>
    <col min="255" max="255" width="10.85546875" style="23" customWidth="1"/>
    <col min="256" max="256" width="9.42578125" style="23" bestFit="1" customWidth="1"/>
    <col min="257" max="257" width="10.140625" style="23" customWidth="1"/>
    <col min="258" max="258" width="9.42578125" style="23" bestFit="1" customWidth="1"/>
    <col min="259" max="259" width="10.85546875" style="23" bestFit="1" customWidth="1"/>
    <col min="260" max="260" width="9.28515625" style="23" bestFit="1" customWidth="1"/>
    <col min="261" max="261" width="11.140625" style="23" customWidth="1"/>
    <col min="262" max="262" width="9.42578125" style="23" bestFit="1" customWidth="1"/>
    <col min="263" max="263" width="10.42578125" style="23" customWidth="1"/>
    <col min="264" max="264" width="10.28515625" style="23" customWidth="1"/>
    <col min="265" max="265" width="9.140625" style="23"/>
    <col min="266" max="266" width="10.7109375" style="23" customWidth="1"/>
    <col min="267" max="506" width="9.140625" style="23"/>
    <col min="507" max="507" width="9.7109375" style="23" bestFit="1" customWidth="1"/>
    <col min="508" max="508" width="9.140625" style="23"/>
    <col min="509" max="509" width="9.5703125" style="23" bestFit="1" customWidth="1"/>
    <col min="510" max="510" width="10.7109375" style="23" customWidth="1"/>
    <col min="511" max="511" width="10.85546875" style="23" customWidth="1"/>
    <col min="512" max="512" width="9.42578125" style="23" bestFit="1" customWidth="1"/>
    <col min="513" max="513" width="10.140625" style="23" customWidth="1"/>
    <col min="514" max="514" width="9.42578125" style="23" bestFit="1" customWidth="1"/>
    <col min="515" max="515" width="10.85546875" style="23" bestFit="1" customWidth="1"/>
    <col min="516" max="516" width="9.28515625" style="23" bestFit="1" customWidth="1"/>
    <col min="517" max="517" width="11.140625" style="23" customWidth="1"/>
    <col min="518" max="518" width="9.42578125" style="23" bestFit="1" customWidth="1"/>
    <col min="519" max="519" width="10.42578125" style="23" customWidth="1"/>
    <col min="520" max="520" width="10.28515625" style="23" customWidth="1"/>
    <col min="521" max="521" width="9.140625" style="23"/>
    <col min="522" max="522" width="10.7109375" style="23" customWidth="1"/>
    <col min="523" max="762" width="9.140625" style="23"/>
    <col min="763" max="763" width="9.7109375" style="23" bestFit="1" customWidth="1"/>
    <col min="764" max="764" width="9.140625" style="23"/>
    <col min="765" max="765" width="9.5703125" style="23" bestFit="1" customWidth="1"/>
    <col min="766" max="766" width="10.7109375" style="23" customWidth="1"/>
    <col min="767" max="767" width="10.85546875" style="23" customWidth="1"/>
    <col min="768" max="768" width="9.42578125" style="23" bestFit="1" customWidth="1"/>
    <col min="769" max="769" width="10.140625" style="23" customWidth="1"/>
    <col min="770" max="770" width="9.42578125" style="23" bestFit="1" customWidth="1"/>
    <col min="771" max="771" width="10.85546875" style="23" bestFit="1" customWidth="1"/>
    <col min="772" max="772" width="9.28515625" style="23" bestFit="1" customWidth="1"/>
    <col min="773" max="773" width="11.140625" style="23" customWidth="1"/>
    <col min="774" max="774" width="9.42578125" style="23" bestFit="1" customWidth="1"/>
    <col min="775" max="775" width="10.42578125" style="23" customWidth="1"/>
    <col min="776" max="776" width="10.28515625" style="23" customWidth="1"/>
    <col min="777" max="777" width="9.140625" style="23"/>
    <col min="778" max="778" width="10.7109375" style="23" customWidth="1"/>
    <col min="779" max="1018" width="9.140625" style="23"/>
    <col min="1019" max="1019" width="9.7109375" style="23" bestFit="1" customWidth="1"/>
    <col min="1020" max="1020" width="9.140625" style="23"/>
    <col min="1021" max="1021" width="9.5703125" style="23" bestFit="1" customWidth="1"/>
    <col min="1022" max="1022" width="10.7109375" style="23" customWidth="1"/>
    <col min="1023" max="1023" width="10.85546875" style="23" customWidth="1"/>
    <col min="1024" max="1024" width="9.42578125" style="23" bestFit="1" customWidth="1"/>
    <col min="1025" max="1025" width="10.140625" style="23" customWidth="1"/>
    <col min="1026" max="1026" width="9.42578125" style="23" bestFit="1" customWidth="1"/>
    <col min="1027" max="1027" width="10.85546875" style="23" bestFit="1" customWidth="1"/>
    <col min="1028" max="1028" width="9.28515625" style="23" bestFit="1" customWidth="1"/>
    <col min="1029" max="1029" width="11.140625" style="23" customWidth="1"/>
    <col min="1030" max="1030" width="9.42578125" style="23" bestFit="1" customWidth="1"/>
    <col min="1031" max="1031" width="10.42578125" style="23" customWidth="1"/>
    <col min="1032" max="1032" width="10.28515625" style="23" customWidth="1"/>
    <col min="1033" max="1033" width="9.140625" style="23"/>
    <col min="1034" max="1034" width="10.7109375" style="23" customWidth="1"/>
    <col min="1035" max="1274" width="9.140625" style="23"/>
    <col min="1275" max="1275" width="9.7109375" style="23" bestFit="1" customWidth="1"/>
    <col min="1276" max="1276" width="9.140625" style="23"/>
    <col min="1277" max="1277" width="9.5703125" style="23" bestFit="1" customWidth="1"/>
    <col min="1278" max="1278" width="10.7109375" style="23" customWidth="1"/>
    <col min="1279" max="1279" width="10.85546875" style="23" customWidth="1"/>
    <col min="1280" max="1280" width="9.42578125" style="23" bestFit="1" customWidth="1"/>
    <col min="1281" max="1281" width="10.140625" style="23" customWidth="1"/>
    <col min="1282" max="1282" width="9.42578125" style="23" bestFit="1" customWidth="1"/>
    <col min="1283" max="1283" width="10.85546875" style="23" bestFit="1" customWidth="1"/>
    <col min="1284" max="1284" width="9.28515625" style="23" bestFit="1" customWidth="1"/>
    <col min="1285" max="1285" width="11.140625" style="23" customWidth="1"/>
    <col min="1286" max="1286" width="9.42578125" style="23" bestFit="1" customWidth="1"/>
    <col min="1287" max="1287" width="10.42578125" style="23" customWidth="1"/>
    <col min="1288" max="1288" width="10.28515625" style="23" customWidth="1"/>
    <col min="1289" max="1289" width="9.140625" style="23"/>
    <col min="1290" max="1290" width="10.7109375" style="23" customWidth="1"/>
    <col min="1291" max="1530" width="9.140625" style="23"/>
    <col min="1531" max="1531" width="9.7109375" style="23" bestFit="1" customWidth="1"/>
    <col min="1532" max="1532" width="9.140625" style="23"/>
    <col min="1533" max="1533" width="9.5703125" style="23" bestFit="1" customWidth="1"/>
    <col min="1534" max="1534" width="10.7109375" style="23" customWidth="1"/>
    <col min="1535" max="1535" width="10.85546875" style="23" customWidth="1"/>
    <col min="1536" max="1536" width="9.42578125" style="23" bestFit="1" customWidth="1"/>
    <col min="1537" max="1537" width="10.140625" style="23" customWidth="1"/>
    <col min="1538" max="1538" width="9.42578125" style="23" bestFit="1" customWidth="1"/>
    <col min="1539" max="1539" width="10.85546875" style="23" bestFit="1" customWidth="1"/>
    <col min="1540" max="1540" width="9.28515625" style="23" bestFit="1" customWidth="1"/>
    <col min="1541" max="1541" width="11.140625" style="23" customWidth="1"/>
    <col min="1542" max="1542" width="9.42578125" style="23" bestFit="1" customWidth="1"/>
    <col min="1543" max="1543" width="10.42578125" style="23" customWidth="1"/>
    <col min="1544" max="1544" width="10.28515625" style="23" customWidth="1"/>
    <col min="1545" max="1545" width="9.140625" style="23"/>
    <col min="1546" max="1546" width="10.7109375" style="23" customWidth="1"/>
    <col min="1547" max="1786" width="9.140625" style="23"/>
    <col min="1787" max="1787" width="9.7109375" style="23" bestFit="1" customWidth="1"/>
    <col min="1788" max="1788" width="9.140625" style="23"/>
    <col min="1789" max="1789" width="9.5703125" style="23" bestFit="1" customWidth="1"/>
    <col min="1790" max="1790" width="10.7109375" style="23" customWidth="1"/>
    <col min="1791" max="1791" width="10.85546875" style="23" customWidth="1"/>
    <col min="1792" max="1792" width="9.42578125" style="23" bestFit="1" customWidth="1"/>
    <col min="1793" max="1793" width="10.140625" style="23" customWidth="1"/>
    <col min="1794" max="1794" width="9.42578125" style="23" bestFit="1" customWidth="1"/>
    <col min="1795" max="1795" width="10.85546875" style="23" bestFit="1" customWidth="1"/>
    <col min="1796" max="1796" width="9.28515625" style="23" bestFit="1" customWidth="1"/>
    <col min="1797" max="1797" width="11.140625" style="23" customWidth="1"/>
    <col min="1798" max="1798" width="9.42578125" style="23" bestFit="1" customWidth="1"/>
    <col min="1799" max="1799" width="10.42578125" style="23" customWidth="1"/>
    <col min="1800" max="1800" width="10.28515625" style="23" customWidth="1"/>
    <col min="1801" max="1801" width="9.140625" style="23"/>
    <col min="1802" max="1802" width="10.7109375" style="23" customWidth="1"/>
    <col min="1803" max="2042" width="9.140625" style="23"/>
    <col min="2043" max="2043" width="9.7109375" style="23" bestFit="1" customWidth="1"/>
    <col min="2044" max="2044" width="9.140625" style="23"/>
    <col min="2045" max="2045" width="9.5703125" style="23" bestFit="1" customWidth="1"/>
    <col min="2046" max="2046" width="10.7109375" style="23" customWidth="1"/>
    <col min="2047" max="2047" width="10.85546875" style="23" customWidth="1"/>
    <col min="2048" max="2048" width="9.42578125" style="23" bestFit="1" customWidth="1"/>
    <col min="2049" max="2049" width="10.140625" style="23" customWidth="1"/>
    <col min="2050" max="2050" width="9.42578125" style="23" bestFit="1" customWidth="1"/>
    <col min="2051" max="2051" width="10.85546875" style="23" bestFit="1" customWidth="1"/>
    <col min="2052" max="2052" width="9.28515625" style="23" bestFit="1" customWidth="1"/>
    <col min="2053" max="2053" width="11.140625" style="23" customWidth="1"/>
    <col min="2054" max="2054" width="9.42578125" style="23" bestFit="1" customWidth="1"/>
    <col min="2055" max="2055" width="10.42578125" style="23" customWidth="1"/>
    <col min="2056" max="2056" width="10.28515625" style="23" customWidth="1"/>
    <col min="2057" max="2057" width="9.140625" style="23"/>
    <col min="2058" max="2058" width="10.7109375" style="23" customWidth="1"/>
    <col min="2059" max="2298" width="9.140625" style="23"/>
    <col min="2299" max="2299" width="9.7109375" style="23" bestFit="1" customWidth="1"/>
    <col min="2300" max="2300" width="9.140625" style="23"/>
    <col min="2301" max="2301" width="9.5703125" style="23" bestFit="1" customWidth="1"/>
    <col min="2302" max="2302" width="10.7109375" style="23" customWidth="1"/>
    <col min="2303" max="2303" width="10.85546875" style="23" customWidth="1"/>
    <col min="2304" max="2304" width="9.42578125" style="23" bestFit="1" customWidth="1"/>
    <col min="2305" max="2305" width="10.140625" style="23" customWidth="1"/>
    <col min="2306" max="2306" width="9.42578125" style="23" bestFit="1" customWidth="1"/>
    <col min="2307" max="2307" width="10.85546875" style="23" bestFit="1" customWidth="1"/>
    <col min="2308" max="2308" width="9.28515625" style="23" bestFit="1" customWidth="1"/>
    <col min="2309" max="2309" width="11.140625" style="23" customWidth="1"/>
    <col min="2310" max="2310" width="9.42578125" style="23" bestFit="1" customWidth="1"/>
    <col min="2311" max="2311" width="10.42578125" style="23" customWidth="1"/>
    <col min="2312" max="2312" width="10.28515625" style="23" customWidth="1"/>
    <col min="2313" max="2313" width="9.140625" style="23"/>
    <col min="2314" max="2314" width="10.7109375" style="23" customWidth="1"/>
    <col min="2315" max="2554" width="9.140625" style="23"/>
    <col min="2555" max="2555" width="9.7109375" style="23" bestFit="1" customWidth="1"/>
    <col min="2556" max="2556" width="9.140625" style="23"/>
    <col min="2557" max="2557" width="9.5703125" style="23" bestFit="1" customWidth="1"/>
    <col min="2558" max="2558" width="10.7109375" style="23" customWidth="1"/>
    <col min="2559" max="2559" width="10.85546875" style="23" customWidth="1"/>
    <col min="2560" max="2560" width="9.42578125" style="23" bestFit="1" customWidth="1"/>
    <col min="2561" max="2561" width="10.140625" style="23" customWidth="1"/>
    <col min="2562" max="2562" width="9.42578125" style="23" bestFit="1" customWidth="1"/>
    <col min="2563" max="2563" width="10.85546875" style="23" bestFit="1" customWidth="1"/>
    <col min="2564" max="2564" width="9.28515625" style="23" bestFit="1" customWidth="1"/>
    <col min="2565" max="2565" width="11.140625" style="23" customWidth="1"/>
    <col min="2566" max="2566" width="9.42578125" style="23" bestFit="1" customWidth="1"/>
    <col min="2567" max="2567" width="10.42578125" style="23" customWidth="1"/>
    <col min="2568" max="2568" width="10.28515625" style="23" customWidth="1"/>
    <col min="2569" max="2569" width="9.140625" style="23"/>
    <col min="2570" max="2570" width="10.7109375" style="23" customWidth="1"/>
    <col min="2571" max="2810" width="9.140625" style="23"/>
    <col min="2811" max="2811" width="9.7109375" style="23" bestFit="1" customWidth="1"/>
    <col min="2812" max="2812" width="9.140625" style="23"/>
    <col min="2813" max="2813" width="9.5703125" style="23" bestFit="1" customWidth="1"/>
    <col min="2814" max="2814" width="10.7109375" style="23" customWidth="1"/>
    <col min="2815" max="2815" width="10.85546875" style="23" customWidth="1"/>
    <col min="2816" max="2816" width="9.42578125" style="23" bestFit="1" customWidth="1"/>
    <col min="2817" max="2817" width="10.140625" style="23" customWidth="1"/>
    <col min="2818" max="2818" width="9.42578125" style="23" bestFit="1" customWidth="1"/>
    <col min="2819" max="2819" width="10.85546875" style="23" bestFit="1" customWidth="1"/>
    <col min="2820" max="2820" width="9.28515625" style="23" bestFit="1" customWidth="1"/>
    <col min="2821" max="2821" width="11.140625" style="23" customWidth="1"/>
    <col min="2822" max="2822" width="9.42578125" style="23" bestFit="1" customWidth="1"/>
    <col min="2823" max="2823" width="10.42578125" style="23" customWidth="1"/>
    <col min="2824" max="2824" width="10.28515625" style="23" customWidth="1"/>
    <col min="2825" max="2825" width="9.140625" style="23"/>
    <col min="2826" max="2826" width="10.7109375" style="23" customWidth="1"/>
    <col min="2827" max="3066" width="9.140625" style="23"/>
    <col min="3067" max="3067" width="9.7109375" style="23" bestFit="1" customWidth="1"/>
    <col min="3068" max="3068" width="9.140625" style="23"/>
    <col min="3069" max="3069" width="9.5703125" style="23" bestFit="1" customWidth="1"/>
    <col min="3070" max="3070" width="10.7109375" style="23" customWidth="1"/>
    <col min="3071" max="3071" width="10.85546875" style="23" customWidth="1"/>
    <col min="3072" max="3072" width="9.42578125" style="23" bestFit="1" customWidth="1"/>
    <col min="3073" max="3073" width="10.140625" style="23" customWidth="1"/>
    <col min="3074" max="3074" width="9.42578125" style="23" bestFit="1" customWidth="1"/>
    <col min="3075" max="3075" width="10.85546875" style="23" bestFit="1" customWidth="1"/>
    <col min="3076" max="3076" width="9.28515625" style="23" bestFit="1" customWidth="1"/>
    <col min="3077" max="3077" width="11.140625" style="23" customWidth="1"/>
    <col min="3078" max="3078" width="9.42578125" style="23" bestFit="1" customWidth="1"/>
    <col min="3079" max="3079" width="10.42578125" style="23" customWidth="1"/>
    <col min="3080" max="3080" width="10.28515625" style="23" customWidth="1"/>
    <col min="3081" max="3081" width="9.140625" style="23"/>
    <col min="3082" max="3082" width="10.7109375" style="23" customWidth="1"/>
    <col min="3083" max="3322" width="9.140625" style="23"/>
    <col min="3323" max="3323" width="9.7109375" style="23" bestFit="1" customWidth="1"/>
    <col min="3324" max="3324" width="9.140625" style="23"/>
    <col min="3325" max="3325" width="9.5703125" style="23" bestFit="1" customWidth="1"/>
    <col min="3326" max="3326" width="10.7109375" style="23" customWidth="1"/>
    <col min="3327" max="3327" width="10.85546875" style="23" customWidth="1"/>
    <col min="3328" max="3328" width="9.42578125" style="23" bestFit="1" customWidth="1"/>
    <col min="3329" max="3329" width="10.140625" style="23" customWidth="1"/>
    <col min="3330" max="3330" width="9.42578125" style="23" bestFit="1" customWidth="1"/>
    <col min="3331" max="3331" width="10.85546875" style="23" bestFit="1" customWidth="1"/>
    <col min="3332" max="3332" width="9.28515625" style="23" bestFit="1" customWidth="1"/>
    <col min="3333" max="3333" width="11.140625" style="23" customWidth="1"/>
    <col min="3334" max="3334" width="9.42578125" style="23" bestFit="1" customWidth="1"/>
    <col min="3335" max="3335" width="10.42578125" style="23" customWidth="1"/>
    <col min="3336" max="3336" width="10.28515625" style="23" customWidth="1"/>
    <col min="3337" max="3337" width="9.140625" style="23"/>
    <col min="3338" max="3338" width="10.7109375" style="23" customWidth="1"/>
    <col min="3339" max="3578" width="9.140625" style="23"/>
    <col min="3579" max="3579" width="9.7109375" style="23" bestFit="1" customWidth="1"/>
    <col min="3580" max="3580" width="9.140625" style="23"/>
    <col min="3581" max="3581" width="9.5703125" style="23" bestFit="1" customWidth="1"/>
    <col min="3582" max="3582" width="10.7109375" style="23" customWidth="1"/>
    <col min="3583" max="3583" width="10.85546875" style="23" customWidth="1"/>
    <col min="3584" max="3584" width="9.42578125" style="23" bestFit="1" customWidth="1"/>
    <col min="3585" max="3585" width="10.140625" style="23" customWidth="1"/>
    <col min="3586" max="3586" width="9.42578125" style="23" bestFit="1" customWidth="1"/>
    <col min="3587" max="3587" width="10.85546875" style="23" bestFit="1" customWidth="1"/>
    <col min="3588" max="3588" width="9.28515625" style="23" bestFit="1" customWidth="1"/>
    <col min="3589" max="3589" width="11.140625" style="23" customWidth="1"/>
    <col min="3590" max="3590" width="9.42578125" style="23" bestFit="1" customWidth="1"/>
    <col min="3591" max="3591" width="10.42578125" style="23" customWidth="1"/>
    <col min="3592" max="3592" width="10.28515625" style="23" customWidth="1"/>
    <col min="3593" max="3593" width="9.140625" style="23"/>
    <col min="3594" max="3594" width="10.7109375" style="23" customWidth="1"/>
    <col min="3595" max="3834" width="9.140625" style="23"/>
    <col min="3835" max="3835" width="9.7109375" style="23" bestFit="1" customWidth="1"/>
    <col min="3836" max="3836" width="9.140625" style="23"/>
    <col min="3837" max="3837" width="9.5703125" style="23" bestFit="1" customWidth="1"/>
    <col min="3838" max="3838" width="10.7109375" style="23" customWidth="1"/>
    <col min="3839" max="3839" width="10.85546875" style="23" customWidth="1"/>
    <col min="3840" max="3840" width="9.42578125" style="23" bestFit="1" customWidth="1"/>
    <col min="3841" max="3841" width="10.140625" style="23" customWidth="1"/>
    <col min="3842" max="3842" width="9.42578125" style="23" bestFit="1" customWidth="1"/>
    <col min="3843" max="3843" width="10.85546875" style="23" bestFit="1" customWidth="1"/>
    <col min="3844" max="3844" width="9.28515625" style="23" bestFit="1" customWidth="1"/>
    <col min="3845" max="3845" width="11.140625" style="23" customWidth="1"/>
    <col min="3846" max="3846" width="9.42578125" style="23" bestFit="1" customWidth="1"/>
    <col min="3847" max="3847" width="10.42578125" style="23" customWidth="1"/>
    <col min="3848" max="3848" width="10.28515625" style="23" customWidth="1"/>
    <col min="3849" max="3849" width="9.140625" style="23"/>
    <col min="3850" max="3850" width="10.7109375" style="23" customWidth="1"/>
    <col min="3851" max="4090" width="9.140625" style="23"/>
    <col min="4091" max="4091" width="9.7109375" style="23" bestFit="1" customWidth="1"/>
    <col min="4092" max="4092" width="9.140625" style="23"/>
    <col min="4093" max="4093" width="9.5703125" style="23" bestFit="1" customWidth="1"/>
    <col min="4094" max="4094" width="10.7109375" style="23" customWidth="1"/>
    <col min="4095" max="4095" width="10.85546875" style="23" customWidth="1"/>
    <col min="4096" max="4096" width="9.42578125" style="23" bestFit="1" customWidth="1"/>
    <col min="4097" max="4097" width="10.140625" style="23" customWidth="1"/>
    <col min="4098" max="4098" width="9.42578125" style="23" bestFit="1" customWidth="1"/>
    <col min="4099" max="4099" width="10.85546875" style="23" bestFit="1" customWidth="1"/>
    <col min="4100" max="4100" width="9.28515625" style="23" bestFit="1" customWidth="1"/>
    <col min="4101" max="4101" width="11.140625" style="23" customWidth="1"/>
    <col min="4102" max="4102" width="9.42578125" style="23" bestFit="1" customWidth="1"/>
    <col min="4103" max="4103" width="10.42578125" style="23" customWidth="1"/>
    <col min="4104" max="4104" width="10.28515625" style="23" customWidth="1"/>
    <col min="4105" max="4105" width="9.140625" style="23"/>
    <col min="4106" max="4106" width="10.7109375" style="23" customWidth="1"/>
    <col min="4107" max="4346" width="9.140625" style="23"/>
    <col min="4347" max="4347" width="9.7109375" style="23" bestFit="1" customWidth="1"/>
    <col min="4348" max="4348" width="9.140625" style="23"/>
    <col min="4349" max="4349" width="9.5703125" style="23" bestFit="1" customWidth="1"/>
    <col min="4350" max="4350" width="10.7109375" style="23" customWidth="1"/>
    <col min="4351" max="4351" width="10.85546875" style="23" customWidth="1"/>
    <col min="4352" max="4352" width="9.42578125" style="23" bestFit="1" customWidth="1"/>
    <col min="4353" max="4353" width="10.140625" style="23" customWidth="1"/>
    <col min="4354" max="4354" width="9.42578125" style="23" bestFit="1" customWidth="1"/>
    <col min="4355" max="4355" width="10.85546875" style="23" bestFit="1" customWidth="1"/>
    <col min="4356" max="4356" width="9.28515625" style="23" bestFit="1" customWidth="1"/>
    <col min="4357" max="4357" width="11.140625" style="23" customWidth="1"/>
    <col min="4358" max="4358" width="9.42578125" style="23" bestFit="1" customWidth="1"/>
    <col min="4359" max="4359" width="10.42578125" style="23" customWidth="1"/>
    <col min="4360" max="4360" width="10.28515625" style="23" customWidth="1"/>
    <col min="4361" max="4361" width="9.140625" style="23"/>
    <col min="4362" max="4362" width="10.7109375" style="23" customWidth="1"/>
    <col min="4363" max="4602" width="9.140625" style="23"/>
    <col min="4603" max="4603" width="9.7109375" style="23" bestFit="1" customWidth="1"/>
    <col min="4604" max="4604" width="9.140625" style="23"/>
    <col min="4605" max="4605" width="9.5703125" style="23" bestFit="1" customWidth="1"/>
    <col min="4606" max="4606" width="10.7109375" style="23" customWidth="1"/>
    <col min="4607" max="4607" width="10.85546875" style="23" customWidth="1"/>
    <col min="4608" max="4608" width="9.42578125" style="23" bestFit="1" customWidth="1"/>
    <col min="4609" max="4609" width="10.140625" style="23" customWidth="1"/>
    <col min="4610" max="4610" width="9.42578125" style="23" bestFit="1" customWidth="1"/>
    <col min="4611" max="4611" width="10.85546875" style="23" bestFit="1" customWidth="1"/>
    <col min="4612" max="4612" width="9.28515625" style="23" bestFit="1" customWidth="1"/>
    <col min="4613" max="4613" width="11.140625" style="23" customWidth="1"/>
    <col min="4614" max="4614" width="9.42578125" style="23" bestFit="1" customWidth="1"/>
    <col min="4615" max="4615" width="10.42578125" style="23" customWidth="1"/>
    <col min="4616" max="4616" width="10.28515625" style="23" customWidth="1"/>
    <col min="4617" max="4617" width="9.140625" style="23"/>
    <col min="4618" max="4618" width="10.7109375" style="23" customWidth="1"/>
    <col min="4619" max="4858" width="9.140625" style="23"/>
    <col min="4859" max="4859" width="9.7109375" style="23" bestFit="1" customWidth="1"/>
    <col min="4860" max="4860" width="9.140625" style="23"/>
    <col min="4861" max="4861" width="9.5703125" style="23" bestFit="1" customWidth="1"/>
    <col min="4862" max="4862" width="10.7109375" style="23" customWidth="1"/>
    <col min="4863" max="4863" width="10.85546875" style="23" customWidth="1"/>
    <col min="4864" max="4864" width="9.42578125" style="23" bestFit="1" customWidth="1"/>
    <col min="4865" max="4865" width="10.140625" style="23" customWidth="1"/>
    <col min="4866" max="4866" width="9.42578125" style="23" bestFit="1" customWidth="1"/>
    <col min="4867" max="4867" width="10.85546875" style="23" bestFit="1" customWidth="1"/>
    <col min="4868" max="4868" width="9.28515625" style="23" bestFit="1" customWidth="1"/>
    <col min="4869" max="4869" width="11.140625" style="23" customWidth="1"/>
    <col min="4870" max="4870" width="9.42578125" style="23" bestFit="1" customWidth="1"/>
    <col min="4871" max="4871" width="10.42578125" style="23" customWidth="1"/>
    <col min="4872" max="4872" width="10.28515625" style="23" customWidth="1"/>
    <col min="4873" max="4873" width="9.140625" style="23"/>
    <col min="4874" max="4874" width="10.7109375" style="23" customWidth="1"/>
    <col min="4875" max="5114" width="9.140625" style="23"/>
    <col min="5115" max="5115" width="9.7109375" style="23" bestFit="1" customWidth="1"/>
    <col min="5116" max="5116" width="9.140625" style="23"/>
    <col min="5117" max="5117" width="9.5703125" style="23" bestFit="1" customWidth="1"/>
    <col min="5118" max="5118" width="10.7109375" style="23" customWidth="1"/>
    <col min="5119" max="5119" width="10.85546875" style="23" customWidth="1"/>
    <col min="5120" max="5120" width="9.42578125" style="23" bestFit="1" customWidth="1"/>
    <col min="5121" max="5121" width="10.140625" style="23" customWidth="1"/>
    <col min="5122" max="5122" width="9.42578125" style="23" bestFit="1" customWidth="1"/>
    <col min="5123" max="5123" width="10.85546875" style="23" bestFit="1" customWidth="1"/>
    <col min="5124" max="5124" width="9.28515625" style="23" bestFit="1" customWidth="1"/>
    <col min="5125" max="5125" width="11.140625" style="23" customWidth="1"/>
    <col min="5126" max="5126" width="9.42578125" style="23" bestFit="1" customWidth="1"/>
    <col min="5127" max="5127" width="10.42578125" style="23" customWidth="1"/>
    <col min="5128" max="5128" width="10.28515625" style="23" customWidth="1"/>
    <col min="5129" max="5129" width="9.140625" style="23"/>
    <col min="5130" max="5130" width="10.7109375" style="23" customWidth="1"/>
    <col min="5131" max="5370" width="9.140625" style="23"/>
    <col min="5371" max="5371" width="9.7109375" style="23" bestFit="1" customWidth="1"/>
    <col min="5372" max="5372" width="9.140625" style="23"/>
    <col min="5373" max="5373" width="9.5703125" style="23" bestFit="1" customWidth="1"/>
    <col min="5374" max="5374" width="10.7109375" style="23" customWidth="1"/>
    <col min="5375" max="5375" width="10.85546875" style="23" customWidth="1"/>
    <col min="5376" max="5376" width="9.42578125" style="23" bestFit="1" customWidth="1"/>
    <col min="5377" max="5377" width="10.140625" style="23" customWidth="1"/>
    <col min="5378" max="5378" width="9.42578125" style="23" bestFit="1" customWidth="1"/>
    <col min="5379" max="5379" width="10.85546875" style="23" bestFit="1" customWidth="1"/>
    <col min="5380" max="5380" width="9.28515625" style="23" bestFit="1" customWidth="1"/>
    <col min="5381" max="5381" width="11.140625" style="23" customWidth="1"/>
    <col min="5382" max="5382" width="9.42578125" style="23" bestFit="1" customWidth="1"/>
    <col min="5383" max="5383" width="10.42578125" style="23" customWidth="1"/>
    <col min="5384" max="5384" width="10.28515625" style="23" customWidth="1"/>
    <col min="5385" max="5385" width="9.140625" style="23"/>
    <col min="5386" max="5386" width="10.7109375" style="23" customWidth="1"/>
    <col min="5387" max="5626" width="9.140625" style="23"/>
    <col min="5627" max="5627" width="9.7109375" style="23" bestFit="1" customWidth="1"/>
    <col min="5628" max="5628" width="9.140625" style="23"/>
    <col min="5629" max="5629" width="9.5703125" style="23" bestFit="1" customWidth="1"/>
    <col min="5630" max="5630" width="10.7109375" style="23" customWidth="1"/>
    <col min="5631" max="5631" width="10.85546875" style="23" customWidth="1"/>
    <col min="5632" max="5632" width="9.42578125" style="23" bestFit="1" customWidth="1"/>
    <col min="5633" max="5633" width="10.140625" style="23" customWidth="1"/>
    <col min="5634" max="5634" width="9.42578125" style="23" bestFit="1" customWidth="1"/>
    <col min="5635" max="5635" width="10.85546875" style="23" bestFit="1" customWidth="1"/>
    <col min="5636" max="5636" width="9.28515625" style="23" bestFit="1" customWidth="1"/>
    <col min="5637" max="5637" width="11.140625" style="23" customWidth="1"/>
    <col min="5638" max="5638" width="9.42578125" style="23" bestFit="1" customWidth="1"/>
    <col min="5639" max="5639" width="10.42578125" style="23" customWidth="1"/>
    <col min="5640" max="5640" width="10.28515625" style="23" customWidth="1"/>
    <col min="5641" max="5641" width="9.140625" style="23"/>
    <col min="5642" max="5642" width="10.7109375" style="23" customWidth="1"/>
    <col min="5643" max="5882" width="9.140625" style="23"/>
    <col min="5883" max="5883" width="9.7109375" style="23" bestFit="1" customWidth="1"/>
    <col min="5884" max="5884" width="9.140625" style="23"/>
    <col min="5885" max="5885" width="9.5703125" style="23" bestFit="1" customWidth="1"/>
    <col min="5886" max="5886" width="10.7109375" style="23" customWidth="1"/>
    <col min="5887" max="5887" width="10.85546875" style="23" customWidth="1"/>
    <col min="5888" max="5888" width="9.42578125" style="23" bestFit="1" customWidth="1"/>
    <col min="5889" max="5889" width="10.140625" style="23" customWidth="1"/>
    <col min="5890" max="5890" width="9.42578125" style="23" bestFit="1" customWidth="1"/>
    <col min="5891" max="5891" width="10.85546875" style="23" bestFit="1" customWidth="1"/>
    <col min="5892" max="5892" width="9.28515625" style="23" bestFit="1" customWidth="1"/>
    <col min="5893" max="5893" width="11.140625" style="23" customWidth="1"/>
    <col min="5894" max="5894" width="9.42578125" style="23" bestFit="1" customWidth="1"/>
    <col min="5895" max="5895" width="10.42578125" style="23" customWidth="1"/>
    <col min="5896" max="5896" width="10.28515625" style="23" customWidth="1"/>
    <col min="5897" max="5897" width="9.140625" style="23"/>
    <col min="5898" max="5898" width="10.7109375" style="23" customWidth="1"/>
    <col min="5899" max="6138" width="9.140625" style="23"/>
    <col min="6139" max="6139" width="9.7109375" style="23" bestFit="1" customWidth="1"/>
    <col min="6140" max="6140" width="9.140625" style="23"/>
    <col min="6141" max="6141" width="9.5703125" style="23" bestFit="1" customWidth="1"/>
    <col min="6142" max="6142" width="10.7109375" style="23" customWidth="1"/>
    <col min="6143" max="6143" width="10.85546875" style="23" customWidth="1"/>
    <col min="6144" max="6144" width="9.42578125" style="23" bestFit="1" customWidth="1"/>
    <col min="6145" max="6145" width="10.140625" style="23" customWidth="1"/>
    <col min="6146" max="6146" width="9.42578125" style="23" bestFit="1" customWidth="1"/>
    <col min="6147" max="6147" width="10.85546875" style="23" bestFit="1" customWidth="1"/>
    <col min="6148" max="6148" width="9.28515625" style="23" bestFit="1" customWidth="1"/>
    <col min="6149" max="6149" width="11.140625" style="23" customWidth="1"/>
    <col min="6150" max="6150" width="9.42578125" style="23" bestFit="1" customWidth="1"/>
    <col min="6151" max="6151" width="10.42578125" style="23" customWidth="1"/>
    <col min="6152" max="6152" width="10.28515625" style="23" customWidth="1"/>
    <col min="6153" max="6153" width="9.140625" style="23"/>
    <col min="6154" max="6154" width="10.7109375" style="23" customWidth="1"/>
    <col min="6155" max="6394" width="9.140625" style="23"/>
    <col min="6395" max="6395" width="9.7109375" style="23" bestFit="1" customWidth="1"/>
    <col min="6396" max="6396" width="9.140625" style="23"/>
    <col min="6397" max="6397" width="9.5703125" style="23" bestFit="1" customWidth="1"/>
    <col min="6398" max="6398" width="10.7109375" style="23" customWidth="1"/>
    <col min="6399" max="6399" width="10.85546875" style="23" customWidth="1"/>
    <col min="6400" max="6400" width="9.42578125" style="23" bestFit="1" customWidth="1"/>
    <col min="6401" max="6401" width="10.140625" style="23" customWidth="1"/>
    <col min="6402" max="6402" width="9.42578125" style="23" bestFit="1" customWidth="1"/>
    <col min="6403" max="6403" width="10.85546875" style="23" bestFit="1" customWidth="1"/>
    <col min="6404" max="6404" width="9.28515625" style="23" bestFit="1" customWidth="1"/>
    <col min="6405" max="6405" width="11.140625" style="23" customWidth="1"/>
    <col min="6406" max="6406" width="9.42578125" style="23" bestFit="1" customWidth="1"/>
    <col min="6407" max="6407" width="10.42578125" style="23" customWidth="1"/>
    <col min="6408" max="6408" width="10.28515625" style="23" customWidth="1"/>
    <col min="6409" max="6409" width="9.140625" style="23"/>
    <col min="6410" max="6410" width="10.7109375" style="23" customWidth="1"/>
    <col min="6411" max="6650" width="9.140625" style="23"/>
    <col min="6651" max="6651" width="9.7109375" style="23" bestFit="1" customWidth="1"/>
    <col min="6652" max="6652" width="9.140625" style="23"/>
    <col min="6653" max="6653" width="9.5703125" style="23" bestFit="1" customWidth="1"/>
    <col min="6654" max="6654" width="10.7109375" style="23" customWidth="1"/>
    <col min="6655" max="6655" width="10.85546875" style="23" customWidth="1"/>
    <col min="6656" max="6656" width="9.42578125" style="23" bestFit="1" customWidth="1"/>
    <col min="6657" max="6657" width="10.140625" style="23" customWidth="1"/>
    <col min="6658" max="6658" width="9.42578125" style="23" bestFit="1" customWidth="1"/>
    <col min="6659" max="6659" width="10.85546875" style="23" bestFit="1" customWidth="1"/>
    <col min="6660" max="6660" width="9.28515625" style="23" bestFit="1" customWidth="1"/>
    <col min="6661" max="6661" width="11.140625" style="23" customWidth="1"/>
    <col min="6662" max="6662" width="9.42578125" style="23" bestFit="1" customWidth="1"/>
    <col min="6663" max="6663" width="10.42578125" style="23" customWidth="1"/>
    <col min="6664" max="6664" width="10.28515625" style="23" customWidth="1"/>
    <col min="6665" max="6665" width="9.140625" style="23"/>
    <col min="6666" max="6666" width="10.7109375" style="23" customWidth="1"/>
    <col min="6667" max="6906" width="9.140625" style="23"/>
    <col min="6907" max="6907" width="9.7109375" style="23" bestFit="1" customWidth="1"/>
    <col min="6908" max="6908" width="9.140625" style="23"/>
    <col min="6909" max="6909" width="9.5703125" style="23" bestFit="1" customWidth="1"/>
    <col min="6910" max="6910" width="10.7109375" style="23" customWidth="1"/>
    <col min="6911" max="6911" width="10.85546875" style="23" customWidth="1"/>
    <col min="6912" max="6912" width="9.42578125" style="23" bestFit="1" customWidth="1"/>
    <col min="6913" max="6913" width="10.140625" style="23" customWidth="1"/>
    <col min="6914" max="6914" width="9.42578125" style="23" bestFit="1" customWidth="1"/>
    <col min="6915" max="6915" width="10.85546875" style="23" bestFit="1" customWidth="1"/>
    <col min="6916" max="6916" width="9.28515625" style="23" bestFit="1" customWidth="1"/>
    <col min="6917" max="6917" width="11.140625" style="23" customWidth="1"/>
    <col min="6918" max="6918" width="9.42578125" style="23" bestFit="1" customWidth="1"/>
    <col min="6919" max="6919" width="10.42578125" style="23" customWidth="1"/>
    <col min="6920" max="6920" width="10.28515625" style="23" customWidth="1"/>
    <col min="6921" max="6921" width="9.140625" style="23"/>
    <col min="6922" max="6922" width="10.7109375" style="23" customWidth="1"/>
    <col min="6923" max="7162" width="9.140625" style="23"/>
    <col min="7163" max="7163" width="9.7109375" style="23" bestFit="1" customWidth="1"/>
    <col min="7164" max="7164" width="9.140625" style="23"/>
    <col min="7165" max="7165" width="9.5703125" style="23" bestFit="1" customWidth="1"/>
    <col min="7166" max="7166" width="10.7109375" style="23" customWidth="1"/>
    <col min="7167" max="7167" width="10.85546875" style="23" customWidth="1"/>
    <col min="7168" max="7168" width="9.42578125" style="23" bestFit="1" customWidth="1"/>
    <col min="7169" max="7169" width="10.140625" style="23" customWidth="1"/>
    <col min="7170" max="7170" width="9.42578125" style="23" bestFit="1" customWidth="1"/>
    <col min="7171" max="7171" width="10.85546875" style="23" bestFit="1" customWidth="1"/>
    <col min="7172" max="7172" width="9.28515625" style="23" bestFit="1" customWidth="1"/>
    <col min="7173" max="7173" width="11.140625" style="23" customWidth="1"/>
    <col min="7174" max="7174" width="9.42578125" style="23" bestFit="1" customWidth="1"/>
    <col min="7175" max="7175" width="10.42578125" style="23" customWidth="1"/>
    <col min="7176" max="7176" width="10.28515625" style="23" customWidth="1"/>
    <col min="7177" max="7177" width="9.140625" style="23"/>
    <col min="7178" max="7178" width="10.7109375" style="23" customWidth="1"/>
    <col min="7179" max="7418" width="9.140625" style="23"/>
    <col min="7419" max="7419" width="9.7109375" style="23" bestFit="1" customWidth="1"/>
    <col min="7420" max="7420" width="9.140625" style="23"/>
    <col min="7421" max="7421" width="9.5703125" style="23" bestFit="1" customWidth="1"/>
    <col min="7422" max="7422" width="10.7109375" style="23" customWidth="1"/>
    <col min="7423" max="7423" width="10.85546875" style="23" customWidth="1"/>
    <col min="7424" max="7424" width="9.42578125" style="23" bestFit="1" customWidth="1"/>
    <col min="7425" max="7425" width="10.140625" style="23" customWidth="1"/>
    <col min="7426" max="7426" width="9.42578125" style="23" bestFit="1" customWidth="1"/>
    <col min="7427" max="7427" width="10.85546875" style="23" bestFit="1" customWidth="1"/>
    <col min="7428" max="7428" width="9.28515625" style="23" bestFit="1" customWidth="1"/>
    <col min="7429" max="7429" width="11.140625" style="23" customWidth="1"/>
    <col min="7430" max="7430" width="9.42578125" style="23" bestFit="1" customWidth="1"/>
    <col min="7431" max="7431" width="10.42578125" style="23" customWidth="1"/>
    <col min="7432" max="7432" width="10.28515625" style="23" customWidth="1"/>
    <col min="7433" max="7433" width="9.140625" style="23"/>
    <col min="7434" max="7434" width="10.7109375" style="23" customWidth="1"/>
    <col min="7435" max="7674" width="9.140625" style="23"/>
    <col min="7675" max="7675" width="9.7109375" style="23" bestFit="1" customWidth="1"/>
    <col min="7676" max="7676" width="9.140625" style="23"/>
    <col min="7677" max="7677" width="9.5703125" style="23" bestFit="1" customWidth="1"/>
    <col min="7678" max="7678" width="10.7109375" style="23" customWidth="1"/>
    <col min="7679" max="7679" width="10.85546875" style="23" customWidth="1"/>
    <col min="7680" max="7680" width="9.42578125" style="23" bestFit="1" customWidth="1"/>
    <col min="7681" max="7681" width="10.140625" style="23" customWidth="1"/>
    <col min="7682" max="7682" width="9.42578125" style="23" bestFit="1" customWidth="1"/>
    <col min="7683" max="7683" width="10.85546875" style="23" bestFit="1" customWidth="1"/>
    <col min="7684" max="7684" width="9.28515625" style="23" bestFit="1" customWidth="1"/>
    <col min="7685" max="7685" width="11.140625" style="23" customWidth="1"/>
    <col min="7686" max="7686" width="9.42578125" style="23" bestFit="1" customWidth="1"/>
    <col min="7687" max="7687" width="10.42578125" style="23" customWidth="1"/>
    <col min="7688" max="7688" width="10.28515625" style="23" customWidth="1"/>
    <col min="7689" max="7689" width="9.140625" style="23"/>
    <col min="7690" max="7690" width="10.7109375" style="23" customWidth="1"/>
    <col min="7691" max="7930" width="9.140625" style="23"/>
    <col min="7931" max="7931" width="9.7109375" style="23" bestFit="1" customWidth="1"/>
    <col min="7932" max="7932" width="9.140625" style="23"/>
    <col min="7933" max="7933" width="9.5703125" style="23" bestFit="1" customWidth="1"/>
    <col min="7934" max="7934" width="10.7109375" style="23" customWidth="1"/>
    <col min="7935" max="7935" width="10.85546875" style="23" customWidth="1"/>
    <col min="7936" max="7936" width="9.42578125" style="23" bestFit="1" customWidth="1"/>
    <col min="7937" max="7937" width="10.140625" style="23" customWidth="1"/>
    <col min="7938" max="7938" width="9.42578125" style="23" bestFit="1" customWidth="1"/>
    <col min="7939" max="7939" width="10.85546875" style="23" bestFit="1" customWidth="1"/>
    <col min="7940" max="7940" width="9.28515625" style="23" bestFit="1" customWidth="1"/>
    <col min="7941" max="7941" width="11.140625" style="23" customWidth="1"/>
    <col min="7942" max="7942" width="9.42578125" style="23" bestFit="1" customWidth="1"/>
    <col min="7943" max="7943" width="10.42578125" style="23" customWidth="1"/>
    <col min="7944" max="7944" width="10.28515625" style="23" customWidth="1"/>
    <col min="7945" max="7945" width="9.140625" style="23"/>
    <col min="7946" max="7946" width="10.7109375" style="23" customWidth="1"/>
    <col min="7947" max="8186" width="9.140625" style="23"/>
    <col min="8187" max="8187" width="9.7109375" style="23" bestFit="1" customWidth="1"/>
    <col min="8188" max="8188" width="9.140625" style="23"/>
    <col min="8189" max="8189" width="9.5703125" style="23" bestFit="1" customWidth="1"/>
    <col min="8190" max="8190" width="10.7109375" style="23" customWidth="1"/>
    <col min="8191" max="8191" width="10.85546875" style="23" customWidth="1"/>
    <col min="8192" max="8192" width="9.42578125" style="23" bestFit="1" customWidth="1"/>
    <col min="8193" max="8193" width="10.140625" style="23" customWidth="1"/>
    <col min="8194" max="8194" width="9.42578125" style="23" bestFit="1" customWidth="1"/>
    <col min="8195" max="8195" width="10.85546875" style="23" bestFit="1" customWidth="1"/>
    <col min="8196" max="8196" width="9.28515625" style="23" bestFit="1" customWidth="1"/>
    <col min="8197" max="8197" width="11.140625" style="23" customWidth="1"/>
    <col min="8198" max="8198" width="9.42578125" style="23" bestFit="1" customWidth="1"/>
    <col min="8199" max="8199" width="10.42578125" style="23" customWidth="1"/>
    <col min="8200" max="8200" width="10.28515625" style="23" customWidth="1"/>
    <col min="8201" max="8201" width="9.140625" style="23"/>
    <col min="8202" max="8202" width="10.7109375" style="23" customWidth="1"/>
    <col min="8203" max="8442" width="9.140625" style="23"/>
    <col min="8443" max="8443" width="9.7109375" style="23" bestFit="1" customWidth="1"/>
    <col min="8444" max="8444" width="9.140625" style="23"/>
    <col min="8445" max="8445" width="9.5703125" style="23" bestFit="1" customWidth="1"/>
    <col min="8446" max="8446" width="10.7109375" style="23" customWidth="1"/>
    <col min="8447" max="8447" width="10.85546875" style="23" customWidth="1"/>
    <col min="8448" max="8448" width="9.42578125" style="23" bestFit="1" customWidth="1"/>
    <col min="8449" max="8449" width="10.140625" style="23" customWidth="1"/>
    <col min="8450" max="8450" width="9.42578125" style="23" bestFit="1" customWidth="1"/>
    <col min="8451" max="8451" width="10.85546875" style="23" bestFit="1" customWidth="1"/>
    <col min="8452" max="8452" width="9.28515625" style="23" bestFit="1" customWidth="1"/>
    <col min="8453" max="8453" width="11.140625" style="23" customWidth="1"/>
    <col min="8454" max="8454" width="9.42578125" style="23" bestFit="1" customWidth="1"/>
    <col min="8455" max="8455" width="10.42578125" style="23" customWidth="1"/>
    <col min="8456" max="8456" width="10.28515625" style="23" customWidth="1"/>
    <col min="8457" max="8457" width="9.140625" style="23"/>
    <col min="8458" max="8458" width="10.7109375" style="23" customWidth="1"/>
    <col min="8459" max="8698" width="9.140625" style="23"/>
    <col min="8699" max="8699" width="9.7109375" style="23" bestFit="1" customWidth="1"/>
    <col min="8700" max="8700" width="9.140625" style="23"/>
    <col min="8701" max="8701" width="9.5703125" style="23" bestFit="1" customWidth="1"/>
    <col min="8702" max="8702" width="10.7109375" style="23" customWidth="1"/>
    <col min="8703" max="8703" width="10.85546875" style="23" customWidth="1"/>
    <col min="8704" max="8704" width="9.42578125" style="23" bestFit="1" customWidth="1"/>
    <col min="8705" max="8705" width="10.140625" style="23" customWidth="1"/>
    <col min="8706" max="8706" width="9.42578125" style="23" bestFit="1" customWidth="1"/>
    <col min="8707" max="8707" width="10.85546875" style="23" bestFit="1" customWidth="1"/>
    <col min="8708" max="8708" width="9.28515625" style="23" bestFit="1" customWidth="1"/>
    <col min="8709" max="8709" width="11.140625" style="23" customWidth="1"/>
    <col min="8710" max="8710" width="9.42578125" style="23" bestFit="1" customWidth="1"/>
    <col min="8711" max="8711" width="10.42578125" style="23" customWidth="1"/>
    <col min="8712" max="8712" width="10.28515625" style="23" customWidth="1"/>
    <col min="8713" max="8713" width="9.140625" style="23"/>
    <col min="8714" max="8714" width="10.7109375" style="23" customWidth="1"/>
    <col min="8715" max="8954" width="9.140625" style="23"/>
    <col min="8955" max="8955" width="9.7109375" style="23" bestFit="1" customWidth="1"/>
    <col min="8956" max="8956" width="9.140625" style="23"/>
    <col min="8957" max="8957" width="9.5703125" style="23" bestFit="1" customWidth="1"/>
    <col min="8958" max="8958" width="10.7109375" style="23" customWidth="1"/>
    <col min="8959" max="8959" width="10.85546875" style="23" customWidth="1"/>
    <col min="8960" max="8960" width="9.42578125" style="23" bestFit="1" customWidth="1"/>
    <col min="8961" max="8961" width="10.140625" style="23" customWidth="1"/>
    <col min="8962" max="8962" width="9.42578125" style="23" bestFit="1" customWidth="1"/>
    <col min="8963" max="8963" width="10.85546875" style="23" bestFit="1" customWidth="1"/>
    <col min="8964" max="8964" width="9.28515625" style="23" bestFit="1" customWidth="1"/>
    <col min="8965" max="8965" width="11.140625" style="23" customWidth="1"/>
    <col min="8966" max="8966" width="9.42578125" style="23" bestFit="1" customWidth="1"/>
    <col min="8967" max="8967" width="10.42578125" style="23" customWidth="1"/>
    <col min="8968" max="8968" width="10.28515625" style="23" customWidth="1"/>
    <col min="8969" max="8969" width="9.140625" style="23"/>
    <col min="8970" max="8970" width="10.7109375" style="23" customWidth="1"/>
    <col min="8971" max="9210" width="9.140625" style="23"/>
    <col min="9211" max="9211" width="9.7109375" style="23" bestFit="1" customWidth="1"/>
    <col min="9212" max="9212" width="9.140625" style="23"/>
    <col min="9213" max="9213" width="9.5703125" style="23" bestFit="1" customWidth="1"/>
    <col min="9214" max="9214" width="10.7109375" style="23" customWidth="1"/>
    <col min="9215" max="9215" width="10.85546875" style="23" customWidth="1"/>
    <col min="9216" max="9216" width="9.42578125" style="23" bestFit="1" customWidth="1"/>
    <col min="9217" max="9217" width="10.140625" style="23" customWidth="1"/>
    <col min="9218" max="9218" width="9.42578125" style="23" bestFit="1" customWidth="1"/>
    <col min="9219" max="9219" width="10.85546875" style="23" bestFit="1" customWidth="1"/>
    <col min="9220" max="9220" width="9.28515625" style="23" bestFit="1" customWidth="1"/>
    <col min="9221" max="9221" width="11.140625" style="23" customWidth="1"/>
    <col min="9222" max="9222" width="9.42578125" style="23" bestFit="1" customWidth="1"/>
    <col min="9223" max="9223" width="10.42578125" style="23" customWidth="1"/>
    <col min="9224" max="9224" width="10.28515625" style="23" customWidth="1"/>
    <col min="9225" max="9225" width="9.140625" style="23"/>
    <col min="9226" max="9226" width="10.7109375" style="23" customWidth="1"/>
    <col min="9227" max="9466" width="9.140625" style="23"/>
    <col min="9467" max="9467" width="9.7109375" style="23" bestFit="1" customWidth="1"/>
    <col min="9468" max="9468" width="9.140625" style="23"/>
    <col min="9469" max="9469" width="9.5703125" style="23" bestFit="1" customWidth="1"/>
    <col min="9470" max="9470" width="10.7109375" style="23" customWidth="1"/>
    <col min="9471" max="9471" width="10.85546875" style="23" customWidth="1"/>
    <col min="9472" max="9472" width="9.42578125" style="23" bestFit="1" customWidth="1"/>
    <col min="9473" max="9473" width="10.140625" style="23" customWidth="1"/>
    <col min="9474" max="9474" width="9.42578125" style="23" bestFit="1" customWidth="1"/>
    <col min="9475" max="9475" width="10.85546875" style="23" bestFit="1" customWidth="1"/>
    <col min="9476" max="9476" width="9.28515625" style="23" bestFit="1" customWidth="1"/>
    <col min="9477" max="9477" width="11.140625" style="23" customWidth="1"/>
    <col min="9478" max="9478" width="9.42578125" style="23" bestFit="1" customWidth="1"/>
    <col min="9479" max="9479" width="10.42578125" style="23" customWidth="1"/>
    <col min="9480" max="9480" width="10.28515625" style="23" customWidth="1"/>
    <col min="9481" max="9481" width="9.140625" style="23"/>
    <col min="9482" max="9482" width="10.7109375" style="23" customWidth="1"/>
    <col min="9483" max="9722" width="9.140625" style="23"/>
    <col min="9723" max="9723" width="9.7109375" style="23" bestFit="1" customWidth="1"/>
    <col min="9724" max="9724" width="9.140625" style="23"/>
    <col min="9725" max="9725" width="9.5703125" style="23" bestFit="1" customWidth="1"/>
    <col min="9726" max="9726" width="10.7109375" style="23" customWidth="1"/>
    <col min="9727" max="9727" width="10.85546875" style="23" customWidth="1"/>
    <col min="9728" max="9728" width="9.42578125" style="23" bestFit="1" customWidth="1"/>
    <col min="9729" max="9729" width="10.140625" style="23" customWidth="1"/>
    <col min="9730" max="9730" width="9.42578125" style="23" bestFit="1" customWidth="1"/>
    <col min="9731" max="9731" width="10.85546875" style="23" bestFit="1" customWidth="1"/>
    <col min="9732" max="9732" width="9.28515625" style="23" bestFit="1" customWidth="1"/>
    <col min="9733" max="9733" width="11.140625" style="23" customWidth="1"/>
    <col min="9734" max="9734" width="9.42578125" style="23" bestFit="1" customWidth="1"/>
    <col min="9735" max="9735" width="10.42578125" style="23" customWidth="1"/>
    <col min="9736" max="9736" width="10.28515625" style="23" customWidth="1"/>
    <col min="9737" max="9737" width="9.140625" style="23"/>
    <col min="9738" max="9738" width="10.7109375" style="23" customWidth="1"/>
    <col min="9739" max="9978" width="9.140625" style="23"/>
    <col min="9979" max="9979" width="9.7109375" style="23" bestFit="1" customWidth="1"/>
    <col min="9980" max="9980" width="9.140625" style="23"/>
    <col min="9981" max="9981" width="9.5703125" style="23" bestFit="1" customWidth="1"/>
    <col min="9982" max="9982" width="10.7109375" style="23" customWidth="1"/>
    <col min="9983" max="9983" width="10.85546875" style="23" customWidth="1"/>
    <col min="9984" max="9984" width="9.42578125" style="23" bestFit="1" customWidth="1"/>
    <col min="9985" max="9985" width="10.140625" style="23" customWidth="1"/>
    <col min="9986" max="9986" width="9.42578125" style="23" bestFit="1" customWidth="1"/>
    <col min="9987" max="9987" width="10.85546875" style="23" bestFit="1" customWidth="1"/>
    <col min="9988" max="9988" width="9.28515625" style="23" bestFit="1" customWidth="1"/>
    <col min="9989" max="9989" width="11.140625" style="23" customWidth="1"/>
    <col min="9990" max="9990" width="9.42578125" style="23" bestFit="1" customWidth="1"/>
    <col min="9991" max="9991" width="10.42578125" style="23" customWidth="1"/>
    <col min="9992" max="9992" width="10.28515625" style="23" customWidth="1"/>
    <col min="9993" max="9993" width="9.140625" style="23"/>
    <col min="9994" max="9994" width="10.7109375" style="23" customWidth="1"/>
    <col min="9995" max="10234" width="9.140625" style="23"/>
    <col min="10235" max="10235" width="9.7109375" style="23" bestFit="1" customWidth="1"/>
    <col min="10236" max="10236" width="9.140625" style="23"/>
    <col min="10237" max="10237" width="9.5703125" style="23" bestFit="1" customWidth="1"/>
    <col min="10238" max="10238" width="10.7109375" style="23" customWidth="1"/>
    <col min="10239" max="10239" width="10.85546875" style="23" customWidth="1"/>
    <col min="10240" max="10240" width="9.42578125" style="23" bestFit="1" customWidth="1"/>
    <col min="10241" max="10241" width="10.140625" style="23" customWidth="1"/>
    <col min="10242" max="10242" width="9.42578125" style="23" bestFit="1" customWidth="1"/>
    <col min="10243" max="10243" width="10.85546875" style="23" bestFit="1" customWidth="1"/>
    <col min="10244" max="10244" width="9.28515625" style="23" bestFit="1" customWidth="1"/>
    <col min="10245" max="10245" width="11.140625" style="23" customWidth="1"/>
    <col min="10246" max="10246" width="9.42578125" style="23" bestFit="1" customWidth="1"/>
    <col min="10247" max="10247" width="10.42578125" style="23" customWidth="1"/>
    <col min="10248" max="10248" width="10.28515625" style="23" customWidth="1"/>
    <col min="10249" max="10249" width="9.140625" style="23"/>
    <col min="10250" max="10250" width="10.7109375" style="23" customWidth="1"/>
    <col min="10251" max="10490" width="9.140625" style="23"/>
    <col min="10491" max="10491" width="9.7109375" style="23" bestFit="1" customWidth="1"/>
    <col min="10492" max="10492" width="9.140625" style="23"/>
    <col min="10493" max="10493" width="9.5703125" style="23" bestFit="1" customWidth="1"/>
    <col min="10494" max="10494" width="10.7109375" style="23" customWidth="1"/>
    <col min="10495" max="10495" width="10.85546875" style="23" customWidth="1"/>
    <col min="10496" max="10496" width="9.42578125" style="23" bestFit="1" customWidth="1"/>
    <col min="10497" max="10497" width="10.140625" style="23" customWidth="1"/>
    <col min="10498" max="10498" width="9.42578125" style="23" bestFit="1" customWidth="1"/>
    <col min="10499" max="10499" width="10.85546875" style="23" bestFit="1" customWidth="1"/>
    <col min="10500" max="10500" width="9.28515625" style="23" bestFit="1" customWidth="1"/>
    <col min="10501" max="10501" width="11.140625" style="23" customWidth="1"/>
    <col min="10502" max="10502" width="9.42578125" style="23" bestFit="1" customWidth="1"/>
    <col min="10503" max="10503" width="10.42578125" style="23" customWidth="1"/>
    <col min="10504" max="10504" width="10.28515625" style="23" customWidth="1"/>
    <col min="10505" max="10505" width="9.140625" style="23"/>
    <col min="10506" max="10506" width="10.7109375" style="23" customWidth="1"/>
    <col min="10507" max="10746" width="9.140625" style="23"/>
    <col min="10747" max="10747" width="9.7109375" style="23" bestFit="1" customWidth="1"/>
    <col min="10748" max="10748" width="9.140625" style="23"/>
    <col min="10749" max="10749" width="9.5703125" style="23" bestFit="1" customWidth="1"/>
    <col min="10750" max="10750" width="10.7109375" style="23" customWidth="1"/>
    <col min="10751" max="10751" width="10.85546875" style="23" customWidth="1"/>
    <col min="10752" max="10752" width="9.42578125" style="23" bestFit="1" customWidth="1"/>
    <col min="10753" max="10753" width="10.140625" style="23" customWidth="1"/>
    <col min="10754" max="10754" width="9.42578125" style="23" bestFit="1" customWidth="1"/>
    <col min="10755" max="10755" width="10.85546875" style="23" bestFit="1" customWidth="1"/>
    <col min="10756" max="10756" width="9.28515625" style="23" bestFit="1" customWidth="1"/>
    <col min="10757" max="10757" width="11.140625" style="23" customWidth="1"/>
    <col min="10758" max="10758" width="9.42578125" style="23" bestFit="1" customWidth="1"/>
    <col min="10759" max="10759" width="10.42578125" style="23" customWidth="1"/>
    <col min="10760" max="10760" width="10.28515625" style="23" customWidth="1"/>
    <col min="10761" max="10761" width="9.140625" style="23"/>
    <col min="10762" max="10762" width="10.7109375" style="23" customWidth="1"/>
    <col min="10763" max="11002" width="9.140625" style="23"/>
    <col min="11003" max="11003" width="9.7109375" style="23" bestFit="1" customWidth="1"/>
    <col min="11004" max="11004" width="9.140625" style="23"/>
    <col min="11005" max="11005" width="9.5703125" style="23" bestFit="1" customWidth="1"/>
    <col min="11006" max="11006" width="10.7109375" style="23" customWidth="1"/>
    <col min="11007" max="11007" width="10.85546875" style="23" customWidth="1"/>
    <col min="11008" max="11008" width="9.42578125" style="23" bestFit="1" customWidth="1"/>
    <col min="11009" max="11009" width="10.140625" style="23" customWidth="1"/>
    <col min="11010" max="11010" width="9.42578125" style="23" bestFit="1" customWidth="1"/>
    <col min="11011" max="11011" width="10.85546875" style="23" bestFit="1" customWidth="1"/>
    <col min="11012" max="11012" width="9.28515625" style="23" bestFit="1" customWidth="1"/>
    <col min="11013" max="11013" width="11.140625" style="23" customWidth="1"/>
    <col min="11014" max="11014" width="9.42578125" style="23" bestFit="1" customWidth="1"/>
    <col min="11015" max="11015" width="10.42578125" style="23" customWidth="1"/>
    <col min="11016" max="11016" width="10.28515625" style="23" customWidth="1"/>
    <col min="11017" max="11017" width="9.140625" style="23"/>
    <col min="11018" max="11018" width="10.7109375" style="23" customWidth="1"/>
    <col min="11019" max="11258" width="9.140625" style="23"/>
    <col min="11259" max="11259" width="9.7109375" style="23" bestFit="1" customWidth="1"/>
    <col min="11260" max="11260" width="9.140625" style="23"/>
    <col min="11261" max="11261" width="9.5703125" style="23" bestFit="1" customWidth="1"/>
    <col min="11262" max="11262" width="10.7109375" style="23" customWidth="1"/>
    <col min="11263" max="11263" width="10.85546875" style="23" customWidth="1"/>
    <col min="11264" max="11264" width="9.42578125" style="23" bestFit="1" customWidth="1"/>
    <col min="11265" max="11265" width="10.140625" style="23" customWidth="1"/>
    <col min="11266" max="11266" width="9.42578125" style="23" bestFit="1" customWidth="1"/>
    <col min="11267" max="11267" width="10.85546875" style="23" bestFit="1" customWidth="1"/>
    <col min="11268" max="11268" width="9.28515625" style="23" bestFit="1" customWidth="1"/>
    <col min="11269" max="11269" width="11.140625" style="23" customWidth="1"/>
    <col min="11270" max="11270" width="9.42578125" style="23" bestFit="1" customWidth="1"/>
    <col min="11271" max="11271" width="10.42578125" style="23" customWidth="1"/>
    <col min="11272" max="11272" width="10.28515625" style="23" customWidth="1"/>
    <col min="11273" max="11273" width="9.140625" style="23"/>
    <col min="11274" max="11274" width="10.7109375" style="23" customWidth="1"/>
    <col min="11275" max="11514" width="9.140625" style="23"/>
    <col min="11515" max="11515" width="9.7109375" style="23" bestFit="1" customWidth="1"/>
    <col min="11516" max="11516" width="9.140625" style="23"/>
    <col min="11517" max="11517" width="9.5703125" style="23" bestFit="1" customWidth="1"/>
    <col min="11518" max="11518" width="10.7109375" style="23" customWidth="1"/>
    <col min="11519" max="11519" width="10.85546875" style="23" customWidth="1"/>
    <col min="11520" max="11520" width="9.42578125" style="23" bestFit="1" customWidth="1"/>
    <col min="11521" max="11521" width="10.140625" style="23" customWidth="1"/>
    <col min="11522" max="11522" width="9.42578125" style="23" bestFit="1" customWidth="1"/>
    <col min="11523" max="11523" width="10.85546875" style="23" bestFit="1" customWidth="1"/>
    <col min="11524" max="11524" width="9.28515625" style="23" bestFit="1" customWidth="1"/>
    <col min="11525" max="11525" width="11.140625" style="23" customWidth="1"/>
    <col min="11526" max="11526" width="9.42578125" style="23" bestFit="1" customWidth="1"/>
    <col min="11527" max="11527" width="10.42578125" style="23" customWidth="1"/>
    <col min="11528" max="11528" width="10.28515625" style="23" customWidth="1"/>
    <col min="11529" max="11529" width="9.140625" style="23"/>
    <col min="11530" max="11530" width="10.7109375" style="23" customWidth="1"/>
    <col min="11531" max="11770" width="9.140625" style="23"/>
    <col min="11771" max="11771" width="9.7109375" style="23" bestFit="1" customWidth="1"/>
    <col min="11772" max="11772" width="9.140625" style="23"/>
    <col min="11773" max="11773" width="9.5703125" style="23" bestFit="1" customWidth="1"/>
    <col min="11774" max="11774" width="10.7109375" style="23" customWidth="1"/>
    <col min="11775" max="11775" width="10.85546875" style="23" customWidth="1"/>
    <col min="11776" max="11776" width="9.42578125" style="23" bestFit="1" customWidth="1"/>
    <col min="11777" max="11777" width="10.140625" style="23" customWidth="1"/>
    <col min="11778" max="11778" width="9.42578125" style="23" bestFit="1" customWidth="1"/>
    <col min="11779" max="11779" width="10.85546875" style="23" bestFit="1" customWidth="1"/>
    <col min="11780" max="11780" width="9.28515625" style="23" bestFit="1" customWidth="1"/>
    <col min="11781" max="11781" width="11.140625" style="23" customWidth="1"/>
    <col min="11782" max="11782" width="9.42578125" style="23" bestFit="1" customWidth="1"/>
    <col min="11783" max="11783" width="10.42578125" style="23" customWidth="1"/>
    <col min="11784" max="11784" width="10.28515625" style="23" customWidth="1"/>
    <col min="11785" max="11785" width="9.140625" style="23"/>
    <col min="11786" max="11786" width="10.7109375" style="23" customWidth="1"/>
    <col min="11787" max="12026" width="9.140625" style="23"/>
    <col min="12027" max="12027" width="9.7109375" style="23" bestFit="1" customWidth="1"/>
    <col min="12028" max="12028" width="9.140625" style="23"/>
    <col min="12029" max="12029" width="9.5703125" style="23" bestFit="1" customWidth="1"/>
    <col min="12030" max="12030" width="10.7109375" style="23" customWidth="1"/>
    <col min="12031" max="12031" width="10.85546875" style="23" customWidth="1"/>
    <col min="12032" max="12032" width="9.42578125" style="23" bestFit="1" customWidth="1"/>
    <col min="12033" max="12033" width="10.140625" style="23" customWidth="1"/>
    <col min="12034" max="12034" width="9.42578125" style="23" bestFit="1" customWidth="1"/>
    <col min="12035" max="12035" width="10.85546875" style="23" bestFit="1" customWidth="1"/>
    <col min="12036" max="12036" width="9.28515625" style="23" bestFit="1" customWidth="1"/>
    <col min="12037" max="12037" width="11.140625" style="23" customWidth="1"/>
    <col min="12038" max="12038" width="9.42578125" style="23" bestFit="1" customWidth="1"/>
    <col min="12039" max="12039" width="10.42578125" style="23" customWidth="1"/>
    <col min="12040" max="12040" width="10.28515625" style="23" customWidth="1"/>
    <col min="12041" max="12041" width="9.140625" style="23"/>
    <col min="12042" max="12042" width="10.7109375" style="23" customWidth="1"/>
    <col min="12043" max="12282" width="9.140625" style="23"/>
    <col min="12283" max="12283" width="9.7109375" style="23" bestFit="1" customWidth="1"/>
    <col min="12284" max="12284" width="9.140625" style="23"/>
    <col min="12285" max="12285" width="9.5703125" style="23" bestFit="1" customWidth="1"/>
    <col min="12286" max="12286" width="10.7109375" style="23" customWidth="1"/>
    <col min="12287" max="12287" width="10.85546875" style="23" customWidth="1"/>
    <col min="12288" max="12288" width="9.42578125" style="23" bestFit="1" customWidth="1"/>
    <col min="12289" max="12289" width="10.140625" style="23" customWidth="1"/>
    <col min="12290" max="12290" width="9.42578125" style="23" bestFit="1" customWidth="1"/>
    <col min="12291" max="12291" width="10.85546875" style="23" bestFit="1" customWidth="1"/>
    <col min="12292" max="12292" width="9.28515625" style="23" bestFit="1" customWidth="1"/>
    <col min="12293" max="12293" width="11.140625" style="23" customWidth="1"/>
    <col min="12294" max="12294" width="9.42578125" style="23" bestFit="1" customWidth="1"/>
    <col min="12295" max="12295" width="10.42578125" style="23" customWidth="1"/>
    <col min="12296" max="12296" width="10.28515625" style="23" customWidth="1"/>
    <col min="12297" max="12297" width="9.140625" style="23"/>
    <col min="12298" max="12298" width="10.7109375" style="23" customWidth="1"/>
    <col min="12299" max="12538" width="9.140625" style="23"/>
    <col min="12539" max="12539" width="9.7109375" style="23" bestFit="1" customWidth="1"/>
    <col min="12540" max="12540" width="9.140625" style="23"/>
    <col min="12541" max="12541" width="9.5703125" style="23" bestFit="1" customWidth="1"/>
    <col min="12542" max="12542" width="10.7109375" style="23" customWidth="1"/>
    <col min="12543" max="12543" width="10.85546875" style="23" customWidth="1"/>
    <col min="12544" max="12544" width="9.42578125" style="23" bestFit="1" customWidth="1"/>
    <col min="12545" max="12545" width="10.140625" style="23" customWidth="1"/>
    <col min="12546" max="12546" width="9.42578125" style="23" bestFit="1" customWidth="1"/>
    <col min="12547" max="12547" width="10.85546875" style="23" bestFit="1" customWidth="1"/>
    <col min="12548" max="12548" width="9.28515625" style="23" bestFit="1" customWidth="1"/>
    <col min="12549" max="12549" width="11.140625" style="23" customWidth="1"/>
    <col min="12550" max="12550" width="9.42578125" style="23" bestFit="1" customWidth="1"/>
    <col min="12551" max="12551" width="10.42578125" style="23" customWidth="1"/>
    <col min="12552" max="12552" width="10.28515625" style="23" customWidth="1"/>
    <col min="12553" max="12553" width="9.140625" style="23"/>
    <col min="12554" max="12554" width="10.7109375" style="23" customWidth="1"/>
    <col min="12555" max="12794" width="9.140625" style="23"/>
    <col min="12795" max="12795" width="9.7109375" style="23" bestFit="1" customWidth="1"/>
    <col min="12796" max="12796" width="9.140625" style="23"/>
    <col min="12797" max="12797" width="9.5703125" style="23" bestFit="1" customWidth="1"/>
    <col min="12798" max="12798" width="10.7109375" style="23" customWidth="1"/>
    <col min="12799" max="12799" width="10.85546875" style="23" customWidth="1"/>
    <col min="12800" max="12800" width="9.42578125" style="23" bestFit="1" customWidth="1"/>
    <col min="12801" max="12801" width="10.140625" style="23" customWidth="1"/>
    <col min="12802" max="12802" width="9.42578125" style="23" bestFit="1" customWidth="1"/>
    <col min="12803" max="12803" width="10.85546875" style="23" bestFit="1" customWidth="1"/>
    <col min="12804" max="12804" width="9.28515625" style="23" bestFit="1" customWidth="1"/>
    <col min="12805" max="12805" width="11.140625" style="23" customWidth="1"/>
    <col min="12806" max="12806" width="9.42578125" style="23" bestFit="1" customWidth="1"/>
    <col min="12807" max="12807" width="10.42578125" style="23" customWidth="1"/>
    <col min="12808" max="12808" width="10.28515625" style="23" customWidth="1"/>
    <col min="12809" max="12809" width="9.140625" style="23"/>
    <col min="12810" max="12810" width="10.7109375" style="23" customWidth="1"/>
    <col min="12811" max="13050" width="9.140625" style="23"/>
    <col min="13051" max="13051" width="9.7109375" style="23" bestFit="1" customWidth="1"/>
    <col min="13052" max="13052" width="9.140625" style="23"/>
    <col min="13053" max="13053" width="9.5703125" style="23" bestFit="1" customWidth="1"/>
    <col min="13054" max="13054" width="10.7109375" style="23" customWidth="1"/>
    <col min="13055" max="13055" width="10.85546875" style="23" customWidth="1"/>
    <col min="13056" max="13056" width="9.42578125" style="23" bestFit="1" customWidth="1"/>
    <col min="13057" max="13057" width="10.140625" style="23" customWidth="1"/>
    <col min="13058" max="13058" width="9.42578125" style="23" bestFit="1" customWidth="1"/>
    <col min="13059" max="13059" width="10.85546875" style="23" bestFit="1" customWidth="1"/>
    <col min="13060" max="13060" width="9.28515625" style="23" bestFit="1" customWidth="1"/>
    <col min="13061" max="13061" width="11.140625" style="23" customWidth="1"/>
    <col min="13062" max="13062" width="9.42578125" style="23" bestFit="1" customWidth="1"/>
    <col min="13063" max="13063" width="10.42578125" style="23" customWidth="1"/>
    <col min="13064" max="13064" width="10.28515625" style="23" customWidth="1"/>
    <col min="13065" max="13065" width="9.140625" style="23"/>
    <col min="13066" max="13066" width="10.7109375" style="23" customWidth="1"/>
    <col min="13067" max="13306" width="9.140625" style="23"/>
    <col min="13307" max="13307" width="9.7109375" style="23" bestFit="1" customWidth="1"/>
    <col min="13308" max="13308" width="9.140625" style="23"/>
    <col min="13309" max="13309" width="9.5703125" style="23" bestFit="1" customWidth="1"/>
    <col min="13310" max="13310" width="10.7109375" style="23" customWidth="1"/>
    <col min="13311" max="13311" width="10.85546875" style="23" customWidth="1"/>
    <col min="13312" max="13312" width="9.42578125" style="23" bestFit="1" customWidth="1"/>
    <col min="13313" max="13313" width="10.140625" style="23" customWidth="1"/>
    <col min="13314" max="13314" width="9.42578125" style="23" bestFit="1" customWidth="1"/>
    <col min="13315" max="13315" width="10.85546875" style="23" bestFit="1" customWidth="1"/>
    <col min="13316" max="13316" width="9.28515625" style="23" bestFit="1" customWidth="1"/>
    <col min="13317" max="13317" width="11.140625" style="23" customWidth="1"/>
    <col min="13318" max="13318" width="9.42578125" style="23" bestFit="1" customWidth="1"/>
    <col min="13319" max="13319" width="10.42578125" style="23" customWidth="1"/>
    <col min="13320" max="13320" width="10.28515625" style="23" customWidth="1"/>
    <col min="13321" max="13321" width="9.140625" style="23"/>
    <col min="13322" max="13322" width="10.7109375" style="23" customWidth="1"/>
    <col min="13323" max="13562" width="9.140625" style="23"/>
    <col min="13563" max="13563" width="9.7109375" style="23" bestFit="1" customWidth="1"/>
    <col min="13564" max="13564" width="9.140625" style="23"/>
    <col min="13565" max="13565" width="9.5703125" style="23" bestFit="1" customWidth="1"/>
    <col min="13566" max="13566" width="10.7109375" style="23" customWidth="1"/>
    <col min="13567" max="13567" width="10.85546875" style="23" customWidth="1"/>
    <col min="13568" max="13568" width="9.42578125" style="23" bestFit="1" customWidth="1"/>
    <col min="13569" max="13569" width="10.140625" style="23" customWidth="1"/>
    <col min="13570" max="13570" width="9.42578125" style="23" bestFit="1" customWidth="1"/>
    <col min="13571" max="13571" width="10.85546875" style="23" bestFit="1" customWidth="1"/>
    <col min="13572" max="13572" width="9.28515625" style="23" bestFit="1" customWidth="1"/>
    <col min="13573" max="13573" width="11.140625" style="23" customWidth="1"/>
    <col min="13574" max="13574" width="9.42578125" style="23" bestFit="1" customWidth="1"/>
    <col min="13575" max="13575" width="10.42578125" style="23" customWidth="1"/>
    <col min="13576" max="13576" width="10.28515625" style="23" customWidth="1"/>
    <col min="13577" max="13577" width="9.140625" style="23"/>
    <col min="13578" max="13578" width="10.7109375" style="23" customWidth="1"/>
    <col min="13579" max="13818" width="9.140625" style="23"/>
    <col min="13819" max="13819" width="9.7109375" style="23" bestFit="1" customWidth="1"/>
    <col min="13820" max="13820" width="9.140625" style="23"/>
    <col min="13821" max="13821" width="9.5703125" style="23" bestFit="1" customWidth="1"/>
    <col min="13822" max="13822" width="10.7109375" style="23" customWidth="1"/>
    <col min="13823" max="13823" width="10.85546875" style="23" customWidth="1"/>
    <col min="13824" max="13824" width="9.42578125" style="23" bestFit="1" customWidth="1"/>
    <col min="13825" max="13825" width="10.140625" style="23" customWidth="1"/>
    <col min="13826" max="13826" width="9.42578125" style="23" bestFit="1" customWidth="1"/>
    <col min="13827" max="13827" width="10.85546875" style="23" bestFit="1" customWidth="1"/>
    <col min="13828" max="13828" width="9.28515625" style="23" bestFit="1" customWidth="1"/>
    <col min="13829" max="13829" width="11.140625" style="23" customWidth="1"/>
    <col min="13830" max="13830" width="9.42578125" style="23" bestFit="1" customWidth="1"/>
    <col min="13831" max="13831" width="10.42578125" style="23" customWidth="1"/>
    <col min="13832" max="13832" width="10.28515625" style="23" customWidth="1"/>
    <col min="13833" max="13833" width="9.140625" style="23"/>
    <col min="13834" max="13834" width="10.7109375" style="23" customWidth="1"/>
    <col min="13835" max="14074" width="9.140625" style="23"/>
    <col min="14075" max="14075" width="9.7109375" style="23" bestFit="1" customWidth="1"/>
    <col min="14076" max="14076" width="9.140625" style="23"/>
    <col min="14077" max="14077" width="9.5703125" style="23" bestFit="1" customWidth="1"/>
    <col min="14078" max="14078" width="10.7109375" style="23" customWidth="1"/>
    <col min="14079" max="14079" width="10.85546875" style="23" customWidth="1"/>
    <col min="14080" max="14080" width="9.42578125" style="23" bestFit="1" customWidth="1"/>
    <col min="14081" max="14081" width="10.140625" style="23" customWidth="1"/>
    <col min="14082" max="14082" width="9.42578125" style="23" bestFit="1" customWidth="1"/>
    <col min="14083" max="14083" width="10.85546875" style="23" bestFit="1" customWidth="1"/>
    <col min="14084" max="14084" width="9.28515625" style="23" bestFit="1" customWidth="1"/>
    <col min="14085" max="14085" width="11.140625" style="23" customWidth="1"/>
    <col min="14086" max="14086" width="9.42578125" style="23" bestFit="1" customWidth="1"/>
    <col min="14087" max="14087" width="10.42578125" style="23" customWidth="1"/>
    <col min="14088" max="14088" width="10.28515625" style="23" customWidth="1"/>
    <col min="14089" max="14089" width="9.140625" style="23"/>
    <col min="14090" max="14090" width="10.7109375" style="23" customWidth="1"/>
    <col min="14091" max="14330" width="9.140625" style="23"/>
    <col min="14331" max="14331" width="9.7109375" style="23" bestFit="1" customWidth="1"/>
    <col min="14332" max="14332" width="9.140625" style="23"/>
    <col min="14333" max="14333" width="9.5703125" style="23" bestFit="1" customWidth="1"/>
    <col min="14334" max="14334" width="10.7109375" style="23" customWidth="1"/>
    <col min="14335" max="14335" width="10.85546875" style="23" customWidth="1"/>
    <col min="14336" max="14336" width="9.42578125" style="23" bestFit="1" customWidth="1"/>
    <col min="14337" max="14337" width="10.140625" style="23" customWidth="1"/>
    <col min="14338" max="14338" width="9.42578125" style="23" bestFit="1" customWidth="1"/>
    <col min="14339" max="14339" width="10.85546875" style="23" bestFit="1" customWidth="1"/>
    <col min="14340" max="14340" width="9.28515625" style="23" bestFit="1" customWidth="1"/>
    <col min="14341" max="14341" width="11.140625" style="23" customWidth="1"/>
    <col min="14342" max="14342" width="9.42578125" style="23" bestFit="1" customWidth="1"/>
    <col min="14343" max="14343" width="10.42578125" style="23" customWidth="1"/>
    <col min="14344" max="14344" width="10.28515625" style="23" customWidth="1"/>
    <col min="14345" max="14345" width="9.140625" style="23"/>
    <col min="14346" max="14346" width="10.7109375" style="23" customWidth="1"/>
    <col min="14347" max="14586" width="9.140625" style="23"/>
    <col min="14587" max="14587" width="9.7109375" style="23" bestFit="1" customWidth="1"/>
    <col min="14588" max="14588" width="9.140625" style="23"/>
    <col min="14589" max="14589" width="9.5703125" style="23" bestFit="1" customWidth="1"/>
    <col min="14590" max="14590" width="10.7109375" style="23" customWidth="1"/>
    <col min="14591" max="14591" width="10.85546875" style="23" customWidth="1"/>
    <col min="14592" max="14592" width="9.42578125" style="23" bestFit="1" customWidth="1"/>
    <col min="14593" max="14593" width="10.140625" style="23" customWidth="1"/>
    <col min="14594" max="14594" width="9.42578125" style="23" bestFit="1" customWidth="1"/>
    <col min="14595" max="14595" width="10.85546875" style="23" bestFit="1" customWidth="1"/>
    <col min="14596" max="14596" width="9.28515625" style="23" bestFit="1" customWidth="1"/>
    <col min="14597" max="14597" width="11.140625" style="23" customWidth="1"/>
    <col min="14598" max="14598" width="9.42578125" style="23" bestFit="1" customWidth="1"/>
    <col min="14599" max="14599" width="10.42578125" style="23" customWidth="1"/>
    <col min="14600" max="14600" width="10.28515625" style="23" customWidth="1"/>
    <col min="14601" max="14601" width="9.140625" style="23"/>
    <col min="14602" max="14602" width="10.7109375" style="23" customWidth="1"/>
    <col min="14603" max="14842" width="9.140625" style="23"/>
    <col min="14843" max="14843" width="9.7109375" style="23" bestFit="1" customWidth="1"/>
    <col min="14844" max="14844" width="9.140625" style="23"/>
    <col min="14845" max="14845" width="9.5703125" style="23" bestFit="1" customWidth="1"/>
    <col min="14846" max="14846" width="10.7109375" style="23" customWidth="1"/>
    <col min="14847" max="14847" width="10.85546875" style="23" customWidth="1"/>
    <col min="14848" max="14848" width="9.42578125" style="23" bestFit="1" customWidth="1"/>
    <col min="14849" max="14849" width="10.140625" style="23" customWidth="1"/>
    <col min="14850" max="14850" width="9.42578125" style="23" bestFit="1" customWidth="1"/>
    <col min="14851" max="14851" width="10.85546875" style="23" bestFit="1" customWidth="1"/>
    <col min="14852" max="14852" width="9.28515625" style="23" bestFit="1" customWidth="1"/>
    <col min="14853" max="14853" width="11.140625" style="23" customWidth="1"/>
    <col min="14854" max="14854" width="9.42578125" style="23" bestFit="1" customWidth="1"/>
    <col min="14855" max="14855" width="10.42578125" style="23" customWidth="1"/>
    <col min="14856" max="14856" width="10.28515625" style="23" customWidth="1"/>
    <col min="14857" max="14857" width="9.140625" style="23"/>
    <col min="14858" max="14858" width="10.7109375" style="23" customWidth="1"/>
    <col min="14859" max="15098" width="9.140625" style="23"/>
    <col min="15099" max="15099" width="9.7109375" style="23" bestFit="1" customWidth="1"/>
    <col min="15100" max="15100" width="9.140625" style="23"/>
    <col min="15101" max="15101" width="9.5703125" style="23" bestFit="1" customWidth="1"/>
    <col min="15102" max="15102" width="10.7109375" style="23" customWidth="1"/>
    <col min="15103" max="15103" width="10.85546875" style="23" customWidth="1"/>
    <col min="15104" max="15104" width="9.42578125" style="23" bestFit="1" customWidth="1"/>
    <col min="15105" max="15105" width="10.140625" style="23" customWidth="1"/>
    <col min="15106" max="15106" width="9.42578125" style="23" bestFit="1" customWidth="1"/>
    <col min="15107" max="15107" width="10.85546875" style="23" bestFit="1" customWidth="1"/>
    <col min="15108" max="15108" width="9.28515625" style="23" bestFit="1" customWidth="1"/>
    <col min="15109" max="15109" width="11.140625" style="23" customWidth="1"/>
    <col min="15110" max="15110" width="9.42578125" style="23" bestFit="1" customWidth="1"/>
    <col min="15111" max="15111" width="10.42578125" style="23" customWidth="1"/>
    <col min="15112" max="15112" width="10.28515625" style="23" customWidth="1"/>
    <col min="15113" max="15113" width="9.140625" style="23"/>
    <col min="15114" max="15114" width="10.7109375" style="23" customWidth="1"/>
    <col min="15115" max="15354" width="9.140625" style="23"/>
    <col min="15355" max="15355" width="9.7109375" style="23" bestFit="1" customWidth="1"/>
    <col min="15356" max="15356" width="9.140625" style="23"/>
    <col min="15357" max="15357" width="9.5703125" style="23" bestFit="1" customWidth="1"/>
    <col min="15358" max="15358" width="10.7109375" style="23" customWidth="1"/>
    <col min="15359" max="15359" width="10.85546875" style="23" customWidth="1"/>
    <col min="15360" max="15360" width="9.42578125" style="23" bestFit="1" customWidth="1"/>
    <col min="15361" max="15361" width="10.140625" style="23" customWidth="1"/>
    <col min="15362" max="15362" width="9.42578125" style="23" bestFit="1" customWidth="1"/>
    <col min="15363" max="15363" width="10.85546875" style="23" bestFit="1" customWidth="1"/>
    <col min="15364" max="15364" width="9.28515625" style="23" bestFit="1" customWidth="1"/>
    <col min="15365" max="15365" width="11.140625" style="23" customWidth="1"/>
    <col min="15366" max="15366" width="9.42578125" style="23" bestFit="1" customWidth="1"/>
    <col min="15367" max="15367" width="10.42578125" style="23" customWidth="1"/>
    <col min="15368" max="15368" width="10.28515625" style="23" customWidth="1"/>
    <col min="15369" max="15369" width="9.140625" style="23"/>
    <col min="15370" max="15370" width="10.7109375" style="23" customWidth="1"/>
    <col min="15371" max="15610" width="9.140625" style="23"/>
    <col min="15611" max="15611" width="9.7109375" style="23" bestFit="1" customWidth="1"/>
    <col min="15612" max="15612" width="9.140625" style="23"/>
    <col min="15613" max="15613" width="9.5703125" style="23" bestFit="1" customWidth="1"/>
    <col min="15614" max="15614" width="10.7109375" style="23" customWidth="1"/>
    <col min="15615" max="15615" width="10.85546875" style="23" customWidth="1"/>
    <col min="15616" max="15616" width="9.42578125" style="23" bestFit="1" customWidth="1"/>
    <col min="15617" max="15617" width="10.140625" style="23" customWidth="1"/>
    <col min="15618" max="15618" width="9.42578125" style="23" bestFit="1" customWidth="1"/>
    <col min="15619" max="15619" width="10.85546875" style="23" bestFit="1" customWidth="1"/>
    <col min="15620" max="15620" width="9.28515625" style="23" bestFit="1" customWidth="1"/>
    <col min="15621" max="15621" width="11.140625" style="23" customWidth="1"/>
    <col min="15622" max="15622" width="9.42578125" style="23" bestFit="1" customWidth="1"/>
    <col min="15623" max="15623" width="10.42578125" style="23" customWidth="1"/>
    <col min="15624" max="15624" width="10.28515625" style="23" customWidth="1"/>
    <col min="15625" max="15625" width="9.140625" style="23"/>
    <col min="15626" max="15626" width="10.7109375" style="23" customWidth="1"/>
    <col min="15627" max="15866" width="9.140625" style="23"/>
    <col min="15867" max="15867" width="9.7109375" style="23" bestFit="1" customWidth="1"/>
    <col min="15868" max="15868" width="9.140625" style="23"/>
    <col min="15869" max="15869" width="9.5703125" style="23" bestFit="1" customWidth="1"/>
    <col min="15870" max="15870" width="10.7109375" style="23" customWidth="1"/>
    <col min="15871" max="15871" width="10.85546875" style="23" customWidth="1"/>
    <col min="15872" max="15872" width="9.42578125" style="23" bestFit="1" customWidth="1"/>
    <col min="15873" max="15873" width="10.140625" style="23" customWidth="1"/>
    <col min="15874" max="15874" width="9.42578125" style="23" bestFit="1" customWidth="1"/>
    <col min="15875" max="15875" width="10.85546875" style="23" bestFit="1" customWidth="1"/>
    <col min="15876" max="15876" width="9.28515625" style="23" bestFit="1" customWidth="1"/>
    <col min="15877" max="15877" width="11.140625" style="23" customWidth="1"/>
    <col min="15878" max="15878" width="9.42578125" style="23" bestFit="1" customWidth="1"/>
    <col min="15879" max="15879" width="10.42578125" style="23" customWidth="1"/>
    <col min="15880" max="15880" width="10.28515625" style="23" customWidth="1"/>
    <col min="15881" max="15881" width="9.140625" style="23"/>
    <col min="15882" max="15882" width="10.7109375" style="23" customWidth="1"/>
    <col min="15883" max="16122" width="9.140625" style="23"/>
    <col min="16123" max="16123" width="9.7109375" style="23" bestFit="1" customWidth="1"/>
    <col min="16124" max="16124" width="9.140625" style="23"/>
    <col min="16125" max="16125" width="9.5703125" style="23" bestFit="1" customWidth="1"/>
    <col min="16126" max="16126" width="10.7109375" style="23" customWidth="1"/>
    <col min="16127" max="16127" width="10.85546875" style="23" customWidth="1"/>
    <col min="16128" max="16128" width="9.42578125" style="23" bestFit="1" customWidth="1"/>
    <col min="16129" max="16129" width="10.140625" style="23" customWidth="1"/>
    <col min="16130" max="16130" width="9.42578125" style="23" bestFit="1" customWidth="1"/>
    <col min="16131" max="16131" width="10.85546875" style="23" bestFit="1" customWidth="1"/>
    <col min="16132" max="16132" width="9.28515625" style="23" bestFit="1" customWidth="1"/>
    <col min="16133" max="16133" width="11.140625" style="23" customWidth="1"/>
    <col min="16134" max="16134" width="9.42578125" style="23" bestFit="1" customWidth="1"/>
    <col min="16135" max="16135" width="10.42578125" style="23" customWidth="1"/>
    <col min="16136" max="16136" width="10.28515625" style="23" customWidth="1"/>
    <col min="16137" max="16137" width="9.140625" style="23"/>
    <col min="16138" max="16138" width="10.7109375" style="23" customWidth="1"/>
    <col min="16139" max="16384" width="9.140625" style="23"/>
  </cols>
  <sheetData>
    <row r="1" spans="2:25" ht="14.25" x14ac:dyDescent="0.2">
      <c r="W1" s="92" t="s">
        <v>41</v>
      </c>
    </row>
    <row r="2" spans="2:25" ht="14.25" x14ac:dyDescent="0.2">
      <c r="W2" s="92" t="s">
        <v>42</v>
      </c>
    </row>
    <row r="3" spans="2:25" ht="14.25" x14ac:dyDescent="0.2">
      <c r="W3" s="93" t="s">
        <v>43</v>
      </c>
    </row>
    <row r="5" spans="2:25" x14ac:dyDescent="0.2">
      <c r="B5" s="82" t="s">
        <v>40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</row>
    <row r="7" spans="2:25" ht="13.5" thickBot="1" x14ac:dyDescent="0.25"/>
    <row r="8" spans="2:25" ht="13.5" thickBot="1" x14ac:dyDescent="0.25">
      <c r="B8" s="87" t="s">
        <v>23</v>
      </c>
      <c r="C8" s="24" t="s">
        <v>22</v>
      </c>
      <c r="D8" s="25"/>
      <c r="E8" s="25"/>
      <c r="F8" s="25"/>
      <c r="G8" s="25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90" t="s">
        <v>34</v>
      </c>
      <c r="W8" s="91"/>
      <c r="X8" s="22"/>
      <c r="Y8" s="22"/>
    </row>
    <row r="9" spans="2:25" ht="13.5" thickBot="1" x14ac:dyDescent="0.25">
      <c r="B9" s="88"/>
      <c r="C9" s="26"/>
      <c r="D9" s="27"/>
      <c r="E9" s="27"/>
      <c r="F9" s="28">
        <v>1400</v>
      </c>
      <c r="G9" s="29" t="s">
        <v>21</v>
      </c>
      <c r="H9" s="83">
        <v>40909</v>
      </c>
      <c r="I9" s="84"/>
      <c r="J9" s="83">
        <v>41275</v>
      </c>
      <c r="K9" s="84"/>
      <c r="L9" s="83">
        <v>41640</v>
      </c>
      <c r="M9" s="84"/>
      <c r="N9" s="83">
        <v>42005</v>
      </c>
      <c r="O9" s="84"/>
      <c r="P9" s="83">
        <v>42370</v>
      </c>
      <c r="Q9" s="84"/>
      <c r="R9" s="83">
        <v>42736</v>
      </c>
      <c r="S9" s="84"/>
      <c r="T9" s="83">
        <v>42979</v>
      </c>
      <c r="U9" s="84"/>
      <c r="V9" s="83">
        <v>43101</v>
      </c>
      <c r="W9" s="84"/>
      <c r="X9" s="30"/>
      <c r="Y9" s="30"/>
    </row>
    <row r="10" spans="2:25" ht="13.5" customHeight="1" thickBot="1" x14ac:dyDescent="0.25">
      <c r="H10" s="13"/>
      <c r="I10" s="31"/>
      <c r="J10" s="14"/>
      <c r="K10" s="32"/>
      <c r="L10" s="15"/>
      <c r="M10" s="16"/>
      <c r="N10" s="15"/>
      <c r="O10" s="16"/>
      <c r="P10" s="15"/>
      <c r="Q10" s="16"/>
      <c r="R10" s="85"/>
      <c r="S10" s="86"/>
      <c r="T10" s="85"/>
      <c r="U10" s="86"/>
      <c r="V10" s="85"/>
      <c r="W10" s="86"/>
      <c r="X10" s="17"/>
      <c r="Y10" s="17"/>
    </row>
    <row r="11" spans="2:25" ht="15.75" customHeight="1" x14ac:dyDescent="0.2">
      <c r="H11" s="18" t="s">
        <v>20</v>
      </c>
      <c r="I11" s="19" t="s">
        <v>19</v>
      </c>
      <c r="J11" s="20" t="s">
        <v>20</v>
      </c>
      <c r="K11" s="21" t="s">
        <v>19</v>
      </c>
      <c r="L11" s="20" t="s">
        <v>20</v>
      </c>
      <c r="M11" s="21" t="s">
        <v>19</v>
      </c>
      <c r="N11" s="20" t="s">
        <v>20</v>
      </c>
      <c r="O11" s="21" t="s">
        <v>19</v>
      </c>
      <c r="P11" s="20" t="s">
        <v>20</v>
      </c>
      <c r="Q11" s="21" t="s">
        <v>19</v>
      </c>
      <c r="R11" s="20" t="s">
        <v>20</v>
      </c>
      <c r="S11" s="21" t="s">
        <v>19</v>
      </c>
      <c r="T11" s="20" t="s">
        <v>20</v>
      </c>
      <c r="U11" s="21" t="s">
        <v>19</v>
      </c>
      <c r="V11" s="20" t="s">
        <v>20</v>
      </c>
      <c r="W11" s="21" t="s">
        <v>19</v>
      </c>
      <c r="X11" s="22"/>
      <c r="Y11" s="22"/>
    </row>
    <row r="12" spans="2:25" x14ac:dyDescent="0.2">
      <c r="C12" s="23" t="s">
        <v>18</v>
      </c>
      <c r="H12" s="33"/>
      <c r="I12" s="34"/>
      <c r="J12" s="35"/>
      <c r="K12" s="36"/>
      <c r="L12" s="35"/>
      <c r="M12" s="36"/>
      <c r="N12" s="35"/>
      <c r="O12" s="36"/>
      <c r="P12" s="35"/>
      <c r="Q12" s="36"/>
      <c r="R12" s="35"/>
      <c r="S12" s="36"/>
      <c r="T12" s="35"/>
      <c r="U12" s="36"/>
      <c r="V12" s="35"/>
      <c r="W12" s="36"/>
      <c r="X12" s="37"/>
      <c r="Y12" s="37"/>
    </row>
    <row r="13" spans="2:25" x14ac:dyDescent="0.2">
      <c r="B13" s="38">
        <v>1</v>
      </c>
      <c r="C13" s="39" t="s">
        <v>17</v>
      </c>
      <c r="H13" s="40">
        <v>14.65</v>
      </c>
      <c r="I13" s="41">
        <f>H13</f>
        <v>14.65</v>
      </c>
      <c r="J13" s="42">
        <v>14.65</v>
      </c>
      <c r="K13" s="43">
        <f>J13</f>
        <v>14.65</v>
      </c>
      <c r="L13" s="42">
        <v>14.65</v>
      </c>
      <c r="M13" s="43">
        <f>L13</f>
        <v>14.65</v>
      </c>
      <c r="N13" s="42">
        <v>14.65</v>
      </c>
      <c r="O13" s="43">
        <f>N13</f>
        <v>14.65</v>
      </c>
      <c r="P13" s="42">
        <v>14.65</v>
      </c>
      <c r="Q13" s="43">
        <f>P13</f>
        <v>14.65</v>
      </c>
      <c r="R13" s="42">
        <v>14.65</v>
      </c>
      <c r="S13" s="43">
        <f>R13</f>
        <v>14.65</v>
      </c>
      <c r="T13" s="42">
        <v>14.65</v>
      </c>
      <c r="U13" s="43">
        <f>T13</f>
        <v>14.65</v>
      </c>
      <c r="V13" s="42">
        <v>14.65</v>
      </c>
      <c r="W13" s="43">
        <f>V13</f>
        <v>14.65</v>
      </c>
      <c r="X13" s="44"/>
      <c r="Y13" s="44"/>
    </row>
    <row r="14" spans="2:25" x14ac:dyDescent="0.2">
      <c r="B14" s="38" t="s">
        <v>16</v>
      </c>
      <c r="C14" s="39" t="s">
        <v>15</v>
      </c>
      <c r="G14" s="45">
        <f>MIN(F9,1000)</f>
        <v>1000</v>
      </c>
      <c r="H14" s="46">
        <v>0.12139999999999999</v>
      </c>
      <c r="I14" s="41">
        <f>H14*$F$9</f>
        <v>169.95999999999998</v>
      </c>
      <c r="J14" s="47">
        <v>0.12139999999999999</v>
      </c>
      <c r="K14" s="43">
        <f>J14*$F$9</f>
        <v>169.95999999999998</v>
      </c>
      <c r="L14" s="47">
        <v>0.12139999999999999</v>
      </c>
      <c r="M14" s="43">
        <f>L14*$F$9</f>
        <v>169.95999999999998</v>
      </c>
      <c r="N14" s="47">
        <v>0.12139999999999999</v>
      </c>
      <c r="O14" s="43">
        <f>N14*$F$9</f>
        <v>169.95999999999998</v>
      </c>
      <c r="P14" s="47">
        <v>0.12139999999999999</v>
      </c>
      <c r="Q14" s="43">
        <f>P14*$F$9</f>
        <v>169.95999999999998</v>
      </c>
      <c r="R14" s="47">
        <v>0.12139999999999999</v>
      </c>
      <c r="S14" s="43">
        <f>R14*$F$9</f>
        <v>169.95999999999998</v>
      </c>
      <c r="T14" s="47">
        <v>0.12139999999999999</v>
      </c>
      <c r="U14" s="43">
        <f>T14*$F$9</f>
        <v>169.95999999999998</v>
      </c>
      <c r="V14" s="47">
        <v>0.12139999999999999</v>
      </c>
      <c r="W14" s="43">
        <f>V14*$F$9</f>
        <v>169.95999999999998</v>
      </c>
      <c r="X14" s="44"/>
      <c r="Y14" s="44"/>
    </row>
    <row r="15" spans="2:25" x14ac:dyDescent="0.2">
      <c r="B15" s="38" t="s">
        <v>14</v>
      </c>
      <c r="C15" s="39" t="s">
        <v>13</v>
      </c>
      <c r="G15" s="45">
        <f>F9-G14</f>
        <v>400</v>
      </c>
      <c r="H15" s="46">
        <v>0.12820000000000001</v>
      </c>
      <c r="I15" s="41">
        <f>H15*$G$15</f>
        <v>51.28</v>
      </c>
      <c r="J15" s="47">
        <f>H15</f>
        <v>0.12820000000000001</v>
      </c>
      <c r="K15" s="41">
        <f>J15*$G$15</f>
        <v>51.28</v>
      </c>
      <c r="L15" s="47">
        <f>J15</f>
        <v>0.12820000000000001</v>
      </c>
      <c r="M15" s="41">
        <f>L15*$G$15</f>
        <v>51.28</v>
      </c>
      <c r="N15" s="47">
        <f>L15</f>
        <v>0.12820000000000001</v>
      </c>
      <c r="O15" s="41">
        <f>N15*$G$15</f>
        <v>51.28</v>
      </c>
      <c r="P15" s="47">
        <f>N15</f>
        <v>0.12820000000000001</v>
      </c>
      <c r="Q15" s="41">
        <f>P15*$G$15</f>
        <v>51.28</v>
      </c>
      <c r="R15" s="47">
        <f>P15</f>
        <v>0.12820000000000001</v>
      </c>
      <c r="S15" s="41">
        <f>R15*$G$15</f>
        <v>51.28</v>
      </c>
      <c r="T15" s="47">
        <f>R15</f>
        <v>0.12820000000000001</v>
      </c>
      <c r="U15" s="41">
        <f>T15*$G$15</f>
        <v>51.28</v>
      </c>
      <c r="V15" s="47">
        <f>T15</f>
        <v>0.12820000000000001</v>
      </c>
      <c r="W15" s="41">
        <f>V15*$G$15</f>
        <v>51.28</v>
      </c>
      <c r="X15" s="48"/>
      <c r="Y15" s="48"/>
    </row>
    <row r="16" spans="2:25" x14ac:dyDescent="0.2">
      <c r="B16" s="38" t="s">
        <v>12</v>
      </c>
      <c r="C16" s="23" t="s">
        <v>11</v>
      </c>
      <c r="H16" s="49">
        <v>3.5200000000000001E-3</v>
      </c>
      <c r="I16" s="41">
        <f>H16*$F$9</f>
        <v>4.9279999999999999</v>
      </c>
      <c r="J16" s="50">
        <v>1.91E-3</v>
      </c>
      <c r="K16" s="43">
        <f>J16*$F$9</f>
        <v>2.6739999999999999</v>
      </c>
      <c r="L16" s="50">
        <v>0</v>
      </c>
      <c r="M16" s="43">
        <f>L16*$F$9</f>
        <v>0</v>
      </c>
      <c r="N16" s="50">
        <v>0</v>
      </c>
      <c r="O16" s="43">
        <f>N16*$F$9</f>
        <v>0</v>
      </c>
      <c r="P16" s="50">
        <v>-4.8700000000000002E-3</v>
      </c>
      <c r="Q16" s="43">
        <f>P16*$F$9</f>
        <v>-6.8180000000000005</v>
      </c>
      <c r="R16" s="50">
        <v>-5.5999999999999999E-3</v>
      </c>
      <c r="S16" s="43">
        <f>R16*$F$9</f>
        <v>-7.84</v>
      </c>
      <c r="T16" s="50">
        <v>-1.0999999999999999E-4</v>
      </c>
      <c r="U16" s="43">
        <f>T16*$F$9</f>
        <v>-0.154</v>
      </c>
      <c r="V16" s="50">
        <f>T16</f>
        <v>-1.0999999999999999E-4</v>
      </c>
      <c r="W16" s="43">
        <f>V16*$F$9</f>
        <v>-0.154</v>
      </c>
      <c r="X16" s="44"/>
      <c r="Y16" s="44"/>
    </row>
    <row r="17" spans="2:25" x14ac:dyDescent="0.2">
      <c r="B17" s="38" t="s">
        <v>10</v>
      </c>
      <c r="C17" s="23" t="s">
        <v>9</v>
      </c>
      <c r="H17" s="51"/>
      <c r="I17" s="41"/>
      <c r="J17" s="52">
        <v>6.4000000000000001E-2</v>
      </c>
      <c r="K17" s="43">
        <f>J17*(K$13+K$14+K$15)</f>
        <v>15.096959999999999</v>
      </c>
      <c r="L17" s="52">
        <v>0.1101</v>
      </c>
      <c r="M17" s="43">
        <f>L17*(M$13+M$14+M$15)</f>
        <v>25.971488999999998</v>
      </c>
      <c r="N17" s="52">
        <v>0.1101</v>
      </c>
      <c r="O17" s="43">
        <f>N17*(O$13+O$14+O$15)</f>
        <v>25.971488999999998</v>
      </c>
      <c r="P17" s="52">
        <v>0.1101</v>
      </c>
      <c r="Q17" s="43">
        <f>P17*(Q$13+Q$14+Q$15)</f>
        <v>25.971488999999998</v>
      </c>
      <c r="R17" s="52">
        <v>0.1101</v>
      </c>
      <c r="S17" s="43">
        <f>R17*(S$13+S$14+S$15)</f>
        <v>25.971488999999998</v>
      </c>
      <c r="T17" s="52">
        <v>0.1651</v>
      </c>
      <c r="U17" s="43">
        <f>T17*(U$13+U$14+U$15)</f>
        <v>38.945439</v>
      </c>
      <c r="V17" s="52">
        <f>(22.12%-R17)/2+R17</f>
        <v>0.16565000000000002</v>
      </c>
      <c r="W17" s="43">
        <f>V17*(W$13+W$14+W$15)</f>
        <v>39.0751785</v>
      </c>
      <c r="X17" s="44"/>
      <c r="Y17" s="44"/>
    </row>
    <row r="18" spans="2:25" x14ac:dyDescent="0.2">
      <c r="B18" s="38" t="s">
        <v>8</v>
      </c>
      <c r="C18" s="23" t="s">
        <v>7</v>
      </c>
      <c r="H18" s="51"/>
      <c r="I18" s="41">
        <f>H18*(I$13+I$14+I$15)</f>
        <v>0</v>
      </c>
      <c r="J18" s="52">
        <v>3.7499999999999999E-2</v>
      </c>
      <c r="K18" s="43">
        <f>J18*(K$13+K$14+K$15)</f>
        <v>8.8458749999999995</v>
      </c>
      <c r="L18" s="52">
        <v>3.6200000000000003E-2</v>
      </c>
      <c r="M18" s="43">
        <f>L18*(M$13+M$14+M$15)</f>
        <v>8.539218</v>
      </c>
      <c r="N18" s="52"/>
      <c r="O18" s="43">
        <f>N18*(O$13+O$14+O$15)</f>
        <v>0</v>
      </c>
      <c r="P18" s="52"/>
      <c r="Q18" s="43">
        <f>P18*(Q$13+Q$14+Q$15)</f>
        <v>0</v>
      </c>
      <c r="R18" s="52"/>
      <c r="S18" s="43">
        <f>R18*(S$13+S$14+S$15)</f>
        <v>0</v>
      </c>
      <c r="T18" s="52"/>
      <c r="U18" s="43">
        <f>T18*(U$13+U$14+U$15)</f>
        <v>0</v>
      </c>
      <c r="V18" s="52"/>
      <c r="W18" s="43">
        <f>V18*(W$13+W$14+W$15)</f>
        <v>0</v>
      </c>
      <c r="X18" s="44"/>
      <c r="Y18" s="44"/>
    </row>
    <row r="19" spans="2:25" x14ac:dyDescent="0.2">
      <c r="B19" s="38" t="s">
        <v>6</v>
      </c>
      <c r="C19" s="23" t="s">
        <v>5</v>
      </c>
      <c r="H19" s="51"/>
      <c r="I19" s="41"/>
      <c r="J19" s="52"/>
      <c r="K19" s="43"/>
      <c r="L19" s="52"/>
      <c r="M19" s="43"/>
      <c r="N19" s="52"/>
      <c r="O19" s="43"/>
      <c r="P19" s="50">
        <v>-6.7999999999999996E-3</v>
      </c>
      <c r="Q19" s="43">
        <f>P19*$F$9</f>
        <v>-9.52</v>
      </c>
      <c r="R19" s="50">
        <f>P19</f>
        <v>-6.7999999999999996E-3</v>
      </c>
      <c r="S19" s="43">
        <f>R19*$F$9</f>
        <v>-9.52</v>
      </c>
      <c r="T19" s="50">
        <f>R19</f>
        <v>-6.7999999999999996E-3</v>
      </c>
      <c r="U19" s="43">
        <f>T19*$F$9</f>
        <v>-9.52</v>
      </c>
      <c r="V19" s="50">
        <f>T19</f>
        <v>-6.7999999999999996E-3</v>
      </c>
      <c r="W19" s="43">
        <f>V19*$F$9</f>
        <v>-9.52</v>
      </c>
      <c r="X19" s="44"/>
      <c r="Y19" s="44"/>
    </row>
    <row r="20" spans="2:25" x14ac:dyDescent="0.2">
      <c r="B20" s="38" t="s">
        <v>29</v>
      </c>
      <c r="C20" s="23" t="s">
        <v>26</v>
      </c>
      <c r="H20" s="53"/>
      <c r="I20" s="54"/>
      <c r="J20" s="55"/>
      <c r="K20" s="56"/>
      <c r="L20" s="52">
        <v>6.5000000000000002E-2</v>
      </c>
      <c r="M20" s="57">
        <f>L20*(M$13+M$14+M$15)</f>
        <v>15.332849999999999</v>
      </c>
      <c r="N20" s="52">
        <v>7.1999999999999995E-2</v>
      </c>
      <c r="O20" s="57">
        <f>N20*(O$13+O$14+O$15)</f>
        <v>16.984079999999999</v>
      </c>
      <c r="P20" s="52">
        <f>N20</f>
        <v>7.1999999999999995E-2</v>
      </c>
      <c r="Q20" s="57">
        <f>P20*(Q$13+Q$14+Q$15)</f>
        <v>16.984079999999999</v>
      </c>
      <c r="R20" s="52">
        <v>0.1162</v>
      </c>
      <c r="S20" s="57">
        <f>R20*(S$13+S$14+S$15)</f>
        <v>27.410417999999996</v>
      </c>
      <c r="T20" s="52">
        <v>8.3000000000000004E-2</v>
      </c>
      <c r="U20" s="57">
        <f>T20*(U$13+U$14+U$15)</f>
        <v>19.578869999999998</v>
      </c>
      <c r="V20" s="52">
        <f>T20</f>
        <v>8.3000000000000004E-2</v>
      </c>
      <c r="W20" s="57">
        <f>V20*(W$13+W$14+W$15)</f>
        <v>19.578869999999998</v>
      </c>
      <c r="X20" s="44"/>
      <c r="Y20" s="44"/>
    </row>
    <row r="21" spans="2:25" x14ac:dyDescent="0.2">
      <c r="B21" s="38" t="s">
        <v>30</v>
      </c>
      <c r="C21" s="23" t="s">
        <v>27</v>
      </c>
      <c r="H21" s="58"/>
      <c r="I21" s="41">
        <f>SUM(I13:I20)</f>
        <v>240.81799999999998</v>
      </c>
      <c r="J21" s="59"/>
      <c r="K21" s="43">
        <f>SUM(K13:K20)</f>
        <v>262.50683499999997</v>
      </c>
      <c r="L21" s="59"/>
      <c r="M21" s="43">
        <f>SUM(M13:M20)</f>
        <v>285.73355700000002</v>
      </c>
      <c r="N21" s="59"/>
      <c r="O21" s="43">
        <f>SUM(O13:O20)</f>
        <v>278.84556900000001</v>
      </c>
      <c r="P21" s="59"/>
      <c r="Q21" s="43">
        <f>SUM(Q13:Q20)</f>
        <v>262.50756899999993</v>
      </c>
      <c r="R21" s="59"/>
      <c r="S21" s="43">
        <f>SUM(S13:S20)</f>
        <v>271.91190699999999</v>
      </c>
      <c r="T21" s="59"/>
      <c r="U21" s="43">
        <f>SUM(U13:U20)</f>
        <v>284.74030900000002</v>
      </c>
      <c r="V21" s="59"/>
      <c r="W21" s="43">
        <f>SUM(W13:W20)</f>
        <v>284.8700485</v>
      </c>
      <c r="X21" s="44"/>
      <c r="Y21" s="44"/>
    </row>
    <row r="22" spans="2:25" x14ac:dyDescent="0.2">
      <c r="H22" s="58"/>
      <c r="I22" s="41"/>
      <c r="J22" s="59"/>
      <c r="K22" s="43"/>
      <c r="L22" s="59"/>
      <c r="M22" s="43"/>
      <c r="N22" s="59"/>
      <c r="O22" s="43"/>
      <c r="P22" s="59"/>
      <c r="Q22" s="43"/>
      <c r="R22" s="59"/>
      <c r="S22" s="43"/>
      <c r="T22" s="59"/>
      <c r="U22" s="43"/>
      <c r="V22" s="59"/>
      <c r="W22" s="43"/>
      <c r="X22" s="44"/>
      <c r="Y22" s="44"/>
    </row>
    <row r="23" spans="2:25" x14ac:dyDescent="0.2">
      <c r="B23" s="38"/>
      <c r="C23" s="60" t="s">
        <v>4</v>
      </c>
      <c r="H23" s="33"/>
      <c r="I23" s="41"/>
      <c r="J23" s="35"/>
      <c r="K23" s="43"/>
      <c r="L23" s="35"/>
      <c r="M23" s="43"/>
      <c r="N23" s="35"/>
      <c r="O23" s="43"/>
      <c r="P23" s="35"/>
      <c r="Q23" s="43"/>
      <c r="R23" s="35"/>
      <c r="S23" s="43"/>
      <c r="T23" s="35"/>
      <c r="U23" s="43"/>
      <c r="V23" s="35"/>
      <c r="W23" s="43"/>
      <c r="X23" s="44"/>
      <c r="Y23" s="44"/>
    </row>
    <row r="24" spans="2:25" x14ac:dyDescent="0.2">
      <c r="B24" s="38" t="s">
        <v>31</v>
      </c>
      <c r="C24" s="23" t="s">
        <v>28</v>
      </c>
      <c r="E24" s="61"/>
      <c r="F24" s="61"/>
      <c r="G24" s="62"/>
      <c r="H24" s="51">
        <v>-7.4999999999999997E-3</v>
      </c>
      <c r="I24" s="63">
        <f>H24*(I13+I14+I15)</f>
        <v>-1.7691749999999999</v>
      </c>
      <c r="J24" s="51">
        <f>H24</f>
        <v>-7.4999999999999997E-3</v>
      </c>
      <c r="K24" s="63">
        <f>J24*(K13+K14+K15)</f>
        <v>-1.7691749999999999</v>
      </c>
      <c r="L24" s="51">
        <v>-6.0000000000000001E-3</v>
      </c>
      <c r="M24" s="63">
        <f>L24*(M13+M14+M15)</f>
        <v>-1.41534</v>
      </c>
      <c r="N24" s="51">
        <v>-5.4999999999999997E-3</v>
      </c>
      <c r="O24" s="63">
        <f>N24*(O13+O14+O15)</f>
        <v>-1.2973949999999999</v>
      </c>
      <c r="P24" s="51">
        <v>-5.1999999999999998E-3</v>
      </c>
      <c r="Q24" s="63">
        <f>P24*(Q13+Q14+Q15)</f>
        <v>-1.2266279999999998</v>
      </c>
      <c r="R24" s="51">
        <v>-5.1999999999999998E-3</v>
      </c>
      <c r="S24" s="63">
        <f>R24*(S13+S14+S15)</f>
        <v>-1.2266279999999998</v>
      </c>
      <c r="T24" s="51">
        <v>-5.1999999999999998E-3</v>
      </c>
      <c r="U24" s="63">
        <f>T24*(U13+U14+U15)</f>
        <v>-1.2266279999999998</v>
      </c>
      <c r="V24" s="51">
        <v>-5.1999999999999998E-3</v>
      </c>
      <c r="W24" s="63">
        <f>V24*(W13+W14+W15)</f>
        <v>-1.2266279999999998</v>
      </c>
      <c r="X24" s="48"/>
      <c r="Y24" s="48"/>
    </row>
    <row r="25" spans="2:25" x14ac:dyDescent="0.2">
      <c r="B25" s="38" t="s">
        <v>32</v>
      </c>
      <c r="C25" s="23" t="s">
        <v>3</v>
      </c>
      <c r="F25" s="64"/>
      <c r="G25" s="65"/>
      <c r="H25" s="66">
        <v>-2.6610000000000002E-2</v>
      </c>
      <c r="I25" s="67">
        <f>H25*MIN($F$9,1000)</f>
        <v>-26.610000000000003</v>
      </c>
      <c r="J25" s="66">
        <f>H25</f>
        <v>-2.6610000000000002E-2</v>
      </c>
      <c r="K25" s="67">
        <f>J25*MIN($F$9,1000)</f>
        <v>-26.610000000000003</v>
      </c>
      <c r="L25" s="66">
        <f>J25</f>
        <v>-2.6610000000000002E-2</v>
      </c>
      <c r="M25" s="67">
        <f>L25*MIN($F$9,1000)</f>
        <v>-26.610000000000003</v>
      </c>
      <c r="N25" s="66">
        <f>L25</f>
        <v>-2.6610000000000002E-2</v>
      </c>
      <c r="O25" s="67">
        <f>N25*MIN($F$9,1000)</f>
        <v>-26.610000000000003</v>
      </c>
      <c r="P25" s="66">
        <f>N25</f>
        <v>-2.6610000000000002E-2</v>
      </c>
      <c r="Q25" s="67">
        <f>P25*MIN($F$9,1000)</f>
        <v>-26.610000000000003</v>
      </c>
      <c r="R25" s="66">
        <f>P25</f>
        <v>-2.6610000000000002E-2</v>
      </c>
      <c r="S25" s="67">
        <f>R25*MIN($F$9,1000)</f>
        <v>-26.610000000000003</v>
      </c>
      <c r="T25" s="66">
        <f>R25</f>
        <v>-2.6610000000000002E-2</v>
      </c>
      <c r="U25" s="67">
        <f>T25*MIN($F$9,1000)</f>
        <v>-26.610000000000003</v>
      </c>
      <c r="V25" s="66">
        <f>T25</f>
        <v>-2.6610000000000002E-2</v>
      </c>
      <c r="W25" s="67">
        <f>V25*MIN($F$9,1000)</f>
        <v>-26.610000000000003</v>
      </c>
      <c r="X25" s="68"/>
      <c r="Y25" s="68"/>
    </row>
    <row r="26" spans="2:25" ht="13.5" thickBot="1" x14ac:dyDescent="0.25">
      <c r="B26" s="38" t="s">
        <v>24</v>
      </c>
      <c r="C26" s="23" t="s">
        <v>2</v>
      </c>
      <c r="H26" s="69"/>
      <c r="I26" s="70">
        <f>I21+SUM(I24:I25)</f>
        <v>212.43882499999998</v>
      </c>
      <c r="J26" s="71"/>
      <c r="K26" s="70">
        <f>K21+SUM(K24:K25)</f>
        <v>234.12765999999996</v>
      </c>
      <c r="L26" s="71"/>
      <c r="M26" s="70">
        <f>M21+SUM(M24:M25)</f>
        <v>257.70821699999999</v>
      </c>
      <c r="N26" s="71"/>
      <c r="O26" s="70">
        <f>O21+SUM(O24:O25)</f>
        <v>250.938174</v>
      </c>
      <c r="P26" s="71"/>
      <c r="Q26" s="70">
        <f>Q21+SUM(Q24:Q25)</f>
        <v>234.67094099999991</v>
      </c>
      <c r="R26" s="71"/>
      <c r="S26" s="70">
        <f>S21+SUM(S24:S25)</f>
        <v>244.07527899999997</v>
      </c>
      <c r="T26" s="71"/>
      <c r="U26" s="70">
        <f>U21+SUM(U24:U25)</f>
        <v>256.90368100000001</v>
      </c>
      <c r="V26" s="71"/>
      <c r="W26" s="70">
        <f>W21+SUM(W24:W25)</f>
        <v>257.03342049999998</v>
      </c>
      <c r="X26" s="72"/>
      <c r="Y26" s="72"/>
    </row>
    <row r="27" spans="2:25" x14ac:dyDescent="0.2">
      <c r="B27" s="38" t="s">
        <v>25</v>
      </c>
      <c r="C27" s="23" t="s">
        <v>1</v>
      </c>
      <c r="H27" s="73"/>
      <c r="I27" s="74">
        <f>I26*1.05</f>
        <v>223.06076625</v>
      </c>
      <c r="J27" s="73"/>
      <c r="K27" s="74">
        <f>K26*1.05</f>
        <v>245.83404299999998</v>
      </c>
      <c r="L27" s="73"/>
      <c r="M27" s="74">
        <f>M26*1.05</f>
        <v>270.59362785000002</v>
      </c>
      <c r="N27" s="73"/>
      <c r="O27" s="74">
        <f>O26*1.05</f>
        <v>263.48508270000002</v>
      </c>
      <c r="P27" s="73"/>
      <c r="Q27" s="74">
        <f>Q26*1.05</f>
        <v>246.40448804999991</v>
      </c>
      <c r="R27" s="73"/>
      <c r="S27" s="74">
        <f>S26*1.05</f>
        <v>256.27904294999996</v>
      </c>
      <c r="T27" s="73"/>
      <c r="U27" s="74">
        <f>U26*1.05</f>
        <v>269.74886505000001</v>
      </c>
      <c r="V27" s="73"/>
      <c r="W27" s="74">
        <f>W26*1.05</f>
        <v>269.88509152500001</v>
      </c>
      <c r="X27" s="74"/>
      <c r="Y27" s="74"/>
    </row>
    <row r="28" spans="2:25" x14ac:dyDescent="0.2">
      <c r="B28" s="38"/>
      <c r="C28" s="60" t="s">
        <v>0</v>
      </c>
      <c r="H28" s="73"/>
      <c r="I28" s="75"/>
      <c r="J28" s="73"/>
      <c r="K28" s="75">
        <f>K27-I27</f>
        <v>22.77327674999998</v>
      </c>
      <c r="L28" s="73"/>
      <c r="M28" s="75">
        <f>M27-K27</f>
        <v>24.759584850000039</v>
      </c>
      <c r="N28" s="73"/>
      <c r="O28" s="75">
        <f>O27-M27</f>
        <v>-7.1085451499999976</v>
      </c>
      <c r="P28" s="73"/>
      <c r="Q28" s="75">
        <f>Q27-O27</f>
        <v>-17.080594650000108</v>
      </c>
      <c r="R28" s="73"/>
      <c r="S28" s="75">
        <f>S27-Q27</f>
        <v>9.8745549000000494</v>
      </c>
      <c r="T28" s="73"/>
      <c r="U28" s="75">
        <f>U27-S27</f>
        <v>13.469822100000044</v>
      </c>
      <c r="V28" s="73"/>
      <c r="W28" s="75">
        <f>W27-U27</f>
        <v>0.13622647500000085</v>
      </c>
      <c r="X28" s="75"/>
      <c r="Y28" s="75"/>
    </row>
    <row r="29" spans="2:25" x14ac:dyDescent="0.2">
      <c r="I29" s="76"/>
      <c r="K29" s="76">
        <f>K28/I27</f>
        <v>0.10209449708639642</v>
      </c>
      <c r="M29" s="76">
        <f>M28/K27</f>
        <v>0.10071666457521525</v>
      </c>
      <c r="O29" s="76">
        <f>O28/M27</f>
        <v>-2.6270186798118267E-2</v>
      </c>
      <c r="Q29" s="76">
        <f>Q28/O27</f>
        <v>-6.4825661001263607E-2</v>
      </c>
      <c r="S29" s="76">
        <f>S28/Q27</f>
        <v>4.0074574039399492E-2</v>
      </c>
      <c r="U29" s="76">
        <f>U28/S27</f>
        <v>5.2559202441800935E-2</v>
      </c>
      <c r="W29" s="76">
        <f>W28/U27</f>
        <v>5.0501222674190021E-4</v>
      </c>
      <c r="X29" s="76"/>
      <c r="Y29" s="76"/>
    </row>
    <row r="30" spans="2:25" x14ac:dyDescent="0.2">
      <c r="B30" s="78" t="s">
        <v>35</v>
      </c>
      <c r="H30" s="77"/>
      <c r="I30" s="77"/>
      <c r="K30" s="77"/>
      <c r="M30" s="77"/>
      <c r="O30" s="77"/>
    </row>
    <row r="31" spans="2:25" x14ac:dyDescent="0.2">
      <c r="B31" s="78" t="s">
        <v>33</v>
      </c>
    </row>
    <row r="32" spans="2:25" x14ac:dyDescent="0.2">
      <c r="B32" s="78" t="s">
        <v>36</v>
      </c>
    </row>
    <row r="37" spans="19:21" x14ac:dyDescent="0.2">
      <c r="S37" s="74"/>
      <c r="T37" s="74"/>
      <c r="U37" s="74"/>
    </row>
  </sheetData>
  <mergeCells count="15">
    <mergeCell ref="B5:W5"/>
    <mergeCell ref="V9:W9"/>
    <mergeCell ref="R10:S10"/>
    <mergeCell ref="T10:U10"/>
    <mergeCell ref="V10:W10"/>
    <mergeCell ref="B8:B9"/>
    <mergeCell ref="H9:I9"/>
    <mergeCell ref="J9:K9"/>
    <mergeCell ref="L9:M9"/>
    <mergeCell ref="N9:O9"/>
    <mergeCell ref="P9:Q9"/>
    <mergeCell ref="R9:S9"/>
    <mergeCell ref="T9:U9"/>
    <mergeCell ref="V8:W8"/>
    <mergeCell ref="H8:U8"/>
  </mergeCells>
  <printOptions horizontalCentered="1"/>
  <pageMargins left="0.59055118110236204" right="0.59055118110236204" top="0.59055118110236204" bottom="0.59055118110236204" header="0.31496062992126" footer="0.31496062992126"/>
  <pageSetup scale="55" orientation="landscape" r:id="rId1"/>
  <colBreaks count="1" manualBreakCount="1">
    <brk id="25" max="7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D4C50305BE10458CD404A5428DFAFC" ma:contentTypeVersion="18" ma:contentTypeDescription="Create a new document." ma:contentTypeScope="" ma:versionID="9f75fc61c6759d535cad9c591186f491">
  <xsd:schema xmlns:xsd="http://www.w3.org/2001/XMLSchema" xmlns:xs="http://www.w3.org/2001/XMLSchema" xmlns:p="http://schemas.microsoft.com/office/2006/metadata/properties" xmlns:ns1="http://schemas.microsoft.com/sharepoint/v3" xmlns:ns2="5bfdca30-96b2-4830-9e6a-55665cf1f43a" xmlns:ns3="a982a263-ee9f-41c6-b5fa-2fdd33119a79" targetNamespace="http://schemas.microsoft.com/office/2006/metadata/properties" ma:root="true" ma:fieldsID="648507ec280a474bc5de0dc8da8f7bfe" ns1:_="" ns2:_="" ns3:_="">
    <xsd:import namespace="http://schemas.microsoft.com/sharepoint/v3"/>
    <xsd:import namespace="5bfdca30-96b2-4830-9e6a-55665cf1f43a"/>
    <xsd:import namespace="a982a263-ee9f-41c6-b5fa-2fdd33119a79"/>
    <xsd:element name="properties">
      <xsd:complexType>
        <xsd:sequence>
          <xsd:element name="documentManagement">
            <xsd:complexType>
              <xsd:all>
                <xsd:element ref="ns2:Primary0" minOccurs="0"/>
                <xsd:element ref="ns3:File" minOccurs="0"/>
                <xsd:element ref="ns3:Record_x0020_Type" minOccurs="0"/>
                <xsd:element ref="ns3:Record_x0020_Date" minOccurs="0"/>
                <xsd:element ref="ns1:PublishingStartDate" minOccurs="0"/>
                <xsd:element ref="ns1:PublishingExpirationDate" minOccurs="0"/>
                <xsd:element ref="ns2:C_Primary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fdca30-96b2-4830-9e6a-55665cf1f43a" elementFormDefault="qualified">
    <xsd:import namespace="http://schemas.microsoft.com/office/2006/documentManagement/types"/>
    <xsd:import namespace="http://schemas.microsoft.com/office/infopath/2007/PartnerControls"/>
    <xsd:element name="Primary0" ma:index="1" nillable="true" ma:displayName="Primary" ma:list="{232132A6-3F26-4228-B0B1-3737A219D610}" ma:internalName="Primary0" ma:readOnly="false" ma:showField="Title" ma:web="e5db508d-f132-4833-80a7-d32b4d3b12db">
      <xsd:simpleType>
        <xsd:restriction base="dms:Lookup"/>
      </xsd:simpleType>
    </xsd:element>
    <xsd:element name="C_Primary0" ma:index="11" nillable="true" ma:displayName="C_Primary" ma:internalName="C_Primary0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82a263-ee9f-41c6-b5fa-2fdd33119a79" elementFormDefault="qualified">
    <xsd:import namespace="http://schemas.microsoft.com/office/2006/documentManagement/types"/>
    <xsd:import namespace="http://schemas.microsoft.com/office/infopath/2007/PartnerControls"/>
    <xsd:element name="File" ma:index="2" nillable="true" ma:displayName="File" ma:list="{93605203-C9C8-4A6A-8351-CAAB20E3C00B}" ma:internalName="File" ma:readOnly="false" ma:showField="File" ma:web="2de80cbe-736b-47a8-a178-f9284634e602">
      <xsd:simpleType>
        <xsd:restriction base="dms:Lookup"/>
      </xsd:simpleType>
    </xsd:element>
    <xsd:element name="Record_x0020_Type" ma:index="3" nillable="true" ma:displayName="Record Type" ma:list="{0182e605-c9a4-41b2-8cac-ad1103909fa5}" ma:internalName="Record_x0020_Type" ma:readOnly="false" ma:showField="Title" ma:web="e5db508d-f132-4833-80a7-d32b4d3b12db">
      <xsd:simpleType>
        <xsd:restriction base="dms:Lookup"/>
      </xsd:simpleType>
    </xsd:element>
    <xsd:element name="Record_x0020_Date" ma:index="4" nillable="true" ma:displayName="Record Date" ma:format="DateOnly" ma:internalName="Record_x0020_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ord_x0020_Date xmlns="a982a263-ee9f-41c6-b5fa-2fdd33119a79" xsi:nil="true"/>
    <File xmlns="a982a263-ee9f-41c6-b5fa-2fdd33119a79" xsi:nil="true"/>
    <Record_x0020_Type xmlns="a982a263-ee9f-41c6-b5fa-2fdd33119a79" xsi:nil="true"/>
    <PublishingExpirationDate xmlns="http://schemas.microsoft.com/sharepoint/v3" xsi:nil="true"/>
    <PublishingStartDate xmlns="http://schemas.microsoft.com/sharepoint/v3" xsi:nil="true"/>
    <Primary0 xmlns="5bfdca30-96b2-4830-9e6a-55665cf1f43a">8</Primary0>
    <C_Primary0 xmlns="5bfdca30-96b2-4830-9e6a-55665cf1f43a" xsi:nil="true"/>
  </documentManagement>
</p:properties>
</file>

<file path=customXml/itemProps1.xml><?xml version="1.0" encoding="utf-8"?>
<ds:datastoreItem xmlns:ds="http://schemas.openxmlformats.org/officeDocument/2006/customXml" ds:itemID="{1C9B0647-9C79-46D0-925C-1BAB21EDA04D}"/>
</file>

<file path=customXml/itemProps2.xml><?xml version="1.0" encoding="utf-8"?>
<ds:datastoreItem xmlns:ds="http://schemas.openxmlformats.org/officeDocument/2006/customXml" ds:itemID="{05CCA459-26B1-4A1C-B3CE-63B7244B05EC}"/>
</file>

<file path=customXml/itemProps3.xml><?xml version="1.0" encoding="utf-8"?>
<ds:datastoreItem xmlns:ds="http://schemas.openxmlformats.org/officeDocument/2006/customXml" ds:itemID="{18EB1B1E-3369-4F2F-98CE-CEF9A7680F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Yukon-Residen 800</vt:lpstr>
      <vt:lpstr>Yukon-Residen 1000</vt:lpstr>
      <vt:lpstr>Yukon-Residen 1200</vt:lpstr>
      <vt:lpstr>Yukon-Residen 1400</vt:lpstr>
      <vt:lpstr>'Yukon-Residen 1000'!Print_Area</vt:lpstr>
      <vt:lpstr>'Yukon-Residen 1200'!Print_Area</vt:lpstr>
      <vt:lpstr>'Yukon-Residen 1400'!Print_Area</vt:lpstr>
      <vt:lpstr>'Yukon-Residen 800'!Print_Area</vt:lpstr>
      <vt:lpstr>'Yukon-Residen 1000'!Print_Titles</vt:lpstr>
      <vt:lpstr>'Yukon-Residen 1200'!Print_Titles</vt:lpstr>
      <vt:lpstr>'Yukon-Residen 1400'!Print_Titles</vt:lpstr>
      <vt:lpstr>'Yukon-Residen 800'!Print_Titles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2017-09-25T14:23:23Z</dcterms:created>
  <dcterms:modified xsi:type="dcterms:W3CDTF">2017-09-25T14:23:33Z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0x01010070D4C50305BE10458CD404A5428DFAFC</vt:lpwstr>
  </property>
  <property fmtid="{D5CDD505-2E9C-101B-9397-08002B2CF9AE}" pid="3" name="_dlc_DocIdItemGuid">
    <vt:lpwstr>563b2200-c78c-490d-a295-15ca82897e34</vt:lpwstr>
  </property>
  <property fmtid="{D5CDD505-2E9C-101B-9397-08002B2CF9AE}" pid="4" name="_dlc_DocId">
    <vt:lpwstr>7UVQ43MC76ES-870-2185</vt:lpwstr>
  </property>
  <property fmtid="{D5CDD505-2E9C-101B-9397-08002B2CF9AE}" pid="5" name="_dlc_DocIdUrl">
    <vt:lpwstr>https://sp2010.yec.yk.ca/Projects/2716/_layouts/DocIdRedir.aspx?ID=7UVQ43MC76ES-870-2185, 7UVQ43MC76ES-870-2185</vt:lpwstr>
  </property>
</Properties>
</file>