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2570"/>
  </bookViews>
  <sheets>
    <sheet name="LNG" sheetId="3" r:id="rId1"/>
    <sheet name="N-1" sheetId="7" r:id="rId2"/>
    <sheet name="Thermal Rental Infra" sheetId="8" r:id="rId3"/>
    <sheet name="MtMcQ" sheetId="9" r:id="rId4"/>
    <sheet name="TLR" sheetId="11" r:id="rId5"/>
    <sheet name="TLR (WAF 178)" sheetId="12" r:id="rId6"/>
    <sheet name="Breaker Replacement" sheetId="2" r:id="rId7"/>
    <sheet name="P125 Headgate" sheetId="4" r:id="rId8"/>
    <sheet name="WH2 Uprate" sheetId="5" r:id="rId9"/>
    <sheet name="WH4 Servomotor" sheetId="6" r:id="rId10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H9" i="5"/>
  <c r="H8" i="5"/>
  <c r="H7" i="5"/>
  <c r="H6" i="5"/>
  <c r="H5" i="5"/>
  <c r="F15" i="9" l="1"/>
  <c r="F16" i="9"/>
  <c r="F14" i="9"/>
  <c r="F9" i="9"/>
  <c r="H11" i="6"/>
  <c r="H10" i="6"/>
  <c r="H8" i="6"/>
  <c r="H7" i="6"/>
  <c r="H6" i="6"/>
  <c r="H5" i="6"/>
  <c r="F8" i="9"/>
  <c r="F7" i="9"/>
  <c r="D13" i="12"/>
  <c r="D10" i="12"/>
  <c r="E9" i="12"/>
  <c r="E7" i="12"/>
  <c r="E6" i="12"/>
  <c r="E5" i="12"/>
  <c r="F10" i="9" l="1"/>
  <c r="F13" i="9"/>
  <c r="F5" i="9"/>
  <c r="F12" i="9"/>
  <c r="E10" i="12"/>
  <c r="E13" i="12" s="1"/>
  <c r="E8" i="12"/>
  <c r="D18" i="5" l="1"/>
  <c r="H17" i="5"/>
  <c r="H12" i="6"/>
  <c r="G18" i="5"/>
  <c r="F18" i="5"/>
  <c r="E18" i="5"/>
  <c r="G20" i="5" l="1"/>
  <c r="H15" i="6"/>
  <c r="G15" i="4"/>
  <c r="H18" i="5"/>
  <c r="H16" i="5"/>
  <c r="G16" i="6"/>
  <c r="F21" i="9" l="1"/>
  <c r="F27" i="9" l="1"/>
  <c r="F24" i="9"/>
  <c r="I15" i="3"/>
  <c r="G12" i="4" l="1"/>
  <c r="G11" i="4"/>
  <c r="G9" i="4"/>
  <c r="G8" i="4"/>
  <c r="G7" i="4"/>
  <c r="G6" i="4"/>
  <c r="G5" i="4"/>
  <c r="G15" i="2"/>
  <c r="G12" i="2"/>
  <c r="G11" i="2"/>
  <c r="G8" i="2"/>
  <c r="G7" i="2"/>
  <c r="G6" i="2"/>
  <c r="G5" i="2"/>
  <c r="F6" i="11"/>
  <c r="F7" i="11"/>
  <c r="F9" i="11"/>
  <c r="F10" i="11"/>
  <c r="F11" i="11"/>
  <c r="F12" i="11"/>
  <c r="F13" i="11"/>
  <c r="F14" i="11"/>
  <c r="F15" i="11"/>
  <c r="F16" i="11"/>
  <c r="F18" i="11"/>
  <c r="F5" i="11"/>
  <c r="E6" i="7"/>
  <c r="E8" i="7"/>
  <c r="E9" i="7"/>
  <c r="E12" i="7"/>
  <c r="E5" i="7"/>
  <c r="I6" i="3"/>
  <c r="I7" i="3"/>
  <c r="I8" i="3"/>
  <c r="I12" i="3"/>
  <c r="I5" i="3"/>
  <c r="D6" i="8"/>
  <c r="D8" i="8"/>
  <c r="D9" i="8"/>
  <c r="D10" i="8"/>
  <c r="D11" i="8"/>
  <c r="D12" i="8"/>
  <c r="D13" i="8"/>
  <c r="D14" i="8"/>
  <c r="D15" i="8"/>
  <c r="D16" i="8"/>
  <c r="D18" i="8"/>
  <c r="D5" i="8"/>
  <c r="F8" i="11"/>
  <c r="D19" i="9"/>
  <c r="F11" i="9"/>
  <c r="F6" i="9"/>
  <c r="C17" i="8"/>
  <c r="D17" i="8" s="1"/>
  <c r="C7" i="8"/>
  <c r="D7" i="8" s="1"/>
  <c r="E7" i="7"/>
  <c r="E10" i="7" l="1"/>
  <c r="E11" i="7"/>
  <c r="F17" i="9"/>
  <c r="D25" i="9"/>
  <c r="D22" i="9"/>
  <c r="D28" i="9" s="1"/>
  <c r="F17" i="11"/>
  <c r="D19" i="11"/>
  <c r="D21" i="11" s="1"/>
  <c r="E19" i="11"/>
  <c r="C19" i="9"/>
  <c r="C19" i="8"/>
  <c r="D13" i="7"/>
  <c r="C13" i="7"/>
  <c r="E13" i="6"/>
  <c r="E16" i="6" s="1"/>
  <c r="D13" i="6"/>
  <c r="D16" i="6" s="1"/>
  <c r="F13" i="5"/>
  <c r="F20" i="5" s="1"/>
  <c r="H11" i="5"/>
  <c r="D10" i="4"/>
  <c r="F13" i="4"/>
  <c r="F16" i="4" s="1"/>
  <c r="E13" i="4"/>
  <c r="E16" i="4" s="1"/>
  <c r="I11" i="3"/>
  <c r="C13" i="3"/>
  <c r="C17" i="3" s="1"/>
  <c r="D13" i="3"/>
  <c r="D17" i="3" s="1"/>
  <c r="E13" i="3"/>
  <c r="E17" i="3" s="1"/>
  <c r="D16" i="2"/>
  <c r="G13" i="2"/>
  <c r="G10" i="2"/>
  <c r="G9" i="2"/>
  <c r="D13" i="5" l="1"/>
  <c r="D20" i="5" s="1"/>
  <c r="H10" i="5"/>
  <c r="D18" i="2"/>
  <c r="D19" i="2"/>
  <c r="F19" i="11"/>
  <c r="E22" i="11"/>
  <c r="E23" i="11" s="1"/>
  <c r="D22" i="11"/>
  <c r="F21" i="11"/>
  <c r="D19" i="8"/>
  <c r="D22" i="8" s="1"/>
  <c r="C22" i="8"/>
  <c r="E19" i="9"/>
  <c r="E22" i="9" s="1"/>
  <c r="E28" i="9" s="1"/>
  <c r="C22" i="9"/>
  <c r="C28" i="9" s="1"/>
  <c r="F13" i="6"/>
  <c r="F16" i="6" s="1"/>
  <c r="H16" i="6" s="1"/>
  <c r="H9" i="6"/>
  <c r="C25" i="9"/>
  <c r="H13" i="3"/>
  <c r="H17" i="3" s="1"/>
  <c r="I9" i="3"/>
  <c r="I10" i="3"/>
  <c r="G14" i="2"/>
  <c r="E13" i="5"/>
  <c r="E20" i="5" s="1"/>
  <c r="D13" i="4"/>
  <c r="G10" i="4"/>
  <c r="E16" i="2"/>
  <c r="E19" i="2" s="1"/>
  <c r="E13" i="7"/>
  <c r="F16" i="2"/>
  <c r="F19" i="2" s="1"/>
  <c r="F20" i="2" s="1"/>
  <c r="G13" i="3"/>
  <c r="G17" i="3" s="1"/>
  <c r="F13" i="3"/>
  <c r="F17" i="3" s="1"/>
  <c r="H13" i="6" l="1"/>
  <c r="G13" i="4"/>
  <c r="D16" i="4"/>
  <c r="G16" i="4" s="1"/>
  <c r="G19" i="2"/>
  <c r="E20" i="2"/>
  <c r="D20" i="2"/>
  <c r="G18" i="2"/>
  <c r="G20" i="2" s="1"/>
  <c r="D23" i="11"/>
  <c r="F22" i="11"/>
  <c r="F23" i="11" s="1"/>
  <c r="F28" i="9"/>
  <c r="E25" i="9"/>
  <c r="F25" i="9" s="1"/>
  <c r="F22" i="9"/>
  <c r="F19" i="9"/>
  <c r="H13" i="5"/>
  <c r="G16" i="2"/>
  <c r="I17" i="3"/>
  <c r="I13" i="3"/>
  <c r="H20" i="5" l="1"/>
</calcChain>
</file>

<file path=xl/sharedStrings.xml><?xml version="1.0" encoding="utf-8"?>
<sst xmlns="http://schemas.openxmlformats.org/spreadsheetml/2006/main" count="154" uniqueCount="64">
  <si>
    <t>Labour</t>
  </si>
  <si>
    <t>Travel</t>
  </si>
  <si>
    <t>Materials</t>
  </si>
  <si>
    <t>Contractors - Struthers Technical Solutions</t>
  </si>
  <si>
    <t>AFUDC</t>
  </si>
  <si>
    <t>Contractors - FM Installations</t>
  </si>
  <si>
    <t>Contractors - Orbis Engineering</t>
  </si>
  <si>
    <t>Contractors - Other</t>
  </si>
  <si>
    <t>General</t>
  </si>
  <si>
    <t>Contractors - Valard Construction</t>
  </si>
  <si>
    <t>Contractors - Taifa Engineering</t>
  </si>
  <si>
    <t>Total</t>
  </si>
  <si>
    <t>Contractors - Asher Engineering</t>
  </si>
  <si>
    <t>Contractors - Enerflex (Gas Drive)</t>
  </si>
  <si>
    <t>Contractors - SNC Lavalin</t>
  </si>
  <si>
    <t>Contractors - FMInstallations</t>
  </si>
  <si>
    <t>Contractors - Litostroj Hydro</t>
  </si>
  <si>
    <t>Contractors - Andritz Hydro</t>
  </si>
  <si>
    <t>Contractors - Finning</t>
  </si>
  <si>
    <t>Contractors - Ibex Construction</t>
  </si>
  <si>
    <t>Contractors - Maven Consulting Limited</t>
  </si>
  <si>
    <t>Contractors - Chimax</t>
  </si>
  <si>
    <t>Contractors - QED Technical Services</t>
  </si>
  <si>
    <t>Contractors - RC Crane</t>
  </si>
  <si>
    <t>Contractors - ATCO</t>
  </si>
  <si>
    <t>Contractors - Challenger Geomatics</t>
  </si>
  <si>
    <t>Contractors - Cobalt Construction</t>
  </si>
  <si>
    <t>Contractors - METSCO Energy Solutions</t>
  </si>
  <si>
    <t>Contractors - Midlite Construction</t>
  </si>
  <si>
    <t>Contractors - Underhill Geomatics</t>
  </si>
  <si>
    <t>Contractors - ACE Vegetation Control Service</t>
  </si>
  <si>
    <t>Contractors - Arctic Arrow Powerline Group</t>
  </si>
  <si>
    <t>Contractors - Castle Rock Enterprises</t>
  </si>
  <si>
    <t>Contractors - Chimax Inc</t>
  </si>
  <si>
    <t>Contractors - DNR Pressure Welding</t>
  </si>
  <si>
    <t>Contractors - IBEX Construction</t>
  </si>
  <si>
    <t>Contractors - J&amp;B Contracting</t>
  </si>
  <si>
    <t>Contractors - Meldon Construction</t>
  </si>
  <si>
    <t>Spare Parts</t>
  </si>
  <si>
    <t>2021 GRA Forecast</t>
  </si>
  <si>
    <t>Variance</t>
  </si>
  <si>
    <t>Subtotal</t>
  </si>
  <si>
    <t>Included in 2017/18 GRA</t>
  </si>
  <si>
    <t>Not included in 2017/18 GRA</t>
  </si>
  <si>
    <t>Table 5.2-1</t>
  </si>
  <si>
    <t>Tables 5.3-5.5</t>
  </si>
  <si>
    <t>Contractors</t>
  </si>
  <si>
    <t xml:space="preserve">Contractors -  HAPG </t>
  </si>
  <si>
    <t>Labour, Travel, Materials</t>
  </si>
  <si>
    <t>Remaining forecast for 2021</t>
  </si>
  <si>
    <t>Estimated Contributions</t>
  </si>
  <si>
    <t>Net Cost</t>
  </si>
  <si>
    <t>2021 GRA Forecast [before contributions]</t>
  </si>
  <si>
    <t>2021 GRA Forecast net cost [after contributions]</t>
  </si>
  <si>
    <t>Table 1: LNG Third Engine Project Cost Breakdown, $000</t>
  </si>
  <si>
    <t>Table 2: N-1 Capacity Shortage Whitehorse Thermal Rental Site, $000</t>
  </si>
  <si>
    <t>Table 6: N-1 Capacity Shortage Faro Thermal Rental Site Infrastructure, $000</t>
  </si>
  <si>
    <t>Table 7: Mayo – McQuesten Transmission Line Upgrade Project, $000</t>
  </si>
  <si>
    <t>Table 3: Transmission Line Refurbishment Project, $000</t>
  </si>
  <si>
    <t>Table 4: Transmission Line Refurbishment – L178 Project, $000</t>
  </si>
  <si>
    <t>Table 5: Breaker Replacement Program Project, $000</t>
  </si>
  <si>
    <t>Table 8: Replacement of the P125 Head Gate Project, $000</t>
  </si>
  <si>
    <t>Table 9: WH2 Uprate Project, $000</t>
  </si>
  <si>
    <t>Table 10: WH4 Uprate – Servomotor Replacement Project, $000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</si>
</sst>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"/>
    <numFmt numFmtId="167" formatCode="&quot;$&quot;#,###.0,"/>
    <numFmt numFmtId="168" formatCode="&quot;$&quot;#,##0,"/>
    <numFmt numFmtId="169" formatCode="&quot;$&quot;#,##0.0,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2" borderId="4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Font="1"/>
    <xf numFmtId="0" fontId="0" fillId="0" borderId="0" xfId="0" applyAlignment="1">
      <alignment horizontal="right"/>
    </xf>
    <xf numFmtId="165" fontId="0" fillId="0" borderId="0" xfId="1" applyNumberFormat="1" applyFont="1"/>
    <xf numFmtId="165" fontId="0" fillId="0" borderId="0" xfId="0" applyNumberFormat="1"/>
    <xf numFmtId="0" fontId="0" fillId="0" borderId="2" xfId="0" applyBorder="1"/>
    <xf numFmtId="166" fontId="0" fillId="0" borderId="0" xfId="1" applyNumberFormat="1" applyFont="1"/>
    <xf numFmtId="166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7" fontId="0" fillId="0" borderId="0" xfId="1" applyNumberFormat="1" applyFont="1"/>
    <xf numFmtId="167" fontId="0" fillId="0" borderId="0" xfId="1" applyNumberFormat="1" applyFont="1" applyBorder="1"/>
    <xf numFmtId="167" fontId="0" fillId="0" borderId="2" xfId="1" applyNumberFormat="1" applyFont="1" applyBorder="1"/>
    <xf numFmtId="168" fontId="0" fillId="0" borderId="0" xfId="1" applyNumberFormat="1" applyFont="1"/>
    <xf numFmtId="168" fontId="0" fillId="0" borderId="0" xfId="0" applyNumberFormat="1"/>
    <xf numFmtId="168" fontId="0" fillId="0" borderId="0" xfId="1" applyNumberFormat="1" applyFont="1" applyBorder="1"/>
    <xf numFmtId="168" fontId="0" fillId="0" borderId="2" xfId="1" applyNumberFormat="1" applyFont="1" applyBorder="1"/>
    <xf numFmtId="169" fontId="0" fillId="0" borderId="0" xfId="1" applyNumberFormat="1" applyFont="1"/>
    <xf numFmtId="169" fontId="0" fillId="0" borderId="0" xfId="0" applyNumberFormat="1"/>
    <xf numFmtId="169" fontId="0" fillId="0" borderId="0" xfId="1" applyNumberFormat="1" applyFont="1" applyBorder="1"/>
    <xf numFmtId="169" fontId="0" fillId="0" borderId="2" xfId="1" applyNumberFormat="1" applyFont="1" applyBorder="1"/>
    <xf numFmtId="168" fontId="0" fillId="0" borderId="0" xfId="0" applyNumberFormat="1" applyBorder="1"/>
    <xf numFmtId="169" fontId="0" fillId="0" borderId="2" xfId="1" applyNumberFormat="1" applyFont="1" applyFill="1" applyBorder="1"/>
    <xf numFmtId="169" fontId="0" fillId="0" borderId="0" xfId="1" applyNumberFormat="1" applyFont="1" applyFill="1" applyBorder="1"/>
    <xf numFmtId="169" fontId="0" fillId="0" borderId="3" xfId="1" applyNumberFormat="1" applyFont="1" applyFill="1" applyBorder="1"/>
    <xf numFmtId="0" fontId="0" fillId="0" borderId="0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9" fontId="0" fillId="0" borderId="0" xfId="5" applyFont="1"/>
    <xf numFmtId="0" fontId="0" fillId="0" borderId="3" xfId="0" applyBorder="1"/>
    <xf numFmtId="169" fontId="0" fillId="0" borderId="3" xfId="1" applyNumberFormat="1" applyFont="1" applyBorder="1"/>
    <xf numFmtId="0" fontId="2" fillId="0" borderId="2" xfId="0" applyFont="1" applyBorder="1"/>
    <xf numFmtId="169" fontId="2" fillId="0" borderId="2" xfId="1" applyNumberFormat="1" applyFont="1" applyBorder="1"/>
    <xf numFmtId="0" fontId="2" fillId="0" borderId="3" xfId="0" applyFont="1" applyBorder="1"/>
    <xf numFmtId="169" fontId="2" fillId="0" borderId="3" xfId="1" applyNumberFormat="1" applyFont="1" applyBorder="1"/>
  </cellXfs>
  <cellStyles count="6">
    <cellStyle name="Comma 2" xfId="3"/>
    <cellStyle name="Currency" xfId="1" builtinId="4"/>
    <cellStyle name="HeaderStyle" xfId="4"/>
    <cellStyle name="Normal" xfId="0" builtinId="0"/>
    <cellStyle name="Normal 2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showGridLines="0" tabSelected="1" workbookViewId="0">
      <selection activeCell="B11" sqref="B11"/>
    </sheetView>
  </sheetViews>
  <sheetFormatPr defaultRowHeight="15" x14ac:dyDescent="0.25"/>
  <cols>
    <col min="1" max="1" width="6.28515625" customWidth="1"/>
    <col min="2" max="2" width="28" customWidth="1"/>
    <col min="3" max="9" width="8.7109375" customWidth="1"/>
  </cols>
  <sheetData>
    <row r="1" spans="2:15" x14ac:dyDescent="0.25">
      <c r="B1" t="s">
        <v>54</v>
      </c>
      <c r="C1" s="2"/>
      <c r="D1" s="2"/>
      <c r="E1" s="2"/>
      <c r="F1" s="2"/>
      <c r="G1" s="2"/>
      <c r="H1" s="2"/>
    </row>
    <row r="2" spans="2:15" x14ac:dyDescent="0.25">
      <c r="C2" s="2"/>
      <c r="D2" s="2"/>
      <c r="E2" s="2"/>
      <c r="F2" s="2"/>
      <c r="G2" s="2"/>
      <c r="H2" s="2"/>
    </row>
    <row r="3" spans="2:15" x14ac:dyDescent="0.25">
      <c r="C3" s="8">
        <v>2014</v>
      </c>
      <c r="D3" s="8">
        <v>2015</v>
      </c>
      <c r="E3" s="8">
        <v>2016</v>
      </c>
      <c r="F3" s="9">
        <v>2017</v>
      </c>
      <c r="G3" s="8">
        <v>2018</v>
      </c>
      <c r="H3" s="8">
        <v>2019</v>
      </c>
      <c r="I3" s="8" t="s">
        <v>11</v>
      </c>
    </row>
    <row r="4" spans="2:15" x14ac:dyDescent="0.25">
      <c r="C4" s="3"/>
      <c r="D4" s="3"/>
      <c r="E4" s="3"/>
      <c r="F4" s="3"/>
      <c r="G4" s="4"/>
      <c r="H4" s="4"/>
      <c r="I4" s="3"/>
      <c r="J4" s="1"/>
      <c r="K4" s="1"/>
      <c r="L4" s="1"/>
      <c r="M4" s="1"/>
      <c r="N4" s="1"/>
      <c r="O4" s="1"/>
    </row>
    <row r="5" spans="2:15" x14ac:dyDescent="0.25">
      <c r="B5" t="s">
        <v>0</v>
      </c>
      <c r="C5" s="14"/>
      <c r="D5" s="13"/>
      <c r="E5" s="13"/>
      <c r="F5" s="13">
        <v>44790.559999999998</v>
      </c>
      <c r="G5" s="13">
        <v>163018.96</v>
      </c>
      <c r="H5" s="13">
        <v>5233.34</v>
      </c>
      <c r="I5" s="13">
        <f t="shared" ref="I5:I13" si="0">SUM(C5:H5)</f>
        <v>213042.86</v>
      </c>
      <c r="J5" s="1"/>
      <c r="K5" s="1"/>
      <c r="L5" s="1"/>
      <c r="M5" s="1"/>
      <c r="N5" s="1"/>
      <c r="O5" s="1"/>
    </row>
    <row r="6" spans="2:15" x14ac:dyDescent="0.25">
      <c r="B6" t="s">
        <v>1</v>
      </c>
      <c r="C6" s="14"/>
      <c r="D6" s="13"/>
      <c r="E6" s="13"/>
      <c r="F6" s="13">
        <v>2071.59</v>
      </c>
      <c r="G6" s="13">
        <v>10605.43</v>
      </c>
      <c r="H6" s="13">
        <v>215.49</v>
      </c>
      <c r="I6" s="13">
        <f t="shared" si="0"/>
        <v>12892.51</v>
      </c>
      <c r="J6" s="1"/>
      <c r="K6" s="1"/>
      <c r="L6" s="1"/>
      <c r="M6" s="1"/>
      <c r="N6" s="1"/>
      <c r="O6" s="1"/>
    </row>
    <row r="7" spans="2:15" x14ac:dyDescent="0.25">
      <c r="B7" t="s">
        <v>2</v>
      </c>
      <c r="C7" s="14"/>
      <c r="D7" s="13"/>
      <c r="E7" s="13"/>
      <c r="F7" s="13">
        <v>200000</v>
      </c>
      <c r="G7" s="13">
        <v>88512.58</v>
      </c>
      <c r="H7" s="13">
        <v>0</v>
      </c>
      <c r="I7" s="13">
        <f t="shared" si="0"/>
        <v>288512.58</v>
      </c>
      <c r="J7" s="1"/>
      <c r="K7" s="1"/>
      <c r="L7" s="1"/>
      <c r="M7" s="1"/>
      <c r="N7" s="1"/>
      <c r="O7" s="1"/>
    </row>
    <row r="8" spans="2:15" x14ac:dyDescent="0.25">
      <c r="B8" t="s">
        <v>12</v>
      </c>
      <c r="C8" s="14"/>
      <c r="D8" s="13"/>
      <c r="E8" s="13"/>
      <c r="F8" s="13">
        <v>95148.71</v>
      </c>
      <c r="G8" s="13">
        <v>360222.04</v>
      </c>
      <c r="H8" s="13"/>
      <c r="I8" s="13">
        <f t="shared" si="0"/>
        <v>455370.75</v>
      </c>
      <c r="J8" s="1"/>
      <c r="K8" s="1"/>
      <c r="L8" s="1"/>
      <c r="M8" s="1"/>
      <c r="N8" s="1"/>
      <c r="O8" s="1"/>
    </row>
    <row r="9" spans="2:15" x14ac:dyDescent="0.25">
      <c r="B9" t="s">
        <v>13</v>
      </c>
      <c r="C9" s="13"/>
      <c r="D9" s="13"/>
      <c r="E9" s="13"/>
      <c r="F9" s="13">
        <v>2317750</v>
      </c>
      <c r="G9" s="13">
        <v>4237206.01</v>
      </c>
      <c r="H9" s="13"/>
      <c r="I9" s="13">
        <f t="shared" si="0"/>
        <v>6554956.0099999998</v>
      </c>
      <c r="J9" s="1"/>
      <c r="K9" s="1"/>
      <c r="L9" s="1"/>
      <c r="M9" s="1"/>
      <c r="N9" s="1"/>
      <c r="O9" s="1"/>
    </row>
    <row r="10" spans="2:15" x14ac:dyDescent="0.25">
      <c r="B10" t="s">
        <v>7</v>
      </c>
      <c r="C10" s="13">
        <v>200000</v>
      </c>
      <c r="D10" s="13"/>
      <c r="E10" s="13"/>
      <c r="F10" s="13">
        <v>4425</v>
      </c>
      <c r="G10" s="13">
        <v>52491.05</v>
      </c>
      <c r="H10" s="13">
        <v>3240.05</v>
      </c>
      <c r="I10" s="13">
        <f t="shared" si="0"/>
        <v>260156.09999999998</v>
      </c>
      <c r="J10" s="1"/>
      <c r="K10" s="1"/>
      <c r="L10" s="1"/>
      <c r="M10" s="1"/>
      <c r="N10" s="1"/>
      <c r="O10" s="1"/>
    </row>
    <row r="11" spans="2:15" x14ac:dyDescent="0.25">
      <c r="B11" t="s">
        <v>8</v>
      </c>
      <c r="C11" s="13"/>
      <c r="D11" s="13"/>
      <c r="E11" s="13"/>
      <c r="F11" s="13">
        <v>187.81</v>
      </c>
      <c r="G11" s="13">
        <v>10848.230000000001</v>
      </c>
      <c r="H11" s="13">
        <v>1946.66</v>
      </c>
      <c r="I11" s="13">
        <f t="shared" si="0"/>
        <v>12982.7</v>
      </c>
      <c r="J11" s="1"/>
      <c r="K11" s="1"/>
      <c r="L11" s="1"/>
      <c r="M11" s="1"/>
      <c r="N11" s="1"/>
      <c r="O11" s="1"/>
    </row>
    <row r="12" spans="2:15" x14ac:dyDescent="0.25">
      <c r="B12" t="s">
        <v>4</v>
      </c>
      <c r="C12" s="21"/>
      <c r="D12" s="15">
        <v>4909.2</v>
      </c>
      <c r="E12" s="15">
        <v>4800</v>
      </c>
      <c r="F12" s="15">
        <v>10979.21</v>
      </c>
      <c r="G12" s="15">
        <v>94522.95</v>
      </c>
      <c r="H12" s="15">
        <v>39.869999999999997</v>
      </c>
      <c r="I12" s="13">
        <f t="shared" si="0"/>
        <v>115251.23</v>
      </c>
      <c r="J12" s="1"/>
      <c r="K12" s="1"/>
      <c r="L12" s="1"/>
      <c r="M12" s="1"/>
      <c r="N12" s="1"/>
      <c r="O12" s="1"/>
    </row>
    <row r="13" spans="2:15" ht="15.75" thickBot="1" x14ac:dyDescent="0.3">
      <c r="B13" s="5" t="s">
        <v>41</v>
      </c>
      <c r="C13" s="16">
        <f t="shared" ref="C13:H13" si="1">SUM(C5:C12)</f>
        <v>200000</v>
      </c>
      <c r="D13" s="16">
        <f t="shared" si="1"/>
        <v>4909.2</v>
      </c>
      <c r="E13" s="16">
        <f t="shared" si="1"/>
        <v>4800</v>
      </c>
      <c r="F13" s="16">
        <f t="shared" si="1"/>
        <v>2675352.88</v>
      </c>
      <c r="G13" s="16">
        <f t="shared" si="1"/>
        <v>5017427.25</v>
      </c>
      <c r="H13" s="16">
        <f t="shared" si="1"/>
        <v>10675.410000000002</v>
      </c>
      <c r="I13" s="16">
        <f t="shared" si="0"/>
        <v>7913164.7400000002</v>
      </c>
      <c r="J13" s="1"/>
      <c r="K13" s="1"/>
      <c r="L13" s="1"/>
      <c r="M13" s="1"/>
      <c r="N13" s="1"/>
      <c r="O13" s="1"/>
    </row>
    <row r="14" spans="2:15" ht="7.15" customHeight="1" x14ac:dyDescent="0.25">
      <c r="C14" s="13"/>
      <c r="D14" s="13"/>
      <c r="E14" s="13"/>
      <c r="F14" s="13"/>
      <c r="G14" s="13"/>
      <c r="H14" s="13"/>
      <c r="I14" s="13"/>
      <c r="J14" s="1"/>
      <c r="K14" s="1"/>
      <c r="L14" s="1"/>
      <c r="M14" s="1"/>
      <c r="N14" s="1"/>
      <c r="O14" s="1"/>
    </row>
    <row r="15" spans="2:15" x14ac:dyDescent="0.25">
      <c r="B15" t="s">
        <v>38</v>
      </c>
      <c r="C15" s="14">
        <v>63835.62</v>
      </c>
      <c r="D15" s="14">
        <v>184910.41</v>
      </c>
      <c r="E15" s="14">
        <v>16853.18</v>
      </c>
      <c r="F15" s="14">
        <v>5133.7</v>
      </c>
      <c r="G15" s="13">
        <v>-9742.0499999999993</v>
      </c>
      <c r="H15" s="13">
        <v>86088.3</v>
      </c>
      <c r="I15" s="13">
        <f>SUM(C15:H15)</f>
        <v>347079.16000000003</v>
      </c>
      <c r="J15" s="1"/>
      <c r="K15" s="1"/>
      <c r="L15" s="1"/>
      <c r="M15" s="1"/>
      <c r="N15" s="1"/>
      <c r="O15" s="1"/>
    </row>
    <row r="16" spans="2:15" ht="7.15" customHeight="1" x14ac:dyDescent="0.25">
      <c r="C16" s="13"/>
      <c r="D16" s="13"/>
      <c r="E16" s="13"/>
      <c r="F16" s="13"/>
      <c r="G16" s="13"/>
      <c r="H16" s="13"/>
      <c r="I16" s="13"/>
      <c r="J16" s="1"/>
      <c r="K16" s="1"/>
      <c r="L16" s="1"/>
      <c r="M16" s="1"/>
      <c r="N16" s="1"/>
      <c r="O16" s="1"/>
    </row>
    <row r="17" spans="2:15" ht="15.75" thickBot="1" x14ac:dyDescent="0.3">
      <c r="B17" s="5" t="s">
        <v>11</v>
      </c>
      <c r="C17" s="16">
        <f t="shared" ref="C17:H17" si="2">SUM(C13:C15)</f>
        <v>263835.62</v>
      </c>
      <c r="D17" s="16">
        <f t="shared" si="2"/>
        <v>189819.61000000002</v>
      </c>
      <c r="E17" s="16">
        <f t="shared" si="2"/>
        <v>21653.18</v>
      </c>
      <c r="F17" s="16">
        <f t="shared" si="2"/>
        <v>2680486.58</v>
      </c>
      <c r="G17" s="16">
        <f t="shared" si="2"/>
        <v>5007685.2</v>
      </c>
      <c r="H17" s="16">
        <f t="shared" si="2"/>
        <v>96763.71</v>
      </c>
      <c r="I17" s="16">
        <f>SUM(C17:H17)</f>
        <v>8260243.9000000004</v>
      </c>
      <c r="J17" s="1"/>
      <c r="K17" s="1"/>
      <c r="L17" s="1"/>
      <c r="M17" s="1"/>
      <c r="N17" s="1"/>
      <c r="O17" s="1"/>
    </row>
    <row r="18" spans="2:15" x14ac:dyDescent="0.25">
      <c r="C18" s="6"/>
      <c r="D18" s="6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</row>
    <row r="19" spans="2:15" x14ac:dyDescent="0.25">
      <c r="C19" s="6"/>
      <c r="D19" s="6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</row>
    <row r="20" spans="2:15" x14ac:dyDescent="0.25">
      <c r="C20" s="7"/>
      <c r="D20" s="7"/>
      <c r="E20" s="7"/>
      <c r="F20" s="7"/>
      <c r="G20" s="7"/>
      <c r="H20" s="7"/>
      <c r="I20" s="7"/>
    </row>
    <row r="21" spans="2:15" x14ac:dyDescent="0.25">
      <c r="C21" s="7"/>
      <c r="D21" s="7"/>
      <c r="E21" s="7"/>
      <c r="F21" s="7"/>
      <c r="G21" s="7"/>
      <c r="H21" s="7"/>
      <c r="I21" s="7"/>
    </row>
    <row r="22" spans="2:15" x14ac:dyDescent="0.25">
      <c r="C22" s="7"/>
      <c r="D22" s="7"/>
      <c r="E22" s="7"/>
      <c r="F22" s="7"/>
      <c r="G22" s="7"/>
      <c r="H22" s="7"/>
      <c r="I22" s="7"/>
    </row>
    <row r="23" spans="2:15" x14ac:dyDescent="0.25">
      <c r="C23" s="7"/>
      <c r="D23" s="7"/>
      <c r="E23" s="7"/>
      <c r="F23" s="7"/>
      <c r="G23" s="7"/>
      <c r="H23" s="7"/>
      <c r="I23" s="7"/>
    </row>
    <row r="24" spans="2:15" x14ac:dyDescent="0.25">
      <c r="C24" s="7"/>
      <c r="D24" s="7"/>
      <c r="E24" s="7"/>
      <c r="F24" s="7"/>
      <c r="G24" s="7"/>
      <c r="H24" s="7"/>
      <c r="I24" s="7"/>
    </row>
    <row r="25" spans="2:15" x14ac:dyDescent="0.25">
      <c r="C25" s="7"/>
      <c r="D25" s="7"/>
      <c r="E25" s="7"/>
      <c r="F25" s="7"/>
      <c r="G25" s="7"/>
      <c r="H25" s="7"/>
      <c r="I25" s="7"/>
    </row>
    <row r="26" spans="2:15" x14ac:dyDescent="0.25">
      <c r="C26" s="7"/>
      <c r="D26" s="7"/>
      <c r="E26" s="7"/>
      <c r="F26" s="7"/>
      <c r="G26" s="7"/>
      <c r="H26" s="7"/>
      <c r="I26" s="7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8"/>
  <sheetViews>
    <sheetView showGridLines="0" workbookViewId="0">
      <selection activeCell="B3" sqref="B3"/>
    </sheetView>
  </sheetViews>
  <sheetFormatPr defaultRowHeight="15" x14ac:dyDescent="0.25"/>
  <cols>
    <col min="2" max="2" width="6.28515625" customWidth="1"/>
    <col min="3" max="3" width="25.28515625" bestFit="1" customWidth="1"/>
    <col min="4" max="8" width="8.5703125" customWidth="1"/>
  </cols>
  <sheetData>
    <row r="1" spans="3:14" x14ac:dyDescent="0.25">
      <c r="C1" t="s">
        <v>63</v>
      </c>
      <c r="D1" s="2"/>
      <c r="E1" s="2"/>
      <c r="F1" s="2"/>
      <c r="G1" s="2"/>
    </row>
    <row r="2" spans="3:14" x14ac:dyDescent="0.25">
      <c r="D2" s="2"/>
      <c r="E2" s="2"/>
      <c r="F2" s="2"/>
      <c r="G2" s="2"/>
    </row>
    <row r="3" spans="3:14" x14ac:dyDescent="0.25">
      <c r="D3" s="8">
        <v>2018</v>
      </c>
      <c r="E3" s="8">
        <v>2019</v>
      </c>
      <c r="F3" s="8">
        <v>2020</v>
      </c>
      <c r="G3" s="8">
        <v>2021</v>
      </c>
      <c r="H3" s="8" t="s">
        <v>11</v>
      </c>
    </row>
    <row r="4" spans="3:14" x14ac:dyDescent="0.25">
      <c r="F4" s="1"/>
      <c r="G4" s="1"/>
      <c r="H4" s="1"/>
      <c r="I4" s="1"/>
      <c r="J4" s="1"/>
      <c r="K4" s="1"/>
      <c r="L4" s="1"/>
      <c r="M4" s="1"/>
      <c r="N4" s="1"/>
    </row>
    <row r="5" spans="3:14" x14ac:dyDescent="0.25">
      <c r="C5" t="s">
        <v>0</v>
      </c>
      <c r="D5" s="17">
        <v>2419.16</v>
      </c>
      <c r="E5" s="17">
        <v>15878.01</v>
      </c>
      <c r="F5" s="17">
        <v>28213.46</v>
      </c>
      <c r="G5" s="17">
        <v>82123.070000000022</v>
      </c>
      <c r="H5" s="17">
        <f>SUM(D5:G5)</f>
        <v>128633.70000000001</v>
      </c>
      <c r="I5" s="1"/>
      <c r="J5" s="1"/>
      <c r="K5" s="1"/>
      <c r="L5" s="1"/>
      <c r="M5" s="1"/>
      <c r="N5" s="1"/>
    </row>
    <row r="6" spans="3:14" x14ac:dyDescent="0.25">
      <c r="C6" t="s">
        <v>1</v>
      </c>
      <c r="D6" s="17"/>
      <c r="E6" s="17">
        <v>1598</v>
      </c>
      <c r="F6" s="17">
        <v>21943.53</v>
      </c>
      <c r="G6" s="17">
        <v>3998.08</v>
      </c>
      <c r="H6" s="17">
        <f t="shared" ref="H6:H12" si="0">SUM(D6:G6)</f>
        <v>27539.61</v>
      </c>
      <c r="I6" s="1"/>
      <c r="J6" s="1"/>
      <c r="K6" s="1"/>
      <c r="L6" s="1"/>
      <c r="M6" s="1"/>
      <c r="N6" s="1"/>
    </row>
    <row r="7" spans="3:14" x14ac:dyDescent="0.25">
      <c r="C7" t="s">
        <v>2</v>
      </c>
      <c r="D7" s="17"/>
      <c r="E7" s="17"/>
      <c r="F7" s="17">
        <v>104.98</v>
      </c>
      <c r="G7" s="17">
        <v>61382.640000000007</v>
      </c>
      <c r="H7" s="17">
        <f t="shared" si="0"/>
        <v>61487.62000000001</v>
      </c>
      <c r="I7" s="1"/>
      <c r="J7" s="1"/>
      <c r="K7" s="1"/>
      <c r="L7" s="1"/>
      <c r="M7" s="1"/>
      <c r="N7" s="1"/>
    </row>
    <row r="8" spans="3:14" x14ac:dyDescent="0.25">
      <c r="C8" t="s">
        <v>17</v>
      </c>
      <c r="D8" s="17">
        <v>30317.5</v>
      </c>
      <c r="E8" s="17">
        <v>50262.5</v>
      </c>
      <c r="F8" s="17">
        <v>184050</v>
      </c>
      <c r="G8" s="17">
        <v>573951.78</v>
      </c>
      <c r="H8" s="17">
        <f t="shared" si="0"/>
        <v>838581.78</v>
      </c>
      <c r="I8" s="1"/>
      <c r="J8" s="1"/>
      <c r="K8" s="1"/>
      <c r="L8" s="1"/>
      <c r="M8" s="1"/>
      <c r="N8" s="1"/>
    </row>
    <row r="9" spans="3:14" x14ac:dyDescent="0.25">
      <c r="C9" t="s">
        <v>7</v>
      </c>
      <c r="D9" s="17">
        <v>18947</v>
      </c>
      <c r="E9" s="17">
        <v>8820</v>
      </c>
      <c r="F9" s="17">
        <v>12515.77</v>
      </c>
      <c r="G9" s="17"/>
      <c r="H9" s="17">
        <f t="shared" si="0"/>
        <v>40282.770000000004</v>
      </c>
      <c r="I9" s="1"/>
      <c r="J9" s="1"/>
      <c r="K9" s="1"/>
      <c r="L9" s="1"/>
      <c r="M9" s="1"/>
      <c r="N9" s="1"/>
    </row>
    <row r="10" spans="3:14" x14ac:dyDescent="0.25">
      <c r="C10" t="s">
        <v>8</v>
      </c>
      <c r="D10" s="17">
        <v>68.13</v>
      </c>
      <c r="E10" s="17">
        <v>92</v>
      </c>
      <c r="F10" s="17">
        <v>0</v>
      </c>
      <c r="G10" s="17">
        <v>93727.22</v>
      </c>
      <c r="H10" s="17">
        <f t="shared" si="0"/>
        <v>93887.35</v>
      </c>
      <c r="I10" s="1"/>
      <c r="J10" s="1"/>
      <c r="K10" s="1"/>
      <c r="L10" s="1"/>
      <c r="M10" s="1"/>
      <c r="N10" s="1"/>
    </row>
    <row r="11" spans="3:14" x14ac:dyDescent="0.25">
      <c r="C11" t="s">
        <v>4</v>
      </c>
      <c r="D11" s="19">
        <v>142.29</v>
      </c>
      <c r="E11" s="19">
        <v>2215.5700000000002</v>
      </c>
      <c r="F11" s="19">
        <v>7159.24</v>
      </c>
      <c r="G11" s="19">
        <v>9793.25</v>
      </c>
      <c r="H11" s="17">
        <f t="shared" si="0"/>
        <v>19310.349999999999</v>
      </c>
      <c r="I11" s="1"/>
      <c r="J11" s="1"/>
      <c r="K11" s="1"/>
      <c r="L11" s="1"/>
      <c r="M11" s="1"/>
      <c r="N11" s="1"/>
    </row>
    <row r="12" spans="3:14" x14ac:dyDescent="0.25">
      <c r="C12" t="s">
        <v>49</v>
      </c>
      <c r="D12" s="19"/>
      <c r="E12" s="19"/>
      <c r="F12" s="19"/>
      <c r="G12" s="19">
        <v>190023.95999999996</v>
      </c>
      <c r="H12" s="17">
        <f t="shared" si="0"/>
        <v>190023.95999999996</v>
      </c>
      <c r="I12" s="1"/>
      <c r="J12" s="1"/>
      <c r="K12" s="1"/>
      <c r="L12" s="1"/>
      <c r="M12" s="1"/>
      <c r="N12" s="1"/>
    </row>
    <row r="13" spans="3:14" ht="15.75" thickBot="1" x14ac:dyDescent="0.3">
      <c r="C13" s="5" t="s">
        <v>11</v>
      </c>
      <c r="D13" s="20">
        <f>SUM(D5:D11)</f>
        <v>51894.080000000002</v>
      </c>
      <c r="E13" s="20">
        <f>SUM(E5:E11)</f>
        <v>78866.080000000016</v>
      </c>
      <c r="F13" s="20">
        <f>SUM(F5:F11)</f>
        <v>253986.97999999998</v>
      </c>
      <c r="G13" s="20">
        <v>1015000</v>
      </c>
      <c r="H13" s="20">
        <f>SUM(D13:G13)</f>
        <v>1399747.1400000001</v>
      </c>
      <c r="I13" s="1"/>
      <c r="J13" s="1"/>
      <c r="K13" s="1"/>
      <c r="L13" s="1"/>
      <c r="M13" s="1"/>
      <c r="N13" s="1"/>
    </row>
    <row r="14" spans="3:14" x14ac:dyDescent="0.25">
      <c r="D14" s="17"/>
      <c r="E14" s="17"/>
      <c r="F14" s="17"/>
      <c r="G14" s="17"/>
      <c r="H14" s="17"/>
      <c r="I14" s="1"/>
      <c r="J14" s="1"/>
      <c r="K14" s="1"/>
      <c r="L14" s="1"/>
      <c r="M14" s="1"/>
      <c r="N14" s="1"/>
    </row>
    <row r="15" spans="3:14" ht="15.75" thickBot="1" x14ac:dyDescent="0.3">
      <c r="C15" s="5" t="s">
        <v>39</v>
      </c>
      <c r="D15" s="22">
        <v>51894.080000000002</v>
      </c>
      <c r="E15" s="22">
        <v>78866.080000000002</v>
      </c>
      <c r="F15" s="22">
        <v>400000</v>
      </c>
      <c r="G15" s="22">
        <v>1000000</v>
      </c>
      <c r="H15" s="20">
        <f t="shared" ref="H15:H16" si="1">SUM(D15:G15)</f>
        <v>1530760.1600000001</v>
      </c>
      <c r="I15" s="1"/>
      <c r="J15" s="1"/>
      <c r="K15" s="1"/>
      <c r="L15" s="1"/>
      <c r="M15" s="1"/>
      <c r="N15" s="1"/>
    </row>
    <row r="16" spans="3:14" ht="15.75" thickBot="1" x14ac:dyDescent="0.3">
      <c r="C16" s="5" t="s">
        <v>40</v>
      </c>
      <c r="D16" s="20">
        <f>D13-D15</f>
        <v>0</v>
      </c>
      <c r="E16" s="20">
        <f>E13-E15</f>
        <v>0</v>
      </c>
      <c r="F16" s="20">
        <f>F13-F15</f>
        <v>-146013.02000000002</v>
      </c>
      <c r="G16" s="20">
        <f>G13-G15</f>
        <v>15000</v>
      </c>
      <c r="H16" s="20">
        <f t="shared" si="1"/>
        <v>-131013.02000000002</v>
      </c>
      <c r="I16" s="1"/>
      <c r="J16" s="1"/>
      <c r="K16" s="1"/>
      <c r="L16" s="1"/>
      <c r="M16" s="1"/>
      <c r="N16" s="1"/>
    </row>
    <row r="17" spans="4:14" x14ac:dyDescent="0.25">
      <c r="D17" s="17"/>
      <c r="E17" s="17"/>
      <c r="F17" s="17"/>
      <c r="G17" s="17"/>
      <c r="H17" s="17"/>
      <c r="I17" s="1"/>
      <c r="J17" s="1"/>
      <c r="K17" s="1"/>
      <c r="L17" s="1"/>
      <c r="M17" s="1"/>
      <c r="N17" s="1"/>
    </row>
    <row r="18" spans="4:14" x14ac:dyDescent="0.25">
      <c r="D18" s="17"/>
      <c r="E18" s="17"/>
      <c r="F18" s="17"/>
      <c r="G18" s="17"/>
      <c r="H18" s="17"/>
      <c r="I18" s="1"/>
      <c r="J18" s="1"/>
      <c r="K18" s="1"/>
      <c r="L18" s="1"/>
      <c r="M18" s="1"/>
      <c r="N18" s="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showGridLines="0" workbookViewId="0">
      <selection activeCell="B5" sqref="B5"/>
    </sheetView>
  </sheetViews>
  <sheetFormatPr defaultRowHeight="15" x14ac:dyDescent="0.25"/>
  <cols>
    <col min="1" max="1" width="6.28515625" customWidth="1"/>
    <col min="2" max="2" width="39.28515625" bestFit="1" customWidth="1"/>
    <col min="3" max="3" width="11" bestFit="1" customWidth="1"/>
    <col min="4" max="5" width="12.42578125" bestFit="1" customWidth="1"/>
  </cols>
  <sheetData>
    <row r="1" spans="2:11" x14ac:dyDescent="0.25">
      <c r="B1" t="s">
        <v>55</v>
      </c>
      <c r="C1" s="2"/>
      <c r="D1" s="2"/>
    </row>
    <row r="2" spans="2:11" x14ac:dyDescent="0.25">
      <c r="C2" s="2"/>
      <c r="D2" s="2"/>
    </row>
    <row r="3" spans="2:11" x14ac:dyDescent="0.25">
      <c r="C3" s="8">
        <v>2018</v>
      </c>
      <c r="D3" s="8">
        <v>2019</v>
      </c>
      <c r="E3" s="8" t="s">
        <v>11</v>
      </c>
    </row>
    <row r="4" spans="2:11" x14ac:dyDescent="0.25">
      <c r="C4" s="4"/>
      <c r="D4" s="4"/>
      <c r="E4" s="3"/>
      <c r="F4" s="1"/>
      <c r="G4" s="1"/>
      <c r="H4" s="1"/>
      <c r="I4" s="1"/>
      <c r="J4" s="1"/>
      <c r="K4" s="1"/>
    </row>
    <row r="5" spans="2:11" x14ac:dyDescent="0.25">
      <c r="B5" t="s">
        <v>0</v>
      </c>
      <c r="C5" s="17">
        <v>113039.12</v>
      </c>
      <c r="D5" s="17">
        <v>175757.77</v>
      </c>
      <c r="E5" s="17">
        <f t="shared" ref="E5:E13" si="0">SUM(C5:D5)</f>
        <v>288796.89</v>
      </c>
      <c r="F5" s="1"/>
      <c r="G5" s="1"/>
      <c r="H5" s="1"/>
      <c r="I5" s="1"/>
      <c r="J5" s="1"/>
      <c r="K5" s="1"/>
    </row>
    <row r="6" spans="2:11" x14ac:dyDescent="0.25">
      <c r="B6" t="s">
        <v>1</v>
      </c>
      <c r="C6" s="17">
        <v>4109</v>
      </c>
      <c r="D6" s="17">
        <v>1334.58</v>
      </c>
      <c r="E6" s="17">
        <f t="shared" si="0"/>
        <v>5443.58</v>
      </c>
      <c r="F6" s="1"/>
      <c r="G6" s="1"/>
      <c r="H6" s="1"/>
      <c r="I6" s="1"/>
      <c r="J6" s="1"/>
      <c r="K6" s="1"/>
    </row>
    <row r="7" spans="2:11" x14ac:dyDescent="0.25">
      <c r="B7" t="s">
        <v>2</v>
      </c>
      <c r="C7" s="17">
        <v>67062.95</v>
      </c>
      <c r="D7" s="17">
        <v>842472.28</v>
      </c>
      <c r="E7" s="17">
        <f t="shared" si="0"/>
        <v>909535.23</v>
      </c>
      <c r="F7" s="1"/>
      <c r="G7" s="1"/>
      <c r="H7" s="1"/>
      <c r="I7" s="1"/>
      <c r="J7" s="1"/>
      <c r="K7" s="1"/>
    </row>
    <row r="8" spans="2:11" x14ac:dyDescent="0.25">
      <c r="B8" t="s">
        <v>3</v>
      </c>
      <c r="C8" s="17">
        <v>18911.55</v>
      </c>
      <c r="D8" s="17"/>
      <c r="E8" s="17">
        <f t="shared" si="0"/>
        <v>18911.55</v>
      </c>
      <c r="F8" s="1"/>
      <c r="G8" s="1"/>
      <c r="H8" s="1"/>
      <c r="I8" s="1"/>
      <c r="J8" s="1"/>
      <c r="K8" s="1"/>
    </row>
    <row r="9" spans="2:11" x14ac:dyDescent="0.25">
      <c r="B9" t="s">
        <v>18</v>
      </c>
      <c r="C9" s="17"/>
      <c r="D9" s="17">
        <v>35484</v>
      </c>
      <c r="E9" s="17">
        <f t="shared" si="0"/>
        <v>35484</v>
      </c>
      <c r="F9" s="1"/>
      <c r="G9" s="1"/>
      <c r="H9" s="1"/>
      <c r="I9" s="1"/>
      <c r="J9" s="1"/>
      <c r="K9" s="1"/>
    </row>
    <row r="10" spans="2:11" x14ac:dyDescent="0.25">
      <c r="B10" t="s">
        <v>7</v>
      </c>
      <c r="C10" s="17">
        <v>22768.48</v>
      </c>
      <c r="D10" s="17">
        <v>4123.75</v>
      </c>
      <c r="E10" s="17">
        <f t="shared" si="0"/>
        <v>26892.23</v>
      </c>
      <c r="F10" s="1"/>
      <c r="G10" s="1"/>
      <c r="H10" s="1"/>
      <c r="I10" s="1"/>
      <c r="J10" s="1"/>
      <c r="K10" s="1"/>
    </row>
    <row r="11" spans="2:11" x14ac:dyDescent="0.25">
      <c r="B11" t="s">
        <v>8</v>
      </c>
      <c r="C11" s="17">
        <v>1276.6099999999999</v>
      </c>
      <c r="D11" s="17">
        <v>3287.24</v>
      </c>
      <c r="E11" s="17">
        <f t="shared" si="0"/>
        <v>4563.8499999999995</v>
      </c>
      <c r="F11" s="1"/>
      <c r="G11" s="1"/>
      <c r="H11" s="1"/>
      <c r="I11" s="1"/>
      <c r="J11" s="1"/>
      <c r="K11" s="1"/>
    </row>
    <row r="12" spans="2:11" x14ac:dyDescent="0.25">
      <c r="B12" t="s">
        <v>4</v>
      </c>
      <c r="C12" s="19">
        <v>318.79000000000002</v>
      </c>
      <c r="D12" s="19">
        <v>7886.51</v>
      </c>
      <c r="E12" s="17">
        <f t="shared" si="0"/>
        <v>8205.3000000000011</v>
      </c>
      <c r="F12" s="1"/>
      <c r="G12" s="1"/>
      <c r="H12" s="1"/>
      <c r="I12" s="1"/>
      <c r="J12" s="1"/>
      <c r="K12" s="1"/>
    </row>
    <row r="13" spans="2:11" ht="15.75" thickBot="1" x14ac:dyDescent="0.3">
      <c r="B13" s="5" t="s">
        <v>11</v>
      </c>
      <c r="C13" s="20">
        <f>SUM(C5:C12)</f>
        <v>227486.5</v>
      </c>
      <c r="D13" s="20">
        <f>SUM(D5:D12)</f>
        <v>1070346.1299999999</v>
      </c>
      <c r="E13" s="20">
        <f t="shared" si="0"/>
        <v>1297832.6299999999</v>
      </c>
      <c r="F13" s="1"/>
      <c r="G13" s="1"/>
      <c r="H13" s="1"/>
      <c r="I13" s="1"/>
      <c r="J13" s="1"/>
      <c r="K13" s="1"/>
    </row>
    <row r="14" spans="2:11" x14ac:dyDescent="0.25">
      <c r="C14" s="6"/>
      <c r="D14" s="6"/>
      <c r="E14" s="6"/>
      <c r="F14" s="1"/>
      <c r="G14" s="1"/>
      <c r="H14" s="1"/>
      <c r="I14" s="1"/>
      <c r="J14" s="1"/>
      <c r="K14" s="1"/>
    </row>
    <row r="15" spans="2:11" x14ac:dyDescent="0.25">
      <c r="C15" s="6"/>
      <c r="D15" s="6"/>
      <c r="E15" s="6"/>
      <c r="F15" s="1"/>
      <c r="G15" s="1"/>
      <c r="H15" s="1"/>
      <c r="I15" s="1"/>
      <c r="J15" s="1"/>
      <c r="K15" s="1"/>
    </row>
    <row r="16" spans="2:11" x14ac:dyDescent="0.25">
      <c r="C16" s="6"/>
      <c r="D16" s="6"/>
      <c r="E16" s="6"/>
      <c r="F16" s="1"/>
      <c r="G16" s="1"/>
      <c r="H16" s="1"/>
      <c r="I16" s="1"/>
      <c r="J16" s="1"/>
      <c r="K16" s="1"/>
    </row>
    <row r="17" spans="3:11" x14ac:dyDescent="0.25">
      <c r="C17" s="6"/>
      <c r="D17" s="6"/>
      <c r="E17" s="6"/>
      <c r="F17" s="1"/>
      <c r="G17" s="1"/>
      <c r="H17" s="1"/>
      <c r="I17" s="1"/>
      <c r="J17" s="1"/>
      <c r="K17" s="1"/>
    </row>
    <row r="18" spans="3:11" x14ac:dyDescent="0.25">
      <c r="C18" s="6"/>
      <c r="D18" s="6"/>
      <c r="E18" s="6"/>
      <c r="F18" s="1"/>
      <c r="G18" s="1"/>
      <c r="H18" s="1"/>
      <c r="I18" s="1"/>
      <c r="J18" s="1"/>
      <c r="K18" s="1"/>
    </row>
    <row r="19" spans="3:11" x14ac:dyDescent="0.25">
      <c r="C19" s="6"/>
      <c r="D19" s="6"/>
      <c r="E19" s="6"/>
      <c r="F19" s="1"/>
      <c r="G19" s="1"/>
      <c r="H19" s="1"/>
      <c r="I19" s="1"/>
      <c r="J19" s="1"/>
      <c r="K19" s="1"/>
    </row>
    <row r="20" spans="3:11" x14ac:dyDescent="0.25">
      <c r="C20" s="7"/>
      <c r="D20" s="7"/>
      <c r="E20" s="7"/>
    </row>
    <row r="21" spans="3:11" x14ac:dyDescent="0.25">
      <c r="C21" s="7"/>
      <c r="D21" s="7"/>
      <c r="E21" s="7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showGridLines="0" workbookViewId="0">
      <selection activeCell="C13" sqref="C13"/>
    </sheetView>
  </sheetViews>
  <sheetFormatPr defaultRowHeight="15" x14ac:dyDescent="0.25"/>
  <cols>
    <col min="1" max="1" width="6.28515625" customWidth="1"/>
    <col min="2" max="2" width="36.5703125" bestFit="1" customWidth="1"/>
    <col min="3" max="4" width="12.42578125" bestFit="1" customWidth="1"/>
  </cols>
  <sheetData>
    <row r="1" spans="2:10" x14ac:dyDescent="0.25">
      <c r="B1" t="s">
        <v>56</v>
      </c>
      <c r="C1" s="2"/>
    </row>
    <row r="2" spans="2:10" x14ac:dyDescent="0.25">
      <c r="C2" s="2"/>
    </row>
    <row r="3" spans="2:10" x14ac:dyDescent="0.25">
      <c r="C3" s="8">
        <v>2020</v>
      </c>
      <c r="D3" s="8" t="s">
        <v>11</v>
      </c>
    </row>
    <row r="4" spans="2:10" x14ac:dyDescent="0.25">
      <c r="C4" s="3"/>
      <c r="D4" s="3"/>
      <c r="E4" s="1"/>
      <c r="F4" s="1"/>
      <c r="G4" s="1"/>
      <c r="H4" s="1"/>
      <c r="I4" s="1"/>
      <c r="J4" s="1"/>
    </row>
    <row r="5" spans="2:10" x14ac:dyDescent="0.25">
      <c r="B5" t="s">
        <v>0</v>
      </c>
      <c r="C5" s="17">
        <v>332665.90000000002</v>
      </c>
      <c r="D5" s="17">
        <f t="shared" ref="D5:D19" si="0">SUM(C5:C5)</f>
        <v>332665.90000000002</v>
      </c>
      <c r="E5" s="6"/>
      <c r="F5" s="1"/>
      <c r="G5" s="1"/>
      <c r="H5" s="1"/>
      <c r="I5" s="1"/>
      <c r="J5" s="1"/>
    </row>
    <row r="6" spans="2:10" x14ac:dyDescent="0.25">
      <c r="B6" t="s">
        <v>1</v>
      </c>
      <c r="C6" s="17">
        <v>69781.5</v>
      </c>
      <c r="D6" s="17">
        <f t="shared" si="0"/>
        <v>69781.5</v>
      </c>
      <c r="E6" s="6"/>
      <c r="F6" s="1"/>
      <c r="G6" s="1"/>
      <c r="H6" s="1"/>
      <c r="I6" s="1"/>
      <c r="J6" s="1"/>
    </row>
    <row r="7" spans="2:10" x14ac:dyDescent="0.25">
      <c r="B7" t="s">
        <v>2</v>
      </c>
      <c r="C7" s="17">
        <f>597589.87+438650.66</f>
        <v>1036240.53</v>
      </c>
      <c r="D7" s="17">
        <f t="shared" si="0"/>
        <v>1036240.53</v>
      </c>
      <c r="E7" s="6"/>
      <c r="F7" s="1"/>
      <c r="G7" s="1"/>
      <c r="H7" s="1"/>
      <c r="I7" s="1"/>
      <c r="J7" s="1"/>
    </row>
    <row r="8" spans="2:10" x14ac:dyDescent="0.25">
      <c r="B8" t="s">
        <v>21</v>
      </c>
      <c r="C8" s="17">
        <v>47025</v>
      </c>
      <c r="D8" s="17">
        <f t="shared" si="0"/>
        <v>47025</v>
      </c>
      <c r="E8" s="6"/>
      <c r="F8" s="1"/>
      <c r="G8" s="1"/>
      <c r="H8" s="1"/>
      <c r="I8" s="1"/>
      <c r="J8" s="1"/>
    </row>
    <row r="9" spans="2:10" x14ac:dyDescent="0.25">
      <c r="B9" t="s">
        <v>15</v>
      </c>
      <c r="C9" s="17">
        <v>132815</v>
      </c>
      <c r="D9" s="17">
        <f t="shared" si="0"/>
        <v>132815</v>
      </c>
      <c r="E9" s="6"/>
      <c r="F9" s="1"/>
      <c r="G9" s="1"/>
      <c r="H9" s="1"/>
      <c r="I9" s="1"/>
      <c r="J9" s="1"/>
    </row>
    <row r="10" spans="2:10" x14ac:dyDescent="0.25">
      <c r="B10" t="s">
        <v>19</v>
      </c>
      <c r="C10" s="17">
        <v>151803.51</v>
      </c>
      <c r="D10" s="17">
        <f t="shared" si="0"/>
        <v>151803.51</v>
      </c>
      <c r="E10" s="6"/>
      <c r="F10" s="1"/>
      <c r="G10" s="1"/>
      <c r="H10" s="1"/>
      <c r="I10" s="1"/>
      <c r="J10" s="1"/>
    </row>
    <row r="11" spans="2:10" x14ac:dyDescent="0.25">
      <c r="B11" t="s">
        <v>20</v>
      </c>
      <c r="C11" s="17">
        <v>118255.6</v>
      </c>
      <c r="D11" s="17">
        <f t="shared" si="0"/>
        <v>118255.6</v>
      </c>
      <c r="E11" s="6"/>
      <c r="F11" s="1"/>
      <c r="G11" s="1"/>
      <c r="H11" s="1"/>
      <c r="I11" s="1"/>
      <c r="J11" s="1"/>
    </row>
    <row r="12" spans="2:10" x14ac:dyDescent="0.25">
      <c r="B12" t="s">
        <v>6</v>
      </c>
      <c r="C12" s="17">
        <v>165337</v>
      </c>
      <c r="D12" s="17">
        <f t="shared" si="0"/>
        <v>165337</v>
      </c>
      <c r="E12" s="6"/>
      <c r="F12" s="1"/>
      <c r="G12" s="1"/>
      <c r="H12" s="1"/>
      <c r="I12" s="1"/>
      <c r="J12" s="1"/>
    </row>
    <row r="13" spans="2:10" x14ac:dyDescent="0.25">
      <c r="B13" t="s">
        <v>22</v>
      </c>
      <c r="C13" s="17">
        <v>36648.239999999998</v>
      </c>
      <c r="D13" s="17">
        <f t="shared" si="0"/>
        <v>36648.239999999998</v>
      </c>
      <c r="E13" s="6"/>
      <c r="F13" s="1"/>
      <c r="G13" s="1"/>
      <c r="H13" s="1"/>
      <c r="I13" s="1"/>
      <c r="J13" s="1"/>
    </row>
    <row r="14" spans="2:10" x14ac:dyDescent="0.25">
      <c r="B14" t="s">
        <v>23</v>
      </c>
      <c r="C14" s="17">
        <v>39037.5</v>
      </c>
      <c r="D14" s="17">
        <f t="shared" si="0"/>
        <v>39037.5</v>
      </c>
      <c r="E14" s="6"/>
      <c r="F14" s="1"/>
      <c r="G14" s="1"/>
      <c r="H14" s="1"/>
      <c r="I14" s="1"/>
      <c r="J14" s="1"/>
    </row>
    <row r="15" spans="2:10" x14ac:dyDescent="0.25">
      <c r="B15" t="s">
        <v>10</v>
      </c>
      <c r="C15" s="17">
        <v>182375</v>
      </c>
      <c r="D15" s="17">
        <f t="shared" si="0"/>
        <v>182375</v>
      </c>
      <c r="E15" s="6"/>
      <c r="F15" s="1"/>
      <c r="G15" s="1"/>
      <c r="H15" s="1"/>
      <c r="I15" s="1"/>
      <c r="J15" s="1"/>
    </row>
    <row r="16" spans="2:10" x14ac:dyDescent="0.25">
      <c r="B16" t="s">
        <v>7</v>
      </c>
      <c r="C16" s="17">
        <v>118363.87</v>
      </c>
      <c r="D16" s="17">
        <f t="shared" si="0"/>
        <v>118363.87</v>
      </c>
      <c r="E16" s="6"/>
      <c r="F16" s="1"/>
      <c r="G16" s="1"/>
      <c r="H16" s="1"/>
      <c r="I16" s="1"/>
      <c r="J16" s="1"/>
    </row>
    <row r="17" spans="2:10" x14ac:dyDescent="0.25">
      <c r="B17" t="s">
        <v>8</v>
      </c>
      <c r="C17" s="17">
        <f>600+3087.85+534.5</f>
        <v>4222.3500000000004</v>
      </c>
      <c r="D17" s="17">
        <f t="shared" si="0"/>
        <v>4222.3500000000004</v>
      </c>
      <c r="E17" s="6"/>
      <c r="F17" s="1"/>
      <c r="G17" s="1"/>
      <c r="H17" s="1"/>
      <c r="I17" s="1"/>
      <c r="J17" s="1"/>
    </row>
    <row r="18" spans="2:10" x14ac:dyDescent="0.25">
      <c r="B18" t="s">
        <v>4</v>
      </c>
      <c r="C18" s="19">
        <v>11015.84</v>
      </c>
      <c r="D18" s="17">
        <f t="shared" si="0"/>
        <v>11015.84</v>
      </c>
      <c r="E18" s="6"/>
      <c r="F18" s="1"/>
      <c r="G18" s="1"/>
      <c r="H18" s="1"/>
      <c r="I18" s="1"/>
      <c r="J18" s="1"/>
    </row>
    <row r="19" spans="2:10" ht="15.75" thickBot="1" x14ac:dyDescent="0.3">
      <c r="B19" s="5" t="s">
        <v>11</v>
      </c>
      <c r="C19" s="20">
        <f>SUM(C5:C18)</f>
        <v>2445586.8400000003</v>
      </c>
      <c r="D19" s="20">
        <f t="shared" si="0"/>
        <v>2445586.8400000003</v>
      </c>
      <c r="E19" s="6"/>
      <c r="F19" s="1"/>
      <c r="G19" s="1"/>
      <c r="H19" s="1"/>
      <c r="I19" s="1"/>
      <c r="J19" s="1"/>
    </row>
    <row r="20" spans="2:10" x14ac:dyDescent="0.25">
      <c r="C20" s="6"/>
      <c r="D20" s="6"/>
      <c r="E20" s="6"/>
      <c r="F20" s="1"/>
      <c r="G20" s="1"/>
      <c r="H20" s="1"/>
      <c r="I20" s="1"/>
      <c r="J20" s="1"/>
    </row>
    <row r="21" spans="2:10" ht="15.75" thickBot="1" x14ac:dyDescent="0.3">
      <c r="B21" s="5" t="s">
        <v>39</v>
      </c>
      <c r="C21" s="20">
        <v>2036943</v>
      </c>
      <c r="D21" s="20">
        <v>2036943</v>
      </c>
      <c r="E21" s="6"/>
      <c r="F21" s="1"/>
      <c r="G21" s="1"/>
      <c r="H21" s="1"/>
      <c r="I21" s="1"/>
      <c r="J21" s="1"/>
    </row>
    <row r="22" spans="2:10" ht="15.75" thickBot="1" x14ac:dyDescent="0.3">
      <c r="B22" s="5" t="s">
        <v>40</v>
      </c>
      <c r="C22" s="20">
        <f>C19-C21</f>
        <v>408643.84000000032</v>
      </c>
      <c r="D22" s="20">
        <f>D19-D21</f>
        <v>408643.84000000032</v>
      </c>
      <c r="E22" s="6"/>
      <c r="F22" s="1"/>
      <c r="G22" s="1"/>
      <c r="H22" s="1"/>
      <c r="I22" s="1"/>
      <c r="J22" s="1"/>
    </row>
    <row r="23" spans="2:10" x14ac:dyDescent="0.25">
      <c r="C23" s="6"/>
      <c r="D23" s="6"/>
      <c r="E23" s="6"/>
      <c r="F23" s="1"/>
      <c r="G23" s="1"/>
      <c r="H23" s="1"/>
      <c r="I23" s="1"/>
      <c r="J23" s="1"/>
    </row>
    <row r="24" spans="2:10" x14ac:dyDescent="0.25">
      <c r="C24" s="6"/>
      <c r="D24" s="6"/>
      <c r="E24" s="6"/>
      <c r="F24" s="1"/>
      <c r="G24" s="1"/>
      <c r="H24" s="1"/>
      <c r="I24" s="1"/>
      <c r="J24" s="1"/>
    </row>
    <row r="25" spans="2:10" x14ac:dyDescent="0.25">
      <c r="C25" s="6"/>
      <c r="D25" s="6"/>
      <c r="E25" s="6"/>
      <c r="F25" s="1"/>
      <c r="G25" s="1"/>
      <c r="H25" s="1"/>
      <c r="I25" s="1"/>
      <c r="J25" s="1"/>
    </row>
    <row r="26" spans="2:10" x14ac:dyDescent="0.25">
      <c r="C26" s="7"/>
      <c r="D26" s="7"/>
      <c r="E26" s="7"/>
    </row>
    <row r="27" spans="2:10" x14ac:dyDescent="0.25">
      <c r="C27" s="7"/>
      <c r="D27" s="7"/>
      <c r="E27" s="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showGridLines="0" workbookViewId="0">
      <selection activeCell="B9" sqref="B9"/>
    </sheetView>
  </sheetViews>
  <sheetFormatPr defaultRowHeight="15" x14ac:dyDescent="0.25"/>
  <cols>
    <col min="1" max="1" width="13.28515625" customWidth="1"/>
    <col min="2" max="2" width="41.28515625" customWidth="1"/>
    <col min="3" max="3" width="11.7109375" bestFit="1" customWidth="1"/>
    <col min="4" max="4" width="14.28515625" bestFit="1" customWidth="1"/>
    <col min="5" max="5" width="12.5703125" bestFit="1" customWidth="1"/>
    <col min="6" max="6" width="14.28515625" bestFit="1" customWidth="1"/>
  </cols>
  <sheetData>
    <row r="1" spans="2:12" x14ac:dyDescent="0.25">
      <c r="B1" t="s">
        <v>57</v>
      </c>
    </row>
    <row r="2" spans="2:12" x14ac:dyDescent="0.25">
      <c r="C2" s="2"/>
      <c r="D2" s="2"/>
      <c r="E2" s="2"/>
    </row>
    <row r="3" spans="2:12" x14ac:dyDescent="0.25">
      <c r="C3" s="8">
        <v>2019</v>
      </c>
      <c r="D3" s="8">
        <v>2020</v>
      </c>
      <c r="E3" s="8">
        <v>2021</v>
      </c>
      <c r="F3" s="8" t="s">
        <v>11</v>
      </c>
    </row>
    <row r="4" spans="2:12" ht="9" customHeight="1" x14ac:dyDescent="0.25"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t="s">
        <v>48</v>
      </c>
      <c r="C5" s="17">
        <v>109530.66</v>
      </c>
      <c r="D5" s="17">
        <v>1486874.14</v>
      </c>
      <c r="E5" s="17">
        <v>375862</v>
      </c>
      <c r="F5" s="18">
        <f>SUM(C5:E5)</f>
        <v>1972266.7999999998</v>
      </c>
      <c r="G5" s="6"/>
      <c r="H5" s="1"/>
      <c r="I5" s="1"/>
      <c r="J5" s="1"/>
      <c r="K5" s="1"/>
      <c r="L5" s="1"/>
    </row>
    <row r="6" spans="2:12" x14ac:dyDescent="0.25">
      <c r="B6" t="s">
        <v>24</v>
      </c>
      <c r="C6" s="17">
        <v>52075</v>
      </c>
      <c r="D6" s="17">
        <v>211194.66</v>
      </c>
      <c r="E6" s="17">
        <v>643988.61437605077</v>
      </c>
      <c r="F6" s="18">
        <f t="shared" ref="F6:F17" si="0">SUM(C6:E6)</f>
        <v>907258.2743760508</v>
      </c>
      <c r="G6" s="6"/>
      <c r="H6" s="1"/>
      <c r="I6" s="1"/>
      <c r="J6" s="1"/>
      <c r="K6" s="1"/>
      <c r="L6" s="1"/>
    </row>
    <row r="7" spans="2:12" x14ac:dyDescent="0.25">
      <c r="B7" t="s">
        <v>25</v>
      </c>
      <c r="C7" s="17"/>
      <c r="D7" s="17">
        <v>160995.79</v>
      </c>
      <c r="E7" s="17">
        <v>58051</v>
      </c>
      <c r="F7" s="18">
        <f t="shared" si="0"/>
        <v>219046.79</v>
      </c>
      <c r="G7" s="6"/>
      <c r="H7" s="1"/>
      <c r="I7" s="1"/>
      <c r="J7" s="1"/>
      <c r="K7" s="1"/>
      <c r="L7" s="1"/>
    </row>
    <row r="8" spans="2:12" x14ac:dyDescent="0.25">
      <c r="B8" t="s">
        <v>21</v>
      </c>
      <c r="C8" s="17"/>
      <c r="D8" s="17">
        <v>38862.5</v>
      </c>
      <c r="E8" s="17">
        <v>26351.5</v>
      </c>
      <c r="F8" s="18">
        <f t="shared" si="0"/>
        <v>65214</v>
      </c>
      <c r="G8" s="6"/>
      <c r="H8" s="1"/>
      <c r="I8" s="1"/>
      <c r="J8" s="1"/>
      <c r="K8" s="1"/>
      <c r="L8" s="1"/>
    </row>
    <row r="9" spans="2:12" x14ac:dyDescent="0.25">
      <c r="B9" t="s">
        <v>26</v>
      </c>
      <c r="C9" s="17"/>
      <c r="D9" s="17">
        <v>2468937</v>
      </c>
      <c r="E9" s="17"/>
      <c r="F9" s="18">
        <f t="shared" si="0"/>
        <v>2468937</v>
      </c>
      <c r="G9" s="6"/>
      <c r="H9" s="1"/>
      <c r="I9" s="1"/>
      <c r="J9" s="1"/>
      <c r="K9" s="1"/>
      <c r="L9" s="1"/>
    </row>
    <row r="10" spans="2:12" x14ac:dyDescent="0.25">
      <c r="B10" t="s">
        <v>47</v>
      </c>
      <c r="C10" s="17"/>
      <c r="D10" s="17"/>
      <c r="E10" s="17">
        <v>5956300.2276287656</v>
      </c>
      <c r="F10" s="18">
        <f t="shared" si="0"/>
        <v>5956300.2276287656</v>
      </c>
      <c r="G10" s="6"/>
      <c r="H10" s="1"/>
      <c r="I10" s="1"/>
      <c r="J10" s="1"/>
      <c r="K10" s="1"/>
      <c r="L10" s="1"/>
    </row>
    <row r="11" spans="2:12" x14ac:dyDescent="0.25">
      <c r="B11" t="s">
        <v>20</v>
      </c>
      <c r="C11" s="17">
        <v>104824.95</v>
      </c>
      <c r="D11" s="17">
        <v>972364.41</v>
      </c>
      <c r="E11" s="17">
        <v>221305</v>
      </c>
      <c r="F11" s="18">
        <f t="shared" si="0"/>
        <v>1298494.3600000001</v>
      </c>
      <c r="G11" s="6"/>
      <c r="H11" s="1"/>
      <c r="I11" s="1"/>
      <c r="J11" s="1"/>
      <c r="K11" s="1"/>
      <c r="L11" s="1"/>
    </row>
    <row r="12" spans="2:12" x14ac:dyDescent="0.25">
      <c r="B12" t="s">
        <v>27</v>
      </c>
      <c r="C12" s="17"/>
      <c r="D12" s="17">
        <v>172100.39</v>
      </c>
      <c r="E12" s="17">
        <v>103513</v>
      </c>
      <c r="F12" s="18">
        <f t="shared" si="0"/>
        <v>275613.39</v>
      </c>
      <c r="G12" s="6"/>
      <c r="H12" s="1"/>
      <c r="I12" s="1"/>
      <c r="J12" s="1"/>
      <c r="K12" s="1"/>
      <c r="L12" s="1"/>
    </row>
    <row r="13" spans="2:12" x14ac:dyDescent="0.25">
      <c r="B13" t="s">
        <v>28</v>
      </c>
      <c r="C13" s="17"/>
      <c r="D13" s="17">
        <v>7885382.4699999997</v>
      </c>
      <c r="E13" s="17">
        <v>2910733.8281946471</v>
      </c>
      <c r="F13" s="18">
        <f t="shared" si="0"/>
        <v>10796116.298194647</v>
      </c>
      <c r="G13" s="6"/>
      <c r="H13" s="1"/>
      <c r="I13" s="1"/>
      <c r="J13" s="1"/>
      <c r="K13" s="1"/>
      <c r="L13" s="1"/>
    </row>
    <row r="14" spans="2:12" x14ac:dyDescent="0.25">
      <c r="B14" t="s">
        <v>29</v>
      </c>
      <c r="C14" s="17"/>
      <c r="D14" s="17">
        <v>38972.5</v>
      </c>
      <c r="E14" s="17"/>
      <c r="F14" s="18">
        <f t="shared" si="0"/>
        <v>38972.5</v>
      </c>
      <c r="G14" s="6"/>
      <c r="H14" s="1"/>
      <c r="I14" s="1"/>
      <c r="J14" s="1"/>
      <c r="K14" s="1"/>
      <c r="L14" s="1"/>
    </row>
    <row r="15" spans="2:12" x14ac:dyDescent="0.25">
      <c r="B15" t="s">
        <v>9</v>
      </c>
      <c r="C15" s="17"/>
      <c r="D15" s="17">
        <v>2785391.44</v>
      </c>
      <c r="E15" s="17">
        <v>1834471.8298005366</v>
      </c>
      <c r="F15" s="18">
        <f t="shared" si="0"/>
        <v>4619863.2698005363</v>
      </c>
      <c r="G15" s="6"/>
      <c r="H15" s="1"/>
      <c r="I15" s="1"/>
      <c r="J15" s="1"/>
      <c r="K15" s="1"/>
      <c r="L15" s="1"/>
    </row>
    <row r="16" spans="2:12" x14ac:dyDescent="0.25">
      <c r="B16" t="s">
        <v>7</v>
      </c>
      <c r="C16" s="17">
        <v>29128.14</v>
      </c>
      <c r="D16" s="17">
        <v>288405.18</v>
      </c>
      <c r="E16" s="17"/>
      <c r="F16" s="18">
        <f t="shared" si="0"/>
        <v>317533.32</v>
      </c>
      <c r="G16" s="6"/>
      <c r="H16" s="1"/>
      <c r="I16" s="1"/>
      <c r="J16" s="1"/>
      <c r="K16" s="1"/>
      <c r="L16" s="1"/>
    </row>
    <row r="17" spans="2:12" x14ac:dyDescent="0.25">
      <c r="B17" t="s">
        <v>8</v>
      </c>
      <c r="C17" s="17">
        <v>205574.82</v>
      </c>
      <c r="D17" s="17">
        <v>476518.92000000004</v>
      </c>
      <c r="E17" s="17">
        <v>1399</v>
      </c>
      <c r="F17" s="18">
        <f t="shared" si="0"/>
        <v>683492.74</v>
      </c>
      <c r="G17" s="6"/>
      <c r="H17" s="1"/>
      <c r="I17" s="1"/>
      <c r="J17" s="1"/>
      <c r="K17" s="1"/>
      <c r="L17" s="1"/>
    </row>
    <row r="18" spans="2:12" ht="9" customHeight="1" x14ac:dyDescent="0.25">
      <c r="C18" s="19"/>
      <c r="D18" s="19"/>
      <c r="E18" s="19"/>
      <c r="F18" s="18"/>
      <c r="G18" s="6"/>
      <c r="H18" s="1"/>
      <c r="I18" s="1"/>
      <c r="J18" s="1"/>
      <c r="K18" s="1"/>
      <c r="L18" s="1"/>
    </row>
    <row r="19" spans="2:12" ht="15.75" thickBot="1" x14ac:dyDescent="0.3">
      <c r="B19" s="30" t="s">
        <v>11</v>
      </c>
      <c r="C19" s="31">
        <f t="shared" ref="C19:D19" si="1">SUM(C5:C18)</f>
        <v>501133.57</v>
      </c>
      <c r="D19" s="31">
        <f t="shared" si="1"/>
        <v>16985999.399999999</v>
      </c>
      <c r="E19" s="31">
        <f>29619000-C19-D19</f>
        <v>12131867.030000001</v>
      </c>
      <c r="F19" s="31">
        <f>SUM(C19:E19)</f>
        <v>29619000</v>
      </c>
      <c r="G19" s="6"/>
      <c r="H19" s="1"/>
      <c r="I19" s="1"/>
      <c r="J19" s="1"/>
      <c r="K19" s="1"/>
      <c r="L19" s="1"/>
    </row>
    <row r="20" spans="2:12" ht="9" customHeight="1" x14ac:dyDescent="0.25">
      <c r="C20" s="17"/>
      <c r="D20" s="17"/>
      <c r="E20" s="17"/>
      <c r="F20" s="17"/>
      <c r="G20" s="6"/>
      <c r="H20" s="1"/>
      <c r="I20" s="1"/>
      <c r="J20" s="1"/>
      <c r="K20" s="1"/>
      <c r="L20" s="1"/>
    </row>
    <row r="21" spans="2:12" ht="15.75" thickBot="1" x14ac:dyDescent="0.3">
      <c r="B21" s="28" t="s">
        <v>50</v>
      </c>
      <c r="C21" s="29">
        <v>-274109.65999999997</v>
      </c>
      <c r="D21" s="29">
        <v>-12105336.689999999</v>
      </c>
      <c r="E21" s="29">
        <v>-8611292.4317037761</v>
      </c>
      <c r="F21" s="29">
        <f>SUM(C21:E21)</f>
        <v>-20990738.781703778</v>
      </c>
      <c r="G21" s="6"/>
      <c r="H21" s="1"/>
      <c r="I21" s="1"/>
      <c r="J21" s="1"/>
      <c r="K21" s="1"/>
      <c r="L21" s="1"/>
    </row>
    <row r="22" spans="2:12" ht="15.75" thickBot="1" x14ac:dyDescent="0.3">
      <c r="B22" s="30" t="s">
        <v>51</v>
      </c>
      <c r="C22" s="31">
        <f>SUM(C19:C21)</f>
        <v>227023.91000000003</v>
      </c>
      <c r="D22" s="31">
        <f>SUM(D19:D21)</f>
        <v>4880662.709999999</v>
      </c>
      <c r="E22" s="31">
        <f>SUM(E19:E21)</f>
        <v>3520574.5982962251</v>
      </c>
      <c r="F22" s="31">
        <f>SUM(C22:E22)</f>
        <v>8628261.2182962243</v>
      </c>
      <c r="G22" s="6"/>
      <c r="H22" s="1"/>
      <c r="I22" s="1"/>
      <c r="J22" s="1"/>
      <c r="K22" s="1"/>
      <c r="L22" s="1"/>
    </row>
    <row r="23" spans="2:12" ht="15.75" thickBot="1" x14ac:dyDescent="0.3">
      <c r="B23" s="32"/>
      <c r="C23" s="33"/>
      <c r="D23" s="33"/>
      <c r="E23" s="33"/>
      <c r="F23" s="33"/>
      <c r="G23" s="6"/>
      <c r="H23" s="1"/>
      <c r="I23" s="1"/>
      <c r="J23" s="1"/>
      <c r="K23" s="1"/>
      <c r="L23" s="1"/>
    </row>
    <row r="24" spans="2:12" ht="15.75" thickBot="1" x14ac:dyDescent="0.3">
      <c r="B24" s="30" t="s">
        <v>52</v>
      </c>
      <c r="C24" s="31">
        <v>501133.57</v>
      </c>
      <c r="D24" s="31">
        <v>20000000</v>
      </c>
      <c r="E24" s="31">
        <v>11200000</v>
      </c>
      <c r="F24" s="31">
        <f>SUM(C24:E24)</f>
        <v>31701133.57</v>
      </c>
      <c r="G24" s="6"/>
      <c r="H24" s="1"/>
      <c r="I24" s="1"/>
      <c r="J24" s="1"/>
      <c r="K24" s="1"/>
      <c r="L24" s="1"/>
    </row>
    <row r="25" spans="2:12" ht="15.75" thickBot="1" x14ac:dyDescent="0.3">
      <c r="B25" s="5" t="s">
        <v>40</v>
      </c>
      <c r="C25" s="20">
        <f>C19-C24</f>
        <v>0</v>
      </c>
      <c r="D25" s="20">
        <f>D19-D24</f>
        <v>-3014000.6000000015</v>
      </c>
      <c r="E25" s="20">
        <f>E19-E24</f>
        <v>931867.03000000119</v>
      </c>
      <c r="F25" s="20">
        <f>SUM(C25:E25)</f>
        <v>-2082133.5700000003</v>
      </c>
      <c r="G25" s="6"/>
      <c r="H25" s="1"/>
      <c r="I25" s="1"/>
      <c r="J25" s="1"/>
      <c r="K25" s="1"/>
      <c r="L25" s="1"/>
    </row>
    <row r="26" spans="2:12" x14ac:dyDescent="0.25">
      <c r="C26" s="17"/>
      <c r="D26" s="17"/>
      <c r="E26" s="17"/>
      <c r="F26" s="17"/>
      <c r="G26" s="6"/>
      <c r="H26" s="1"/>
      <c r="I26" s="1"/>
      <c r="J26" s="1"/>
      <c r="K26" s="1"/>
      <c r="L26" s="1"/>
    </row>
    <row r="27" spans="2:12" ht="15.75" thickBot="1" x14ac:dyDescent="0.3">
      <c r="B27" s="30" t="s">
        <v>53</v>
      </c>
      <c r="C27" s="31">
        <v>227023.57</v>
      </c>
      <c r="D27" s="31">
        <v>5000000</v>
      </c>
      <c r="E27" s="31">
        <v>2800000</v>
      </c>
      <c r="F27" s="31">
        <f>SUM(C27:E27)</f>
        <v>8027023.5700000003</v>
      </c>
      <c r="G27" s="6"/>
      <c r="H27" s="1"/>
      <c r="I27" s="1"/>
      <c r="J27" s="1"/>
      <c r="K27" s="1"/>
      <c r="L27" s="1"/>
    </row>
    <row r="28" spans="2:12" ht="15.75" thickBot="1" x14ac:dyDescent="0.3">
      <c r="B28" s="5" t="s">
        <v>40</v>
      </c>
      <c r="C28" s="20">
        <f>C22-C27</f>
        <v>0.34000000002561137</v>
      </c>
      <c r="D28" s="20">
        <f>D22-D27</f>
        <v>-119337.29000000097</v>
      </c>
      <c r="E28" s="20">
        <f>E22-E27</f>
        <v>720574.59829622507</v>
      </c>
      <c r="F28" s="20">
        <f>SUM(C28:E28)</f>
        <v>601237.64829622419</v>
      </c>
      <c r="G28" s="6"/>
      <c r="H28" s="1"/>
      <c r="I28" s="1"/>
      <c r="J28" s="1"/>
      <c r="K28" s="1"/>
      <c r="L28" s="1"/>
    </row>
    <row r="29" spans="2:12" x14ac:dyDescent="0.25">
      <c r="C29" s="17"/>
      <c r="D29" s="17"/>
      <c r="E29" s="17"/>
      <c r="F29" s="27"/>
      <c r="G29" s="6"/>
      <c r="H29" s="1"/>
      <c r="I29" s="1"/>
      <c r="J29" s="1"/>
      <c r="K29" s="1"/>
      <c r="L29" s="1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24"/>
  <sheetViews>
    <sheetView showGridLines="0" workbookViewId="0">
      <selection activeCell="C5" sqref="C5"/>
    </sheetView>
  </sheetViews>
  <sheetFormatPr defaultRowHeight="15" x14ac:dyDescent="0.25"/>
  <cols>
    <col min="2" max="2" width="6.28515625" customWidth="1"/>
    <col min="3" max="3" width="41.28515625" bestFit="1" customWidth="1"/>
    <col min="4" max="5" width="12.42578125" bestFit="1" customWidth="1"/>
    <col min="6" max="6" width="13.5703125" bestFit="1" customWidth="1"/>
  </cols>
  <sheetData>
    <row r="1" spans="3:12" x14ac:dyDescent="0.25">
      <c r="C1" t="s">
        <v>58</v>
      </c>
    </row>
    <row r="2" spans="3:12" x14ac:dyDescent="0.25">
      <c r="D2" s="2"/>
      <c r="E2" s="2"/>
    </row>
    <row r="3" spans="3:12" x14ac:dyDescent="0.25">
      <c r="D3" s="8">
        <v>2018</v>
      </c>
      <c r="E3" s="8">
        <v>2019</v>
      </c>
      <c r="F3" s="8" t="s">
        <v>11</v>
      </c>
    </row>
    <row r="4" spans="3:12" x14ac:dyDescent="0.25">
      <c r="F4" s="1"/>
      <c r="G4" s="1"/>
      <c r="H4" s="1"/>
      <c r="I4" s="1"/>
      <c r="J4" s="1"/>
      <c r="K4" s="1"/>
      <c r="L4" s="1"/>
    </row>
    <row r="5" spans="3:12" x14ac:dyDescent="0.25">
      <c r="C5" t="s">
        <v>0</v>
      </c>
      <c r="D5" s="10">
        <v>172820.55</v>
      </c>
      <c r="E5" s="10">
        <v>48090.05</v>
      </c>
      <c r="F5" s="10">
        <f t="shared" ref="F5:F19" si="0">SUM(D5:E5)</f>
        <v>220910.59999999998</v>
      </c>
      <c r="G5" s="1"/>
      <c r="H5" s="1"/>
      <c r="I5" s="1"/>
      <c r="J5" s="1"/>
      <c r="K5" s="1"/>
      <c r="L5" s="1"/>
    </row>
    <row r="6" spans="3:12" x14ac:dyDescent="0.25">
      <c r="C6" t="s">
        <v>1</v>
      </c>
      <c r="D6" s="10">
        <v>18013.53</v>
      </c>
      <c r="E6" s="10">
        <v>3716.1</v>
      </c>
      <c r="F6" s="10">
        <f t="shared" si="0"/>
        <v>21729.629999999997</v>
      </c>
      <c r="G6" s="1"/>
      <c r="H6" s="1"/>
      <c r="I6" s="1"/>
      <c r="J6" s="1"/>
      <c r="K6" s="1"/>
      <c r="L6" s="1"/>
    </row>
    <row r="7" spans="3:12" x14ac:dyDescent="0.25">
      <c r="C7" t="s">
        <v>2</v>
      </c>
      <c r="D7" s="10">
        <v>1444961</v>
      </c>
      <c r="E7" s="10">
        <v>755613.02</v>
      </c>
      <c r="F7" s="10">
        <f t="shared" si="0"/>
        <v>2200574.02</v>
      </c>
      <c r="G7" s="1"/>
      <c r="H7" s="1"/>
      <c r="I7" s="1"/>
      <c r="J7" s="1"/>
      <c r="K7" s="1"/>
      <c r="L7" s="1"/>
    </row>
    <row r="8" spans="3:12" x14ac:dyDescent="0.25">
      <c r="C8" t="s">
        <v>30</v>
      </c>
      <c r="D8" s="10">
        <v>344014.9</v>
      </c>
      <c r="E8" s="10">
        <v>368202.42000000004</v>
      </c>
      <c r="F8" s="10">
        <f t="shared" si="0"/>
        <v>712217.32000000007</v>
      </c>
      <c r="G8" s="1"/>
      <c r="H8" s="1"/>
      <c r="I8" s="1"/>
      <c r="J8" s="1"/>
      <c r="K8" s="1"/>
      <c r="L8" s="1"/>
    </row>
    <row r="9" spans="3:12" x14ac:dyDescent="0.25">
      <c r="C9" t="s">
        <v>31</v>
      </c>
      <c r="D9" s="10">
        <v>3236932.25</v>
      </c>
      <c r="E9" s="10">
        <v>2455929.38</v>
      </c>
      <c r="F9" s="10">
        <f t="shared" si="0"/>
        <v>5692861.6299999999</v>
      </c>
      <c r="G9" s="1"/>
      <c r="H9" s="1"/>
      <c r="I9" s="1"/>
      <c r="J9" s="1"/>
      <c r="K9" s="1"/>
      <c r="L9" s="1"/>
    </row>
    <row r="10" spans="3:12" x14ac:dyDescent="0.25">
      <c r="C10" t="s">
        <v>32</v>
      </c>
      <c r="D10" s="10">
        <v>138025.5</v>
      </c>
      <c r="E10" s="10"/>
      <c r="F10" s="10">
        <f t="shared" si="0"/>
        <v>138025.5</v>
      </c>
      <c r="G10" s="1"/>
      <c r="H10" s="1"/>
      <c r="I10" s="1"/>
      <c r="J10" s="1"/>
      <c r="K10" s="1"/>
      <c r="L10" s="1"/>
    </row>
    <row r="11" spans="3:12" x14ac:dyDescent="0.25">
      <c r="C11" t="s">
        <v>33</v>
      </c>
      <c r="D11" s="10">
        <v>22650</v>
      </c>
      <c r="E11" s="10">
        <v>28012.5</v>
      </c>
      <c r="F11" s="10">
        <f t="shared" si="0"/>
        <v>50662.5</v>
      </c>
      <c r="G11" s="1"/>
      <c r="H11" s="1"/>
      <c r="I11" s="1"/>
      <c r="J11" s="1"/>
      <c r="K11" s="1"/>
      <c r="L11" s="1"/>
    </row>
    <row r="12" spans="3:12" x14ac:dyDescent="0.25">
      <c r="C12" t="s">
        <v>34</v>
      </c>
      <c r="D12" s="10">
        <v>293623.2</v>
      </c>
      <c r="E12" s="10">
        <v>308531.7</v>
      </c>
      <c r="F12" s="10">
        <f t="shared" si="0"/>
        <v>602154.9</v>
      </c>
      <c r="G12" s="1"/>
      <c r="H12" s="1"/>
      <c r="I12" s="1"/>
      <c r="J12" s="1"/>
      <c r="K12" s="1"/>
      <c r="L12" s="1"/>
    </row>
    <row r="13" spans="3:12" x14ac:dyDescent="0.25">
      <c r="C13" t="s">
        <v>35</v>
      </c>
      <c r="D13" s="10">
        <v>148551</v>
      </c>
      <c r="E13" s="10">
        <v>90492</v>
      </c>
      <c r="F13" s="10">
        <f t="shared" si="0"/>
        <v>239043</v>
      </c>
      <c r="G13" s="1"/>
      <c r="H13" s="1"/>
      <c r="I13" s="1"/>
      <c r="J13" s="1"/>
      <c r="K13" s="1"/>
      <c r="L13" s="1"/>
    </row>
    <row r="14" spans="3:12" x14ac:dyDescent="0.25">
      <c r="C14" t="s">
        <v>36</v>
      </c>
      <c r="D14" s="10">
        <v>47620</v>
      </c>
      <c r="E14" s="10"/>
      <c r="F14" s="10">
        <f t="shared" si="0"/>
        <v>47620</v>
      </c>
      <c r="G14" s="1"/>
      <c r="H14" s="1"/>
      <c r="I14" s="1"/>
      <c r="J14" s="1"/>
      <c r="K14" s="1"/>
      <c r="L14" s="1"/>
    </row>
    <row r="15" spans="3:12" x14ac:dyDescent="0.25">
      <c r="C15" t="s">
        <v>37</v>
      </c>
      <c r="D15" s="10">
        <v>59924.39</v>
      </c>
      <c r="E15" s="10"/>
      <c r="F15" s="10">
        <f t="shared" si="0"/>
        <v>59924.39</v>
      </c>
      <c r="G15" s="1"/>
      <c r="H15" s="1"/>
      <c r="I15" s="1"/>
      <c r="J15" s="1"/>
      <c r="K15" s="1"/>
      <c r="L15" s="1"/>
    </row>
    <row r="16" spans="3:12" x14ac:dyDescent="0.25">
      <c r="C16" t="s">
        <v>7</v>
      </c>
      <c r="D16" s="10">
        <v>65407.4</v>
      </c>
      <c r="E16" s="10">
        <v>18344.47</v>
      </c>
      <c r="F16" s="10">
        <f t="shared" si="0"/>
        <v>83751.87</v>
      </c>
      <c r="G16" s="1"/>
      <c r="H16" s="1"/>
      <c r="I16" s="1"/>
      <c r="J16" s="1"/>
      <c r="K16" s="1"/>
      <c r="L16" s="1"/>
    </row>
    <row r="17" spans="3:12" x14ac:dyDescent="0.25">
      <c r="C17" t="s">
        <v>8</v>
      </c>
      <c r="D17" s="10">
        <v>228500.13999999998</v>
      </c>
      <c r="E17" s="10">
        <v>146570.51999999999</v>
      </c>
      <c r="F17" s="10">
        <f t="shared" si="0"/>
        <v>375070.66</v>
      </c>
      <c r="G17" s="1"/>
      <c r="H17" s="1"/>
      <c r="I17" s="1"/>
      <c r="J17" s="1"/>
      <c r="K17" s="1"/>
      <c r="L17" s="1"/>
    </row>
    <row r="18" spans="3:12" x14ac:dyDescent="0.25">
      <c r="C18" t="s">
        <v>4</v>
      </c>
      <c r="D18" s="11">
        <v>59121.25</v>
      </c>
      <c r="E18" s="11">
        <v>48110.83</v>
      </c>
      <c r="F18" s="10">
        <f t="shared" si="0"/>
        <v>107232.08</v>
      </c>
      <c r="G18" s="1"/>
      <c r="H18" s="1"/>
      <c r="I18" s="1"/>
      <c r="J18" s="1"/>
      <c r="K18" s="1"/>
      <c r="L18" s="1"/>
    </row>
    <row r="19" spans="3:12" ht="15.75" thickBot="1" x14ac:dyDescent="0.3">
      <c r="C19" s="5" t="s">
        <v>11</v>
      </c>
      <c r="D19" s="12">
        <f>SUM(D5:D18)</f>
        <v>6280165.1100000003</v>
      </c>
      <c r="E19" s="12">
        <f>SUM(E5:E18)</f>
        <v>4271612.99</v>
      </c>
      <c r="F19" s="12">
        <f t="shared" si="0"/>
        <v>10551778.100000001</v>
      </c>
      <c r="G19" s="1"/>
      <c r="H19" s="1"/>
      <c r="I19" s="1"/>
      <c r="J19" s="1"/>
      <c r="K19" s="1"/>
      <c r="L19" s="1"/>
    </row>
    <row r="20" spans="3:12" x14ac:dyDescent="0.25">
      <c r="D20" s="6"/>
      <c r="E20" s="6"/>
      <c r="F20" s="6"/>
      <c r="G20" s="1"/>
      <c r="H20" s="1"/>
      <c r="I20" s="1"/>
      <c r="J20" s="1"/>
      <c r="K20" s="1"/>
      <c r="L20" s="1"/>
    </row>
    <row r="21" spans="3:12" x14ac:dyDescent="0.25">
      <c r="C21" t="s">
        <v>42</v>
      </c>
      <c r="D21" s="17">
        <f>D19</f>
        <v>6280165.1100000003</v>
      </c>
      <c r="E21" s="17">
        <v>0</v>
      </c>
      <c r="F21" s="17">
        <f>SUM(D21:E21)</f>
        <v>6280165.1100000003</v>
      </c>
      <c r="G21" s="1"/>
      <c r="H21" s="1"/>
      <c r="I21" s="1"/>
      <c r="J21" s="1"/>
      <c r="K21" s="1"/>
      <c r="L21" s="1"/>
    </row>
    <row r="22" spans="3:12" x14ac:dyDescent="0.25">
      <c r="C22" t="s">
        <v>43</v>
      </c>
      <c r="D22" s="17">
        <f>D19-D21</f>
        <v>0</v>
      </c>
      <c r="E22" s="17">
        <f>E19-E21</f>
        <v>4271612.99</v>
      </c>
      <c r="F22" s="17">
        <f>SUM(D22:E22)</f>
        <v>4271612.99</v>
      </c>
      <c r="G22" s="1"/>
      <c r="H22" s="1"/>
      <c r="I22" s="1"/>
      <c r="J22" s="1"/>
      <c r="K22" s="1"/>
      <c r="L22" s="1"/>
    </row>
    <row r="23" spans="3:12" ht="15.75" thickBot="1" x14ac:dyDescent="0.3">
      <c r="C23" s="5" t="s">
        <v>11</v>
      </c>
      <c r="D23" s="20">
        <f>SUM(D21:D22)</f>
        <v>6280165.1100000003</v>
      </c>
      <c r="E23" s="20">
        <f t="shared" ref="E23:F23" si="1">SUM(E21:E22)</f>
        <v>4271612.99</v>
      </c>
      <c r="F23" s="20">
        <f t="shared" si="1"/>
        <v>10551778.100000001</v>
      </c>
      <c r="G23" s="1"/>
      <c r="H23" s="1"/>
      <c r="I23" s="1"/>
      <c r="J23" s="1"/>
      <c r="K23" s="1"/>
      <c r="L23" s="1"/>
    </row>
    <row r="24" spans="3:12" x14ac:dyDescent="0.25">
      <c r="D24" s="6"/>
      <c r="E24" s="6"/>
      <c r="F24" s="6"/>
      <c r="G24" s="1"/>
      <c r="H24" s="1"/>
      <c r="I24" s="1"/>
      <c r="J24" s="1"/>
      <c r="K24" s="1"/>
      <c r="L24" s="1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13"/>
  <sheetViews>
    <sheetView showGridLines="0" workbookViewId="0">
      <selection activeCell="C5" sqref="C5"/>
    </sheetView>
  </sheetViews>
  <sheetFormatPr defaultRowHeight="15" x14ac:dyDescent="0.25"/>
  <cols>
    <col min="2" max="2" width="6.28515625" customWidth="1"/>
    <col min="3" max="3" width="41.28515625" bestFit="1" customWidth="1"/>
    <col min="4" max="4" width="12.42578125" bestFit="1" customWidth="1"/>
    <col min="5" max="5" width="13.5703125" bestFit="1" customWidth="1"/>
  </cols>
  <sheetData>
    <row r="1" spans="3:11" x14ac:dyDescent="0.25">
      <c r="C1" t="s">
        <v>59</v>
      </c>
      <c r="D1" s="2"/>
    </row>
    <row r="2" spans="3:11" x14ac:dyDescent="0.25">
      <c r="D2" s="2"/>
    </row>
    <row r="3" spans="3:11" x14ac:dyDescent="0.25">
      <c r="D3" s="8">
        <v>2021</v>
      </c>
      <c r="E3" s="8" t="s">
        <v>11</v>
      </c>
    </row>
    <row r="4" spans="3:11" x14ac:dyDescent="0.25">
      <c r="E4" s="1"/>
      <c r="F4" s="1"/>
      <c r="G4" s="1"/>
      <c r="H4" s="1"/>
      <c r="I4" s="1"/>
      <c r="J4" s="1"/>
      <c r="K4" s="1"/>
    </row>
    <row r="5" spans="3:11" x14ac:dyDescent="0.25">
      <c r="C5" t="s">
        <v>0</v>
      </c>
      <c r="D5" s="10">
        <v>115000</v>
      </c>
      <c r="E5" s="10">
        <f t="shared" ref="E5:E10" si="0">SUM(D5:D5)</f>
        <v>115000</v>
      </c>
      <c r="F5" s="1"/>
      <c r="G5" s="1"/>
      <c r="H5" s="1"/>
      <c r="I5" s="1"/>
      <c r="J5" s="1"/>
      <c r="K5" s="1"/>
    </row>
    <row r="6" spans="3:11" x14ac:dyDescent="0.25">
      <c r="C6" t="s">
        <v>1</v>
      </c>
      <c r="D6" s="10">
        <v>28300</v>
      </c>
      <c r="E6" s="10">
        <f t="shared" si="0"/>
        <v>28300</v>
      </c>
      <c r="F6" s="1"/>
      <c r="G6" s="1"/>
      <c r="H6" s="1"/>
      <c r="I6" s="1"/>
      <c r="J6" s="1"/>
      <c r="K6" s="1"/>
    </row>
    <row r="7" spans="3:11" x14ac:dyDescent="0.25">
      <c r="C7" t="s">
        <v>2</v>
      </c>
      <c r="D7" s="10">
        <v>25000</v>
      </c>
      <c r="E7" s="10">
        <f t="shared" si="0"/>
        <v>25000</v>
      </c>
      <c r="F7" s="1"/>
      <c r="G7" s="1"/>
      <c r="H7" s="1"/>
      <c r="I7" s="1"/>
      <c r="J7" s="1"/>
      <c r="K7" s="1"/>
    </row>
    <row r="8" spans="3:11" x14ac:dyDescent="0.25">
      <c r="C8" t="s">
        <v>46</v>
      </c>
      <c r="D8" s="10">
        <v>115000</v>
      </c>
      <c r="E8" s="10">
        <f t="shared" si="0"/>
        <v>115000</v>
      </c>
      <c r="F8" s="1"/>
      <c r="G8" s="1"/>
      <c r="H8" s="1"/>
      <c r="I8" s="1"/>
      <c r="J8" s="1"/>
      <c r="K8" s="1"/>
    </row>
    <row r="9" spans="3:11" x14ac:dyDescent="0.25">
      <c r="C9" t="s">
        <v>4</v>
      </c>
      <c r="D9" s="11">
        <v>17000</v>
      </c>
      <c r="E9" s="10">
        <f t="shared" si="0"/>
        <v>17000</v>
      </c>
      <c r="F9" s="1"/>
      <c r="G9" s="1"/>
      <c r="H9" s="1"/>
      <c r="I9" s="1"/>
      <c r="J9" s="1"/>
      <c r="K9" s="1"/>
    </row>
    <row r="10" spans="3:11" ht="15.75" thickBot="1" x14ac:dyDescent="0.3">
      <c r="C10" s="5" t="s">
        <v>11</v>
      </c>
      <c r="D10" s="12">
        <f>SUM(D5:D9)</f>
        <v>300300</v>
      </c>
      <c r="E10" s="12">
        <f t="shared" si="0"/>
        <v>300300</v>
      </c>
      <c r="F10" s="1"/>
      <c r="G10" s="1"/>
      <c r="H10" s="1"/>
      <c r="I10" s="1"/>
      <c r="J10" s="1"/>
      <c r="K10" s="1"/>
    </row>
    <row r="11" spans="3:11" x14ac:dyDescent="0.25">
      <c r="D11" s="6"/>
      <c r="E11" s="6"/>
      <c r="F11" s="1"/>
      <c r="G11" s="1"/>
      <c r="H11" s="1"/>
      <c r="I11" s="1"/>
      <c r="J11" s="1"/>
      <c r="K11" s="1"/>
    </row>
    <row r="12" spans="3:11" ht="15.75" thickBot="1" x14ac:dyDescent="0.3">
      <c r="C12" s="5" t="s">
        <v>39</v>
      </c>
      <c r="D12" s="20">
        <v>1300000</v>
      </c>
      <c r="E12" s="20">
        <v>1300000</v>
      </c>
      <c r="F12" s="1"/>
      <c r="G12" s="1"/>
      <c r="H12" s="1"/>
      <c r="I12" s="1"/>
      <c r="J12" s="1"/>
      <c r="K12" s="1"/>
    </row>
    <row r="13" spans="3:11" ht="15.75" thickBot="1" x14ac:dyDescent="0.3">
      <c r="C13" s="5" t="s">
        <v>40</v>
      </c>
      <c r="D13" s="20">
        <f>D10-D12</f>
        <v>-999700</v>
      </c>
      <c r="E13" s="20">
        <f>E10-E12</f>
        <v>-999700</v>
      </c>
      <c r="F13" s="1"/>
      <c r="G13" s="1"/>
      <c r="H13" s="1"/>
      <c r="I13" s="1"/>
      <c r="J13" s="1"/>
      <c r="K13" s="1"/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4"/>
  <sheetViews>
    <sheetView showGridLines="0" workbookViewId="0">
      <selection activeCell="D5" sqref="D5"/>
    </sheetView>
  </sheetViews>
  <sheetFormatPr defaultRowHeight="15" x14ac:dyDescent="0.25"/>
  <cols>
    <col min="2" max="2" width="6.28515625" customWidth="1"/>
    <col min="3" max="3" width="39.28515625" bestFit="1" customWidth="1"/>
    <col min="4" max="4" width="11" bestFit="1" customWidth="1"/>
    <col min="5" max="7" width="12.42578125" bestFit="1" customWidth="1"/>
  </cols>
  <sheetData>
    <row r="1" spans="3:13" x14ac:dyDescent="0.25">
      <c r="C1" t="s">
        <v>60</v>
      </c>
      <c r="D1" s="2"/>
      <c r="E1" s="2"/>
      <c r="F1" s="2"/>
    </row>
    <row r="2" spans="3:13" x14ac:dyDescent="0.25">
      <c r="D2" s="2"/>
      <c r="E2" s="2"/>
      <c r="F2" s="2"/>
    </row>
    <row r="3" spans="3:13" x14ac:dyDescent="0.25">
      <c r="D3" s="8">
        <v>2017</v>
      </c>
      <c r="E3" s="8">
        <v>2018</v>
      </c>
      <c r="F3" s="8">
        <v>2019</v>
      </c>
      <c r="G3" s="8" t="s">
        <v>11</v>
      </c>
    </row>
    <row r="4" spans="3:13" x14ac:dyDescent="0.25">
      <c r="D4" s="1"/>
      <c r="G4" s="1"/>
      <c r="H4" s="1"/>
      <c r="I4" s="1"/>
      <c r="J4" s="1"/>
      <c r="K4" s="1"/>
      <c r="L4" s="1"/>
      <c r="M4" s="1"/>
    </row>
    <row r="5" spans="3:13" x14ac:dyDescent="0.25">
      <c r="C5" t="s">
        <v>0</v>
      </c>
      <c r="D5" s="17">
        <v>39381.769999999997</v>
      </c>
      <c r="E5" s="17">
        <v>172974.51</v>
      </c>
      <c r="F5" s="17">
        <v>234320.25</v>
      </c>
      <c r="G5" s="17">
        <f t="shared" ref="G5:G16" si="0">SUM(D5:F5)</f>
        <v>446676.53</v>
      </c>
      <c r="H5" s="1"/>
      <c r="I5" s="1"/>
      <c r="J5" s="1"/>
      <c r="K5" s="1"/>
      <c r="L5" s="1"/>
      <c r="M5" s="1"/>
    </row>
    <row r="6" spans="3:13" x14ac:dyDescent="0.25">
      <c r="C6" t="s">
        <v>1</v>
      </c>
      <c r="D6" s="17">
        <v>2777.34</v>
      </c>
      <c r="E6" s="17">
        <v>12477.29</v>
      </c>
      <c r="F6" s="17">
        <v>21658.799999999999</v>
      </c>
      <c r="G6" s="17">
        <f t="shared" si="0"/>
        <v>36913.43</v>
      </c>
      <c r="H6" s="1"/>
      <c r="I6" s="1"/>
      <c r="J6" s="1"/>
      <c r="K6" s="1"/>
      <c r="L6" s="1"/>
      <c r="M6" s="1"/>
    </row>
    <row r="7" spans="3:13" x14ac:dyDescent="0.25">
      <c r="C7" t="s">
        <v>2</v>
      </c>
      <c r="D7" s="17">
        <v>20495</v>
      </c>
      <c r="E7" s="17">
        <v>617896.51</v>
      </c>
      <c r="F7" s="17">
        <v>580539</v>
      </c>
      <c r="G7" s="17">
        <f t="shared" si="0"/>
        <v>1218930.51</v>
      </c>
      <c r="H7" s="1"/>
      <c r="I7" s="1"/>
      <c r="J7" s="1"/>
      <c r="K7" s="1"/>
      <c r="L7" s="1"/>
      <c r="M7" s="1"/>
    </row>
    <row r="8" spans="3:13" x14ac:dyDescent="0.25">
      <c r="C8" t="s">
        <v>3</v>
      </c>
      <c r="D8" s="17">
        <v>47380.959999999999</v>
      </c>
      <c r="E8" s="17">
        <v>9800</v>
      </c>
      <c r="F8" s="17"/>
      <c r="G8" s="17">
        <f t="shared" si="0"/>
        <v>57180.959999999999</v>
      </c>
      <c r="H8" s="1"/>
      <c r="I8" s="1"/>
      <c r="J8" s="1"/>
      <c r="K8" s="1"/>
      <c r="L8" s="1"/>
      <c r="M8" s="1"/>
    </row>
    <row r="9" spans="3:13" x14ac:dyDescent="0.25">
      <c r="C9" t="s">
        <v>5</v>
      </c>
      <c r="D9" s="17"/>
      <c r="E9" s="17">
        <v>230330.75</v>
      </c>
      <c r="F9" s="17"/>
      <c r="G9" s="17">
        <f t="shared" si="0"/>
        <v>230330.75</v>
      </c>
      <c r="H9" s="1"/>
      <c r="I9" s="1"/>
      <c r="J9" s="1"/>
      <c r="K9" s="1"/>
      <c r="L9" s="1"/>
      <c r="M9" s="1"/>
    </row>
    <row r="10" spans="3:13" x14ac:dyDescent="0.25">
      <c r="C10" t="s">
        <v>6</v>
      </c>
      <c r="D10" s="17"/>
      <c r="E10" s="17">
        <v>84974.16</v>
      </c>
      <c r="F10" s="17">
        <v>131986.25</v>
      </c>
      <c r="G10" s="17">
        <f t="shared" si="0"/>
        <v>216960.41</v>
      </c>
      <c r="H10" s="1"/>
      <c r="I10" s="1"/>
      <c r="J10" s="1"/>
      <c r="K10" s="1"/>
      <c r="L10" s="1"/>
      <c r="M10" s="1"/>
    </row>
    <row r="11" spans="3:13" x14ac:dyDescent="0.25">
      <c r="C11" t="s">
        <v>9</v>
      </c>
      <c r="D11" s="17"/>
      <c r="E11" s="17"/>
      <c r="F11" s="17">
        <v>640647.54</v>
      </c>
      <c r="G11" s="17">
        <f t="shared" si="0"/>
        <v>640647.54</v>
      </c>
      <c r="H11" s="1"/>
      <c r="I11" s="1"/>
      <c r="J11" s="1"/>
      <c r="K11" s="1"/>
      <c r="L11" s="1"/>
      <c r="M11" s="1"/>
    </row>
    <row r="12" spans="3:13" x14ac:dyDescent="0.25">
      <c r="C12" t="s">
        <v>10</v>
      </c>
      <c r="D12" s="17"/>
      <c r="E12" s="17"/>
      <c r="F12" s="17">
        <v>103304</v>
      </c>
      <c r="G12" s="17">
        <f t="shared" si="0"/>
        <v>103304</v>
      </c>
      <c r="H12" s="1"/>
      <c r="I12" s="1"/>
      <c r="J12" s="1"/>
      <c r="K12" s="1"/>
      <c r="L12" s="1"/>
      <c r="M12" s="1"/>
    </row>
    <row r="13" spans="3:13" x14ac:dyDescent="0.25">
      <c r="C13" t="s">
        <v>7</v>
      </c>
      <c r="D13" s="17"/>
      <c r="E13" s="17">
        <v>17601.91</v>
      </c>
      <c r="F13" s="17">
        <v>20391.489999999998</v>
      </c>
      <c r="G13" s="17">
        <f t="shared" si="0"/>
        <v>37993.399999999994</v>
      </c>
      <c r="H13" s="1"/>
      <c r="I13" s="1"/>
      <c r="J13" s="1"/>
      <c r="K13" s="1"/>
      <c r="L13" s="1"/>
      <c r="M13" s="1"/>
    </row>
    <row r="14" spans="3:13" x14ac:dyDescent="0.25">
      <c r="C14" t="s">
        <v>8</v>
      </c>
      <c r="D14" s="17"/>
      <c r="E14" s="17">
        <v>11850.130000000001</v>
      </c>
      <c r="F14" s="17">
        <v>32354.579999999998</v>
      </c>
      <c r="G14" s="17">
        <f t="shared" si="0"/>
        <v>44204.71</v>
      </c>
      <c r="H14" s="1"/>
      <c r="I14" s="1"/>
      <c r="J14" s="1"/>
      <c r="K14" s="1"/>
      <c r="L14" s="1"/>
      <c r="M14" s="1"/>
    </row>
    <row r="15" spans="3:13" x14ac:dyDescent="0.25">
      <c r="C15" t="s">
        <v>4</v>
      </c>
      <c r="D15" s="19">
        <v>484.54</v>
      </c>
      <c r="E15" s="19">
        <v>9424.2000000000007</v>
      </c>
      <c r="F15" s="19">
        <v>15356.87</v>
      </c>
      <c r="G15" s="19">
        <f t="shared" si="0"/>
        <v>25265.61</v>
      </c>
      <c r="H15" s="1"/>
      <c r="I15" s="1"/>
      <c r="J15" s="1"/>
      <c r="K15" s="1"/>
      <c r="L15" s="1"/>
      <c r="M15" s="1"/>
    </row>
    <row r="16" spans="3:13" ht="15.75" thickBot="1" x14ac:dyDescent="0.3">
      <c r="C16" s="5" t="s">
        <v>11</v>
      </c>
      <c r="D16" s="20">
        <f>SUM(D5:D15)</f>
        <v>110519.61</v>
      </c>
      <c r="E16" s="20">
        <f>SUM(E5:E15)</f>
        <v>1167329.4599999997</v>
      </c>
      <c r="F16" s="20">
        <f>SUM(F5:F15)</f>
        <v>1780558.7800000003</v>
      </c>
      <c r="G16" s="20">
        <f t="shared" si="0"/>
        <v>3058407.85</v>
      </c>
      <c r="H16" s="1"/>
      <c r="I16" s="1"/>
      <c r="J16" s="1"/>
      <c r="K16" s="1"/>
      <c r="L16" s="1"/>
      <c r="M16" s="1"/>
    </row>
    <row r="17" spans="3:13" x14ac:dyDescent="0.25">
      <c r="D17" s="17"/>
      <c r="E17" s="17"/>
      <c r="F17" s="17"/>
      <c r="G17" s="17"/>
      <c r="H17" s="1"/>
      <c r="I17" s="1"/>
      <c r="J17" s="1"/>
      <c r="K17" s="1"/>
      <c r="L17" s="1"/>
      <c r="M17" s="1"/>
    </row>
    <row r="18" spans="3:13" x14ac:dyDescent="0.25">
      <c r="C18" t="s">
        <v>42</v>
      </c>
      <c r="D18" s="17">
        <f>D16</f>
        <v>110519.61</v>
      </c>
      <c r="E18" s="17">
        <v>687954.46</v>
      </c>
      <c r="F18" s="17"/>
      <c r="G18" s="17">
        <f>SUM(D18:F18)</f>
        <v>798474.07</v>
      </c>
      <c r="H18" s="1"/>
      <c r="I18" s="1"/>
      <c r="J18" s="1"/>
      <c r="K18" s="1"/>
      <c r="L18" s="1"/>
      <c r="M18" s="1"/>
    </row>
    <row r="19" spans="3:13" x14ac:dyDescent="0.25">
      <c r="C19" t="s">
        <v>43</v>
      </c>
      <c r="D19" s="17">
        <f>D16-D18</f>
        <v>0</v>
      </c>
      <c r="E19" s="17">
        <f>E16-E18</f>
        <v>479374.99999999977</v>
      </c>
      <c r="F19" s="17">
        <f>F16-F18</f>
        <v>1780558.7800000003</v>
      </c>
      <c r="G19" s="17">
        <f>SUM(D19:F19)</f>
        <v>2259933.7800000003</v>
      </c>
      <c r="H19" s="1"/>
      <c r="I19" s="1"/>
      <c r="J19" s="1"/>
      <c r="K19" s="1"/>
      <c r="L19" s="1"/>
      <c r="M19" s="1"/>
    </row>
    <row r="20" spans="3:13" ht="15.75" thickBot="1" x14ac:dyDescent="0.3">
      <c r="C20" s="5" t="s">
        <v>11</v>
      </c>
      <c r="D20" s="20">
        <f>SUM(D18:D19)</f>
        <v>110519.61</v>
      </c>
      <c r="E20" s="20">
        <f t="shared" ref="E20:G20" si="1">SUM(E18:E19)</f>
        <v>1167329.4599999997</v>
      </c>
      <c r="F20" s="20">
        <f t="shared" si="1"/>
        <v>1780558.7800000003</v>
      </c>
      <c r="G20" s="20">
        <f t="shared" si="1"/>
        <v>3058407.85</v>
      </c>
      <c r="H20" s="1"/>
      <c r="I20" s="1"/>
      <c r="J20" s="1"/>
      <c r="K20" s="1"/>
      <c r="L20" s="1"/>
      <c r="M20" s="1"/>
    </row>
    <row r="21" spans="3:13" x14ac:dyDescent="0.25">
      <c r="D21" s="17"/>
      <c r="E21" s="17"/>
      <c r="F21" s="17"/>
      <c r="G21" s="17"/>
      <c r="H21" s="1"/>
      <c r="I21" s="1"/>
      <c r="J21" s="1"/>
      <c r="K21" s="1"/>
      <c r="L21" s="1"/>
      <c r="M21" s="1"/>
    </row>
    <row r="22" spans="3:13" x14ac:dyDescent="0.25">
      <c r="D22" s="6"/>
      <c r="E22" s="6"/>
      <c r="F22" s="6"/>
      <c r="G22" s="6"/>
      <c r="H22" s="1"/>
      <c r="I22" s="1"/>
      <c r="J22" s="1"/>
      <c r="K22" s="1"/>
      <c r="L22" s="1"/>
      <c r="M22" s="1"/>
    </row>
    <row r="23" spans="3:13" x14ac:dyDescent="0.25">
      <c r="D23" s="6"/>
      <c r="E23" s="6"/>
      <c r="F23" s="6"/>
      <c r="G23" s="6"/>
      <c r="H23" s="1"/>
      <c r="I23" s="1"/>
      <c r="J23" s="1"/>
      <c r="K23" s="1"/>
      <c r="L23" s="1"/>
      <c r="M23" s="1"/>
    </row>
    <row r="24" spans="3:13" x14ac:dyDescent="0.25">
      <c r="D24" s="7"/>
      <c r="E24" s="7"/>
      <c r="F24" s="7"/>
      <c r="G24" s="7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2"/>
  <sheetViews>
    <sheetView showGridLines="0" workbookViewId="0">
      <selection activeCell="D9" sqref="D9"/>
    </sheetView>
  </sheetViews>
  <sheetFormatPr defaultRowHeight="15" x14ac:dyDescent="0.25"/>
  <cols>
    <col min="2" max="2" width="6.28515625" customWidth="1"/>
    <col min="3" max="3" width="31" bestFit="1" customWidth="1"/>
    <col min="4" max="4" width="10" bestFit="1" customWidth="1"/>
    <col min="5" max="5" width="12.42578125" bestFit="1" customWidth="1"/>
    <col min="6" max="6" width="10" bestFit="1" customWidth="1"/>
    <col min="7" max="7" width="12.42578125" bestFit="1" customWidth="1"/>
  </cols>
  <sheetData>
    <row r="1" spans="3:13" x14ac:dyDescent="0.25">
      <c r="C1" t="s">
        <v>61</v>
      </c>
      <c r="D1" s="2"/>
      <c r="E1" s="2"/>
      <c r="F1" s="2"/>
    </row>
    <row r="2" spans="3:13" x14ac:dyDescent="0.25">
      <c r="D2" s="2"/>
      <c r="E2" s="2"/>
      <c r="F2" s="2"/>
    </row>
    <row r="3" spans="3:13" x14ac:dyDescent="0.25">
      <c r="D3" s="8">
        <v>2019</v>
      </c>
      <c r="E3" s="8">
        <v>2020</v>
      </c>
      <c r="F3" s="8">
        <v>2021</v>
      </c>
      <c r="G3" s="8" t="s">
        <v>11</v>
      </c>
    </row>
    <row r="4" spans="3:13" x14ac:dyDescent="0.25">
      <c r="E4" s="1"/>
      <c r="F4" s="1"/>
      <c r="G4" s="1"/>
      <c r="H4" s="1"/>
      <c r="I4" s="1"/>
      <c r="J4" s="1"/>
      <c r="K4" s="1"/>
      <c r="L4" s="1"/>
      <c r="M4" s="1"/>
    </row>
    <row r="5" spans="3:13" x14ac:dyDescent="0.25">
      <c r="C5" t="s">
        <v>0</v>
      </c>
      <c r="D5" s="17">
        <v>25010.080000000002</v>
      </c>
      <c r="E5" s="17">
        <v>63183.199999999997</v>
      </c>
      <c r="F5" s="17">
        <v>410.58</v>
      </c>
      <c r="G5" s="17">
        <f t="shared" ref="G5:G16" si="0">SUM(D5:F5)</f>
        <v>88603.86</v>
      </c>
      <c r="H5" s="1"/>
      <c r="I5" s="1"/>
      <c r="J5" s="1"/>
      <c r="K5" s="1"/>
      <c r="L5" s="1"/>
      <c r="M5" s="1"/>
    </row>
    <row r="6" spans="3:13" x14ac:dyDescent="0.25">
      <c r="C6" t="s">
        <v>1</v>
      </c>
      <c r="D6" s="17">
        <v>519.6</v>
      </c>
      <c r="E6" s="17">
        <v>5804.1</v>
      </c>
      <c r="F6" s="17">
        <v>26.2</v>
      </c>
      <c r="G6" s="17">
        <f t="shared" si="0"/>
        <v>6349.9000000000005</v>
      </c>
      <c r="H6" s="1"/>
      <c r="I6" s="1"/>
      <c r="J6" s="1"/>
      <c r="K6" s="1"/>
      <c r="L6" s="1"/>
      <c r="M6" s="1"/>
    </row>
    <row r="7" spans="3:13" x14ac:dyDescent="0.25">
      <c r="C7" t="s">
        <v>2</v>
      </c>
      <c r="D7" s="17">
        <v>15527.94</v>
      </c>
      <c r="E7" s="17">
        <v>6528.33</v>
      </c>
      <c r="F7" s="17">
        <v>0</v>
      </c>
      <c r="G7" s="17">
        <f t="shared" si="0"/>
        <v>22056.27</v>
      </c>
      <c r="H7" s="1"/>
      <c r="I7" s="1"/>
      <c r="J7" s="1"/>
      <c r="K7" s="1"/>
      <c r="L7" s="1"/>
      <c r="M7" s="1"/>
    </row>
    <row r="8" spans="3:13" x14ac:dyDescent="0.25">
      <c r="C8" t="s">
        <v>15</v>
      </c>
      <c r="D8" s="17"/>
      <c r="E8" s="17">
        <v>1841077.1</v>
      </c>
      <c r="F8" s="17"/>
      <c r="G8" s="17">
        <f t="shared" si="0"/>
        <v>1841077.1</v>
      </c>
      <c r="H8" s="1"/>
      <c r="I8" s="1"/>
      <c r="J8" s="1"/>
      <c r="K8" s="1"/>
      <c r="L8" s="1"/>
      <c r="M8" s="1"/>
    </row>
    <row r="9" spans="3:13" x14ac:dyDescent="0.25">
      <c r="C9" t="s">
        <v>14</v>
      </c>
      <c r="D9" s="17">
        <v>40054.14</v>
      </c>
      <c r="E9" s="17">
        <v>27895.25</v>
      </c>
      <c r="F9" s="17">
        <v>17050.61</v>
      </c>
      <c r="G9" s="17">
        <f t="shared" si="0"/>
        <v>85000</v>
      </c>
      <c r="H9" s="1"/>
      <c r="I9" s="1"/>
      <c r="J9" s="1"/>
      <c r="K9" s="1"/>
      <c r="L9" s="1"/>
      <c r="M9" s="1"/>
    </row>
    <row r="10" spans="3:13" x14ac:dyDescent="0.25">
      <c r="C10" t="s">
        <v>7</v>
      </c>
      <c r="D10" s="17">
        <f>1059.37+266.81+9057.7+1400</f>
        <v>11783.880000000001</v>
      </c>
      <c r="E10" s="17"/>
      <c r="F10" s="17">
        <v>1386.42</v>
      </c>
      <c r="G10" s="17">
        <f t="shared" si="0"/>
        <v>13170.300000000001</v>
      </c>
      <c r="H10" s="1"/>
      <c r="I10" s="1"/>
      <c r="J10" s="1"/>
      <c r="K10" s="1"/>
      <c r="L10" s="1"/>
      <c r="M10" s="1"/>
    </row>
    <row r="11" spans="3:13" x14ac:dyDescent="0.25">
      <c r="C11" t="s">
        <v>8</v>
      </c>
      <c r="D11" s="17"/>
      <c r="E11" s="17">
        <v>86.69</v>
      </c>
      <c r="F11" s="17"/>
      <c r="G11" s="17">
        <f t="shared" si="0"/>
        <v>86.69</v>
      </c>
      <c r="H11" s="1"/>
      <c r="I11" s="1"/>
      <c r="J11" s="1"/>
      <c r="K11" s="1"/>
      <c r="L11" s="1"/>
      <c r="M11" s="1"/>
    </row>
    <row r="12" spans="3:13" x14ac:dyDescent="0.25">
      <c r="C12" t="s">
        <v>4</v>
      </c>
      <c r="D12" s="19">
        <v>554.76</v>
      </c>
      <c r="E12" s="19">
        <v>13543.56</v>
      </c>
      <c r="F12" s="19">
        <v>1650.09</v>
      </c>
      <c r="G12" s="19">
        <f t="shared" si="0"/>
        <v>15748.41</v>
      </c>
      <c r="H12" s="1"/>
      <c r="I12" s="1"/>
      <c r="J12" s="1"/>
      <c r="K12" s="1"/>
      <c r="L12" s="1"/>
      <c r="M12" s="1"/>
    </row>
    <row r="13" spans="3:13" ht="15.75" thickBot="1" x14ac:dyDescent="0.3">
      <c r="C13" s="5" t="s">
        <v>11</v>
      </c>
      <c r="D13" s="20">
        <f>SUM(D5:D12)</f>
        <v>93450.400000000009</v>
      </c>
      <c r="E13" s="20">
        <f>SUM(E5:E12)</f>
        <v>1958118.23</v>
      </c>
      <c r="F13" s="20">
        <f>SUM(F5:F12)</f>
        <v>20523.899999999998</v>
      </c>
      <c r="G13" s="20">
        <f t="shared" si="0"/>
        <v>2072092.5299999998</v>
      </c>
      <c r="H13" s="1"/>
      <c r="I13" s="1"/>
      <c r="J13" s="1"/>
      <c r="K13" s="1"/>
      <c r="L13" s="1"/>
      <c r="M13" s="1"/>
    </row>
    <row r="14" spans="3:13" x14ac:dyDescent="0.25">
      <c r="D14" s="17"/>
      <c r="E14" s="17"/>
      <c r="F14" s="17"/>
      <c r="G14" s="17"/>
      <c r="H14" s="1"/>
      <c r="I14" s="1"/>
      <c r="J14" s="1"/>
      <c r="K14" s="1"/>
      <c r="L14" s="1"/>
      <c r="M14" s="1"/>
    </row>
    <row r="15" spans="3:13" ht="15.75" thickBot="1" x14ac:dyDescent="0.3">
      <c r="C15" s="5" t="s">
        <v>39</v>
      </c>
      <c r="D15" s="20">
        <v>93450.4</v>
      </c>
      <c r="E15" s="20">
        <v>2300000</v>
      </c>
      <c r="F15" s="20">
        <v>3500000</v>
      </c>
      <c r="G15" s="20">
        <f t="shared" si="0"/>
        <v>5893450.4000000004</v>
      </c>
      <c r="H15" s="1"/>
      <c r="I15" s="1"/>
      <c r="J15" s="1"/>
      <c r="K15" s="1"/>
      <c r="L15" s="1"/>
      <c r="M15" s="1"/>
    </row>
    <row r="16" spans="3:13" ht="15.75" thickBot="1" x14ac:dyDescent="0.3">
      <c r="C16" s="5" t="s">
        <v>40</v>
      </c>
      <c r="D16" s="20">
        <f>D13-D15</f>
        <v>0</v>
      </c>
      <c r="E16" s="20">
        <f>E13-E15</f>
        <v>-341881.77</v>
      </c>
      <c r="F16" s="20">
        <f>F13-F15</f>
        <v>-3479476.1</v>
      </c>
      <c r="G16" s="20">
        <f t="shared" si="0"/>
        <v>-3821357.87</v>
      </c>
      <c r="H16" s="1"/>
      <c r="I16" s="1"/>
      <c r="J16" s="1"/>
      <c r="K16" s="1"/>
      <c r="L16" s="1"/>
      <c r="M16" s="1"/>
    </row>
    <row r="17" spans="4:7" x14ac:dyDescent="0.25">
      <c r="D17" s="7"/>
      <c r="E17" s="7"/>
      <c r="F17" s="7"/>
      <c r="G17" s="7"/>
    </row>
    <row r="18" spans="4:7" x14ac:dyDescent="0.25">
      <c r="D18" s="7"/>
      <c r="E18" s="7"/>
      <c r="F18" s="7"/>
      <c r="G18" s="7"/>
    </row>
    <row r="19" spans="4:7" x14ac:dyDescent="0.25">
      <c r="D19" s="7"/>
      <c r="E19" s="7"/>
      <c r="F19" s="7"/>
      <c r="G19" s="7"/>
    </row>
    <row r="20" spans="4:7" x14ac:dyDescent="0.25">
      <c r="D20" s="7"/>
      <c r="E20" s="7"/>
      <c r="F20" s="7"/>
      <c r="G20" s="7"/>
    </row>
    <row r="21" spans="4:7" x14ac:dyDescent="0.25">
      <c r="D21" s="7"/>
      <c r="E21" s="7"/>
      <c r="F21" s="7"/>
      <c r="G21" s="7"/>
    </row>
    <row r="22" spans="4:7" x14ac:dyDescent="0.25">
      <c r="D22" s="7"/>
      <c r="E22" s="7"/>
      <c r="F22" s="7"/>
      <c r="G22" s="7"/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5"/>
  <sheetViews>
    <sheetView showGridLines="0" workbookViewId="0">
      <selection activeCell="D10" sqref="D10"/>
    </sheetView>
  </sheetViews>
  <sheetFormatPr defaultRowHeight="15" x14ac:dyDescent="0.25"/>
  <cols>
    <col min="2" max="2" width="6.28515625" customWidth="1"/>
    <col min="3" max="3" width="30.42578125" bestFit="1" customWidth="1"/>
    <col min="4" max="8" width="10.28515625" customWidth="1"/>
  </cols>
  <sheetData>
    <row r="1" spans="3:14" x14ac:dyDescent="0.25">
      <c r="C1" t="s">
        <v>62</v>
      </c>
      <c r="D1" s="2"/>
      <c r="E1" s="2"/>
      <c r="F1" s="2"/>
      <c r="G1" s="2"/>
    </row>
    <row r="2" spans="3:14" x14ac:dyDescent="0.25">
      <c r="D2" s="2"/>
      <c r="E2" s="2"/>
      <c r="F2" s="2"/>
      <c r="G2" s="2"/>
    </row>
    <row r="3" spans="3:14" x14ac:dyDescent="0.25">
      <c r="D3" s="8">
        <v>2018</v>
      </c>
      <c r="E3" s="8">
        <v>2019</v>
      </c>
      <c r="F3" s="8">
        <v>2020</v>
      </c>
      <c r="G3" s="8">
        <v>2021</v>
      </c>
      <c r="H3" s="8" t="s">
        <v>11</v>
      </c>
    </row>
    <row r="4" spans="3:14" x14ac:dyDescent="0.25">
      <c r="F4" s="1"/>
      <c r="G4" s="1"/>
      <c r="H4" s="1"/>
      <c r="I4" s="1"/>
      <c r="J4" s="1"/>
      <c r="K4" s="1"/>
      <c r="L4" s="1"/>
      <c r="M4" s="1"/>
      <c r="N4" s="1"/>
    </row>
    <row r="5" spans="3:14" x14ac:dyDescent="0.25">
      <c r="C5" t="s">
        <v>0</v>
      </c>
      <c r="D5" s="17">
        <v>39130.03</v>
      </c>
      <c r="E5" s="17">
        <v>126193.7</v>
      </c>
      <c r="F5" s="17">
        <v>129508.41</v>
      </c>
      <c r="G5" s="17">
        <v>452171.75000000169</v>
      </c>
      <c r="H5" s="17">
        <f>SUM(D5:G5)</f>
        <v>747003.89000000176</v>
      </c>
      <c r="I5" s="1"/>
      <c r="J5" s="1"/>
      <c r="K5" s="1"/>
      <c r="L5" s="1"/>
      <c r="M5" s="1"/>
      <c r="N5" s="1"/>
    </row>
    <row r="6" spans="3:14" x14ac:dyDescent="0.25">
      <c r="C6" t="s">
        <v>1</v>
      </c>
      <c r="D6" s="17">
        <v>987.54</v>
      </c>
      <c r="E6" s="17">
        <v>11874.85</v>
      </c>
      <c r="F6" s="17">
        <v>8299.48</v>
      </c>
      <c r="G6" s="17">
        <v>12951.830000000002</v>
      </c>
      <c r="H6" s="17">
        <f t="shared" ref="H6:H12" si="0">SUM(D6:G6)</f>
        <v>34113.699999999997</v>
      </c>
      <c r="I6" s="1"/>
      <c r="J6" s="1"/>
      <c r="K6" s="1"/>
      <c r="L6" s="1"/>
      <c r="M6" s="1"/>
      <c r="N6" s="1"/>
    </row>
    <row r="7" spans="3:14" x14ac:dyDescent="0.25">
      <c r="C7" t="s">
        <v>2</v>
      </c>
      <c r="D7" s="17">
        <v>20.239999999999998</v>
      </c>
      <c r="E7" s="17">
        <v>68756.160000000003</v>
      </c>
      <c r="F7" s="17">
        <v>104161.87</v>
      </c>
      <c r="G7" s="17">
        <v>261607.78</v>
      </c>
      <c r="H7" s="17">
        <f t="shared" si="0"/>
        <v>434546.05000000005</v>
      </c>
      <c r="I7" s="1"/>
      <c r="J7" s="1"/>
      <c r="K7" s="1"/>
      <c r="L7" s="1"/>
      <c r="M7" s="1"/>
      <c r="N7" s="1"/>
    </row>
    <row r="8" spans="3:14" x14ac:dyDescent="0.25">
      <c r="C8" t="s">
        <v>16</v>
      </c>
      <c r="D8" s="17"/>
      <c r="E8" s="17">
        <v>2592974.4</v>
      </c>
      <c r="F8" s="17">
        <v>40156.699999999997</v>
      </c>
      <c r="G8" s="17">
        <v>6420922.3705189088</v>
      </c>
      <c r="H8" s="17">
        <f t="shared" si="0"/>
        <v>9054053.4705189094</v>
      </c>
      <c r="I8" s="1"/>
      <c r="J8" s="1"/>
      <c r="K8" s="1"/>
      <c r="L8" s="1"/>
      <c r="M8" s="1"/>
      <c r="N8" s="1"/>
    </row>
    <row r="9" spans="3:14" x14ac:dyDescent="0.25">
      <c r="C9" t="s">
        <v>14</v>
      </c>
      <c r="D9" s="17">
        <v>138629.41</v>
      </c>
      <c r="E9" s="17">
        <v>193677.77</v>
      </c>
      <c r="F9" s="17">
        <v>385749.62</v>
      </c>
      <c r="G9" s="17">
        <v>543764.64201529929</v>
      </c>
      <c r="H9" s="17">
        <f t="shared" si="0"/>
        <v>1261821.4420152993</v>
      </c>
      <c r="I9" s="1"/>
      <c r="J9" s="1"/>
      <c r="K9" s="1"/>
      <c r="L9" s="1"/>
      <c r="M9" s="1"/>
      <c r="N9" s="1"/>
    </row>
    <row r="10" spans="3:14" x14ac:dyDescent="0.25">
      <c r="C10" t="s">
        <v>7</v>
      </c>
      <c r="D10" s="17">
        <v>27017.37</v>
      </c>
      <c r="E10" s="17">
        <v>57017.870000000141</v>
      </c>
      <c r="F10" s="17">
        <v>100911.99999999994</v>
      </c>
      <c r="G10" s="17">
        <v>490683.22746579407</v>
      </c>
      <c r="H10" s="17">
        <f t="shared" si="0"/>
        <v>675630.46746579418</v>
      </c>
      <c r="I10" s="1"/>
      <c r="J10" s="1"/>
      <c r="K10" s="1"/>
      <c r="L10" s="1"/>
      <c r="M10" s="1"/>
      <c r="N10" s="1"/>
    </row>
    <row r="11" spans="3:14" x14ac:dyDescent="0.25">
      <c r="C11" t="s">
        <v>8</v>
      </c>
      <c r="D11" s="17">
        <v>471.29</v>
      </c>
      <c r="E11" s="17">
        <v>4229.1100000000006</v>
      </c>
      <c r="F11" s="17">
        <v>5732.85</v>
      </c>
      <c r="G11" s="17">
        <v>22616.66</v>
      </c>
      <c r="H11" s="17">
        <f t="shared" si="0"/>
        <v>33049.910000000003</v>
      </c>
      <c r="I11" s="1"/>
      <c r="J11" s="1"/>
      <c r="K11" s="1"/>
      <c r="L11" s="1"/>
      <c r="M11" s="1"/>
      <c r="N11" s="1"/>
    </row>
    <row r="12" spans="3:14" x14ac:dyDescent="0.25">
      <c r="C12" t="s">
        <v>4</v>
      </c>
      <c r="D12" s="19">
        <v>1688.3</v>
      </c>
      <c r="E12" s="19">
        <v>34111.160000000003</v>
      </c>
      <c r="F12" s="19">
        <v>98028.52</v>
      </c>
      <c r="G12" s="19">
        <v>152281.74</v>
      </c>
      <c r="H12" s="17">
        <f t="shared" si="0"/>
        <v>286109.71999999997</v>
      </c>
      <c r="I12" s="1"/>
      <c r="J12" s="1"/>
      <c r="K12" s="1"/>
      <c r="L12" s="1"/>
      <c r="M12" s="1"/>
      <c r="N12" s="1"/>
    </row>
    <row r="13" spans="3:14" ht="15.75" thickBot="1" x14ac:dyDescent="0.3">
      <c r="C13" s="5" t="s">
        <v>11</v>
      </c>
      <c r="D13" s="20">
        <f>SUM(D5:D12)</f>
        <v>207944.18</v>
      </c>
      <c r="E13" s="20">
        <f>SUM(E5:E12)</f>
        <v>3088835.02</v>
      </c>
      <c r="F13" s="20">
        <f>SUM(F5:F12)</f>
        <v>872549.45000000007</v>
      </c>
      <c r="G13" s="20">
        <v>8357000</v>
      </c>
      <c r="H13" s="20">
        <f>SUM(D13:G13)</f>
        <v>12526328.65</v>
      </c>
      <c r="I13" s="1"/>
      <c r="J13" s="1"/>
      <c r="K13" s="1"/>
      <c r="L13" s="1"/>
      <c r="M13" s="1"/>
      <c r="N13" s="1"/>
    </row>
    <row r="14" spans="3:14" x14ac:dyDescent="0.25">
      <c r="D14" s="17"/>
      <c r="E14" s="17"/>
      <c r="F14" s="17"/>
      <c r="G14" s="17"/>
      <c r="H14" s="17"/>
      <c r="I14" s="1"/>
      <c r="J14" s="1"/>
      <c r="K14" s="1"/>
      <c r="L14" s="1"/>
      <c r="M14" s="1"/>
      <c r="N14" s="1"/>
    </row>
    <row r="15" spans="3:14" x14ac:dyDescent="0.25">
      <c r="C15" t="s">
        <v>39</v>
      </c>
      <c r="D15" s="17"/>
      <c r="E15" s="17"/>
      <c r="F15" s="17"/>
      <c r="G15" s="17"/>
      <c r="H15" s="17"/>
      <c r="I15" s="1"/>
      <c r="J15" s="1"/>
      <c r="K15" s="1"/>
      <c r="L15" s="1"/>
      <c r="M15" s="1"/>
      <c r="N15" s="1"/>
    </row>
    <row r="16" spans="3:14" x14ac:dyDescent="0.25">
      <c r="C16" s="25" t="s">
        <v>44</v>
      </c>
      <c r="D16" s="23">
        <v>0</v>
      </c>
      <c r="E16" s="23">
        <v>3044386.55</v>
      </c>
      <c r="F16" s="23">
        <v>1693321.28</v>
      </c>
      <c r="G16" s="23">
        <v>7300000</v>
      </c>
      <c r="H16" s="23">
        <f t="shared" ref="H16" si="1">SUM(D16:G16)</f>
        <v>12037707.83</v>
      </c>
      <c r="I16" s="1"/>
      <c r="J16" s="1"/>
      <c r="K16" s="1"/>
      <c r="L16" s="1"/>
      <c r="M16" s="1"/>
      <c r="N16" s="1"/>
    </row>
    <row r="17" spans="3:14" ht="15.75" thickBot="1" x14ac:dyDescent="0.3">
      <c r="C17" s="26" t="s">
        <v>45</v>
      </c>
      <c r="D17" s="24">
        <v>207944.18</v>
      </c>
      <c r="E17" s="24">
        <v>44448.47</v>
      </c>
      <c r="F17" s="24">
        <v>6679</v>
      </c>
      <c r="G17" s="24">
        <v>0</v>
      </c>
      <c r="H17" s="24">
        <f t="shared" ref="H17:H18" si="2">SUM(D17:G17)</f>
        <v>259071.65</v>
      </c>
      <c r="I17" s="1"/>
      <c r="J17" s="1"/>
      <c r="K17" s="1"/>
      <c r="L17" s="1"/>
      <c r="M17" s="1"/>
      <c r="N17" s="1"/>
    </row>
    <row r="18" spans="3:14" ht="15.75" thickBot="1" x14ac:dyDescent="0.3">
      <c r="C18" s="5" t="s">
        <v>11</v>
      </c>
      <c r="D18" s="22">
        <f>SUM(D16:D17)</f>
        <v>207944.18</v>
      </c>
      <c r="E18" s="22">
        <f t="shared" ref="E18:G18" si="3">SUM(E16:E17)</f>
        <v>3088835.02</v>
      </c>
      <c r="F18" s="22">
        <f t="shared" si="3"/>
        <v>1700000.28</v>
      </c>
      <c r="G18" s="22">
        <f t="shared" si="3"/>
        <v>7300000</v>
      </c>
      <c r="H18" s="22">
        <f t="shared" si="2"/>
        <v>12296779.48</v>
      </c>
      <c r="I18" s="1"/>
      <c r="J18" s="1"/>
      <c r="K18" s="1"/>
      <c r="L18" s="1"/>
      <c r="M18" s="1"/>
      <c r="N18" s="1"/>
    </row>
    <row r="19" spans="3:14" ht="15.75" thickBot="1" x14ac:dyDescent="0.3">
      <c r="C19" s="5"/>
      <c r="D19" s="22"/>
      <c r="E19" s="22"/>
      <c r="F19" s="22"/>
      <c r="G19" s="22"/>
      <c r="H19" s="22"/>
      <c r="I19" s="1"/>
      <c r="J19" s="1"/>
      <c r="K19" s="1"/>
      <c r="L19" s="1"/>
      <c r="M19" s="1"/>
      <c r="N19" s="1"/>
    </row>
    <row r="20" spans="3:14" ht="15.75" thickBot="1" x14ac:dyDescent="0.3">
      <c r="C20" s="5" t="s">
        <v>40</v>
      </c>
      <c r="D20" s="22">
        <f>D13-D18</f>
        <v>0</v>
      </c>
      <c r="E20" s="22">
        <f>E13-E18</f>
        <v>0</v>
      </c>
      <c r="F20" s="22">
        <f>F13-F18</f>
        <v>-827450.83</v>
      </c>
      <c r="G20" s="22">
        <f>G13-G18</f>
        <v>1057000</v>
      </c>
      <c r="H20" s="22">
        <f>H13-H18</f>
        <v>229549.16999999993</v>
      </c>
      <c r="I20" s="1"/>
      <c r="J20" s="1"/>
      <c r="K20" s="1"/>
      <c r="L20" s="1"/>
      <c r="M20" s="1"/>
      <c r="N20" s="1"/>
    </row>
    <row r="21" spans="3:14" x14ac:dyDescent="0.25">
      <c r="D21" s="17"/>
      <c r="E21" s="17"/>
      <c r="F21" s="17"/>
      <c r="G21" s="17"/>
      <c r="H21" s="17"/>
      <c r="I21" s="1"/>
      <c r="J21" s="1"/>
      <c r="K21" s="1"/>
      <c r="L21" s="1"/>
      <c r="M21" s="1"/>
      <c r="N21" s="1"/>
    </row>
    <row r="22" spans="3:14" x14ac:dyDescent="0.25">
      <c r="D22" s="18"/>
      <c r="E22" s="18"/>
      <c r="F22" s="18"/>
      <c r="G22" s="18"/>
      <c r="H22" s="18"/>
    </row>
    <row r="23" spans="3:14" x14ac:dyDescent="0.25">
      <c r="D23" s="7"/>
      <c r="E23" s="7"/>
      <c r="F23" s="7"/>
      <c r="G23" s="7"/>
      <c r="H23" s="7"/>
    </row>
    <row r="24" spans="3:14" x14ac:dyDescent="0.25">
      <c r="D24" s="7"/>
      <c r="E24" s="7"/>
      <c r="F24" s="7"/>
      <c r="G24" s="7"/>
      <c r="H24" s="7"/>
    </row>
    <row r="25" spans="3:14" x14ac:dyDescent="0.25">
      <c r="D25" s="7"/>
      <c r="E25" s="7"/>
      <c r="F25" s="7"/>
      <c r="G25" s="7"/>
      <c r="H25" s="7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0EA14854-9DA5-476D-A48E-C8702B20AF6F" xsi:nil="true"/>
    <_dlc_DocId xmlns="ebfaebbf-4320-422c-ac1d-4cb4d6876cbf">DE62RQK3PRT2-1338725601-2097</_dlc_DocId>
    <_dlc_DocIdUrl xmlns="ebfaebbf-4320-422c-ac1d-4cb4d6876cbf">
      <Url>https://sharepoint.yec.yk.ca/Projects/LargeProjects/2719/_layouts/15/DocIdRedir.aspx?ID=DE62RQK3PRT2-1338725601-2097</Url>
      <Description>DE62RQK3PRT2-1338725601-2097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9F21A082D0544A2CDF47CC8383261" ma:contentTypeVersion="7" ma:contentTypeDescription="Create a new document." ma:contentTypeScope="" ma:versionID="e1f0e745d2198ca932e29aa345dbfe45">
  <xsd:schema xmlns:xsd="http://www.w3.org/2001/XMLSchema" xmlns:xs="http://www.w3.org/2001/XMLSchema" xmlns:p="http://schemas.microsoft.com/office/2006/metadata/properties" xmlns:ns2="ebfaebbf-4320-422c-ac1d-4cb4d6876cbf" xmlns:ns3="0EA14854-9DA5-476D-A48E-C8702B20AF6F" targetNamespace="http://schemas.microsoft.com/office/2006/metadata/properties" ma:root="true" ma:fieldsID="69e2f1f2aafa5f0d13693b250b900197" ns2:_="" ns3:_="">
    <xsd:import namespace="ebfaebbf-4320-422c-ac1d-4cb4d6876cbf"/>
    <xsd:import namespace="0EA14854-9DA5-476D-A48E-C8702B20AF6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4854-9DA5-476D-A48E-C8702B20AF6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ACE9A4-0090-4FDE-A696-20BEFDB4BF07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ebfaebbf-4320-422c-ac1d-4cb4d6876cbf"/>
    <ds:schemaRef ds:uri="0EA14854-9DA5-476D-A48E-C8702B20AF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3737B9E-8DE9-4D29-8175-444017DCF8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2858E6-DD02-40BC-BB89-30209FFBBB2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5058062-DAA6-4D30-8787-FD61D8D97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0EA14854-9DA5-476D-A48E-C8702B20AF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LNG</vt:lpstr>
      <vt:lpstr>N-1</vt:lpstr>
      <vt:lpstr>Thermal Rental Infra</vt:lpstr>
      <vt:lpstr>MtMcQ</vt:lpstr>
      <vt:lpstr>TLR</vt:lpstr>
      <vt:lpstr>TLR (WAF 178)</vt:lpstr>
      <vt:lpstr>Breaker Replacement</vt:lpstr>
      <vt:lpstr>P125 Headgate</vt:lpstr>
      <vt:lpstr>WH2 Uprate</vt:lpstr>
      <vt:lpstr>WH4 Servomotor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2021-08-25T01:59:05Z</dcterms:created>
  <dcterms:modified xsi:type="dcterms:W3CDTF">2021-08-27T16:04:29Z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0x0101004169F21A082D0544A2CDF47CC8383261</vt:lpwstr>
  </property>
  <property fmtid="{D5CDD505-2E9C-101B-9397-08002B2CF9AE}" pid="3" name="_dlc_DocIdItemGuid">
    <vt:lpwstr>95a354fc-894f-4906-b449-b39bf26756d7</vt:lpwstr>
  </property>
</Properties>
</file>