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255" documentId="8_{43FEF7A1-AAA3-477B-BFBD-586F66DF8EF3}" xr6:coauthVersionLast="47" xr6:coauthVersionMax="47" xr10:uidLastSave="{270BD011-E0F5-42DF-9F3E-549AC614786B}"/>
  <bookViews>
    <workbookView xWindow="-108" yWindow="-108" windowWidth="23256" windowHeight="12456" activeTab="1" xr2:uid="{00000000-000D-0000-FFFF-FFFF00000000}"/>
  </bookViews>
  <sheets>
    <sheet name="5.1" sheetId="17" r:id="rId1"/>
    <sheet name="5.2 - 2023-2027" sheetId="62" r:id="rId2"/>
  </sheets>
  <definedNames>
    <definedName name="_Key1" localSheetId="1" hidden="1">#REF!</definedName>
    <definedName name="_Key1" hidden="1">#REF!</definedName>
    <definedName name="_Order1" hidden="1">255</definedName>
    <definedName name="_Sort" localSheetId="1" hidden="1">#REF!</definedName>
    <definedName name="_Sort" hidden="1">#REF!</definedName>
    <definedName name="_xlnm.Print_Area" localSheetId="0">'5.1'!$A$1:$I$65</definedName>
    <definedName name="_xlnm.Print_Area" localSheetId="1">'5.2 - 2023-2027'!$A$1:$AL$436</definedName>
    <definedName name="_xlnm.Print_Titles" localSheetId="1">'5.2 - 2023-2027'!$A:$B,'5.2 - 2023-2027'!$1:$6</definedName>
    <definedName name="Z_2E51B7C0_6CEE_11D3_AD1A_A5A650036065_.wvu.Cols" hidden="1">#REF!</definedName>
    <definedName name="Z_418DF6FE_13EF_11D2_8C37_00A0C92A9A63_.wvu.PrintArea" localSheetId="1" hidden="1">#REF!</definedName>
    <definedName name="Z_418DF6FE_13EF_11D2_8C37_00A0C92A9A63_.wvu.PrintArea" hidden="1">#REF!</definedName>
    <definedName name="Z_418DF6FE_13EF_11D2_8C37_00A0C92A9A63_.wvu.PrintTitles" hidden="1">#REF!</definedName>
    <definedName name="Z_418DF6FE_13EF_11D2_8C37_00A0C92A9A63_.wvu.Rows" localSheetId="1" hidden="1">#REF!,#REF!,#REF!,#REF!,#REF!,#REF!,#REF!</definedName>
    <definedName name="Z_418DF6FE_13EF_11D2_8C37_00A0C92A9A63_.wvu.Rows" hidden="1">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6" i="62" l="1"/>
  <c r="J176" i="62"/>
  <c r="AI176" i="62" l="1"/>
  <c r="L2" i="62"/>
  <c r="V2" i="62"/>
  <c r="AF2" i="62"/>
  <c r="O176" i="62" l="1"/>
  <c r="T176" i="62"/>
  <c r="Y176" i="62"/>
  <c r="AD176" i="62"/>
  <c r="O192" i="62"/>
  <c r="T192" i="62"/>
  <c r="Y192" i="62"/>
  <c r="AD192" i="62"/>
  <c r="AI192" i="62"/>
  <c r="AK316" i="62" l="1"/>
  <c r="AK315" i="62"/>
  <c r="AK314" i="62"/>
  <c r="AK313" i="62"/>
  <c r="AF316" i="62"/>
  <c r="AF315" i="62"/>
  <c r="AF314" i="62"/>
  <c r="AF313" i="62"/>
  <c r="AA316" i="62"/>
  <c r="AA315" i="62"/>
  <c r="AA314" i="62"/>
  <c r="AA313" i="62"/>
  <c r="V316" i="62"/>
  <c r="V315" i="62"/>
  <c r="V314" i="62"/>
  <c r="V313" i="62"/>
  <c r="Q313" i="62"/>
  <c r="Q316" i="62"/>
  <c r="Q315" i="62"/>
  <c r="Q314" i="62"/>
  <c r="AK280" i="62"/>
  <c r="AK279" i="62"/>
  <c r="AF280" i="62"/>
  <c r="AF279" i="62"/>
  <c r="AA280" i="62"/>
  <c r="AA279" i="62"/>
  <c r="V280" i="62"/>
  <c r="V279" i="62"/>
  <c r="Q280" i="62"/>
  <c r="Q279" i="62"/>
  <c r="AK212" i="62"/>
  <c r="AK211" i="62"/>
  <c r="AF212" i="62"/>
  <c r="AF211" i="62"/>
  <c r="AA212" i="62"/>
  <c r="AA211" i="62"/>
  <c r="V212" i="62"/>
  <c r="V211" i="62"/>
  <c r="Q212" i="62"/>
  <c r="Q211" i="62"/>
  <c r="G212" i="62"/>
  <c r="G211" i="62"/>
  <c r="AK116" i="62"/>
  <c r="AK115" i="62"/>
  <c r="AK114" i="62"/>
  <c r="AF116" i="62"/>
  <c r="AF115" i="62"/>
  <c r="AF114" i="62"/>
  <c r="AA116" i="62"/>
  <c r="AA115" i="62"/>
  <c r="AA114" i="62"/>
  <c r="V116" i="62"/>
  <c r="V115" i="62"/>
  <c r="V114" i="62"/>
  <c r="Q116" i="62"/>
  <c r="Q115" i="62"/>
  <c r="Q114" i="62"/>
  <c r="G116" i="62"/>
  <c r="G115" i="62"/>
  <c r="G114" i="62"/>
  <c r="K302" i="62" l="1"/>
  <c r="K412" i="62" s="1"/>
  <c r="J302" i="62"/>
  <c r="J412" i="62" s="1"/>
  <c r="I302" i="62"/>
  <c r="I412" i="62" s="1"/>
  <c r="L301" i="62"/>
  <c r="L302" i="62" s="1"/>
  <c r="L412" i="62" s="1"/>
  <c r="F302" i="62"/>
  <c r="F412" i="62" s="1"/>
  <c r="E302" i="62"/>
  <c r="E412" i="62" s="1"/>
  <c r="C21" i="17" s="1"/>
  <c r="D302" i="62"/>
  <c r="D412" i="62" s="1"/>
  <c r="G301" i="62"/>
  <c r="G302" i="62" s="1"/>
  <c r="G412" i="62" s="1"/>
  <c r="G280" i="62"/>
  <c r="I280" i="62" s="1"/>
  <c r="G279" i="62"/>
  <c r="I279" i="62" s="1"/>
  <c r="I325" i="62"/>
  <c r="I324" i="62"/>
  <c r="I323" i="62"/>
  <c r="I212" i="62"/>
  <c r="I211" i="62"/>
  <c r="I179" i="62"/>
  <c r="F176" i="62"/>
  <c r="E176" i="62"/>
  <c r="D176" i="62"/>
  <c r="L280" i="62" l="1"/>
  <c r="L279" i="62"/>
  <c r="L324" i="62"/>
  <c r="L116" i="62"/>
  <c r="L325" i="62"/>
  <c r="L323" i="62"/>
  <c r="L179" i="62"/>
  <c r="L70" i="62"/>
  <c r="L211" i="62"/>
  <c r="L212" i="62"/>
  <c r="G243" i="62"/>
  <c r="I243" i="62" s="1"/>
  <c r="L243" i="62" s="1"/>
  <c r="N243" i="62" s="1"/>
  <c r="L114" i="62"/>
  <c r="L115" i="62"/>
  <c r="G322" i="62"/>
  <c r="I322" i="62" s="1"/>
  <c r="L322" i="62" s="1"/>
  <c r="Q243" i="62" l="1"/>
  <c r="S243" i="62" s="1"/>
  <c r="V243" i="62" s="1"/>
  <c r="X243" i="62" s="1"/>
  <c r="AA243" i="62" s="1"/>
  <c r="AC243" i="62" s="1"/>
  <c r="AF243" i="62" s="1"/>
  <c r="AH243" i="62" s="1"/>
  <c r="AK243" i="62" s="1"/>
  <c r="G316" i="62" l="1"/>
  <c r="I316" i="62" s="1"/>
  <c r="G315" i="62"/>
  <c r="I315" i="62" s="1"/>
  <c r="G314" i="62"/>
  <c r="I314" i="62" s="1"/>
  <c r="G79" i="62"/>
  <c r="I79" i="62" s="1"/>
  <c r="G78" i="62"/>
  <c r="I78" i="62" s="1"/>
  <c r="L74" i="62" l="1"/>
  <c r="L314" i="62"/>
  <c r="L316" i="62"/>
  <c r="L315" i="62"/>
  <c r="G313" i="62"/>
  <c r="I313" i="62" s="1"/>
  <c r="L313" i="62" s="1"/>
  <c r="L79" i="62"/>
  <c r="L78" i="62"/>
  <c r="L23" i="62"/>
  <c r="L75" i="62"/>
  <c r="K192" i="62"/>
  <c r="J192" i="62"/>
  <c r="G201" i="62"/>
  <c r="K180" i="62"/>
  <c r="J180" i="62"/>
  <c r="E180" i="62"/>
  <c r="G256" i="62"/>
  <c r="I256" i="62" s="1"/>
  <c r="G255" i="62"/>
  <c r="I255" i="62" s="1"/>
  <c r="L255" i="62" s="1"/>
  <c r="G254" i="62"/>
  <c r="I254" i="62" s="1"/>
  <c r="L254" i="62" s="1"/>
  <c r="G253" i="62"/>
  <c r="I253" i="62" s="1"/>
  <c r="L253" i="62" s="1"/>
  <c r="G252" i="62"/>
  <c r="I252" i="62" s="1"/>
  <c r="L252" i="62" s="1"/>
  <c r="G251" i="62"/>
  <c r="I251" i="62" s="1"/>
  <c r="L251" i="62" s="1"/>
  <c r="G129" i="62"/>
  <c r="I129" i="62" s="1"/>
  <c r="L41" i="62"/>
  <c r="G41" i="62"/>
  <c r="G62" i="62"/>
  <c r="I62" i="62" s="1"/>
  <c r="I19" i="62"/>
  <c r="I18" i="62"/>
  <c r="I16" i="62"/>
  <c r="K429" i="62"/>
  <c r="J429" i="62"/>
  <c r="D25" i="17" s="1"/>
  <c r="F429" i="62"/>
  <c r="E429" i="62"/>
  <c r="C25" i="17" s="1"/>
  <c r="D192" i="62" l="1"/>
  <c r="D247" i="62" s="1"/>
  <c r="D405" i="62" s="1"/>
  <c r="E192" i="62"/>
  <c r="F192" i="62"/>
  <c r="L30" i="62"/>
  <c r="D311" i="62"/>
  <c r="D180" i="62"/>
  <c r="D404" i="62" s="1"/>
  <c r="F180" i="62"/>
  <c r="F404" i="62" s="1"/>
  <c r="D76" i="62"/>
  <c r="D124" i="62" s="1"/>
  <c r="D402" i="62" s="1"/>
  <c r="K404" i="62"/>
  <c r="G36" i="62"/>
  <c r="I36" i="62" s="1"/>
  <c r="L36" i="62" s="1"/>
  <c r="I90" i="62"/>
  <c r="L90" i="62" s="1"/>
  <c r="G159" i="62"/>
  <c r="I159" i="62" s="1"/>
  <c r="L159" i="62" s="1"/>
  <c r="E257" i="62"/>
  <c r="E260" i="62" s="1"/>
  <c r="E408" i="62" s="1"/>
  <c r="G86" i="62"/>
  <c r="I86" i="62" s="1"/>
  <c r="L86" i="62" s="1"/>
  <c r="G153" i="62"/>
  <c r="I153" i="62" s="1"/>
  <c r="L153" i="62" s="1"/>
  <c r="G371" i="62"/>
  <c r="I371" i="62" s="1"/>
  <c r="L371" i="62" s="1"/>
  <c r="G29" i="62"/>
  <c r="I29" i="62" s="1"/>
  <c r="L29" i="62" s="1"/>
  <c r="G52" i="62"/>
  <c r="I52" i="62" s="1"/>
  <c r="L52" i="62" s="1"/>
  <c r="G22" i="62"/>
  <c r="I22" i="62" s="1"/>
  <c r="L22" i="62" s="1"/>
  <c r="G183" i="62"/>
  <c r="I183" i="62" s="1"/>
  <c r="L183" i="62" s="1"/>
  <c r="G224" i="62"/>
  <c r="I224" i="62" s="1"/>
  <c r="L224" i="62" s="1"/>
  <c r="G236" i="62"/>
  <c r="I236" i="62" s="1"/>
  <c r="L236" i="62" s="1"/>
  <c r="G213" i="62"/>
  <c r="I213" i="62" s="1"/>
  <c r="L213" i="62" s="1"/>
  <c r="G136" i="62"/>
  <c r="I136" i="62" s="1"/>
  <c r="L136" i="62" s="1"/>
  <c r="G423" i="62"/>
  <c r="I423" i="62" s="1"/>
  <c r="G267" i="62"/>
  <c r="I267" i="62" s="1"/>
  <c r="G217" i="62"/>
  <c r="I217" i="62" s="1"/>
  <c r="L217" i="62" s="1"/>
  <c r="G340" i="62"/>
  <c r="I340" i="62" s="1"/>
  <c r="L340" i="62" s="1"/>
  <c r="G352" i="62"/>
  <c r="I352" i="62" s="1"/>
  <c r="G91" i="62"/>
  <c r="I91" i="62" s="1"/>
  <c r="L91" i="62" s="1"/>
  <c r="G106" i="62"/>
  <c r="I106" i="62" s="1"/>
  <c r="L106" i="62" s="1"/>
  <c r="G121" i="62"/>
  <c r="L121" i="62" s="1"/>
  <c r="G13" i="62"/>
  <c r="I13" i="62" s="1"/>
  <c r="L13" i="62" s="1"/>
  <c r="G26" i="62"/>
  <c r="I26" i="62" s="1"/>
  <c r="L26" i="62" s="1"/>
  <c r="G77" i="62"/>
  <c r="I77" i="62" s="1"/>
  <c r="L77" i="62" s="1"/>
  <c r="G428" i="62"/>
  <c r="G429" i="62" s="1"/>
  <c r="G94" i="62"/>
  <c r="L94" i="62" s="1"/>
  <c r="L66" i="62"/>
  <c r="G293" i="62"/>
  <c r="I293" i="62" s="1"/>
  <c r="L293" i="62" s="1"/>
  <c r="G53" i="62"/>
  <c r="I53" i="62" s="1"/>
  <c r="L53" i="62" s="1"/>
  <c r="G33" i="62"/>
  <c r="I33" i="62" s="1"/>
  <c r="L33" i="62" s="1"/>
  <c r="L129" i="62"/>
  <c r="G307" i="62"/>
  <c r="I307" i="62" s="1"/>
  <c r="L307" i="62" s="1"/>
  <c r="G200" i="62"/>
  <c r="I200" i="62" s="1"/>
  <c r="L200" i="62" s="1"/>
  <c r="G63" i="62"/>
  <c r="L63" i="62" s="1"/>
  <c r="L256" i="62"/>
  <c r="L62" i="62"/>
  <c r="G51" i="62"/>
  <c r="I51" i="62" s="1"/>
  <c r="L51" i="62" s="1"/>
  <c r="G12" i="62"/>
  <c r="I12" i="62" s="1"/>
  <c r="L12" i="62" s="1"/>
  <c r="G64" i="62"/>
  <c r="I64" i="62" s="1"/>
  <c r="L64" i="62" s="1"/>
  <c r="G143" i="62"/>
  <c r="I143" i="62" s="1"/>
  <c r="L143" i="62" s="1"/>
  <c r="F247" i="62"/>
  <c r="F405" i="62" s="1"/>
  <c r="E389" i="62"/>
  <c r="G61" i="62"/>
  <c r="I61" i="62" s="1"/>
  <c r="L61" i="62" s="1"/>
  <c r="G229" i="62"/>
  <c r="I229" i="62" s="1"/>
  <c r="L229" i="62" s="1"/>
  <c r="G151" i="62"/>
  <c r="I151" i="62" s="1"/>
  <c r="L151" i="62" s="1"/>
  <c r="L16" i="62"/>
  <c r="G144" i="62"/>
  <c r="I144" i="62" s="1"/>
  <c r="L144" i="62" s="1"/>
  <c r="G175" i="62"/>
  <c r="I175" i="62" s="1"/>
  <c r="L175" i="62" s="1"/>
  <c r="G25" i="62"/>
  <c r="I25" i="62" s="1"/>
  <c r="L25" i="62" s="1"/>
  <c r="G40" i="62"/>
  <c r="I40" i="62" s="1"/>
  <c r="L40" i="62" s="1"/>
  <c r="K257" i="62"/>
  <c r="K260" i="62" s="1"/>
  <c r="K408" i="62" s="1"/>
  <c r="G204" i="62"/>
  <c r="I204" i="62" s="1"/>
  <c r="L204" i="62" s="1"/>
  <c r="K395" i="62"/>
  <c r="K420" i="62" s="1"/>
  <c r="E425" i="62"/>
  <c r="C24" i="17" s="1"/>
  <c r="G85" i="62"/>
  <c r="I85" i="62" s="1"/>
  <c r="L85" i="62" s="1"/>
  <c r="G97" i="62"/>
  <c r="I97" i="62" s="1"/>
  <c r="L97" i="62" s="1"/>
  <c r="G197" i="62"/>
  <c r="I197" i="62" s="1"/>
  <c r="L197" i="62" s="1"/>
  <c r="G318" i="62"/>
  <c r="I318" i="62" s="1"/>
  <c r="L318" i="62" s="1"/>
  <c r="G334" i="62"/>
  <c r="I334" i="62" s="1"/>
  <c r="L334" i="62" s="1"/>
  <c r="G370" i="62"/>
  <c r="I370" i="62" s="1"/>
  <c r="L370" i="62" s="1"/>
  <c r="G393" i="62"/>
  <c r="I393" i="62" s="1"/>
  <c r="L393" i="62" s="1"/>
  <c r="G14" i="62"/>
  <c r="I14" i="62" s="1"/>
  <c r="L14" i="62" s="1"/>
  <c r="J257" i="62"/>
  <c r="J260" i="62" s="1"/>
  <c r="J408" i="62" s="1"/>
  <c r="G344" i="62"/>
  <c r="I344" i="62" s="1"/>
  <c r="L344" i="62" s="1"/>
  <c r="G356" i="62"/>
  <c r="I356" i="62" s="1"/>
  <c r="L356" i="62" s="1"/>
  <c r="G368" i="62"/>
  <c r="I368" i="62" s="1"/>
  <c r="L368" i="62" s="1"/>
  <c r="G388" i="62"/>
  <c r="I388" i="62" s="1"/>
  <c r="L388" i="62" s="1"/>
  <c r="G100" i="62"/>
  <c r="I100" i="62" s="1"/>
  <c r="L100" i="62" s="1"/>
  <c r="G231" i="62"/>
  <c r="I231" i="62" s="1"/>
  <c r="L231" i="62" s="1"/>
  <c r="G276" i="62"/>
  <c r="L276" i="62" s="1"/>
  <c r="G330" i="62"/>
  <c r="I330" i="62" s="1"/>
  <c r="L330" i="62" s="1"/>
  <c r="G354" i="62"/>
  <c r="I354" i="62" s="1"/>
  <c r="L354" i="62" s="1"/>
  <c r="G15" i="62"/>
  <c r="I15" i="62" s="1"/>
  <c r="L15" i="62" s="1"/>
  <c r="G118" i="62"/>
  <c r="I118" i="62" s="1"/>
  <c r="L118" i="62" s="1"/>
  <c r="G158" i="62"/>
  <c r="I158" i="62" s="1"/>
  <c r="L158" i="62" s="1"/>
  <c r="G11" i="62"/>
  <c r="I11" i="62" s="1"/>
  <c r="L11" i="62" s="1"/>
  <c r="G101" i="62"/>
  <c r="I101" i="62" s="1"/>
  <c r="L101" i="62" s="1"/>
  <c r="G156" i="62"/>
  <c r="I156" i="62" s="1"/>
  <c r="L156" i="62" s="1"/>
  <c r="G141" i="62"/>
  <c r="I141" i="62" s="1"/>
  <c r="L141" i="62" s="1"/>
  <c r="G92" i="62"/>
  <c r="I92" i="62" s="1"/>
  <c r="L92" i="62" s="1"/>
  <c r="G149" i="62"/>
  <c r="I149" i="62" s="1"/>
  <c r="L149" i="62" s="1"/>
  <c r="G259" i="62"/>
  <c r="I259" i="62" s="1"/>
  <c r="L259" i="62" s="1"/>
  <c r="G289" i="62"/>
  <c r="I289" i="62" s="1"/>
  <c r="L289" i="62" s="1"/>
  <c r="G382" i="62"/>
  <c r="I382" i="62" s="1"/>
  <c r="L382" i="62" s="1"/>
  <c r="K247" i="62"/>
  <c r="K405" i="62" s="1"/>
  <c r="F425" i="62"/>
  <c r="E56" i="62"/>
  <c r="I132" i="62"/>
  <c r="L132" i="62" s="1"/>
  <c r="G145" i="62"/>
  <c r="I145" i="62" s="1"/>
  <c r="L145" i="62" s="1"/>
  <c r="G306" i="62"/>
  <c r="I306" i="62" s="1"/>
  <c r="L306" i="62" s="1"/>
  <c r="G363" i="62"/>
  <c r="L363" i="62" s="1"/>
  <c r="J425" i="62"/>
  <c r="D24" i="17" s="1"/>
  <c r="G122" i="62"/>
  <c r="I122" i="62" s="1"/>
  <c r="L122" i="62" s="1"/>
  <c r="G112" i="62"/>
  <c r="I112" i="62" s="1"/>
  <c r="L112" i="62" s="1"/>
  <c r="G130" i="62"/>
  <c r="I130" i="62" s="1"/>
  <c r="L130" i="62" s="1"/>
  <c r="G238" i="62"/>
  <c r="I238" i="62" s="1"/>
  <c r="L238" i="62" s="1"/>
  <c r="G271" i="62"/>
  <c r="I271" i="62" s="1"/>
  <c r="L271" i="62" s="1"/>
  <c r="G285" i="62"/>
  <c r="I285" i="62" s="1"/>
  <c r="L285" i="62" s="1"/>
  <c r="G337" i="62"/>
  <c r="I337" i="62" s="1"/>
  <c r="L337" i="62" s="1"/>
  <c r="G82" i="62"/>
  <c r="I82" i="62" s="1"/>
  <c r="L82" i="62" s="1"/>
  <c r="G135" i="62"/>
  <c r="I135" i="62" s="1"/>
  <c r="L135" i="62" s="1"/>
  <c r="G160" i="62"/>
  <c r="I160" i="62" s="1"/>
  <c r="L160" i="62" s="1"/>
  <c r="G193" i="62"/>
  <c r="G195" i="62"/>
  <c r="I195" i="62" s="1"/>
  <c r="L195" i="62" s="1"/>
  <c r="G207" i="62"/>
  <c r="I207" i="62" s="1"/>
  <c r="L207" i="62" s="1"/>
  <c r="G221" i="62"/>
  <c r="I221" i="62" s="1"/>
  <c r="L221" i="62" s="1"/>
  <c r="G235" i="62"/>
  <c r="I235" i="62" s="1"/>
  <c r="L235" i="62" s="1"/>
  <c r="G242" i="62"/>
  <c r="I242" i="62" s="1"/>
  <c r="L242" i="62" s="1"/>
  <c r="G296" i="62"/>
  <c r="I296" i="62" s="1"/>
  <c r="L296" i="62" s="1"/>
  <c r="F311" i="62"/>
  <c r="F375" i="62" s="1"/>
  <c r="G331" i="62"/>
  <c r="I331" i="62" s="1"/>
  <c r="L331" i="62" s="1"/>
  <c r="G343" i="62"/>
  <c r="I343" i="62" s="1"/>
  <c r="L343" i="62" s="1"/>
  <c r="G367" i="62"/>
  <c r="I367" i="62" s="1"/>
  <c r="L367" i="62" s="1"/>
  <c r="G374" i="62"/>
  <c r="I374" i="62" s="1"/>
  <c r="L374" i="62" s="1"/>
  <c r="G392" i="62"/>
  <c r="I392" i="62" s="1"/>
  <c r="G65" i="62"/>
  <c r="I65" i="62" s="1"/>
  <c r="L65" i="62" s="1"/>
  <c r="G80" i="62"/>
  <c r="I80" i="62" s="1"/>
  <c r="L80" i="62" s="1"/>
  <c r="G128" i="62"/>
  <c r="I128" i="62" s="1"/>
  <c r="L128" i="62" s="1"/>
  <c r="G226" i="62"/>
  <c r="I226" i="62" s="1"/>
  <c r="L226" i="62" s="1"/>
  <c r="G233" i="62"/>
  <c r="I233" i="62" s="1"/>
  <c r="L233" i="62" s="1"/>
  <c r="G268" i="62"/>
  <c r="I268" i="62" s="1"/>
  <c r="L268" i="62" s="1"/>
  <c r="G308" i="62"/>
  <c r="I308" i="62" s="1"/>
  <c r="L308" i="62" s="1"/>
  <c r="F395" i="62"/>
  <c r="F420" i="62" s="1"/>
  <c r="G138" i="62"/>
  <c r="I138" i="62" s="1"/>
  <c r="L138" i="62" s="1"/>
  <c r="G39" i="62"/>
  <c r="I39" i="62" s="1"/>
  <c r="L39" i="62" s="1"/>
  <c r="G83" i="62"/>
  <c r="I83" i="62" s="1"/>
  <c r="L83" i="62" s="1"/>
  <c r="G99" i="62"/>
  <c r="I99" i="62" s="1"/>
  <c r="L99" i="62" s="1"/>
  <c r="G312" i="62"/>
  <c r="I312" i="62" s="1"/>
  <c r="G109" i="62"/>
  <c r="I109" i="62" s="1"/>
  <c r="L109" i="62" s="1"/>
  <c r="G142" i="62"/>
  <c r="L142" i="62" s="1"/>
  <c r="G169" i="62"/>
  <c r="I169" i="62" s="1"/>
  <c r="L169" i="62" s="1"/>
  <c r="G186" i="62"/>
  <c r="I186" i="62" s="1"/>
  <c r="L186" i="62" s="1"/>
  <c r="G215" i="62"/>
  <c r="I215" i="62" s="1"/>
  <c r="L215" i="62" s="1"/>
  <c r="G222" i="62"/>
  <c r="I222" i="62" s="1"/>
  <c r="L222" i="62" s="1"/>
  <c r="G349" i="62"/>
  <c r="I349" i="62" s="1"/>
  <c r="L349" i="62" s="1"/>
  <c r="G127" i="62"/>
  <c r="I127" i="62" s="1"/>
  <c r="G174" i="62"/>
  <c r="I174" i="62" s="1"/>
  <c r="L174" i="62" s="1"/>
  <c r="G206" i="62"/>
  <c r="I206" i="62" s="1"/>
  <c r="L206" i="62" s="1"/>
  <c r="G220" i="62"/>
  <c r="I220" i="62" s="1"/>
  <c r="L220" i="62" s="1"/>
  <c r="G309" i="62"/>
  <c r="I309" i="62" s="1"/>
  <c r="L309" i="62" s="1"/>
  <c r="G342" i="62"/>
  <c r="I342" i="62" s="1"/>
  <c r="L342" i="62" s="1"/>
  <c r="G366" i="62"/>
  <c r="I366" i="62" s="1"/>
  <c r="L366" i="62" s="1"/>
  <c r="G373" i="62"/>
  <c r="I373" i="62" s="1"/>
  <c r="L373" i="62" s="1"/>
  <c r="L18" i="62"/>
  <c r="E76" i="62"/>
  <c r="E124" i="62" s="1"/>
  <c r="E402" i="62" s="1"/>
  <c r="J395" i="62"/>
  <c r="J420" i="62" s="1"/>
  <c r="G44" i="62"/>
  <c r="I44" i="62" s="1"/>
  <c r="L44" i="62" s="1"/>
  <c r="G88" i="62"/>
  <c r="I88" i="62" s="1"/>
  <c r="L88" i="62" s="1"/>
  <c r="G147" i="62"/>
  <c r="I147" i="62" s="1"/>
  <c r="L147" i="62" s="1"/>
  <c r="G239" i="62"/>
  <c r="I239" i="62" s="1"/>
  <c r="L239" i="62" s="1"/>
  <c r="D257" i="62"/>
  <c r="D260" i="62" s="1"/>
  <c r="D408" i="62" s="1"/>
  <c r="G288" i="62"/>
  <c r="I288" i="62" s="1"/>
  <c r="L288" i="62" s="1"/>
  <c r="G347" i="62"/>
  <c r="I347" i="62" s="1"/>
  <c r="L347" i="62" s="1"/>
  <c r="K311" i="62"/>
  <c r="K375" i="62" s="1"/>
  <c r="G328" i="62"/>
  <c r="I328" i="62" s="1"/>
  <c r="L328" i="62" s="1"/>
  <c r="G364" i="62"/>
  <c r="I364" i="62" s="1"/>
  <c r="L364" i="62" s="1"/>
  <c r="G230" i="62"/>
  <c r="I230" i="62" s="1"/>
  <c r="L230" i="62" s="1"/>
  <c r="G245" i="62"/>
  <c r="I245" i="62" s="1"/>
  <c r="L245" i="62" s="1"/>
  <c r="F257" i="62"/>
  <c r="F260" i="62" s="1"/>
  <c r="F408" i="62" s="1"/>
  <c r="G286" i="62"/>
  <c r="I286" i="62" s="1"/>
  <c r="L286" i="62" s="1"/>
  <c r="G317" i="62"/>
  <c r="I317" i="62" s="1"/>
  <c r="L317" i="62" s="1"/>
  <c r="G345" i="62"/>
  <c r="I345" i="62" s="1"/>
  <c r="L345" i="62" s="1"/>
  <c r="G381" i="62"/>
  <c r="I381" i="62" s="1"/>
  <c r="L381" i="62" s="1"/>
  <c r="F389" i="62"/>
  <c r="G394" i="62"/>
  <c r="I394" i="62" s="1"/>
  <c r="L394" i="62" s="1"/>
  <c r="G55" i="62"/>
  <c r="I55" i="62" s="1"/>
  <c r="L55" i="62" s="1"/>
  <c r="G103" i="62"/>
  <c r="I103" i="62" s="1"/>
  <c r="L103" i="62" s="1"/>
  <c r="G110" i="62"/>
  <c r="I110" i="62" s="1"/>
  <c r="L110" i="62" s="1"/>
  <c r="G137" i="62"/>
  <c r="I137" i="62" s="1"/>
  <c r="L137" i="62" s="1"/>
  <c r="G155" i="62"/>
  <c r="I155" i="62" s="1"/>
  <c r="L155" i="62" s="1"/>
  <c r="G202" i="62"/>
  <c r="I202" i="62" s="1"/>
  <c r="L202" i="62" s="1"/>
  <c r="G326" i="62"/>
  <c r="I326" i="62" s="1"/>
  <c r="L326" i="62" s="1"/>
  <c r="G338" i="62"/>
  <c r="I338" i="62" s="1"/>
  <c r="L338" i="62" s="1"/>
  <c r="G350" i="62"/>
  <c r="I350" i="62" s="1"/>
  <c r="L350" i="62" s="1"/>
  <c r="L19" i="62"/>
  <c r="G134" i="62"/>
  <c r="I134" i="62" s="1"/>
  <c r="L134" i="62" s="1"/>
  <c r="E404" i="62"/>
  <c r="G287" i="62"/>
  <c r="I287" i="62" s="1"/>
  <c r="L287" i="62" s="1"/>
  <c r="G294" i="62"/>
  <c r="I294" i="62" s="1"/>
  <c r="L294" i="62" s="1"/>
  <c r="G335" i="62"/>
  <c r="I335" i="62" s="1"/>
  <c r="L335" i="62" s="1"/>
  <c r="G365" i="62"/>
  <c r="I365" i="62" s="1"/>
  <c r="L365" i="62" s="1"/>
  <c r="K389" i="62"/>
  <c r="K56" i="62"/>
  <c r="D56" i="62"/>
  <c r="G240" i="62"/>
  <c r="I240" i="62" s="1"/>
  <c r="L240" i="62" s="1"/>
  <c r="G333" i="62"/>
  <c r="I333" i="62" s="1"/>
  <c r="L333" i="62" s="1"/>
  <c r="G358" i="62"/>
  <c r="I358" i="62" s="1"/>
  <c r="L358" i="62" s="1"/>
  <c r="G387" i="62"/>
  <c r="I387" i="62" s="1"/>
  <c r="L387" i="62" s="1"/>
  <c r="E395" i="62"/>
  <c r="E420" i="62" s="1"/>
  <c r="D425" i="62"/>
  <c r="G96" i="62"/>
  <c r="I96" i="62" s="1"/>
  <c r="L96" i="62" s="1"/>
  <c r="G117" i="62"/>
  <c r="I117" i="62" s="1"/>
  <c r="L117" i="62" s="1"/>
  <c r="G108" i="62"/>
  <c r="I108" i="62" s="1"/>
  <c r="L108" i="62" s="1"/>
  <c r="G120" i="62"/>
  <c r="I120" i="62" s="1"/>
  <c r="L120" i="62" s="1"/>
  <c r="I162" i="62"/>
  <c r="L162" i="62" s="1"/>
  <c r="G172" i="62"/>
  <c r="I172" i="62" s="1"/>
  <c r="L172" i="62" s="1"/>
  <c r="G209" i="62"/>
  <c r="I209" i="62" s="1"/>
  <c r="L209" i="62" s="1"/>
  <c r="G283" i="62"/>
  <c r="I283" i="62" s="1"/>
  <c r="L283" i="62" s="1"/>
  <c r="G292" i="62"/>
  <c r="I292" i="62" s="1"/>
  <c r="L292" i="62" s="1"/>
  <c r="J311" i="62"/>
  <c r="J375" i="62" s="1"/>
  <c r="D46" i="62"/>
  <c r="D399" i="62" s="1"/>
  <c r="E46" i="62"/>
  <c r="E399" i="62" s="1"/>
  <c r="G87" i="62"/>
  <c r="I87" i="62" s="1"/>
  <c r="L87" i="62" s="1"/>
  <c r="G84" i="62"/>
  <c r="I84" i="62" s="1"/>
  <c r="L84" i="62" s="1"/>
  <c r="G95" i="62"/>
  <c r="I95" i="62" s="1"/>
  <c r="L95" i="62" s="1"/>
  <c r="G104" i="62"/>
  <c r="I104" i="62" s="1"/>
  <c r="L104" i="62" s="1"/>
  <c r="G113" i="62"/>
  <c r="L113" i="62" s="1"/>
  <c r="J247" i="62"/>
  <c r="J405" i="62" s="1"/>
  <c r="G198" i="62"/>
  <c r="I198" i="62" s="1"/>
  <c r="L198" i="62" s="1"/>
  <c r="G218" i="62"/>
  <c r="I218" i="62" s="1"/>
  <c r="L218" i="62" s="1"/>
  <c r="G227" i="62"/>
  <c r="I227" i="62" s="1"/>
  <c r="L227" i="62" s="1"/>
  <c r="G246" i="62"/>
  <c r="I246" i="62" s="1"/>
  <c r="L246" i="62" s="1"/>
  <c r="G281" i="62"/>
  <c r="I281" i="62" s="1"/>
  <c r="L281" i="62" s="1"/>
  <c r="G297" i="62"/>
  <c r="I297" i="62" s="1"/>
  <c r="L297" i="62" s="1"/>
  <c r="J139" i="62"/>
  <c r="J165" i="62" s="1"/>
  <c r="J403" i="62" s="1"/>
  <c r="G194" i="62"/>
  <c r="I194" i="62" s="1"/>
  <c r="L194" i="62" s="1"/>
  <c r="G290" i="62"/>
  <c r="I290" i="62" s="1"/>
  <c r="L290" i="62" s="1"/>
  <c r="G329" i="62"/>
  <c r="I329" i="62" s="1"/>
  <c r="L329" i="62" s="1"/>
  <c r="G361" i="62"/>
  <c r="I361" i="62" s="1"/>
  <c r="L361" i="62" s="1"/>
  <c r="J56" i="62"/>
  <c r="E247" i="62"/>
  <c r="E405" i="62" s="1"/>
  <c r="G133" i="62"/>
  <c r="I133" i="62" s="1"/>
  <c r="L133" i="62" s="1"/>
  <c r="G163" i="62"/>
  <c r="I163" i="62" s="1"/>
  <c r="L163" i="62" s="1"/>
  <c r="G168" i="62"/>
  <c r="G184" i="62"/>
  <c r="I184" i="62" s="1"/>
  <c r="L184" i="62" s="1"/>
  <c r="G191" i="62"/>
  <c r="I191" i="62" s="1"/>
  <c r="L191" i="62" s="1"/>
  <c r="G196" i="62"/>
  <c r="I196" i="62" s="1"/>
  <c r="L196" i="62" s="1"/>
  <c r="G205" i="62"/>
  <c r="I205" i="62" s="1"/>
  <c r="L205" i="62" s="1"/>
  <c r="G216" i="62"/>
  <c r="I216" i="62" s="1"/>
  <c r="L216" i="62" s="1"/>
  <c r="G225" i="62"/>
  <c r="I225" i="62" s="1"/>
  <c r="L225" i="62" s="1"/>
  <c r="G234" i="62"/>
  <c r="I234" i="62" s="1"/>
  <c r="L234" i="62" s="1"/>
  <c r="G244" i="62"/>
  <c r="I244" i="62" s="1"/>
  <c r="L244" i="62" s="1"/>
  <c r="G270" i="62"/>
  <c r="I270" i="62" s="1"/>
  <c r="L270" i="62" s="1"/>
  <c r="G277" i="62"/>
  <c r="I277" i="62" s="1"/>
  <c r="L277" i="62" s="1"/>
  <c r="G105" i="62"/>
  <c r="I105" i="62" s="1"/>
  <c r="L105" i="62" s="1"/>
  <c r="G93" i="62"/>
  <c r="I93" i="62" s="1"/>
  <c r="L93" i="62" s="1"/>
  <c r="G102" i="62"/>
  <c r="I102" i="62" s="1"/>
  <c r="L102" i="62" s="1"/>
  <c r="G111" i="62"/>
  <c r="I111" i="62" s="1"/>
  <c r="L111" i="62" s="1"/>
  <c r="G123" i="62"/>
  <c r="I123" i="62" s="1"/>
  <c r="L123" i="62" s="1"/>
  <c r="D139" i="62"/>
  <c r="D165" i="62" s="1"/>
  <c r="D403" i="62" s="1"/>
  <c r="G150" i="62"/>
  <c r="I150" i="62" s="1"/>
  <c r="L150" i="62" s="1"/>
  <c r="I152" i="62"/>
  <c r="L152" i="62" s="1"/>
  <c r="G189" i="62"/>
  <c r="I189" i="62" s="1"/>
  <c r="L189" i="62" s="1"/>
  <c r="G203" i="62"/>
  <c r="I203" i="62" s="1"/>
  <c r="L203" i="62" s="1"/>
  <c r="G214" i="62"/>
  <c r="I214" i="62" s="1"/>
  <c r="L214" i="62" s="1"/>
  <c r="G223" i="62"/>
  <c r="I223" i="62" s="1"/>
  <c r="L223" i="62" s="1"/>
  <c r="G232" i="62"/>
  <c r="I232" i="62" s="1"/>
  <c r="L232" i="62" s="1"/>
  <c r="G241" i="62"/>
  <c r="I241" i="62" s="1"/>
  <c r="L241" i="62" s="1"/>
  <c r="G359" i="62"/>
  <c r="I359" i="62" s="1"/>
  <c r="L359" i="62" s="1"/>
  <c r="G161" i="62"/>
  <c r="I161" i="62" s="1"/>
  <c r="L161" i="62" s="1"/>
  <c r="I201" i="62"/>
  <c r="L201" i="62" s="1"/>
  <c r="G210" i="62"/>
  <c r="I210" i="62" s="1"/>
  <c r="L210" i="62" s="1"/>
  <c r="G357" i="62"/>
  <c r="I357" i="62" s="1"/>
  <c r="L357" i="62" s="1"/>
  <c r="K425" i="62"/>
  <c r="G146" i="62"/>
  <c r="I146" i="62" s="1"/>
  <c r="L146" i="62" s="1"/>
  <c r="G89" i="62"/>
  <c r="L89" i="62" s="1"/>
  <c r="I98" i="62"/>
  <c r="L98" i="62" s="1"/>
  <c r="G107" i="62"/>
  <c r="I107" i="62" s="1"/>
  <c r="L107" i="62" s="1"/>
  <c r="I119" i="62"/>
  <c r="L119" i="62" s="1"/>
  <c r="E139" i="62"/>
  <c r="E165" i="62" s="1"/>
  <c r="E403" i="62" s="1"/>
  <c r="G32" i="62"/>
  <c r="I32" i="62" s="1"/>
  <c r="L32" i="62" s="1"/>
  <c r="J76" i="62"/>
  <c r="J124" i="62" s="1"/>
  <c r="J402" i="62" s="1"/>
  <c r="G81" i="62"/>
  <c r="I81" i="62" s="1"/>
  <c r="G131" i="62"/>
  <c r="I131" i="62" s="1"/>
  <c r="L131" i="62" s="1"/>
  <c r="G148" i="62"/>
  <c r="I148" i="62" s="1"/>
  <c r="L148" i="62" s="1"/>
  <c r="G157" i="62"/>
  <c r="I157" i="62" s="1"/>
  <c r="L157" i="62" s="1"/>
  <c r="G187" i="62"/>
  <c r="I187" i="62" s="1"/>
  <c r="L187" i="62" s="1"/>
  <c r="G265" i="62"/>
  <c r="I265" i="62" s="1"/>
  <c r="L265" i="62" s="1"/>
  <c r="E266" i="62"/>
  <c r="E298" i="62" s="1"/>
  <c r="E410" i="62" s="1"/>
  <c r="C23" i="17" s="1"/>
  <c r="G284" i="62"/>
  <c r="I284" i="62" s="1"/>
  <c r="L284" i="62" s="1"/>
  <c r="G321" i="62"/>
  <c r="I321" i="62" s="1"/>
  <c r="L321" i="62" s="1"/>
  <c r="G332" i="62"/>
  <c r="I332" i="62" s="1"/>
  <c r="L332" i="62" s="1"/>
  <c r="G341" i="62"/>
  <c r="I341" i="62" s="1"/>
  <c r="L341" i="62" s="1"/>
  <c r="G424" i="62"/>
  <c r="I424" i="62" s="1"/>
  <c r="L424" i="62" s="1"/>
  <c r="J404" i="62"/>
  <c r="G171" i="62"/>
  <c r="I171" i="62" s="1"/>
  <c r="L171" i="62" s="1"/>
  <c r="G199" i="62"/>
  <c r="I199" i="62" s="1"/>
  <c r="L199" i="62" s="1"/>
  <c r="G208" i="62"/>
  <c r="I208" i="62" s="1"/>
  <c r="L208" i="62" s="1"/>
  <c r="G219" i="62"/>
  <c r="I219" i="62" s="1"/>
  <c r="L219" i="62" s="1"/>
  <c r="G228" i="62"/>
  <c r="I228" i="62" s="1"/>
  <c r="L228" i="62" s="1"/>
  <c r="G237" i="62"/>
  <c r="I237" i="62" s="1"/>
  <c r="L237" i="62" s="1"/>
  <c r="G282" i="62"/>
  <c r="I282" i="62" s="1"/>
  <c r="L282" i="62" s="1"/>
  <c r="G291" i="62"/>
  <c r="I291" i="62" s="1"/>
  <c r="L291" i="62" s="1"/>
  <c r="G346" i="62"/>
  <c r="I346" i="62" s="1"/>
  <c r="L346" i="62" s="1"/>
  <c r="G353" i="62"/>
  <c r="I353" i="62" s="1"/>
  <c r="L353" i="62" s="1"/>
  <c r="G355" i="62"/>
  <c r="I355" i="62" s="1"/>
  <c r="L355" i="62" s="1"/>
  <c r="G362" i="62"/>
  <c r="I362" i="62" s="1"/>
  <c r="L362" i="62" s="1"/>
  <c r="F76" i="62"/>
  <c r="F124" i="62" s="1"/>
  <c r="F402" i="62" s="1"/>
  <c r="G140" i="62"/>
  <c r="F139" i="62"/>
  <c r="F165" i="62" s="1"/>
  <c r="F403" i="62" s="1"/>
  <c r="K139" i="62"/>
  <c r="K165" i="62" s="1"/>
  <c r="K403" i="62" s="1"/>
  <c r="F46" i="62"/>
  <c r="F399" i="62" s="1"/>
  <c r="F56" i="62"/>
  <c r="G50" i="62"/>
  <c r="K76" i="62"/>
  <c r="K124" i="62" s="1"/>
  <c r="K402" i="62" s="1"/>
  <c r="J266" i="62"/>
  <c r="J298" i="62" s="1"/>
  <c r="J410" i="62" s="1"/>
  <c r="D23" i="17" s="1"/>
  <c r="G327" i="62"/>
  <c r="I327" i="62" s="1"/>
  <c r="L327" i="62" s="1"/>
  <c r="G380" i="62"/>
  <c r="D383" i="62"/>
  <c r="J46" i="62"/>
  <c r="J399" i="62" s="1"/>
  <c r="G170" i="62"/>
  <c r="I170" i="62" s="1"/>
  <c r="L170" i="62" s="1"/>
  <c r="G185" i="62"/>
  <c r="I185" i="62" s="1"/>
  <c r="L185" i="62" s="1"/>
  <c r="K46" i="62"/>
  <c r="K399" i="62" s="1"/>
  <c r="G319" i="62"/>
  <c r="I319" i="62" s="1"/>
  <c r="L319" i="62" s="1"/>
  <c r="D375" i="62"/>
  <c r="G250" i="62"/>
  <c r="G164" i="62"/>
  <c r="I164" i="62" s="1"/>
  <c r="L164" i="62" s="1"/>
  <c r="G178" i="62"/>
  <c r="I178" i="62" s="1"/>
  <c r="L178" i="62" s="1"/>
  <c r="G190" i="62"/>
  <c r="I190" i="62" s="1"/>
  <c r="L190" i="62" s="1"/>
  <c r="G154" i="62"/>
  <c r="I154" i="62" s="1"/>
  <c r="L154" i="62" s="1"/>
  <c r="G173" i="62"/>
  <c r="I173" i="62" s="1"/>
  <c r="L173" i="62" s="1"/>
  <c r="G188" i="62"/>
  <c r="I188" i="62" s="1"/>
  <c r="L188" i="62" s="1"/>
  <c r="G263" i="62"/>
  <c r="G272" i="62"/>
  <c r="I272" i="62" s="1"/>
  <c r="L272" i="62" s="1"/>
  <c r="E311" i="62"/>
  <c r="E375" i="62" s="1"/>
  <c r="G336" i="62"/>
  <c r="I336" i="62" s="1"/>
  <c r="L336" i="62" s="1"/>
  <c r="G372" i="62"/>
  <c r="I372" i="62" s="1"/>
  <c r="L372" i="62" s="1"/>
  <c r="G351" i="62"/>
  <c r="I351" i="62" s="1"/>
  <c r="L351" i="62" s="1"/>
  <c r="G305" i="62"/>
  <c r="D395" i="62"/>
  <c r="D420" i="62" s="1"/>
  <c r="G177" i="62"/>
  <c r="G258" i="62"/>
  <c r="G269" i="62"/>
  <c r="I269" i="62" s="1"/>
  <c r="L269" i="62" s="1"/>
  <c r="G278" i="62"/>
  <c r="I278" i="62" s="1"/>
  <c r="L278" i="62" s="1"/>
  <c r="G320" i="62"/>
  <c r="I320" i="62" s="1"/>
  <c r="L320" i="62" s="1"/>
  <c r="G360" i="62"/>
  <c r="I360" i="62" s="1"/>
  <c r="L360" i="62" s="1"/>
  <c r="G386" i="62"/>
  <c r="G339" i="62"/>
  <c r="I339" i="62" s="1"/>
  <c r="L339" i="62" s="1"/>
  <c r="G264" i="62"/>
  <c r="I264" i="62" s="1"/>
  <c r="L264" i="62" s="1"/>
  <c r="G273" i="62"/>
  <c r="I273" i="62" s="1"/>
  <c r="L273" i="62" s="1"/>
  <c r="G310" i="62"/>
  <c r="I310" i="62" s="1"/>
  <c r="L310" i="62" s="1"/>
  <c r="L352" i="62"/>
  <c r="G369" i="62"/>
  <c r="I369" i="62" s="1"/>
  <c r="L369" i="62" s="1"/>
  <c r="G275" i="62"/>
  <c r="I275" i="62" s="1"/>
  <c r="L275" i="62" s="1"/>
  <c r="G295" i="62"/>
  <c r="I295" i="62" s="1"/>
  <c r="L295" i="62" s="1"/>
  <c r="G348" i="62"/>
  <c r="I348" i="62" s="1"/>
  <c r="L348" i="62" s="1"/>
  <c r="J389" i="62"/>
  <c r="J383" i="62"/>
  <c r="K383" i="62"/>
  <c r="D389" i="62"/>
  <c r="D429" i="62"/>
  <c r="E383" i="62"/>
  <c r="F383" i="62"/>
  <c r="C19" i="17" l="1"/>
  <c r="C18" i="17"/>
  <c r="D17" i="17"/>
  <c r="C14" i="17"/>
  <c r="C20" i="17"/>
  <c r="D20" i="17"/>
  <c r="D14" i="17"/>
  <c r="E416" i="62"/>
  <c r="D22" i="17"/>
  <c r="C17" i="17"/>
  <c r="C22" i="17"/>
  <c r="D19" i="17"/>
  <c r="D18" i="17"/>
  <c r="G176" i="62"/>
  <c r="I193" i="62"/>
  <c r="G192" i="62"/>
  <c r="G247" i="62" s="1"/>
  <c r="G405" i="62" s="1"/>
  <c r="L76" i="62"/>
  <c r="L124" i="62" s="1"/>
  <c r="J414" i="62"/>
  <c r="E414" i="62"/>
  <c r="I168" i="62"/>
  <c r="G180" i="62"/>
  <c r="G404" i="62" s="1"/>
  <c r="G395" i="62"/>
  <c r="G420" i="62" s="1"/>
  <c r="I428" i="62"/>
  <c r="I429" i="62" s="1"/>
  <c r="E397" i="62"/>
  <c r="J416" i="62"/>
  <c r="D416" i="62"/>
  <c r="F397" i="62"/>
  <c r="J397" i="62"/>
  <c r="K397" i="62"/>
  <c r="D397" i="62"/>
  <c r="G76" i="62"/>
  <c r="G124" i="62" s="1"/>
  <c r="G402" i="62" s="1"/>
  <c r="K419" i="62"/>
  <c r="F416" i="62"/>
  <c r="G425" i="62"/>
  <c r="K416" i="62"/>
  <c r="E377" i="62"/>
  <c r="E419" i="62"/>
  <c r="C53" i="17" s="1"/>
  <c r="D419" i="62"/>
  <c r="G311" i="62"/>
  <c r="G375" i="62" s="1"/>
  <c r="I425" i="62"/>
  <c r="L423" i="62"/>
  <c r="L425" i="62" s="1"/>
  <c r="I177" i="62"/>
  <c r="I176" i="62" s="1"/>
  <c r="G383" i="62"/>
  <c r="I380" i="62"/>
  <c r="G139" i="62"/>
  <c r="G165" i="62" s="1"/>
  <c r="G403" i="62" s="1"/>
  <c r="I140" i="62"/>
  <c r="G46" i="62"/>
  <c r="G399" i="62" s="1"/>
  <c r="G257" i="62"/>
  <c r="G260" i="62" s="1"/>
  <c r="G408" i="62" s="1"/>
  <c r="I258" i="62"/>
  <c r="G389" i="62"/>
  <c r="I386" i="62"/>
  <c r="L127" i="62"/>
  <c r="I305" i="62"/>
  <c r="F419" i="62"/>
  <c r="I263" i="62"/>
  <c r="I250" i="62"/>
  <c r="I76" i="62"/>
  <c r="I311" i="62"/>
  <c r="L312" i="62"/>
  <c r="L311" i="62" s="1"/>
  <c r="L392" i="62"/>
  <c r="L395" i="62" s="1"/>
  <c r="L420" i="62" s="1"/>
  <c r="I395" i="62"/>
  <c r="I420" i="62" s="1"/>
  <c r="J377" i="62"/>
  <c r="G56" i="62"/>
  <c r="I50" i="62"/>
  <c r="J419" i="62"/>
  <c r="D53" i="17" s="1"/>
  <c r="L267" i="62"/>
  <c r="L193" i="62" l="1"/>
  <c r="L192" i="62" s="1"/>
  <c r="L247" i="62" s="1"/>
  <c r="L405" i="62" s="1"/>
  <c r="I192" i="62"/>
  <c r="I247" i="62" s="1"/>
  <c r="I405" i="62" s="1"/>
  <c r="L168" i="62"/>
  <c r="I180" i="62"/>
  <c r="I404" i="62" s="1"/>
  <c r="L428" i="62"/>
  <c r="L429" i="62" s="1"/>
  <c r="G419" i="62"/>
  <c r="C56" i="17" s="1"/>
  <c r="I46" i="62"/>
  <c r="I399" i="62" s="1"/>
  <c r="L177" i="62"/>
  <c r="L176" i="62" s="1"/>
  <c r="G397" i="62"/>
  <c r="L305" i="62"/>
  <c r="L375" i="62" s="1"/>
  <c r="I375" i="62"/>
  <c r="L258" i="62"/>
  <c r="L257" i="62" s="1"/>
  <c r="I257" i="62"/>
  <c r="I260" i="62" s="1"/>
  <c r="I408" i="62" s="1"/>
  <c r="I124" i="62"/>
  <c r="I402" i="62" s="1"/>
  <c r="L402" i="62"/>
  <c r="I139" i="62"/>
  <c r="I165" i="62" s="1"/>
  <c r="I403" i="62" s="1"/>
  <c r="L140" i="62"/>
  <c r="L139" i="62" s="1"/>
  <c r="L165" i="62" s="1"/>
  <c r="L403" i="62" s="1"/>
  <c r="L263" i="62"/>
  <c r="I56" i="62"/>
  <c r="L50" i="62"/>
  <c r="L56" i="62" s="1"/>
  <c r="L250" i="62"/>
  <c r="G416" i="62"/>
  <c r="L386" i="62"/>
  <c r="L389" i="62" s="1"/>
  <c r="I389" i="62"/>
  <c r="L380" i="62"/>
  <c r="I383" i="62"/>
  <c r="L260" i="62" l="1"/>
  <c r="L408" i="62" s="1"/>
  <c r="I397" i="62"/>
  <c r="L416" i="62"/>
  <c r="I419" i="62"/>
  <c r="I416" i="62"/>
  <c r="L383" i="62"/>
  <c r="L397" i="62" s="1"/>
  <c r="L46" i="62"/>
  <c r="L399" i="62" s="1"/>
  <c r="L180" i="62" l="1"/>
  <c r="L404" i="62" s="1"/>
  <c r="L419" i="62"/>
  <c r="D56" i="17" s="1"/>
  <c r="B1" i="62" l="1"/>
  <c r="AK2" i="62"/>
  <c r="O425" i="62"/>
  <c r="Y425" i="62"/>
  <c r="AD425" i="62"/>
  <c r="AI425" i="62"/>
  <c r="O429" i="62"/>
  <c r="E25" i="17" s="1"/>
  <c r="T429" i="62"/>
  <c r="F25" i="17" s="1"/>
  <c r="Y429" i="62"/>
  <c r="G25" i="17" s="1"/>
  <c r="AD429" i="62"/>
  <c r="H25" i="17" s="1"/>
  <c r="AI429" i="62"/>
  <c r="I25" i="17" s="1"/>
  <c r="E24" i="17" l="1"/>
  <c r="I24" i="17"/>
  <c r="H24" i="17"/>
  <c r="G24" i="17"/>
  <c r="O56" i="62"/>
  <c r="AI46" i="62"/>
  <c r="AD46" i="62"/>
  <c r="AD399" i="62" s="1"/>
  <c r="H14" i="17" s="1"/>
  <c r="O46" i="62"/>
  <c r="T257" i="62"/>
  <c r="Y257" i="62"/>
  <c r="O257" i="62"/>
  <c r="AD257" i="62"/>
  <c r="AI257" i="62"/>
  <c r="AI260" i="62" s="1"/>
  <c r="AI408" i="62" s="1"/>
  <c r="T383" i="62"/>
  <c r="AI395" i="62"/>
  <c r="AI420" i="62" s="1"/>
  <c r="O395" i="62"/>
  <c r="O420" i="62" s="1"/>
  <c r="AD389" i="62"/>
  <c r="AI383" i="62"/>
  <c r="Y139" i="62"/>
  <c r="AD395" i="62"/>
  <c r="AD420" i="62" s="1"/>
  <c r="Y383" i="62"/>
  <c r="Y395" i="62"/>
  <c r="Y420" i="62" s="1"/>
  <c r="AI389" i="62"/>
  <c r="AI76" i="62"/>
  <c r="AI124" i="62" s="1"/>
  <c r="AI402" i="62" s="1"/>
  <c r="I17" i="17" s="1"/>
  <c r="T395" i="62"/>
  <c r="T420" i="62" s="1"/>
  <c r="O76" i="62"/>
  <c r="Y389" i="62"/>
  <c r="T389" i="62"/>
  <c r="AI266" i="62"/>
  <c r="AI298" i="62" s="1"/>
  <c r="AI410" i="62" s="1"/>
  <c r="I23" i="17" s="1"/>
  <c r="AD266" i="62"/>
  <c r="Y266" i="62"/>
  <c r="T266" i="62"/>
  <c r="T311" i="62"/>
  <c r="O389" i="62"/>
  <c r="AD383" i="62"/>
  <c r="O266" i="62"/>
  <c r="AD311" i="62"/>
  <c r="Y311" i="62"/>
  <c r="O311" i="62"/>
  <c r="AI311" i="62"/>
  <c r="AI375" i="62" s="1"/>
  <c r="AD139" i="62"/>
  <c r="AI139" i="62"/>
  <c r="AI165" i="62" s="1"/>
  <c r="T76" i="62"/>
  <c r="O139" i="62"/>
  <c r="T139" i="62"/>
  <c r="AD76" i="62"/>
  <c r="Y76" i="62"/>
  <c r="I22" i="17" l="1"/>
  <c r="Y298" i="62"/>
  <c r="Y410" i="62" s="1"/>
  <c r="G23" i="17" s="1"/>
  <c r="Y165" i="62"/>
  <c r="AD165" i="62"/>
  <c r="AD403" i="62" s="1"/>
  <c r="H18" i="17" s="1"/>
  <c r="O375" i="62"/>
  <c r="O416" i="62" s="1"/>
  <c r="Y375" i="62"/>
  <c r="O124" i="62"/>
  <c r="O402" i="62" s="1"/>
  <c r="E17" i="17" s="1"/>
  <c r="AD375" i="62"/>
  <c r="AD298" i="62"/>
  <c r="AD410" i="62" s="1"/>
  <c r="H23" i="17" s="1"/>
  <c r="AD260" i="62"/>
  <c r="AD408" i="62" s="1"/>
  <c r="H22" i="17" s="1"/>
  <c r="O247" i="62"/>
  <c r="O298" i="62"/>
  <c r="O410" i="62" s="1"/>
  <c r="E23" i="17" s="1"/>
  <c r="Y124" i="62"/>
  <c r="Y402" i="62" s="1"/>
  <c r="G17" i="17" s="1"/>
  <c r="O260" i="62"/>
  <c r="O408" i="62" s="1"/>
  <c r="E22" i="17" s="1"/>
  <c r="T247" i="62"/>
  <c r="AD124" i="62"/>
  <c r="AD402" i="62" s="1"/>
  <c r="H17" i="17" s="1"/>
  <c r="Y247" i="62"/>
  <c r="T375" i="62"/>
  <c r="AD247" i="62"/>
  <c r="O165" i="62"/>
  <c r="O403" i="62" s="1"/>
  <c r="E18" i="17" s="1"/>
  <c r="T298" i="62"/>
  <c r="T410" i="62" s="1"/>
  <c r="F23" i="17" s="1"/>
  <c r="AI403" i="62"/>
  <c r="I18" i="17" s="1"/>
  <c r="Y403" i="62"/>
  <c r="G18" i="17" s="1"/>
  <c r="T419" i="62"/>
  <c r="F53" i="17" s="1"/>
  <c r="AI397" i="62"/>
  <c r="Y397" i="62"/>
  <c r="AD397" i="62"/>
  <c r="Y419" i="62"/>
  <c r="G53" i="17" s="1"/>
  <c r="AI419" i="62"/>
  <c r="I53" i="17" s="1"/>
  <c r="T397" i="62"/>
  <c r="O399" i="62"/>
  <c r="E14" i="17" s="1"/>
  <c r="AI399" i="62"/>
  <c r="I14" i="17" s="1"/>
  <c r="AD419" i="62"/>
  <c r="H53" i="17" s="1"/>
  <c r="I30" i="17" l="1"/>
  <c r="I33" i="17" s="1"/>
  <c r="H30" i="17"/>
  <c r="H33" i="17" s="1"/>
  <c r="B28" i="17" l="1"/>
  <c r="D46" i="17" l="1"/>
  <c r="D47" i="17" s="1"/>
  <c r="C47" i="17"/>
  <c r="E30" i="17" l="1"/>
  <c r="E33" i="17" s="1"/>
  <c r="C30" i="17" l="1"/>
  <c r="C33" i="17" s="1"/>
  <c r="C64" i="17" l="1"/>
  <c r="C65" i="17" s="1"/>
  <c r="C26" i="17"/>
  <c r="D63" i="17" l="1"/>
  <c r="C28" i="17"/>
  <c r="D64" i="17" l="1"/>
  <c r="D65" i="17" s="1"/>
  <c r="D30" i="17"/>
  <c r="D33" i="17" s="1"/>
  <c r="D26" i="17"/>
  <c r="D28" i="17" s="1"/>
  <c r="G30" i="17" l="1"/>
  <c r="G33" i="17" s="1"/>
  <c r="D52" i="17" l="1"/>
  <c r="C55" i="17" l="1"/>
  <c r="C59" i="17" s="1"/>
  <c r="C61" i="17" s="1"/>
  <c r="D58" i="17" s="1"/>
  <c r="D55" i="17" l="1"/>
  <c r="D59" i="17" s="1"/>
  <c r="D61" i="17" s="1"/>
  <c r="C40" i="17" l="1"/>
  <c r="C12" i="17"/>
  <c r="O383" i="62" l="1"/>
  <c r="O419" i="62" s="1"/>
  <c r="E53" i="17" s="1"/>
  <c r="O397" i="62" l="1"/>
  <c r="T165" i="62" l="1"/>
  <c r="T403" i="62" s="1"/>
  <c r="F18" i="17" s="1"/>
  <c r="T260" i="62"/>
  <c r="T408" i="62" s="1"/>
  <c r="F22" i="17" s="1"/>
  <c r="T124" i="62"/>
  <c r="T402" i="62" s="1"/>
  <c r="F17" i="17" s="1"/>
  <c r="AD56" i="62" l="1"/>
  <c r="AD416" i="62" s="1"/>
  <c r="T46" i="62"/>
  <c r="T399" i="62" s="1"/>
  <c r="F14" i="17" s="1"/>
  <c r="AI56" i="62"/>
  <c r="AI416" i="62" s="1"/>
  <c r="Y56" i="62" l="1"/>
  <c r="Y416" i="62" s="1"/>
  <c r="T56" i="62" l="1"/>
  <c r="T416" i="62" s="1"/>
  <c r="Y260" i="62" l="1"/>
  <c r="Y408" i="62" s="1"/>
  <c r="G22" i="17" s="1"/>
  <c r="AI247" i="62" l="1"/>
  <c r="E12" i="17" l="1"/>
  <c r="F46" i="17" l="1"/>
  <c r="E40" i="17" l="1"/>
  <c r="E47" i="17"/>
  <c r="O180" i="62" l="1"/>
  <c r="O404" i="62" s="1"/>
  <c r="E19" i="17" s="1"/>
  <c r="T180" i="62"/>
  <c r="T404" i="62" s="1"/>
  <c r="F19" i="17" s="1"/>
  <c r="Y180" i="62" l="1"/>
  <c r="Y404" i="62" s="1"/>
  <c r="G19" i="17" s="1"/>
  <c r="AD180" i="62" l="1"/>
  <c r="AD404" i="62" s="1"/>
  <c r="H19" i="17" s="1"/>
  <c r="AI180" i="62"/>
  <c r="AI404" i="62" s="1"/>
  <c r="I19" i="17" s="1"/>
  <c r="O405" i="62" l="1"/>
  <c r="O377" i="62"/>
  <c r="O414" i="62" l="1"/>
  <c r="E20" i="17"/>
  <c r="E26" i="17" s="1"/>
  <c r="E28" i="17" s="1"/>
  <c r="T377" i="62" l="1"/>
  <c r="T405" i="62"/>
  <c r="F20" i="17" s="1"/>
  <c r="T414" i="62" l="1"/>
  <c r="Y405" i="62" l="1"/>
  <c r="G20" i="17" s="1"/>
  <c r="G26" i="17" s="1"/>
  <c r="AD405" i="62" l="1"/>
  <c r="H20" i="17" s="1"/>
  <c r="H26" i="17" s="1"/>
  <c r="H28" i="17" s="1"/>
  <c r="AD377" i="62"/>
  <c r="AD414" i="62" l="1"/>
  <c r="AI377" i="62"/>
  <c r="AI405" i="62"/>
  <c r="I20" i="17" s="1"/>
  <c r="I26" i="17" s="1"/>
  <c r="I28" i="17" s="1"/>
  <c r="AI414" i="62" l="1"/>
  <c r="H46" i="17" l="1"/>
  <c r="H47" i="17" s="1"/>
  <c r="I46" i="17"/>
  <c r="I47" i="17" l="1"/>
  <c r="G46" i="17" l="1"/>
  <c r="F47" i="17"/>
  <c r="G47" i="17" l="1"/>
  <c r="Y46" i="62" l="1"/>
  <c r="Y399" i="62" s="1"/>
  <c r="Y377" i="62" l="1"/>
  <c r="G14" i="17"/>
  <c r="G28" i="17" s="1"/>
  <c r="Y414" i="62"/>
  <c r="Q10" i="62" l="1"/>
  <c r="S10" i="62" s="1"/>
  <c r="V10" i="62" s="1"/>
  <c r="X10" i="62" s="1"/>
  <c r="AA10" i="62" s="1"/>
  <c r="AC10" i="62" s="1"/>
  <c r="AF10" i="62" s="1"/>
  <c r="AH10" i="62" s="1"/>
  <c r="AK10" i="62" s="1"/>
  <c r="T425" i="62" l="1"/>
  <c r="F24" i="17" l="1"/>
  <c r="F30" i="17" l="1"/>
  <c r="F26" i="17"/>
  <c r="F28" i="17" s="1"/>
  <c r="F33" i="17" l="1"/>
  <c r="Q245" i="62" l="1"/>
  <c r="S245" i="62" s="1"/>
  <c r="V245" i="62" s="1"/>
  <c r="X245" i="62" s="1"/>
  <c r="Q295" i="62"/>
  <c r="S295" i="62" s="1"/>
  <c r="V295" i="62" s="1"/>
  <c r="X295" i="62" s="1"/>
  <c r="AA295" i="62" s="1"/>
  <c r="AC295" i="62" s="1"/>
  <c r="AA245" i="62"/>
  <c r="AC245" i="62" s="1"/>
  <c r="Q28" i="62" l="1"/>
  <c r="S28" i="62" s="1"/>
  <c r="V28" i="62" s="1"/>
  <c r="X28" i="62" s="1"/>
  <c r="Q252" i="62"/>
  <c r="S252" i="62" s="1"/>
  <c r="V252" i="62" s="1"/>
  <c r="X252" i="62" s="1"/>
  <c r="AA252" i="62" s="1"/>
  <c r="AC252" i="62" s="1"/>
  <c r="AF252" i="62" s="1"/>
  <c r="AH252" i="62" s="1"/>
  <c r="AK252" i="62" s="1"/>
  <c r="Q253" i="62"/>
  <c r="S253" i="62" s="1"/>
  <c r="V253" i="62" s="1"/>
  <c r="X253" i="62" s="1"/>
  <c r="AA253" i="62" s="1"/>
  <c r="AC253" i="62" s="1"/>
  <c r="AF253" i="62" s="1"/>
  <c r="AH253" i="62" s="1"/>
  <c r="AK253" i="62" s="1"/>
  <c r="Q251" i="62"/>
  <c r="S251" i="62" s="1"/>
  <c r="V251" i="62" s="1"/>
  <c r="X251" i="62" s="1"/>
  <c r="AF245" i="62"/>
  <c r="AH245" i="62" s="1"/>
  <c r="AK245" i="62" s="1"/>
  <c r="AF295" i="62"/>
  <c r="AH295" i="62" s="1"/>
  <c r="AK295" i="62" s="1"/>
  <c r="Q17" i="62" l="1"/>
  <c r="S17" i="62" s="1"/>
  <c r="V17" i="62" s="1"/>
  <c r="X17" i="62" s="1"/>
  <c r="AA28" i="62" l="1"/>
  <c r="AC28" i="62" s="1"/>
  <c r="AF28" i="62" s="1"/>
  <c r="AH28" i="62" s="1"/>
  <c r="AK28" i="62" s="1"/>
  <c r="AA17" i="62"/>
  <c r="AC17" i="62" s="1"/>
  <c r="AF17" i="62" s="1"/>
  <c r="AH17" i="62" s="1"/>
  <c r="AK17" i="62" s="1"/>
  <c r="AA251" i="62"/>
  <c r="AC251" i="62" s="1"/>
  <c r="AF251" i="62" s="1"/>
  <c r="AH251" i="62" s="1"/>
  <c r="AK251" i="62" s="1"/>
  <c r="Q394" i="62" l="1"/>
  <c r="S394" i="62" s="1"/>
  <c r="V394" i="62" s="1"/>
  <c r="X394" i="62" s="1"/>
  <c r="Q127" i="62"/>
  <c r="Q191" i="62"/>
  <c r="S191" i="62" s="1"/>
  <c r="Q142" i="62"/>
  <c r="S142" i="62" s="1"/>
  <c r="Q202" i="62"/>
  <c r="S202" i="62" s="1"/>
  <c r="V142" i="62" l="1"/>
  <c r="X142" i="62" s="1"/>
  <c r="V191" i="62"/>
  <c r="X191" i="62" s="1"/>
  <c r="AA191" i="62" s="1"/>
  <c r="AC191" i="62" s="1"/>
  <c r="AF191" i="62" s="1"/>
  <c r="AH191" i="62" s="1"/>
  <c r="AK191" i="62" s="1"/>
  <c r="S127" i="62"/>
  <c r="V202" i="62"/>
  <c r="X202" i="62" s="1"/>
  <c r="AA202" i="62" l="1"/>
  <c r="AC202" i="62" s="1"/>
  <c r="AF202" i="62" s="1"/>
  <c r="AH202" i="62" s="1"/>
  <c r="AK202" i="62" s="1"/>
  <c r="AA142" i="62"/>
  <c r="AC142" i="62" s="1"/>
  <c r="AF142" i="62" s="1"/>
  <c r="AH142" i="62" s="1"/>
  <c r="AK142" i="62" s="1"/>
  <c r="AA394" i="62"/>
  <c r="AC394" i="62" s="1"/>
  <c r="AF394" i="62" s="1"/>
  <c r="AH394" i="62" s="1"/>
  <c r="AK394" i="62" s="1"/>
  <c r="V127" i="62"/>
  <c r="X127" i="62" l="1"/>
  <c r="AA127" i="62" l="1"/>
  <c r="Q37" i="62" l="1"/>
  <c r="S37" i="62" s="1"/>
  <c r="V37" i="62" s="1"/>
  <c r="X37" i="62" s="1"/>
  <c r="AC127" i="62"/>
  <c r="Q372" i="62" l="1"/>
  <c r="S372" i="62" s="1"/>
  <c r="AF127" i="62"/>
  <c r="Q152" i="62"/>
  <c r="S152" i="62" s="1"/>
  <c r="V152" i="62" s="1"/>
  <c r="X152" i="62" s="1"/>
  <c r="AA37" i="62" l="1"/>
  <c r="AC37" i="62" s="1"/>
  <c r="AH127" i="62"/>
  <c r="AK127" i="62" s="1"/>
  <c r="V372" i="62"/>
  <c r="X372" i="62" s="1"/>
  <c r="AA372" i="62" s="1"/>
  <c r="AC372" i="62" s="1"/>
  <c r="AF372" i="62" s="1"/>
  <c r="AH372" i="62" s="1"/>
  <c r="AK372" i="62" s="1"/>
  <c r="AA152" i="62" l="1"/>
  <c r="AC152" i="62" s="1"/>
  <c r="AF37" i="62"/>
  <c r="AH37" i="62" s="1"/>
  <c r="AK37" i="62" s="1"/>
  <c r="Q35" i="62" l="1"/>
  <c r="S35" i="62" s="1"/>
  <c r="V35" i="62" s="1"/>
  <c r="X35" i="62" s="1"/>
  <c r="AF152" i="62"/>
  <c r="AH152" i="62" s="1"/>
  <c r="AK152" i="62" s="1"/>
  <c r="AA35" i="62" l="1"/>
  <c r="AC35" i="62" s="1"/>
  <c r="AF35" i="62" l="1"/>
  <c r="AH35" i="62" s="1"/>
  <c r="AK35" i="62" s="1"/>
  <c r="Q287" i="62" l="1"/>
  <c r="S287" i="62" s="1"/>
  <c r="V287" i="62"/>
  <c r="X287" i="62" s="1"/>
  <c r="AA287" i="62" l="1"/>
  <c r="AC287" i="62" s="1"/>
  <c r="AF287" i="62" s="1"/>
  <c r="AH287" i="62" s="1"/>
  <c r="AK287" i="62" s="1"/>
  <c r="Q145" i="62" l="1"/>
  <c r="S145" i="62" s="1"/>
  <c r="Q143" i="62" l="1"/>
  <c r="S143" i="62" s="1"/>
  <c r="V143" i="62" s="1"/>
  <c r="X143" i="62" s="1"/>
  <c r="AA143" i="62" s="1"/>
  <c r="AC143" i="62" s="1"/>
  <c r="Q282" i="62"/>
  <c r="S282" i="62" s="1"/>
  <c r="Q239" i="62"/>
  <c r="S239" i="62" s="1"/>
  <c r="Q246" i="62"/>
  <c r="S246" i="62" s="1"/>
  <c r="V246" i="62" s="1"/>
  <c r="X246" i="62" s="1"/>
  <c r="AA246" i="62" s="1"/>
  <c r="AC246" i="62" s="1"/>
  <c r="AF246" i="62" s="1"/>
  <c r="AH246" i="62" s="1"/>
  <c r="AK246" i="62" s="1"/>
  <c r="V145" i="62"/>
  <c r="X145" i="62" s="1"/>
  <c r="AA145" i="62" s="1"/>
  <c r="AC145" i="62" s="1"/>
  <c r="V282" i="62"/>
  <c r="X282" i="62" s="1"/>
  <c r="AA282" i="62" l="1"/>
  <c r="AC282" i="62" s="1"/>
  <c r="AF282" i="62" s="1"/>
  <c r="AH282" i="62" s="1"/>
  <c r="AK282" i="62" s="1"/>
  <c r="V239" i="62"/>
  <c r="X239" i="62" s="1"/>
  <c r="AF143" i="62"/>
  <c r="AH143" i="62" s="1"/>
  <c r="AK143" i="62" s="1"/>
  <c r="AA239" i="62" l="1"/>
  <c r="AC239" i="62" s="1"/>
  <c r="AF239" i="62" s="1"/>
  <c r="AH239" i="62" s="1"/>
  <c r="AK239" i="62" s="1"/>
  <c r="AF145" i="62"/>
  <c r="AH145" i="62" s="1"/>
  <c r="AK145" i="62" s="1"/>
  <c r="Q216" i="62" l="1"/>
  <c r="S216" i="62" s="1"/>
  <c r="Q158" i="62" l="1"/>
  <c r="S158" i="62" s="1"/>
  <c r="V158" i="62" s="1"/>
  <c r="X158" i="62" s="1"/>
  <c r="AA158" i="62" s="1"/>
  <c r="AC158" i="62" s="1"/>
  <c r="Q156" i="62"/>
  <c r="S156" i="62" s="1"/>
  <c r="V156" i="62" s="1"/>
  <c r="X156" i="62" s="1"/>
  <c r="AA156" i="62" s="1"/>
  <c r="AC156" i="62" s="1"/>
  <c r="AF156" i="62" s="1"/>
  <c r="AH156" i="62" s="1"/>
  <c r="V216" i="62"/>
  <c r="X216" i="62" s="1"/>
  <c r="AA216" i="62" s="1"/>
  <c r="AC216" i="62" s="1"/>
  <c r="AF216" i="62" s="1"/>
  <c r="AH216" i="62" s="1"/>
  <c r="Q159" i="62"/>
  <c r="S159" i="62" s="1"/>
  <c r="V159" i="62" s="1"/>
  <c r="X159" i="62" s="1"/>
  <c r="AA159" i="62" s="1"/>
  <c r="AC159" i="62" s="1"/>
  <c r="AF159" i="62" s="1"/>
  <c r="AH159" i="62" s="1"/>
  <c r="AK159" i="62" s="1"/>
  <c r="Q208" i="62"/>
  <c r="S208" i="62" s="1"/>
  <c r="V208" i="62" s="1"/>
  <c r="X208" i="62" s="1"/>
  <c r="AA208" i="62" s="1"/>
  <c r="AC208" i="62" s="1"/>
  <c r="Q104" i="62"/>
  <c r="S104" i="62" s="1"/>
  <c r="V104" i="62" s="1"/>
  <c r="X104" i="62" s="1"/>
  <c r="AA104" i="62" s="1"/>
  <c r="AC104" i="62" s="1"/>
  <c r="AF104" i="62" s="1"/>
  <c r="AH104" i="62" s="1"/>
  <c r="Q157" i="62"/>
  <c r="S157" i="62" s="1"/>
  <c r="V157" i="62" s="1"/>
  <c r="X157" i="62" s="1"/>
  <c r="AA157" i="62" s="1"/>
  <c r="AC157" i="62" s="1"/>
  <c r="AF157" i="62" s="1"/>
  <c r="AH157" i="62" s="1"/>
  <c r="AK156" i="62" l="1"/>
  <c r="AK216" i="62"/>
  <c r="AK157" i="62"/>
  <c r="AK104" i="62"/>
  <c r="AF158" i="62" l="1"/>
  <c r="AH158" i="62" s="1"/>
  <c r="AK158" i="62" s="1"/>
  <c r="AF208" i="62"/>
  <c r="AH208" i="62" s="1"/>
  <c r="AK208" i="62" s="1"/>
  <c r="Q136" i="62" l="1"/>
  <c r="S136" i="62" s="1"/>
  <c r="V136" i="62" s="1"/>
  <c r="X136" i="62" s="1"/>
  <c r="AA136" i="62" s="1"/>
  <c r="AC136" i="62" s="1"/>
  <c r="Q276" i="62"/>
  <c r="S276" i="62" s="1"/>
  <c r="V276" i="62" s="1"/>
  <c r="X276" i="62" s="1"/>
  <c r="AA276" i="62" s="1"/>
  <c r="AC276" i="62" s="1"/>
  <c r="Q153" i="62"/>
  <c r="S153" i="62" s="1"/>
  <c r="V153" i="62" s="1"/>
  <c r="X153" i="62" s="1"/>
  <c r="AA153" i="62" s="1"/>
  <c r="AC153" i="62" s="1"/>
  <c r="AF153" i="62" s="1"/>
  <c r="AH153" i="62" s="1"/>
  <c r="AK153" i="62" l="1"/>
  <c r="AF276" i="62" l="1"/>
  <c r="AH276" i="62" s="1"/>
  <c r="AK276" i="62" s="1"/>
  <c r="AF136" i="62"/>
  <c r="AH136" i="62" s="1"/>
  <c r="AK136" i="62" s="1"/>
  <c r="Q73" i="62" l="1"/>
  <c r="S73" i="62" s="1"/>
  <c r="V73" i="62" s="1"/>
  <c r="X73" i="62" s="1"/>
  <c r="AA73" i="62" l="1"/>
  <c r="AC73" i="62" s="1"/>
  <c r="AF73" i="62" s="1"/>
  <c r="AH73" i="62" s="1"/>
  <c r="AK73" i="62" s="1"/>
  <c r="Q172" i="62" l="1"/>
  <c r="S172" i="62" s="1"/>
  <c r="V172" i="62" s="1"/>
  <c r="X172" i="62" s="1"/>
  <c r="AA172" i="62" s="1"/>
  <c r="AC172" i="62" s="1"/>
  <c r="Q338" i="62"/>
  <c r="S338" i="62" s="1"/>
  <c r="V338" i="62" s="1"/>
  <c r="X338" i="62" s="1"/>
  <c r="AA338" i="62" s="1"/>
  <c r="AC338" i="62" s="1"/>
  <c r="Q337" i="62"/>
  <c r="S337" i="62" s="1"/>
  <c r="V337" i="62" s="1"/>
  <c r="X337" i="62" s="1"/>
  <c r="AA337" i="62" s="1"/>
  <c r="AC337" i="62" s="1"/>
  <c r="Q339" i="62"/>
  <c r="S339" i="62" s="1"/>
  <c r="V339" i="62" s="1"/>
  <c r="X339" i="62" s="1"/>
  <c r="AA339" i="62" s="1"/>
  <c r="AC339" i="62" s="1"/>
  <c r="AF339" i="62" l="1"/>
  <c r="AH339" i="62" s="1"/>
  <c r="AK339" i="62" s="1"/>
  <c r="AF337" i="62"/>
  <c r="AH337" i="62" s="1"/>
  <c r="AK337" i="62" s="1"/>
  <c r="AF338" i="62" l="1"/>
  <c r="AH338" i="62" s="1"/>
  <c r="AK338" i="62" s="1"/>
  <c r="AF172" i="62"/>
  <c r="AH172" i="62" s="1"/>
  <c r="AK172" i="62" s="1"/>
  <c r="Q296" i="62" l="1"/>
  <c r="S296" i="62" s="1"/>
  <c r="V296" i="62" s="1"/>
  <c r="X296" i="62" s="1"/>
  <c r="Q310" i="62"/>
  <c r="S310" i="62" s="1"/>
  <c r="V310" i="62" s="1"/>
  <c r="X310" i="62" s="1"/>
  <c r="AA310" i="62" s="1"/>
  <c r="AC310" i="62" s="1"/>
  <c r="AA296" i="62" l="1"/>
  <c r="AC296" i="62" s="1"/>
  <c r="AF296" i="62" s="1"/>
  <c r="AH296" i="62" s="1"/>
  <c r="AK296" i="62" s="1"/>
  <c r="AF310" i="62" l="1"/>
  <c r="AH310" i="62" s="1"/>
  <c r="AK310" i="62" s="1"/>
  <c r="Q27" i="62" l="1"/>
  <c r="S27" i="62" s="1"/>
  <c r="V27" i="62"/>
  <c r="X27" i="62" s="1"/>
  <c r="Q120" i="62"/>
  <c r="S120" i="62" s="1"/>
  <c r="V120" i="62" s="1"/>
  <c r="X120" i="62" s="1"/>
  <c r="Q164" i="62"/>
  <c r="S164" i="62" s="1"/>
  <c r="V164" i="62" s="1"/>
  <c r="X164" i="62" s="1"/>
  <c r="AA120" i="62" l="1"/>
  <c r="AC120" i="62" s="1"/>
  <c r="AF120" i="62" s="1"/>
  <c r="AH120" i="62" s="1"/>
  <c r="AK120" i="62" s="1"/>
  <c r="AA27" i="62"/>
  <c r="AC27" i="62" s="1"/>
  <c r="AF27" i="62" s="1"/>
  <c r="AH27" i="62" s="1"/>
  <c r="AK27" i="62" s="1"/>
  <c r="AA164" i="62"/>
  <c r="AC164" i="62" s="1"/>
  <c r="Q317" i="62" l="1"/>
  <c r="S317" i="62" s="1"/>
  <c r="AF164" i="62"/>
  <c r="AH164" i="62" s="1"/>
  <c r="AK164" i="62" s="1"/>
  <c r="V317" i="62"/>
  <c r="X317" i="62" s="1"/>
  <c r="AA317" i="62" l="1"/>
  <c r="AC317" i="62" s="1"/>
  <c r="AF317" i="62" s="1"/>
  <c r="AH317" i="62" s="1"/>
  <c r="AK317" i="62" s="1"/>
  <c r="Q331" i="62"/>
  <c r="S331" i="62" s="1"/>
  <c r="V331" i="62" l="1"/>
  <c r="X331" i="62" s="1"/>
  <c r="AA331" i="62" s="1"/>
  <c r="AC331" i="62" s="1"/>
  <c r="AF331" i="62" s="1"/>
  <c r="AH331" i="62" s="1"/>
  <c r="AK331" i="62" s="1"/>
  <c r="Q388" i="62" l="1"/>
  <c r="S388" i="62" s="1"/>
  <c r="V388" i="62" s="1"/>
  <c r="X388" i="62" s="1"/>
  <c r="AA388" i="62" s="1"/>
  <c r="AC388" i="62" s="1"/>
  <c r="AF388" i="62" s="1"/>
  <c r="AH388" i="62" s="1"/>
  <c r="AK388" i="62" s="1"/>
  <c r="Q146" i="62"/>
  <c r="S146" i="62" s="1"/>
  <c r="V146" i="62" s="1"/>
  <c r="X146" i="62" s="1"/>
  <c r="AA146" i="62" s="1"/>
  <c r="AC146" i="62" s="1"/>
  <c r="AF146" i="62" s="1"/>
  <c r="AH146" i="62" s="1"/>
  <c r="AK146" i="62" s="1"/>
  <c r="Q205" i="62" l="1"/>
  <c r="S205" i="62" s="1"/>
  <c r="Q367" i="62"/>
  <c r="S367" i="62" s="1"/>
  <c r="Q290" i="62"/>
  <c r="S290" i="62" s="1"/>
  <c r="Q244" i="62"/>
  <c r="S244" i="62" s="1"/>
  <c r="Q371" i="62"/>
  <c r="S371" i="62" s="1"/>
  <c r="Q21" i="62"/>
  <c r="S21" i="62" s="1"/>
  <c r="Q86" i="62"/>
  <c r="S86" i="62" s="1"/>
  <c r="V367" i="62" l="1"/>
  <c r="X367" i="62" s="1"/>
  <c r="V290" i="62"/>
  <c r="X290" i="62" s="1"/>
  <c r="AA290" i="62" s="1"/>
  <c r="AC290" i="62" s="1"/>
  <c r="AF290" i="62" s="1"/>
  <c r="AH290" i="62" s="1"/>
  <c r="AK290" i="62" s="1"/>
  <c r="V205" i="62"/>
  <c r="X205" i="62" s="1"/>
  <c r="AA205" i="62" s="1"/>
  <c r="AC205" i="62" s="1"/>
  <c r="AF205" i="62" s="1"/>
  <c r="AH205" i="62" s="1"/>
  <c r="AK205" i="62" s="1"/>
  <c r="V21" i="62"/>
  <c r="X21" i="62" s="1"/>
  <c r="AA21" i="62" s="1"/>
  <c r="AC21" i="62" s="1"/>
  <c r="AF21" i="62" s="1"/>
  <c r="AH21" i="62" s="1"/>
  <c r="AK21" i="62" s="1"/>
  <c r="V86" i="62"/>
  <c r="X86" i="62" s="1"/>
  <c r="V371" i="62"/>
  <c r="X371" i="62" s="1"/>
  <c r="V244" i="62"/>
  <c r="X244" i="62" s="1"/>
  <c r="AA244" i="62" s="1"/>
  <c r="AC244" i="62" s="1"/>
  <c r="AF244" i="62" s="1"/>
  <c r="AH244" i="62" s="1"/>
  <c r="AK244" i="62" s="1"/>
  <c r="AA371" i="62" l="1"/>
  <c r="AC371" i="62" s="1"/>
  <c r="AF371" i="62" s="1"/>
  <c r="AH371" i="62" s="1"/>
  <c r="AK371" i="62" s="1"/>
  <c r="AA367" i="62"/>
  <c r="AC367" i="62" s="1"/>
  <c r="AF367" i="62" s="1"/>
  <c r="AH367" i="62" s="1"/>
  <c r="AK367" i="62" s="1"/>
  <c r="AA86" i="62"/>
  <c r="AC86" i="62" s="1"/>
  <c r="AF86" i="62" s="1"/>
  <c r="AH86" i="62" s="1"/>
  <c r="AK86" i="62" s="1"/>
  <c r="Q286" i="62" l="1"/>
  <c r="S286" i="62" s="1"/>
  <c r="Q237" i="62" l="1"/>
  <c r="S237" i="62" s="1"/>
  <c r="Q160" i="62"/>
  <c r="S160" i="62" s="1"/>
  <c r="Q241" i="62"/>
  <c r="S241" i="62" s="1"/>
  <c r="Q360" i="62"/>
  <c r="S360" i="62" s="1"/>
  <c r="Q362" i="62"/>
  <c r="S362" i="62" s="1"/>
  <c r="Q203" i="62"/>
  <c r="S203" i="62" s="1"/>
  <c r="Q238" i="62"/>
  <c r="S238" i="62" s="1"/>
  <c r="V241" i="62"/>
  <c r="X241" i="62" s="1"/>
  <c r="AA241" i="62" s="1"/>
  <c r="AC241" i="62" s="1"/>
  <c r="AF241" i="62" s="1"/>
  <c r="AH241" i="62" s="1"/>
  <c r="AK241" i="62" s="1"/>
  <c r="Q329" i="62"/>
  <c r="S329" i="62" s="1"/>
  <c r="V329" i="62" l="1"/>
  <c r="X329" i="62" s="1"/>
  <c r="V362" i="62"/>
  <c r="X362" i="62" s="1"/>
  <c r="AA362" i="62" s="1"/>
  <c r="AC362" i="62" s="1"/>
  <c r="AF362" i="62" s="1"/>
  <c r="AH362" i="62" s="1"/>
  <c r="AK362" i="62" s="1"/>
  <c r="V360" i="62"/>
  <c r="X360" i="62" s="1"/>
  <c r="Q204" i="62"/>
  <c r="S204" i="62" s="1"/>
  <c r="V204" i="62" s="1"/>
  <c r="X204" i="62" s="1"/>
  <c r="AA204" i="62" s="1"/>
  <c r="AC204" i="62" s="1"/>
  <c r="AF204" i="62" s="1"/>
  <c r="AH204" i="62" s="1"/>
  <c r="AK204" i="62" s="1"/>
  <c r="V238" i="62"/>
  <c r="X238" i="62" s="1"/>
  <c r="AA238" i="62" s="1"/>
  <c r="AC238" i="62" s="1"/>
  <c r="AF238" i="62" s="1"/>
  <c r="AH238" i="62" s="1"/>
  <c r="AK238" i="62" s="1"/>
  <c r="V160" i="62"/>
  <c r="X160" i="62" s="1"/>
  <c r="AA160" i="62" s="1"/>
  <c r="AC160" i="62" s="1"/>
  <c r="AF160" i="62" s="1"/>
  <c r="AH160" i="62" s="1"/>
  <c r="AK160" i="62" s="1"/>
  <c r="V286" i="62"/>
  <c r="X286" i="62" s="1"/>
  <c r="AA286" i="62" s="1"/>
  <c r="AC286" i="62" s="1"/>
  <c r="AF286" i="62" s="1"/>
  <c r="AH286" i="62" s="1"/>
  <c r="AK286" i="62" s="1"/>
  <c r="V203" i="62"/>
  <c r="X203" i="62" s="1"/>
  <c r="AA203" i="62" s="1"/>
  <c r="AC203" i="62" s="1"/>
  <c r="AF203" i="62" s="1"/>
  <c r="AH203" i="62" s="1"/>
  <c r="AK203" i="62" s="1"/>
  <c r="V237" i="62"/>
  <c r="X237" i="62" s="1"/>
  <c r="AA237" i="62" s="1"/>
  <c r="AC237" i="62" s="1"/>
  <c r="AF237" i="62" s="1"/>
  <c r="AH237" i="62" s="1"/>
  <c r="AK237" i="62" s="1"/>
  <c r="AA329" i="62"/>
  <c r="AC329" i="62" s="1"/>
  <c r="AF329" i="62" s="1"/>
  <c r="AH329" i="62" s="1"/>
  <c r="AK329" i="62" s="1"/>
  <c r="AA360" i="62" l="1"/>
  <c r="AC360" i="62" s="1"/>
  <c r="AF360" i="62" s="1"/>
  <c r="AH360" i="62" s="1"/>
  <c r="AK360" i="62" s="1"/>
  <c r="Q382" i="62" l="1"/>
  <c r="S382" i="62" s="1"/>
  <c r="V382" i="62" s="1"/>
  <c r="X382" i="62" s="1"/>
  <c r="AA382" i="62" s="1"/>
  <c r="AC382" i="62" s="1"/>
  <c r="AF382" i="62" s="1"/>
  <c r="AH382" i="62" s="1"/>
  <c r="AK382" i="62" s="1"/>
  <c r="Q214" i="62" l="1"/>
  <c r="S214" i="62" s="1"/>
  <c r="V214" i="62" s="1"/>
  <c r="X214" i="62" s="1"/>
  <c r="Q93" i="62"/>
  <c r="S93" i="62" s="1"/>
  <c r="V93" i="62" s="1"/>
  <c r="X93" i="62" s="1"/>
  <c r="AA93" i="62" l="1"/>
  <c r="AC93" i="62" s="1"/>
  <c r="Q273" i="62"/>
  <c r="S273" i="62" s="1"/>
  <c r="V273" i="62" s="1"/>
  <c r="X273" i="62" s="1"/>
  <c r="Q69" i="62"/>
  <c r="S69" i="62" s="1"/>
  <c r="V69" i="62" s="1"/>
  <c r="X69" i="62" s="1"/>
  <c r="Q67" i="62"/>
  <c r="S67" i="62" s="1"/>
  <c r="V67" i="62" s="1"/>
  <c r="X67" i="62" s="1"/>
  <c r="Q102" i="62"/>
  <c r="S102" i="62" s="1"/>
  <c r="V102" i="62" s="1"/>
  <c r="X102" i="62" s="1"/>
  <c r="Q103" i="62"/>
  <c r="S103" i="62" s="1"/>
  <c r="V103" i="62" s="1"/>
  <c r="X103" i="62" s="1"/>
  <c r="Q132" i="62"/>
  <c r="S132" i="62" s="1"/>
  <c r="V132" i="62" s="1"/>
  <c r="X132" i="62" s="1"/>
  <c r="AA132" i="62" s="1"/>
  <c r="AC132" i="62" s="1"/>
  <c r="AA69" i="62"/>
  <c r="AC69" i="62" s="1"/>
  <c r="Q133" i="62"/>
  <c r="S133" i="62" s="1"/>
  <c r="V133" i="62" s="1"/>
  <c r="X133" i="62" s="1"/>
  <c r="F266" i="62"/>
  <c r="K266" i="62"/>
  <c r="Q171" i="62"/>
  <c r="S171" i="62" s="1"/>
  <c r="V171" i="62" s="1"/>
  <c r="X171" i="62" s="1"/>
  <c r="Q275" i="62"/>
  <c r="S275" i="62" s="1"/>
  <c r="V275" i="62" s="1"/>
  <c r="X275" i="62" s="1"/>
  <c r="Q293" i="62"/>
  <c r="S293" i="62" s="1"/>
  <c r="V293" i="62" s="1"/>
  <c r="X293" i="62" s="1"/>
  <c r="Q368" i="62"/>
  <c r="S368" i="62" s="1"/>
  <c r="Q122" i="62"/>
  <c r="S122" i="62" s="1"/>
  <c r="V122" i="62" s="1"/>
  <c r="X122" i="62" s="1"/>
  <c r="Q278" i="62"/>
  <c r="S278" i="62" s="1"/>
  <c r="V278" i="62" s="1"/>
  <c r="X278" i="62" s="1"/>
  <c r="AA67" i="62"/>
  <c r="AC67" i="62" s="1"/>
  <c r="Q274" i="62" l="1"/>
  <c r="S274" i="62" s="1"/>
  <c r="V274" i="62" s="1"/>
  <c r="X274" i="62" s="1"/>
  <c r="AA274" i="62" s="1"/>
  <c r="AC274" i="62" s="1"/>
  <c r="Q201" i="62"/>
  <c r="S201" i="62" s="1"/>
  <c r="V201" i="62" s="1"/>
  <c r="X201" i="62" s="1"/>
  <c r="AA201" i="62" s="1"/>
  <c r="AC201" i="62" s="1"/>
  <c r="AF201" i="62" s="1"/>
  <c r="AH201" i="62" s="1"/>
  <c r="AK201" i="62" s="1"/>
  <c r="D266" i="62"/>
  <c r="G274" i="62"/>
  <c r="AF69" i="62"/>
  <c r="AH69" i="62" s="1"/>
  <c r="AK69" i="62" s="1"/>
  <c r="AF274" i="62"/>
  <c r="AH274" i="62" s="1"/>
  <c r="AK274" i="62" s="1"/>
  <c r="K298" i="62"/>
  <c r="K410" i="62" s="1"/>
  <c r="K414" i="62" s="1"/>
  <c r="D35" i="17" s="1"/>
  <c r="K377" i="62"/>
  <c r="F298" i="62"/>
  <c r="F410" i="62" s="1"/>
  <c r="F414" i="62" s="1"/>
  <c r="C35" i="17" s="1"/>
  <c r="V368" i="62"/>
  <c r="X368" i="62" s="1"/>
  <c r="AA122" i="62"/>
  <c r="AC122" i="62" s="1"/>
  <c r="AA103" i="62"/>
  <c r="AC103" i="62" s="1"/>
  <c r="AA133" i="62"/>
  <c r="AC133" i="62" s="1"/>
  <c r="AA275" i="62"/>
  <c r="AC275" i="62" s="1"/>
  <c r="AA171" i="62"/>
  <c r="AC171" i="62" s="1"/>
  <c r="AF67" i="62"/>
  <c r="AH67" i="62" s="1"/>
  <c r="F377" i="62" l="1"/>
  <c r="AF171" i="62"/>
  <c r="AH171" i="62" s="1"/>
  <c r="AK171" i="62" s="1"/>
  <c r="AK67" i="62"/>
  <c r="AF133" i="62"/>
  <c r="AH133" i="62" s="1"/>
  <c r="AK133" i="62" s="1"/>
  <c r="AA214" i="62"/>
  <c r="AC214" i="62" s="1"/>
  <c r="AF214" i="62" s="1"/>
  <c r="AH214" i="62" s="1"/>
  <c r="AK214" i="62" s="1"/>
  <c r="AF93" i="62"/>
  <c r="AH93" i="62" s="1"/>
  <c r="AK93" i="62" s="1"/>
  <c r="AA293" i="62"/>
  <c r="AC293" i="62" s="1"/>
  <c r="AF293" i="62" s="1"/>
  <c r="AH293" i="62" s="1"/>
  <c r="AK293" i="62" s="1"/>
  <c r="AA278" i="62"/>
  <c r="AC278" i="62" s="1"/>
  <c r="AF278" i="62" s="1"/>
  <c r="AH278" i="62" s="1"/>
  <c r="AK278" i="62" s="1"/>
  <c r="I274" i="62"/>
  <c r="G266" i="62"/>
  <c r="D298" i="62"/>
  <c r="D410" i="62" s="1"/>
  <c r="D414" i="62" s="1"/>
  <c r="AA368" i="62"/>
  <c r="AC368" i="62" s="1"/>
  <c r="AF368" i="62" s="1"/>
  <c r="AH368" i="62" s="1"/>
  <c r="AK368" i="62" s="1"/>
  <c r="AA273" i="62"/>
  <c r="AC273" i="62" s="1"/>
  <c r="C38" i="17"/>
  <c r="AF132" i="62"/>
  <c r="AH132" i="62" s="1"/>
  <c r="AK132" i="62" s="1"/>
  <c r="AA102" i="62"/>
  <c r="AC102" i="62" s="1"/>
  <c r="AF102" i="62" s="1"/>
  <c r="AH102" i="62" s="1"/>
  <c r="AK102" i="62" s="1"/>
  <c r="AF103" i="62"/>
  <c r="AH103" i="62" s="1"/>
  <c r="AK103" i="62" s="1"/>
  <c r="AF122" i="62"/>
  <c r="AH122" i="62" s="1"/>
  <c r="AK122" i="62" s="1"/>
  <c r="D377" i="62" l="1"/>
  <c r="C37" i="17"/>
  <c r="G298" i="62"/>
  <c r="G410" i="62" s="1"/>
  <c r="G414" i="62" s="1"/>
  <c r="G377" i="62"/>
  <c r="AF275" i="62"/>
  <c r="AH275" i="62" s="1"/>
  <c r="AK275" i="62" s="1"/>
  <c r="L274" i="62"/>
  <c r="L266" i="62" s="1"/>
  <c r="I266" i="62"/>
  <c r="C44" i="17"/>
  <c r="C41" i="17" s="1"/>
  <c r="D10" i="17"/>
  <c r="AF273" i="62"/>
  <c r="AH273" i="62" s="1"/>
  <c r="AK273" i="62" s="1"/>
  <c r="D12" i="17" l="1"/>
  <c r="D38" i="17" s="1"/>
  <c r="D40" i="17"/>
  <c r="I298" i="62"/>
  <c r="I410" i="62" s="1"/>
  <c r="I414" i="62" s="1"/>
  <c r="I377" i="62"/>
  <c r="L298" i="62"/>
  <c r="L410" i="62" s="1"/>
  <c r="L414" i="62" s="1"/>
  <c r="L377" i="62"/>
  <c r="D37" i="17" l="1"/>
  <c r="D44" i="17"/>
  <c r="D41" i="17" s="1"/>
  <c r="Q151" i="62"/>
  <c r="S151" i="62" s="1"/>
  <c r="Q359" i="62"/>
  <c r="S359" i="62" s="1"/>
  <c r="Q272" i="62" l="1"/>
  <c r="S272" i="62" s="1"/>
  <c r="Q87" i="62"/>
  <c r="S87" i="62" s="1"/>
  <c r="Q150" i="62"/>
  <c r="S150" i="62" s="1"/>
  <c r="Q288" i="62"/>
  <c r="S288" i="62" s="1"/>
  <c r="Q271" i="62"/>
  <c r="S271" i="62" s="1"/>
  <c r="Q206" i="62"/>
  <c r="S206" i="62" s="1"/>
  <c r="V206" i="62" s="1"/>
  <c r="X206" i="62" s="1"/>
  <c r="Q162" i="62"/>
  <c r="S162" i="62" s="1"/>
  <c r="V162" i="62" s="1"/>
  <c r="X162" i="62" s="1"/>
  <c r="V151" i="62"/>
  <c r="X151" i="62" s="1"/>
  <c r="AA151" i="62" s="1"/>
  <c r="AC151" i="62" s="1"/>
  <c r="V288" i="62"/>
  <c r="X288" i="62" s="1"/>
  <c r="Q335" i="62"/>
  <c r="S335" i="62" s="1"/>
  <c r="V335" i="62" s="1"/>
  <c r="X335" i="62" s="1"/>
  <c r="AA335" i="62" s="1"/>
  <c r="AC335" i="62" s="1"/>
  <c r="V359" i="62"/>
  <c r="X359" i="62" s="1"/>
  <c r="Q100" i="62"/>
  <c r="S100" i="62" s="1"/>
  <c r="V100" i="62" s="1"/>
  <c r="X100" i="62" s="1"/>
  <c r="Q92" i="62"/>
  <c r="S92" i="62" s="1"/>
  <c r="V92" i="62" s="1"/>
  <c r="X92" i="62" s="1"/>
  <c r="Q361" i="62"/>
  <c r="S361" i="62" s="1"/>
  <c r="V361" i="62" s="1"/>
  <c r="X361" i="62" s="1"/>
  <c r="Q161" i="62"/>
  <c r="S161" i="62" s="1"/>
  <c r="V161" i="62" s="1"/>
  <c r="X161" i="62" s="1"/>
  <c r="AA161" i="62" s="1"/>
  <c r="AC161" i="62" s="1"/>
  <c r="AF161" i="62" s="1"/>
  <c r="AH161" i="62" s="1"/>
  <c r="AK161" i="62" s="1"/>
  <c r="Q334" i="62"/>
  <c r="S334" i="62" s="1"/>
  <c r="V334" i="62" s="1"/>
  <c r="X334" i="62" s="1"/>
  <c r="Q155" i="62"/>
  <c r="S155" i="62" s="1"/>
  <c r="V155" i="62" s="1"/>
  <c r="X155" i="62" s="1"/>
  <c r="AA155" i="62" s="1"/>
  <c r="AC155" i="62" s="1"/>
  <c r="Q119" i="62"/>
  <c r="S119" i="62" s="1"/>
  <c r="Q91" i="62"/>
  <c r="S91" i="62" s="1"/>
  <c r="V91" i="62" s="1"/>
  <c r="X91" i="62" s="1"/>
  <c r="Q330" i="62"/>
  <c r="S330" i="62" s="1"/>
  <c r="Q101" i="62"/>
  <c r="S101" i="62" s="1"/>
  <c r="V101" i="62" s="1"/>
  <c r="X101" i="62" s="1"/>
  <c r="AA101" i="62" s="1"/>
  <c r="AC101" i="62" s="1"/>
  <c r="AA359" i="62" l="1"/>
  <c r="AC359" i="62" s="1"/>
  <c r="AF359" i="62" s="1"/>
  <c r="AH359" i="62" s="1"/>
  <c r="AK359" i="62" s="1"/>
  <c r="V87" i="62"/>
  <c r="X87" i="62" s="1"/>
  <c r="AA87" i="62" s="1"/>
  <c r="AC87" i="62" s="1"/>
  <c r="AF87" i="62" s="1"/>
  <c r="AH87" i="62" s="1"/>
  <c r="AK87" i="62" s="1"/>
  <c r="AA288" i="62"/>
  <c r="AC288" i="62" s="1"/>
  <c r="AF288" i="62" s="1"/>
  <c r="AH288" i="62" s="1"/>
  <c r="AK288" i="62" s="1"/>
  <c r="Q292" i="62"/>
  <c r="S292" i="62" s="1"/>
  <c r="V292" i="62" s="1"/>
  <c r="X292" i="62" s="1"/>
  <c r="AA292" i="62" s="1"/>
  <c r="AC292" i="62" s="1"/>
  <c r="AF292" i="62" s="1"/>
  <c r="AH292" i="62" s="1"/>
  <c r="AK292" i="62" s="1"/>
  <c r="AF335" i="62"/>
  <c r="AH335" i="62" s="1"/>
  <c r="AK335" i="62" s="1"/>
  <c r="AA361" i="62"/>
  <c r="AC361" i="62" s="1"/>
  <c r="AF361" i="62" s="1"/>
  <c r="AH361" i="62" s="1"/>
  <c r="AK361" i="62" s="1"/>
  <c r="V330" i="62"/>
  <c r="X330" i="62" s="1"/>
  <c r="AA91" i="62"/>
  <c r="AC91" i="62" s="1"/>
  <c r="AA334" i="62"/>
  <c r="AC334" i="62" s="1"/>
  <c r="AA92" i="62"/>
  <c r="AC92" i="62" s="1"/>
  <c r="V119" i="62"/>
  <c r="X119" i="62" s="1"/>
  <c r="AA330" i="62" l="1"/>
  <c r="AC330" i="62" s="1"/>
  <c r="AF330" i="62" s="1"/>
  <c r="AH330" i="62" s="1"/>
  <c r="AK330" i="62" s="1"/>
  <c r="AF101" i="62"/>
  <c r="AH101" i="62" s="1"/>
  <c r="AK101" i="62" s="1"/>
  <c r="AA162" i="62"/>
  <c r="AC162" i="62" s="1"/>
  <c r="AF151" i="62"/>
  <c r="AH151" i="62" s="1"/>
  <c r="AK151" i="62" s="1"/>
  <c r="AF155" i="62"/>
  <c r="AH155" i="62" s="1"/>
  <c r="AK155" i="62" s="1"/>
  <c r="V271" i="62"/>
  <c r="X271" i="62" s="1"/>
  <c r="V150" i="62"/>
  <c r="X150" i="62" s="1"/>
  <c r="AA206" i="62"/>
  <c r="AC206" i="62" s="1"/>
  <c r="AA100" i="62"/>
  <c r="AC100" i="62" s="1"/>
  <c r="AF100" i="62" s="1"/>
  <c r="AH100" i="62" s="1"/>
  <c r="AK100" i="62" s="1"/>
  <c r="AF91" i="62"/>
  <c r="AH91" i="62" s="1"/>
  <c r="AK91" i="62" s="1"/>
  <c r="AF334" i="62"/>
  <c r="AH334" i="62" s="1"/>
  <c r="AK334" i="62" s="1"/>
  <c r="AF92" i="62"/>
  <c r="AH92" i="62" s="1"/>
  <c r="AK92" i="62" s="1"/>
  <c r="AA119" i="62"/>
  <c r="AC119" i="62" s="1"/>
  <c r="AF119" i="62" s="1"/>
  <c r="AH119" i="62" s="1"/>
  <c r="AK119" i="62" s="1"/>
  <c r="AF206" i="62" l="1"/>
  <c r="AH206" i="62" s="1"/>
  <c r="AK206" i="62" s="1"/>
  <c r="V272" i="62"/>
  <c r="X272" i="62" s="1"/>
  <c r="AA272" i="62" s="1"/>
  <c r="AC272" i="62" s="1"/>
  <c r="AF162" i="62"/>
  <c r="AH162" i="62" s="1"/>
  <c r="AK162" i="62" s="1"/>
  <c r="AA150" i="62"/>
  <c r="AC150" i="62" s="1"/>
  <c r="AA271" i="62"/>
  <c r="AC271" i="62" s="1"/>
  <c r="AF271" i="62" s="1"/>
  <c r="AH271" i="62" s="1"/>
  <c r="AK271" i="62" s="1"/>
  <c r="AF150" i="62" l="1"/>
  <c r="AH150" i="62" s="1"/>
  <c r="AK150" i="62" s="1"/>
  <c r="Q332" i="62"/>
  <c r="S332" i="62" s="1"/>
  <c r="AF272" i="62"/>
  <c r="AH272" i="62" s="1"/>
  <c r="AK272" i="62" s="1"/>
  <c r="Q369" i="62"/>
  <c r="S369" i="62" s="1"/>
  <c r="V369" i="62" l="1"/>
  <c r="X369" i="62" s="1"/>
  <c r="Q285" i="62"/>
  <c r="S285" i="62" s="1"/>
  <c r="V285" i="62" s="1"/>
  <c r="X285" i="62" s="1"/>
  <c r="AA285" i="62" s="1"/>
  <c r="AC285" i="62" s="1"/>
  <c r="AF285" i="62" s="1"/>
  <c r="AH285" i="62" s="1"/>
  <c r="AK285" i="62" s="1"/>
  <c r="Q363" i="62"/>
  <c r="S363" i="62" s="1"/>
  <c r="Q366" i="62" l="1"/>
  <c r="S366" i="62" s="1"/>
  <c r="Q365" i="62"/>
  <c r="S365" i="62" s="1"/>
  <c r="AA369" i="62"/>
  <c r="AC369" i="62" s="1"/>
  <c r="AF369" i="62" s="1"/>
  <c r="AH369" i="62" s="1"/>
  <c r="AK369" i="62" s="1"/>
  <c r="V366" i="62"/>
  <c r="X366" i="62" s="1"/>
  <c r="V365" i="62"/>
  <c r="X365" i="62" s="1"/>
  <c r="AA365" i="62" s="1"/>
  <c r="AC365" i="62" s="1"/>
  <c r="AF365" i="62" s="1"/>
  <c r="AH365" i="62" s="1"/>
  <c r="AK365" i="62" s="1"/>
  <c r="V363" i="62" l="1"/>
  <c r="X363" i="62" s="1"/>
  <c r="AA363" i="62" s="1"/>
  <c r="AC363" i="62" s="1"/>
  <c r="AF363" i="62" s="1"/>
  <c r="AH363" i="62" s="1"/>
  <c r="AK363" i="62" s="1"/>
  <c r="V332" i="62"/>
  <c r="X332" i="62" s="1"/>
  <c r="AA332" i="62" s="1"/>
  <c r="AC332" i="62" s="1"/>
  <c r="AF332" i="62" s="1"/>
  <c r="AH332" i="62" s="1"/>
  <c r="AK332" i="62" s="1"/>
  <c r="AA366" i="62"/>
  <c r="AC366" i="62" s="1"/>
  <c r="AF366" i="62" s="1"/>
  <c r="AH366" i="62" s="1"/>
  <c r="AK366" i="62" s="1"/>
  <c r="Q88" i="62" l="1"/>
  <c r="S88" i="62" s="1"/>
  <c r="Q84" i="62" l="1"/>
  <c r="S84" i="62" s="1"/>
  <c r="V84" i="62" s="1"/>
  <c r="X84" i="62" s="1"/>
  <c r="AA84" i="62" s="1"/>
  <c r="AC84" i="62" s="1"/>
  <c r="AF84" i="62" s="1"/>
  <c r="AH84" i="62" s="1"/>
  <c r="AK84" i="62" s="1"/>
  <c r="Q85" i="62"/>
  <c r="S85" i="62" s="1"/>
  <c r="V85" i="62" s="1"/>
  <c r="X85" i="62" s="1"/>
  <c r="AA85" i="62" s="1"/>
  <c r="AC85" i="62" s="1"/>
  <c r="AF85" i="62" s="1"/>
  <c r="AH85" i="62" s="1"/>
  <c r="AK85" i="62" s="1"/>
  <c r="Q118" i="62"/>
  <c r="S118" i="62" s="1"/>
  <c r="Q374" i="62"/>
  <c r="S374" i="62" s="1"/>
  <c r="V374" i="62" s="1"/>
  <c r="X374" i="62" s="1"/>
  <c r="AA374" i="62" s="1"/>
  <c r="AC374" i="62" s="1"/>
  <c r="AF374" i="62" s="1"/>
  <c r="AH374" i="62" s="1"/>
  <c r="AK374" i="62" s="1"/>
  <c r="Q123" i="62"/>
  <c r="S123" i="62" s="1"/>
  <c r="Q175" i="62"/>
  <c r="S175" i="62" s="1"/>
  <c r="V175" i="62" s="1"/>
  <c r="X175" i="62" s="1"/>
  <c r="Q358" i="62"/>
  <c r="S358" i="62" s="1"/>
  <c r="V358" i="62" s="1"/>
  <c r="X358" i="62" s="1"/>
  <c r="V88" i="62"/>
  <c r="X88" i="62" s="1"/>
  <c r="AA175" i="62" l="1"/>
  <c r="AC175" i="62" s="1"/>
  <c r="AF175" i="62" s="1"/>
  <c r="AH175" i="62" s="1"/>
  <c r="AK175" i="62" s="1"/>
  <c r="V123" i="62"/>
  <c r="X123" i="62" s="1"/>
  <c r="AA123" i="62" s="1"/>
  <c r="AC123" i="62" s="1"/>
  <c r="AF123" i="62" s="1"/>
  <c r="AH123" i="62" s="1"/>
  <c r="AK123" i="62" s="1"/>
  <c r="V118" i="62"/>
  <c r="X118" i="62" s="1"/>
  <c r="AA358" i="62"/>
  <c r="AC358" i="62" s="1"/>
  <c r="AF358" i="62" s="1"/>
  <c r="AH358" i="62" s="1"/>
  <c r="AK358" i="62" s="1"/>
  <c r="AA118" i="62" l="1"/>
  <c r="AC118" i="62" s="1"/>
  <c r="AF118" i="62" s="1"/>
  <c r="AH118" i="62" s="1"/>
  <c r="AK118" i="62" s="1"/>
  <c r="Q68" i="62" l="1"/>
  <c r="S68" i="62" s="1"/>
  <c r="Q98" i="62"/>
  <c r="S98" i="62" s="1"/>
  <c r="AA88" i="62"/>
  <c r="AC88" i="62" s="1"/>
  <c r="AF88" i="62" s="1"/>
  <c r="AH88" i="62" s="1"/>
  <c r="AK88" i="62" s="1"/>
  <c r="V98" i="62" l="1"/>
  <c r="X98" i="62" s="1"/>
  <c r="V68" i="62" l="1"/>
  <c r="X68" i="62" s="1"/>
  <c r="AA98" i="62" l="1"/>
  <c r="AC98" i="62" s="1"/>
  <c r="AF98" i="62" s="1"/>
  <c r="AH98" i="62" s="1"/>
  <c r="AK98" i="62" s="1"/>
  <c r="AA68" i="62"/>
  <c r="AC68" i="62" s="1"/>
  <c r="AF68" i="62" s="1"/>
  <c r="AH68" i="62" s="1"/>
  <c r="AK68" i="62" s="1"/>
  <c r="Q352" i="62" l="1"/>
  <c r="S352" i="62" s="1"/>
  <c r="V352" i="62" l="1"/>
  <c r="X352" i="62" s="1"/>
  <c r="Q283" i="62"/>
  <c r="S283" i="62" s="1"/>
  <c r="V283" i="62" s="1"/>
  <c r="X283" i="62" s="1"/>
  <c r="AA283" i="62" s="1"/>
  <c r="AC283" i="62" s="1"/>
  <c r="AF283" i="62" s="1"/>
  <c r="AH283" i="62" s="1"/>
  <c r="AK283" i="62" s="1"/>
  <c r="Q233" i="62"/>
  <c r="S233" i="62" s="1"/>
  <c r="Q356" i="62"/>
  <c r="S356" i="62" s="1"/>
  <c r="V356" i="62" s="1"/>
  <c r="X356" i="62" s="1"/>
  <c r="AA356" i="62" s="1"/>
  <c r="AC356" i="62" s="1"/>
  <c r="AF356" i="62" s="1"/>
  <c r="AH356" i="62" s="1"/>
  <c r="AK356" i="62" s="1"/>
  <c r="Q235" i="62"/>
  <c r="S235" i="62" s="1"/>
  <c r="V235" i="62" s="1"/>
  <c r="X235" i="62" s="1"/>
  <c r="AA235" i="62" s="1"/>
  <c r="AC235" i="62" s="1"/>
  <c r="AF235" i="62" s="1"/>
  <c r="AH235" i="62" s="1"/>
  <c r="AK235" i="62" s="1"/>
  <c r="Q111" i="62"/>
  <c r="S111" i="62" s="1"/>
  <c r="V111" i="62" s="1"/>
  <c r="X111" i="62" s="1"/>
  <c r="AA111" i="62" s="1"/>
  <c r="AC111" i="62" s="1"/>
  <c r="AF111" i="62" s="1"/>
  <c r="AH111" i="62" s="1"/>
  <c r="AK111" i="62" s="1"/>
  <c r="Q234" i="62"/>
  <c r="S234" i="62" s="1"/>
  <c r="V234" i="62" s="1"/>
  <c r="X234" i="62" s="1"/>
  <c r="AA234" i="62" s="1"/>
  <c r="AC234" i="62" s="1"/>
  <c r="AF234" i="62" s="1"/>
  <c r="AH234" i="62" s="1"/>
  <c r="AK234" i="62" s="1"/>
  <c r="Q364" i="62"/>
  <c r="S364" i="62" s="1"/>
  <c r="V364" i="62" s="1"/>
  <c r="X364" i="62" s="1"/>
  <c r="AA364" i="62" s="1"/>
  <c r="AC364" i="62" s="1"/>
  <c r="V233" i="62" l="1"/>
  <c r="X233" i="62" s="1"/>
  <c r="AF364" i="62"/>
  <c r="AH364" i="62" s="1"/>
  <c r="AK364" i="62" s="1"/>
  <c r="AA233" i="62" l="1"/>
  <c r="AC233" i="62" s="1"/>
  <c r="AA352" i="62"/>
  <c r="AC352" i="62" s="1"/>
  <c r="AF352" i="62" s="1"/>
  <c r="AH352" i="62" s="1"/>
  <c r="AK352" i="62" s="1"/>
  <c r="AF233" i="62" l="1"/>
  <c r="AH233" i="62" s="1"/>
  <c r="AK233" i="62" s="1"/>
  <c r="Q138" i="62"/>
  <c r="S138" i="62" s="1"/>
  <c r="Q351" i="62"/>
  <c r="S351" i="62" s="1"/>
  <c r="V351" i="62" l="1"/>
  <c r="X351" i="62" s="1"/>
  <c r="AA351" i="62" s="1"/>
  <c r="AC351" i="62" s="1"/>
  <c r="AF351" i="62" s="1"/>
  <c r="AH351" i="62" s="1"/>
  <c r="AK351" i="62" s="1"/>
  <c r="V138" i="62"/>
  <c r="X138" i="62" s="1"/>
  <c r="AA138" i="62" l="1"/>
  <c r="AC138" i="62" s="1"/>
  <c r="AF138" i="62" s="1"/>
  <c r="AH138" i="62" s="1"/>
  <c r="AK138" i="62" s="1"/>
  <c r="U389" i="62"/>
  <c r="Q173" i="62" l="1"/>
  <c r="S173" i="62" s="1"/>
  <c r="Q170" i="62"/>
  <c r="S170" i="62" s="1"/>
  <c r="V170" i="62" s="1"/>
  <c r="X170" i="62" s="1"/>
  <c r="AA170" i="62" s="1"/>
  <c r="AC170" i="62" s="1"/>
  <c r="AF170" i="62" s="1"/>
  <c r="AH170" i="62" s="1"/>
  <c r="AK170" i="62" s="1"/>
  <c r="Q144" i="62"/>
  <c r="S144" i="62" s="1"/>
  <c r="V144" i="62" s="1"/>
  <c r="X144" i="62" s="1"/>
  <c r="AA144" i="62" s="1"/>
  <c r="AC144" i="62" s="1"/>
  <c r="AF144" i="62" s="1"/>
  <c r="AH144" i="62" s="1"/>
  <c r="AK144" i="62" s="1"/>
  <c r="V173" i="62" l="1"/>
  <c r="X173" i="62" s="1"/>
  <c r="P56" i="62"/>
  <c r="AA173" i="62" l="1"/>
  <c r="AC173" i="62" s="1"/>
  <c r="AF173" i="62" s="1"/>
  <c r="AH173" i="62" s="1"/>
  <c r="AK173" i="62" s="1"/>
  <c r="AJ395" i="62" l="1"/>
  <c r="AJ420" i="62" s="1"/>
  <c r="U395" i="62"/>
  <c r="U420" i="62" s="1"/>
  <c r="Q55" i="62" l="1"/>
  <c r="S55" i="62" s="1"/>
  <c r="V55" i="62" s="1"/>
  <c r="X55" i="62" s="1"/>
  <c r="Q327" i="62"/>
  <c r="S327" i="62" s="1"/>
  <c r="Q392" i="62" l="1"/>
  <c r="S392" i="62" l="1"/>
  <c r="V327" i="62" l="1"/>
  <c r="X327" i="62" s="1"/>
  <c r="AA327" i="62" s="1"/>
  <c r="AC327" i="62" s="1"/>
  <c r="AF327" i="62" s="1"/>
  <c r="AH327" i="62" s="1"/>
  <c r="AK327" i="62" s="1"/>
  <c r="V392" i="62"/>
  <c r="AA55" i="62" l="1"/>
  <c r="AC55" i="62" s="1"/>
  <c r="X392" i="62"/>
  <c r="AA392" i="62" l="1"/>
  <c r="AF55" i="62"/>
  <c r="AH55" i="62" s="1"/>
  <c r="AK55" i="62" s="1"/>
  <c r="Q14" i="62"/>
  <c r="S14" i="62" s="1"/>
  <c r="V14" i="62" s="1"/>
  <c r="X14" i="62" s="1"/>
  <c r="AC392" i="62" l="1"/>
  <c r="AF392" i="62" l="1"/>
  <c r="AA14" i="62" l="1"/>
  <c r="AC14" i="62" s="1"/>
  <c r="AF14" i="62" s="1"/>
  <c r="AH14" i="62" s="1"/>
  <c r="AK14" i="62" s="1"/>
  <c r="AH392" i="62"/>
  <c r="AK392" i="62" l="1"/>
  <c r="Q12" i="62" l="1"/>
  <c r="S12" i="62" s="1"/>
  <c r="Q11" i="62"/>
  <c r="S11" i="62" s="1"/>
  <c r="V11" i="62" s="1"/>
  <c r="X11" i="62" s="1"/>
  <c r="Q32" i="62"/>
  <c r="S32" i="62" s="1"/>
  <c r="Q33" i="62"/>
  <c r="S33" i="62" s="1"/>
  <c r="Q80" i="62"/>
  <c r="S80" i="62" s="1"/>
  <c r="Q52" i="62"/>
  <c r="S52" i="62" s="1"/>
  <c r="V52" i="62" s="1"/>
  <c r="X52" i="62" s="1"/>
  <c r="Q265" i="62"/>
  <c r="S265" i="62" s="1"/>
  <c r="Q15" i="62"/>
  <c r="S15" i="62" s="1"/>
  <c r="Q65" i="62"/>
  <c r="S65" i="62" s="1"/>
  <c r="V65" i="62" s="1"/>
  <c r="X65" i="62" s="1"/>
  <c r="Q53" i="62"/>
  <c r="S53" i="62" s="1"/>
  <c r="V53" i="62" s="1"/>
  <c r="X53" i="62" s="1"/>
  <c r="Q269" i="62"/>
  <c r="S269" i="62" s="1"/>
  <c r="V269" i="62" s="1"/>
  <c r="X269" i="62" s="1"/>
  <c r="Q281" i="62"/>
  <c r="S281" i="62" s="1"/>
  <c r="V281" i="62" s="1"/>
  <c r="X281" i="62" s="1"/>
  <c r="Q117" i="62"/>
  <c r="S117" i="62" s="1"/>
  <c r="V117" i="62" s="1"/>
  <c r="X117" i="62" s="1"/>
  <c r="Q29" i="62"/>
  <c r="S29" i="62" s="1"/>
  <c r="N425" i="62" l="1"/>
  <c r="Q380" i="62"/>
  <c r="N383" i="62"/>
  <c r="Q50" i="62"/>
  <c r="N257" i="62"/>
  <c r="N176" i="62"/>
  <c r="Q386" i="62"/>
  <c r="N395" i="62"/>
  <c r="N420" i="62" s="1"/>
  <c r="N429" i="62"/>
  <c r="Q168" i="62"/>
  <c r="N389" i="62"/>
  <c r="N419" i="62" s="1"/>
  <c r="Q424" i="62"/>
  <c r="S424" i="62" s="1"/>
  <c r="V424" i="62" s="1"/>
  <c r="X424" i="62" s="1"/>
  <c r="Q25" i="62"/>
  <c r="S25" i="62" s="1"/>
  <c r="Q230" i="62"/>
  <c r="S230" i="62" s="1"/>
  <c r="V80" i="62"/>
  <c r="X80" i="62" s="1"/>
  <c r="Q195" i="62"/>
  <c r="S195" i="62" s="1"/>
  <c r="Q140" i="62"/>
  <c r="Q109" i="62"/>
  <c r="S109" i="62" s="1"/>
  <c r="V109" i="62" s="1"/>
  <c r="X109" i="62" s="1"/>
  <c r="Q108" i="62"/>
  <c r="S108" i="62" s="1"/>
  <c r="V108" i="62" s="1"/>
  <c r="X108" i="62" s="1"/>
  <c r="Q81" i="62"/>
  <c r="S81" i="62" s="1"/>
  <c r="V81" i="62" s="1"/>
  <c r="X81" i="62" s="1"/>
  <c r="Q328" i="62"/>
  <c r="S328" i="62" s="1"/>
  <c r="V328" i="62" s="1"/>
  <c r="X328" i="62" s="1"/>
  <c r="Q393" i="62"/>
  <c r="Q229" i="62"/>
  <c r="S229" i="62" s="1"/>
  <c r="Q194" i="62"/>
  <c r="S194" i="62" s="1"/>
  <c r="Q134" i="62"/>
  <c r="S134" i="62" s="1"/>
  <c r="V134" i="62" s="1"/>
  <c r="X134" i="62" s="1"/>
  <c r="P429" i="62"/>
  <c r="Q242" i="62"/>
  <c r="S242" i="62" s="1"/>
  <c r="Q297" i="62"/>
  <c r="S297" i="62" s="1"/>
  <c r="V297" i="62" s="1"/>
  <c r="X297" i="62" s="1"/>
  <c r="Q64" i="62"/>
  <c r="S64" i="62" s="1"/>
  <c r="Q387" i="62"/>
  <c r="S387" i="62" s="1"/>
  <c r="V387" i="62" s="1"/>
  <c r="X387" i="62" s="1"/>
  <c r="Q227" i="62"/>
  <c r="S227" i="62" s="1"/>
  <c r="Q105" i="62"/>
  <c r="S105" i="62" s="1"/>
  <c r="Q318" i="62"/>
  <c r="S318" i="62" s="1"/>
  <c r="V318" i="62" s="1"/>
  <c r="X318" i="62" s="1"/>
  <c r="Q218" i="62"/>
  <c r="S218" i="62" s="1"/>
  <c r="V218" i="62" s="1"/>
  <c r="X218" i="62" s="1"/>
  <c r="Q106" i="62"/>
  <c r="S106" i="62" s="1"/>
  <c r="V106" i="62" s="1"/>
  <c r="X106" i="62" s="1"/>
  <c r="Q319" i="62"/>
  <c r="S319" i="62" s="1"/>
  <c r="Q107" i="62"/>
  <c r="S107" i="62" s="1"/>
  <c r="Q217" i="62"/>
  <c r="S217" i="62" s="1"/>
  <c r="Q198" i="62"/>
  <c r="S198" i="62" s="1"/>
  <c r="V198" i="62" s="1"/>
  <c r="X198" i="62" s="1"/>
  <c r="Q26" i="62"/>
  <c r="S26" i="62" s="1"/>
  <c r="Q186" i="62"/>
  <c r="S186" i="62" s="1"/>
  <c r="V186" i="62" s="1"/>
  <c r="X186" i="62" s="1"/>
  <c r="Q44" i="62"/>
  <c r="S44" i="62" s="1"/>
  <c r="V44" i="62" s="1"/>
  <c r="X44" i="62" s="1"/>
  <c r="Q228" i="62"/>
  <c r="S228" i="62" s="1"/>
  <c r="Q193" i="62"/>
  <c r="S193" i="62" s="1"/>
  <c r="Q222" i="62"/>
  <c r="S222" i="62" s="1"/>
  <c r="Q220" i="62"/>
  <c r="S220" i="62" s="1"/>
  <c r="V217" i="62" l="1"/>
  <c r="X217" i="62" s="1"/>
  <c r="P425" i="62"/>
  <c r="V107" i="62"/>
  <c r="X107" i="62" s="1"/>
  <c r="S140" i="62"/>
  <c r="S393" i="62"/>
  <c r="Q395" i="62"/>
  <c r="Q420" i="62" s="1"/>
  <c r="Q428" i="62"/>
  <c r="S386" i="62"/>
  <c r="Q389" i="62"/>
  <c r="Q312" i="62"/>
  <c r="P260" i="62"/>
  <c r="Q225" i="62"/>
  <c r="S225" i="62" s="1"/>
  <c r="Q82" i="62"/>
  <c r="S82" i="62" s="1"/>
  <c r="V82" i="62" s="1"/>
  <c r="X82" i="62" s="1"/>
  <c r="Q39" i="62"/>
  <c r="S39" i="62" s="1"/>
  <c r="V39" i="62" s="1"/>
  <c r="X39" i="62" s="1"/>
  <c r="P257" i="62"/>
  <c r="P46" i="62"/>
  <c r="P383" i="62"/>
  <c r="P389" i="62"/>
  <c r="P395" i="62"/>
  <c r="Q267" i="62"/>
  <c r="S267" i="62" s="1"/>
  <c r="Q63" i="62"/>
  <c r="S63" i="62" s="1"/>
  <c r="V63" i="62" s="1"/>
  <c r="X63" i="62" s="1"/>
  <c r="Q183" i="62"/>
  <c r="Q307" i="62"/>
  <c r="S307" i="62" s="1"/>
  <c r="V307" i="62" s="1"/>
  <c r="X307" i="62" s="1"/>
  <c r="U56" i="62"/>
  <c r="Q381" i="62"/>
  <c r="S381" i="62" s="1"/>
  <c r="Q320" i="62"/>
  <c r="S320" i="62" s="1"/>
  <c r="S50" i="62"/>
  <c r="Q36" i="62"/>
  <c r="S36" i="62" s="1"/>
  <c r="P176" i="62"/>
  <c r="Q61" i="62"/>
  <c r="Q177" i="62"/>
  <c r="Q270" i="62"/>
  <c r="S270" i="62" s="1"/>
  <c r="V270" i="62" s="1"/>
  <c r="X270" i="62" s="1"/>
  <c r="N397" i="62"/>
  <c r="Q83" i="62"/>
  <c r="S83" i="62" s="1"/>
  <c r="V83" i="62" s="1"/>
  <c r="X83" i="62" s="1"/>
  <c r="Q219" i="62"/>
  <c r="S219" i="62" s="1"/>
  <c r="Q291" i="62"/>
  <c r="S291" i="62" s="1"/>
  <c r="Q110" i="62"/>
  <c r="S110" i="62" s="1"/>
  <c r="Q226" i="62"/>
  <c r="S226" i="62" s="1"/>
  <c r="Q221" i="62"/>
  <c r="S221" i="62" s="1"/>
  <c r="S380" i="62"/>
  <c r="Q383" i="62"/>
  <c r="Q306" i="62"/>
  <c r="S306" i="62" s="1"/>
  <c r="P139" i="62"/>
  <c r="S168" i="62"/>
  <c r="Q196" i="62"/>
  <c r="S196" i="62" s="1"/>
  <c r="V196" i="62" s="1"/>
  <c r="X196" i="62" s="1"/>
  <c r="Q259" i="62"/>
  <c r="S259" i="62" s="1"/>
  <c r="Q223" i="62"/>
  <c r="S223" i="62" s="1"/>
  <c r="Q423" i="62"/>
  <c r="Q224" i="62"/>
  <c r="S224" i="62" s="1"/>
  <c r="Q256" i="62"/>
  <c r="S256" i="62" s="1"/>
  <c r="Q169" i="62"/>
  <c r="S169" i="62" s="1"/>
  <c r="V169" i="62" s="1"/>
  <c r="X169" i="62" s="1"/>
  <c r="Q258" i="62"/>
  <c r="Q178" i="62"/>
  <c r="S178" i="62" s="1"/>
  <c r="P399" i="62" l="1"/>
  <c r="Q419" i="62"/>
  <c r="E56" i="17" s="1"/>
  <c r="F52" i="17" s="1"/>
  <c r="P397" i="62"/>
  <c r="V50" i="62"/>
  <c r="P420" i="62"/>
  <c r="P408" i="62"/>
  <c r="S389" i="62"/>
  <c r="V386" i="62"/>
  <c r="Q429" i="62"/>
  <c r="S428" i="62"/>
  <c r="V168" i="62"/>
  <c r="P180" i="62"/>
  <c r="P165" i="62"/>
  <c r="V140" i="62"/>
  <c r="V393" i="62"/>
  <c r="S395" i="62"/>
  <c r="S420" i="62" s="1"/>
  <c r="S383" i="62"/>
  <c r="S183" i="62"/>
  <c r="Q257" i="62"/>
  <c r="S258" i="62"/>
  <c r="S423" i="62"/>
  <c r="Q425" i="62"/>
  <c r="Q176" i="62"/>
  <c r="S177" i="62"/>
  <c r="Q397" i="62"/>
  <c r="S61" i="62"/>
  <c r="P419" i="62"/>
  <c r="S312" i="62"/>
  <c r="S397" i="62" l="1"/>
  <c r="X140" i="62"/>
  <c r="S425" i="62"/>
  <c r="P404" i="62"/>
  <c r="S429" i="62"/>
  <c r="P403" i="62"/>
  <c r="X386" i="62"/>
  <c r="V389" i="62"/>
  <c r="X393" i="62"/>
  <c r="V395" i="62"/>
  <c r="V420" i="62" s="1"/>
  <c r="S419" i="62"/>
  <c r="S257" i="62"/>
  <c r="S176" i="62"/>
  <c r="V265" i="62"/>
  <c r="X265" i="62" s="1"/>
  <c r="X168" i="62"/>
  <c r="X50" i="62"/>
  <c r="X395" i="62" l="1"/>
  <c r="X420" i="62" s="1"/>
  <c r="X389" i="62"/>
  <c r="Q305" i="62"/>
  <c r="Q350" i="62"/>
  <c r="S350" i="62" s="1"/>
  <c r="S305" i="62" l="1"/>
  <c r="V350" i="62" l="1"/>
  <c r="X350" i="62" s="1"/>
  <c r="AA350" i="62" s="1"/>
  <c r="AC350" i="62" s="1"/>
  <c r="AF350" i="62" s="1"/>
  <c r="AH350" i="62" s="1"/>
  <c r="AK350" i="62" s="1"/>
  <c r="V312" i="62" l="1"/>
  <c r="U257" i="62"/>
  <c r="V258" i="62"/>
  <c r="V33" i="62"/>
  <c r="X33" i="62" s="1"/>
  <c r="V230" i="62"/>
  <c r="X230" i="62" s="1"/>
  <c r="V259" i="62"/>
  <c r="X259" i="62" s="1"/>
  <c r="V381" i="62"/>
  <c r="X381" i="62" s="1"/>
  <c r="V105" i="62" l="1"/>
  <c r="X105" i="62" s="1"/>
  <c r="V29" i="62"/>
  <c r="X29" i="62" s="1"/>
  <c r="V221" i="62"/>
  <c r="X221" i="62" s="1"/>
  <c r="V319" i="62"/>
  <c r="X319" i="62" s="1"/>
  <c r="V267" i="62"/>
  <c r="V256" i="62"/>
  <c r="X256" i="62" s="1"/>
  <c r="V226" i="62"/>
  <c r="X226" i="62" s="1"/>
  <c r="V195" i="62"/>
  <c r="X195" i="62" s="1"/>
  <c r="V224" i="62"/>
  <c r="X224" i="62" s="1"/>
  <c r="V225" i="62"/>
  <c r="X225" i="62" s="1"/>
  <c r="V223" i="62"/>
  <c r="X223" i="62" s="1"/>
  <c r="V61" i="62"/>
  <c r="U429" i="62"/>
  <c r="V428" i="62"/>
  <c r="V228" i="62"/>
  <c r="X228" i="62" s="1"/>
  <c r="V257" i="62"/>
  <c r="X258" i="62"/>
  <c r="V291" i="62"/>
  <c r="X291" i="62" s="1"/>
  <c r="V194" i="62"/>
  <c r="X194" i="62" s="1"/>
  <c r="V219" i="62"/>
  <c r="X219" i="62" s="1"/>
  <c r="V12" i="62"/>
  <c r="X12" i="62" s="1"/>
  <c r="V36" i="62"/>
  <c r="X36" i="62" s="1"/>
  <c r="U425" i="62"/>
  <c r="V423" i="62"/>
  <c r="V25" i="62"/>
  <c r="X25" i="62" s="1"/>
  <c r="U383" i="62"/>
  <c r="V380" i="62"/>
  <c r="V227" i="62"/>
  <c r="X227" i="62" s="1"/>
  <c r="V183" i="62"/>
  <c r="X183" i="62" s="1"/>
  <c r="V26" i="62"/>
  <c r="X26" i="62" s="1"/>
  <c r="V220" i="62"/>
  <c r="X220" i="62" s="1"/>
  <c r="V306" i="62"/>
  <c r="X306" i="62" s="1"/>
  <c r="V242" i="62"/>
  <c r="X242" i="62" s="1"/>
  <c r="X312" i="62"/>
  <c r="V178" i="62"/>
  <c r="X178" i="62" s="1"/>
  <c r="V229" i="62"/>
  <c r="X229" i="62" s="1"/>
  <c r="V64" i="62"/>
  <c r="X64" i="62" s="1"/>
  <c r="U176" i="62"/>
  <c r="V177" i="62"/>
  <c r="V193" i="62"/>
  <c r="V222" i="62"/>
  <c r="X222" i="62" s="1"/>
  <c r="U397" i="62" l="1"/>
  <c r="X257" i="62"/>
  <c r="V383" i="62"/>
  <c r="V419" i="62" s="1"/>
  <c r="F56" i="17" s="1"/>
  <c r="X380" i="62"/>
  <c r="X61" i="62"/>
  <c r="U419" i="62"/>
  <c r="U180" i="62"/>
  <c r="X428" i="62"/>
  <c r="V429" i="62"/>
  <c r="V425" i="62"/>
  <c r="X423" i="62"/>
  <c r="V176" i="62"/>
  <c r="X177" i="62"/>
  <c r="X193" i="62"/>
  <c r="X267" i="62"/>
  <c r="Q326" i="62"/>
  <c r="S326" i="62" s="1"/>
  <c r="Q163" i="62"/>
  <c r="S163" i="62" s="1"/>
  <c r="V163" i="62" s="1"/>
  <c r="X163" i="62" s="1"/>
  <c r="Q188" i="62"/>
  <c r="S188" i="62" s="1"/>
  <c r="V397" i="62" l="1"/>
  <c r="Q174" i="62"/>
  <c r="N180" i="62"/>
  <c r="N404" i="62" s="1"/>
  <c r="X429" i="62"/>
  <c r="X176" i="62"/>
  <c r="X383" i="62"/>
  <c r="X419" i="62" s="1"/>
  <c r="G52" i="17"/>
  <c r="F55" i="17"/>
  <c r="F59" i="17" s="1"/>
  <c r="U404" i="62"/>
  <c r="X425" i="62"/>
  <c r="Q200" i="62"/>
  <c r="S200" i="62" s="1"/>
  <c r="Q199" i="62"/>
  <c r="S199" i="62" s="1"/>
  <c r="V199" i="62" s="1"/>
  <c r="X199" i="62" s="1"/>
  <c r="Q268" i="62"/>
  <c r="S268" i="62" s="1"/>
  <c r="Q321" i="62"/>
  <c r="Q22" i="62"/>
  <c r="S22" i="62" s="1"/>
  <c r="V22" i="62" s="1"/>
  <c r="X22" i="62" s="1"/>
  <c r="V268" i="62" l="1"/>
  <c r="S321" i="62"/>
  <c r="X268" i="62"/>
  <c r="X397" i="62"/>
  <c r="AA22" i="62"/>
  <c r="AC22" i="62" s="1"/>
  <c r="AF22" i="62" s="1"/>
  <c r="AH22" i="62" s="1"/>
  <c r="AK22" i="62" s="1"/>
  <c r="Q342" i="62"/>
  <c r="S342" i="62" s="1"/>
  <c r="V342" i="62" s="1"/>
  <c r="X342" i="62" s="1"/>
  <c r="Q187" i="62"/>
  <c r="S187" i="62" s="1"/>
  <c r="V187" i="62" s="1"/>
  <c r="X187" i="62" s="1"/>
  <c r="S174" i="62"/>
  <c r="Q180" i="62"/>
  <c r="Q404" i="62" s="1"/>
  <c r="P266" i="62"/>
  <c r="V326" i="62"/>
  <c r="X326" i="62" s="1"/>
  <c r="Q344" i="62"/>
  <c r="S344" i="62" s="1"/>
  <c r="V344" i="62" s="1"/>
  <c r="X344" i="62" s="1"/>
  <c r="Q343" i="62"/>
  <c r="S343" i="62" s="1"/>
  <c r="V174" i="62" l="1"/>
  <c r="S180" i="62"/>
  <c r="S404" i="62" s="1"/>
  <c r="AA29" i="62"/>
  <c r="AC29" i="62" s="1"/>
  <c r="AF29" i="62" s="1"/>
  <c r="AH29" i="62" s="1"/>
  <c r="AK29" i="62" s="1"/>
  <c r="V321" i="62"/>
  <c r="X321" i="62" s="1"/>
  <c r="X174" i="62" l="1"/>
  <c r="V180" i="62"/>
  <c r="V404" i="62" s="1"/>
  <c r="Q263" i="62" l="1"/>
  <c r="X180" i="62"/>
  <c r="X404" i="62" s="1"/>
  <c r="S263" i="62" l="1"/>
  <c r="V263" i="62" l="1"/>
  <c r="X263" i="62" l="1"/>
  <c r="Q309" i="62"/>
  <c r="S309" i="62" s="1"/>
  <c r="V309" i="62" s="1"/>
  <c r="X309" i="62" s="1"/>
  <c r="AA309" i="62" s="1"/>
  <c r="AC309" i="62" s="1"/>
  <c r="Q94" i="62"/>
  <c r="S94" i="62" s="1"/>
  <c r="V94" i="62" s="1"/>
  <c r="X94" i="62" s="1"/>
  <c r="Q215" i="62"/>
  <c r="S215" i="62" s="1"/>
  <c r="V215" i="62" s="1"/>
  <c r="X215" i="62" s="1"/>
  <c r="Q336" i="62"/>
  <c r="S336" i="62" s="1"/>
  <c r="V336" i="62" s="1"/>
  <c r="X336" i="62" s="1"/>
  <c r="Q341" i="62"/>
  <c r="S341" i="62" s="1"/>
  <c r="V341" i="62" s="1"/>
  <c r="X341" i="62" s="1"/>
  <c r="Q154" i="62"/>
  <c r="S154" i="62" s="1"/>
  <c r="V154" i="62" s="1"/>
  <c r="X154" i="62" s="1"/>
  <c r="Q185" i="62"/>
  <c r="S185" i="62" s="1"/>
  <c r="V185" i="62" s="1"/>
  <c r="X185" i="62" s="1"/>
  <c r="Q131" i="62"/>
  <c r="S131" i="62" s="1"/>
  <c r="V131" i="62" s="1"/>
  <c r="X131" i="62" s="1"/>
  <c r="Q255" i="62"/>
  <c r="S255" i="62" s="1"/>
  <c r="V255" i="62" s="1"/>
  <c r="X255" i="62" s="1"/>
  <c r="Q294" i="62"/>
  <c r="S294" i="62" s="1"/>
  <c r="V294" i="62" s="1"/>
  <c r="X294" i="62" s="1"/>
  <c r="Q99" i="62"/>
  <c r="S99" i="62" s="1"/>
  <c r="V99" i="62" s="1"/>
  <c r="X99" i="62" s="1"/>
  <c r="Q90" i="62"/>
  <c r="S90" i="62" s="1"/>
  <c r="V90" i="62" s="1"/>
  <c r="X90" i="62" s="1"/>
  <c r="Q137" i="62"/>
  <c r="S137" i="62" s="1"/>
  <c r="V137" i="62" s="1"/>
  <c r="X137" i="62" s="1"/>
  <c r="Q113" i="62"/>
  <c r="S113" i="62" s="1"/>
  <c r="Q373" i="62"/>
  <c r="S373" i="62" s="1"/>
  <c r="Q207" i="62"/>
  <c r="S207" i="62" s="1"/>
  <c r="Q213" i="62"/>
  <c r="S213" i="62" s="1"/>
  <c r="Q149" i="62"/>
  <c r="S149" i="62" s="1"/>
  <c r="V149" i="62" s="1"/>
  <c r="X149" i="62" s="1"/>
  <c r="Q189" i="62"/>
  <c r="S189" i="62" s="1"/>
  <c r="V189" i="62" s="1"/>
  <c r="X189" i="62" s="1"/>
  <c r="Q89" i="62"/>
  <c r="S89" i="62" s="1"/>
  <c r="V89" i="62" s="1"/>
  <c r="X89" i="62" s="1"/>
  <c r="Q210" i="62"/>
  <c r="S210" i="62" s="1"/>
  <c r="Q70" i="62"/>
  <c r="S70" i="62" s="1"/>
  <c r="V70" i="62" s="1"/>
  <c r="X70" i="62" s="1"/>
  <c r="Q148" i="62"/>
  <c r="S148" i="62" s="1"/>
  <c r="Q135" i="62"/>
  <c r="S135" i="62" s="1"/>
  <c r="Q209" i="62"/>
  <c r="S209" i="62" s="1"/>
  <c r="Q240" i="62"/>
  <c r="S240" i="62" s="1"/>
  <c r="Q289" i="62"/>
  <c r="S289" i="62" s="1"/>
  <c r="Q284" i="62"/>
  <c r="S284" i="62" s="1"/>
  <c r="Q147" i="62"/>
  <c r="S147" i="62" s="1"/>
  <c r="Q72" i="62"/>
  <c r="S72" i="62" s="1"/>
  <c r="Q190" i="62"/>
  <c r="S190" i="62" s="1"/>
  <c r="V190" i="62" s="1"/>
  <c r="X190" i="62" s="1"/>
  <c r="Q97" i="62"/>
  <c r="S97" i="62" s="1"/>
  <c r="V97" i="62" s="1"/>
  <c r="X97" i="62" s="1"/>
  <c r="Q16" i="62"/>
  <c r="S16" i="62" s="1"/>
  <c r="V16" i="62" s="1"/>
  <c r="X16" i="62" s="1"/>
  <c r="Q41" i="62"/>
  <c r="S41" i="62" s="1"/>
  <c r="V41" i="62" s="1"/>
  <c r="X41" i="62" s="1"/>
  <c r="AA131" i="62" l="1"/>
  <c r="AC131" i="62" s="1"/>
  <c r="AA336" i="62"/>
  <c r="AC336" i="62" s="1"/>
  <c r="Q250" i="62"/>
  <c r="Q333" i="62"/>
  <c r="Q277" i="62"/>
  <c r="S277" i="62" s="1"/>
  <c r="V277" i="62" s="1"/>
  <c r="N266" i="62"/>
  <c r="AA341" i="62"/>
  <c r="AC341" i="62" s="1"/>
  <c r="AA263" i="62"/>
  <c r="Q236" i="62"/>
  <c r="S236" i="62" s="1"/>
  <c r="V236" i="62" s="1"/>
  <c r="X236" i="62" s="1"/>
  <c r="Q353" i="62"/>
  <c r="S353" i="62" s="1"/>
  <c r="Q354" i="62"/>
  <c r="S354" i="62" s="1"/>
  <c r="Q346" i="62"/>
  <c r="S346" i="62" s="1"/>
  <c r="Q349" i="62"/>
  <c r="S349" i="62" s="1"/>
  <c r="V349" i="62" s="1"/>
  <c r="X349" i="62" s="1"/>
  <c r="AA349" i="62" s="1"/>
  <c r="AC349" i="62" s="1"/>
  <c r="Q129" i="62"/>
  <c r="S129" i="62" s="1"/>
  <c r="V129" i="62" s="1"/>
  <c r="X129" i="62" s="1"/>
  <c r="V346" i="62" l="1"/>
  <c r="X346" i="62" s="1"/>
  <c r="Q141" i="62"/>
  <c r="N139" i="62"/>
  <c r="AC263" i="62"/>
  <c r="Q355" i="62"/>
  <c r="S355" i="62" s="1"/>
  <c r="S333" i="62"/>
  <c r="S250" i="62"/>
  <c r="Q348" i="62"/>
  <c r="S348" i="62" s="1"/>
  <c r="V348" i="62" s="1"/>
  <c r="X348" i="62" s="1"/>
  <c r="Q347" i="62"/>
  <c r="S347" i="62" s="1"/>
  <c r="V347" i="62" s="1"/>
  <c r="X347" i="62" s="1"/>
  <c r="Q232" i="62"/>
  <c r="S232" i="62" s="1"/>
  <c r="V232" i="62" s="1"/>
  <c r="X232" i="62" s="1"/>
  <c r="Q128" i="62"/>
  <c r="X277" i="62"/>
  <c r="V354" i="62"/>
  <c r="X354" i="62" s="1"/>
  <c r="AA354" i="62" s="1"/>
  <c r="AC354" i="62" s="1"/>
  <c r="V135" i="62" l="1"/>
  <c r="X135" i="62" s="1"/>
  <c r="V210" i="62"/>
  <c r="X210" i="62" s="1"/>
  <c r="V209" i="62"/>
  <c r="X209" i="62" s="1"/>
  <c r="AA209" i="62" s="1"/>
  <c r="AC209" i="62" s="1"/>
  <c r="S128" i="62"/>
  <c r="V333" i="62"/>
  <c r="X333" i="62" s="1"/>
  <c r="AA333" i="62" s="1"/>
  <c r="AC333" i="62" s="1"/>
  <c r="AF333" i="62" s="1"/>
  <c r="AH333" i="62" s="1"/>
  <c r="AK333" i="62" s="1"/>
  <c r="S141" i="62"/>
  <c r="Q139" i="62"/>
  <c r="V355" i="62"/>
  <c r="X355" i="62" s="1"/>
  <c r="V250" i="62"/>
  <c r="U139" i="62"/>
  <c r="V147" i="62"/>
  <c r="X147" i="62" s="1"/>
  <c r="AA147" i="62" s="1"/>
  <c r="AC147" i="62" s="1"/>
  <c r="AF147" i="62" s="1"/>
  <c r="AH147" i="62" s="1"/>
  <c r="AK147" i="62" s="1"/>
  <c r="AA347" i="62"/>
  <c r="AC347" i="62" s="1"/>
  <c r="AF347" i="62" s="1"/>
  <c r="AH347" i="62" s="1"/>
  <c r="AK347" i="62" s="1"/>
  <c r="AA348" i="62"/>
  <c r="AC348" i="62" s="1"/>
  <c r="AF348" i="62" s="1"/>
  <c r="AH348" i="62" s="1"/>
  <c r="AK348" i="62" s="1"/>
  <c r="AA137" i="62"/>
  <c r="AC137" i="62" s="1"/>
  <c r="V373" i="62"/>
  <c r="X373" i="62" s="1"/>
  <c r="V148" i="62"/>
  <c r="X148" i="62" s="1"/>
  <c r="AA148" i="62" s="1"/>
  <c r="AC148" i="62" s="1"/>
  <c r="AF263" i="62"/>
  <c r="V240" i="62" l="1"/>
  <c r="X240" i="62" s="1"/>
  <c r="AA240" i="62" s="1"/>
  <c r="AC240" i="62" s="1"/>
  <c r="AF240" i="62" s="1"/>
  <c r="AH240" i="62" s="1"/>
  <c r="AK240" i="62" s="1"/>
  <c r="AH263" i="62"/>
  <c r="AK263" i="62" s="1"/>
  <c r="AF349" i="62"/>
  <c r="AH349" i="62" s="1"/>
  <c r="AK349" i="62" s="1"/>
  <c r="U266" i="62"/>
  <c r="V284" i="62"/>
  <c r="X250" i="62"/>
  <c r="AA185" i="62"/>
  <c r="AC185" i="62" s="1"/>
  <c r="AF185" i="62" s="1"/>
  <c r="AH185" i="62" s="1"/>
  <c r="AK185" i="62" s="1"/>
  <c r="AA190" i="62"/>
  <c r="AC190" i="62" s="1"/>
  <c r="V113" i="62"/>
  <c r="X113" i="62" s="1"/>
  <c r="AA113" i="62" s="1"/>
  <c r="AC113" i="62" s="1"/>
  <c r="AF113" i="62" s="1"/>
  <c r="AH113" i="62" s="1"/>
  <c r="AK113" i="62" s="1"/>
  <c r="AA41" i="62"/>
  <c r="AC41" i="62" s="1"/>
  <c r="AF41" i="62" s="1"/>
  <c r="AH41" i="62" s="1"/>
  <c r="AK41" i="62" s="1"/>
  <c r="V72" i="62"/>
  <c r="X72" i="62" s="1"/>
  <c r="AA72" i="62" s="1"/>
  <c r="AC72" i="62" s="1"/>
  <c r="AF72" i="62" s="1"/>
  <c r="AH72" i="62" s="1"/>
  <c r="AK72" i="62" s="1"/>
  <c r="AA355" i="62"/>
  <c r="AC355" i="62" s="1"/>
  <c r="AF355" i="62" s="1"/>
  <c r="AH355" i="62" s="1"/>
  <c r="AK355" i="62" s="1"/>
  <c r="V128" i="62"/>
  <c r="AA346" i="62"/>
  <c r="AC346" i="62" s="1"/>
  <c r="AF346" i="62" s="1"/>
  <c r="AH346" i="62" s="1"/>
  <c r="AK346" i="62" s="1"/>
  <c r="AA210" i="62"/>
  <c r="AC210" i="62" s="1"/>
  <c r="AF210" i="62" s="1"/>
  <c r="AH210" i="62" s="1"/>
  <c r="AK210" i="62" s="1"/>
  <c r="AF309" i="62"/>
  <c r="AH309" i="62" s="1"/>
  <c r="AK309" i="62" s="1"/>
  <c r="AA236" i="62"/>
  <c r="AC236" i="62" s="1"/>
  <c r="AF236" i="62" s="1"/>
  <c r="AH236" i="62" s="1"/>
  <c r="AK236" i="62" s="1"/>
  <c r="V289" i="62"/>
  <c r="X289" i="62" s="1"/>
  <c r="AA289" i="62" s="1"/>
  <c r="AC289" i="62" s="1"/>
  <c r="AF289" i="62" s="1"/>
  <c r="AH289" i="62" s="1"/>
  <c r="AK289" i="62" s="1"/>
  <c r="V141" i="62"/>
  <c r="S139" i="62"/>
  <c r="AA135" i="62"/>
  <c r="AC135" i="62" s="1"/>
  <c r="AF135" i="62" s="1"/>
  <c r="AH135" i="62" s="1"/>
  <c r="AK135" i="62" s="1"/>
  <c r="AF137" i="62"/>
  <c r="AH137" i="62" s="1"/>
  <c r="AK137" i="62" s="1"/>
  <c r="AA89" i="62"/>
  <c r="AC89" i="62" s="1"/>
  <c r="V353" i="62"/>
  <c r="X353" i="62" s="1"/>
  <c r="AA353" i="62" s="1"/>
  <c r="AC353" i="62" s="1"/>
  <c r="AF353" i="62" s="1"/>
  <c r="AH353" i="62" s="1"/>
  <c r="AK353" i="62" s="1"/>
  <c r="AF336" i="62"/>
  <c r="AH336" i="62" s="1"/>
  <c r="AK336" i="62" s="1"/>
  <c r="V207" i="62"/>
  <c r="X207" i="62" s="1"/>
  <c r="AA207" i="62" s="1"/>
  <c r="AC207" i="62" s="1"/>
  <c r="AF207" i="62" s="1"/>
  <c r="AH207" i="62" s="1"/>
  <c r="AK207" i="62" s="1"/>
  <c r="V213" i="62"/>
  <c r="X213" i="62" s="1"/>
  <c r="AA213" i="62" s="1"/>
  <c r="AC213" i="62" s="1"/>
  <c r="AA97" i="62" l="1"/>
  <c r="AC97" i="62" s="1"/>
  <c r="X141" i="62"/>
  <c r="V139" i="62"/>
  <c r="X128" i="62"/>
  <c r="AF148" i="62"/>
  <c r="AH148" i="62" s="1"/>
  <c r="AK148" i="62" s="1"/>
  <c r="AA189" i="62"/>
  <c r="AC189" i="62" s="1"/>
  <c r="AA294" i="62"/>
  <c r="AC294" i="62" s="1"/>
  <c r="AF294" i="62" s="1"/>
  <c r="AH294" i="62" s="1"/>
  <c r="AK294" i="62" s="1"/>
  <c r="AF190" i="62"/>
  <c r="AH190" i="62" s="1"/>
  <c r="AK190" i="62" s="1"/>
  <c r="AA99" i="62"/>
  <c r="AC99" i="62" s="1"/>
  <c r="AF99" i="62" s="1"/>
  <c r="AH99" i="62" s="1"/>
  <c r="AK99" i="62" s="1"/>
  <c r="AA373" i="62"/>
  <c r="AC373" i="62" s="1"/>
  <c r="AF373" i="62" s="1"/>
  <c r="AH373" i="62" s="1"/>
  <c r="AK373" i="62" s="1"/>
  <c r="AF209" i="62"/>
  <c r="AH209" i="62" s="1"/>
  <c r="AK209" i="62" s="1"/>
  <c r="X284" i="62"/>
  <c r="V266" i="62"/>
  <c r="AA154" i="62"/>
  <c r="AC154" i="62" s="1"/>
  <c r="AF154" i="62" s="1"/>
  <c r="AH154" i="62" s="1"/>
  <c r="AK154" i="62" s="1"/>
  <c r="AA255" i="62"/>
  <c r="AC255" i="62" s="1"/>
  <c r="AA277" i="62"/>
  <c r="AC277" i="62" s="1"/>
  <c r="AA90" i="62"/>
  <c r="AC90" i="62" s="1"/>
  <c r="AA232" i="62"/>
  <c r="AC232" i="62" s="1"/>
  <c r="AF232" i="62" s="1"/>
  <c r="AH232" i="62" s="1"/>
  <c r="AK232" i="62" s="1"/>
  <c r="AF89" i="62"/>
  <c r="AH89" i="62" s="1"/>
  <c r="AK89" i="62" s="1"/>
  <c r="U298" i="62"/>
  <c r="U410" i="62" s="1"/>
  <c r="AA70" i="62"/>
  <c r="AC70" i="62" s="1"/>
  <c r="AF354" i="62"/>
  <c r="AH354" i="62" s="1"/>
  <c r="AK354" i="62" s="1"/>
  <c r="AA94" i="62"/>
  <c r="AC94" i="62" s="1"/>
  <c r="AF131" i="62"/>
  <c r="AH131" i="62" s="1"/>
  <c r="AK131" i="62" s="1"/>
  <c r="AF341" i="62"/>
  <c r="AH341" i="62" s="1"/>
  <c r="AK341" i="62" s="1"/>
  <c r="AA215" i="62"/>
  <c r="AC215" i="62" s="1"/>
  <c r="AA149" i="62"/>
  <c r="AC149" i="62" s="1"/>
  <c r="AF213" i="62"/>
  <c r="AH213" i="62" s="1"/>
  <c r="AK213" i="62" s="1"/>
  <c r="AA250" i="62"/>
  <c r="Q18" i="62"/>
  <c r="S18" i="62" s="1"/>
  <c r="V18" i="62" s="1"/>
  <c r="X18" i="62" s="1"/>
  <c r="Q13" i="62"/>
  <c r="S13" i="62" s="1"/>
  <c r="AF189" i="62" l="1"/>
  <c r="AH189" i="62" s="1"/>
  <c r="AK189" i="62" s="1"/>
  <c r="AA129" i="62"/>
  <c r="AC129" i="62" s="1"/>
  <c r="AF94" i="62"/>
  <c r="AH94" i="62" s="1"/>
  <c r="AK94" i="62" s="1"/>
  <c r="AA284" i="62"/>
  <c r="AC284" i="62" s="1"/>
  <c r="AF284" i="62" s="1"/>
  <c r="AH284" i="62" s="1"/>
  <c r="AK284" i="62" s="1"/>
  <c r="X266" i="62"/>
  <c r="AC250" i="62"/>
  <c r="AF90" i="62"/>
  <c r="AH90" i="62" s="1"/>
  <c r="AK90" i="62" s="1"/>
  <c r="AF149" i="62"/>
  <c r="AH149" i="62" s="1"/>
  <c r="AK149" i="62" s="1"/>
  <c r="AF70" i="62"/>
  <c r="AH70" i="62" s="1"/>
  <c r="AK70" i="62" s="1"/>
  <c r="AF277" i="62"/>
  <c r="AH277" i="62" s="1"/>
  <c r="AK277" i="62" s="1"/>
  <c r="AA141" i="62"/>
  <c r="AC141" i="62" s="1"/>
  <c r="AF141" i="62" s="1"/>
  <c r="AH141" i="62" s="1"/>
  <c r="AK141" i="62" s="1"/>
  <c r="X139" i="62"/>
  <c r="AF215" i="62"/>
  <c r="AH215" i="62" s="1"/>
  <c r="AK215" i="62" s="1"/>
  <c r="AF97" i="62"/>
  <c r="AH97" i="62" s="1"/>
  <c r="AK97" i="62" s="1"/>
  <c r="AA16" i="62"/>
  <c r="AC16" i="62" s="1"/>
  <c r="AF255" i="62"/>
  <c r="AH255" i="62" s="1"/>
  <c r="AK255" i="62" s="1"/>
  <c r="V13" i="62"/>
  <c r="X13" i="62" s="1"/>
  <c r="AF250" i="62" l="1"/>
  <c r="Q308" i="62"/>
  <c r="AF129" i="62"/>
  <c r="AH129" i="62" s="1"/>
  <c r="AK129" i="62" s="1"/>
  <c r="AF16" i="62"/>
  <c r="AH16" i="62" s="1"/>
  <c r="AK16" i="62" s="1"/>
  <c r="AA342" i="62"/>
  <c r="AC342" i="62" s="1"/>
  <c r="AF342" i="62" s="1"/>
  <c r="AH342" i="62" s="1"/>
  <c r="AK342" i="62" s="1"/>
  <c r="AA128" i="62"/>
  <c r="V343" i="62" l="1"/>
  <c r="X343" i="62" s="1"/>
  <c r="AA343" i="62" s="1"/>
  <c r="AC343" i="62" s="1"/>
  <c r="AF343" i="62" s="1"/>
  <c r="AH343" i="62" s="1"/>
  <c r="AK343" i="62" s="1"/>
  <c r="AC128" i="62"/>
  <c r="S308" i="62"/>
  <c r="AH250" i="62"/>
  <c r="AK250" i="62" s="1"/>
  <c r="AA321" i="62" l="1"/>
  <c r="AC321" i="62" s="1"/>
  <c r="AF321" i="62" s="1"/>
  <c r="AH321" i="62" s="1"/>
  <c r="AK321" i="62" s="1"/>
  <c r="AF128" i="62"/>
  <c r="AA174" i="62"/>
  <c r="AC174" i="62" s="1"/>
  <c r="AA326" i="62"/>
  <c r="AC326" i="62" s="1"/>
  <c r="V308" i="62"/>
  <c r="X308" i="62" s="1"/>
  <c r="AF174" i="62" l="1"/>
  <c r="AH174" i="62" s="1"/>
  <c r="AK174" i="62" s="1"/>
  <c r="AA308" i="62"/>
  <c r="AC308" i="62" s="1"/>
  <c r="AA13" i="62"/>
  <c r="AC13" i="62" s="1"/>
  <c r="AH128" i="62"/>
  <c r="AK128" i="62" s="1"/>
  <c r="AA18" i="62"/>
  <c r="AC18" i="62" s="1"/>
  <c r="AA163" i="62"/>
  <c r="AC163" i="62" s="1"/>
  <c r="AF326" i="62"/>
  <c r="AH326" i="62" s="1"/>
  <c r="AK326" i="62" s="1"/>
  <c r="AF13" i="62" l="1"/>
  <c r="AH13" i="62" s="1"/>
  <c r="AK13" i="62" s="1"/>
  <c r="AF18" i="62"/>
  <c r="AH18" i="62" s="1"/>
  <c r="AK18" i="62" s="1"/>
  <c r="AF163" i="62"/>
  <c r="AH163" i="62" s="1"/>
  <c r="AK163" i="62" s="1"/>
  <c r="AA268" i="62" l="1"/>
  <c r="AC268" i="62" s="1"/>
  <c r="AF268" i="62" s="1"/>
  <c r="AH268" i="62" s="1"/>
  <c r="AK268" i="62" s="1"/>
  <c r="AF308" i="62"/>
  <c r="AH308" i="62" s="1"/>
  <c r="AK308" i="62" s="1"/>
  <c r="AA187" i="62"/>
  <c r="AC187" i="62" s="1"/>
  <c r="AF187" i="62" s="1"/>
  <c r="AH187" i="62" s="1"/>
  <c r="AK187" i="62" s="1"/>
  <c r="N298" i="62"/>
  <c r="N410" i="62" s="1"/>
  <c r="AA199" i="62"/>
  <c r="AC199" i="62" s="1"/>
  <c r="AF199" i="62" s="1"/>
  <c r="AH199" i="62" s="1"/>
  <c r="AK199" i="62" s="1"/>
  <c r="Q112" i="62"/>
  <c r="S112" i="62" s="1"/>
  <c r="V112" i="62" l="1"/>
  <c r="X112" i="62" s="1"/>
  <c r="AA112" i="62" s="1"/>
  <c r="AC112" i="62" s="1"/>
  <c r="AF112" i="62" s="1"/>
  <c r="AH112" i="62" s="1"/>
  <c r="AK112" i="62" s="1"/>
  <c r="P298" i="62"/>
  <c r="Q264" i="62"/>
  <c r="V188" i="62" l="1"/>
  <c r="X188" i="62" s="1"/>
  <c r="AA188" i="62" s="1"/>
  <c r="AC188" i="62" s="1"/>
  <c r="AF188" i="62" s="1"/>
  <c r="AH188" i="62" s="1"/>
  <c r="AK188" i="62" s="1"/>
  <c r="Q266" i="62"/>
  <c r="Q298" i="62" s="1"/>
  <c r="Q410" i="62" s="1"/>
  <c r="S264" i="62"/>
  <c r="V200" i="62"/>
  <c r="X200" i="62" s="1"/>
  <c r="AA200" i="62" s="1"/>
  <c r="AC200" i="62" s="1"/>
  <c r="AF200" i="62" s="1"/>
  <c r="AH200" i="62" s="1"/>
  <c r="AK200" i="62" s="1"/>
  <c r="P410" i="62"/>
  <c r="S266" i="62" l="1"/>
  <c r="S298" i="62" s="1"/>
  <c r="S410" i="62" s="1"/>
  <c r="V264" i="62"/>
  <c r="X264" i="62" l="1"/>
  <c r="V298" i="62"/>
  <c r="V410" i="62" s="1"/>
  <c r="AA264" i="62" l="1"/>
  <c r="X298" i="62"/>
  <c r="X410" i="62" s="1"/>
  <c r="AC264" i="62" l="1"/>
  <c r="AF264" i="62" l="1"/>
  <c r="V110" i="62" l="1"/>
  <c r="X110" i="62" s="1"/>
  <c r="AA110" i="62" s="1"/>
  <c r="AC110" i="62" s="1"/>
  <c r="AF110" i="62" s="1"/>
  <c r="AH110" i="62" s="1"/>
  <c r="AK110" i="62" s="1"/>
  <c r="AH264" i="62"/>
  <c r="AK264" i="62" s="1"/>
  <c r="AA117" i="62" l="1"/>
  <c r="AC117" i="62" s="1"/>
  <c r="AF117" i="62" s="1"/>
  <c r="AH117" i="62" s="1"/>
  <c r="AK117" i="62" s="1"/>
  <c r="AA306" i="62" l="1"/>
  <c r="AC306" i="62" s="1"/>
  <c r="AF306" i="62" s="1"/>
  <c r="AH306" i="62" s="1"/>
  <c r="AK306" i="62" s="1"/>
  <c r="AA109" i="62" l="1"/>
  <c r="AC109" i="62" s="1"/>
  <c r="AF109" i="62" s="1"/>
  <c r="AH109" i="62" s="1"/>
  <c r="AK109" i="62" s="1"/>
  <c r="Q95" i="62" l="1"/>
  <c r="S95" i="62" s="1"/>
  <c r="V95" i="62" s="1"/>
  <c r="X95" i="62" s="1"/>
  <c r="Q71" i="62"/>
  <c r="S71" i="62" s="1"/>
  <c r="V71" i="62" s="1"/>
  <c r="X71" i="62" s="1"/>
  <c r="Q370" i="62"/>
  <c r="S370" i="62" s="1"/>
  <c r="Q19" i="62"/>
  <c r="S19" i="62" s="1"/>
  <c r="V19" i="62" s="1"/>
  <c r="X19" i="62" s="1"/>
  <c r="Q121" i="62"/>
  <c r="S121" i="62" s="1"/>
  <c r="Q30" i="62"/>
  <c r="S30" i="62" s="1"/>
  <c r="V30" i="62" s="1"/>
  <c r="X30" i="62" s="1"/>
  <c r="Q96" i="62"/>
  <c r="S96" i="62" s="1"/>
  <c r="V96" i="62" s="1"/>
  <c r="X96" i="62" s="1"/>
  <c r="Q20" i="62"/>
  <c r="S20" i="62" s="1"/>
  <c r="V20" i="62" s="1"/>
  <c r="X20" i="62" s="1"/>
  <c r="Q40" i="62"/>
  <c r="S40" i="62" s="1"/>
  <c r="Q130" i="62" l="1"/>
  <c r="N165" i="62"/>
  <c r="N403" i="62" s="1"/>
  <c r="AA108" i="62"/>
  <c r="AC108" i="62" s="1"/>
  <c r="AF108" i="62" s="1"/>
  <c r="AH108" i="62" s="1"/>
  <c r="AK108" i="62" s="1"/>
  <c r="Q254" i="62"/>
  <c r="N260" i="62"/>
  <c r="N408" i="62" s="1"/>
  <c r="N76" i="62"/>
  <c r="N124" i="62" s="1"/>
  <c r="N402" i="62" s="1"/>
  <c r="Q62" i="62"/>
  <c r="Q340" i="62"/>
  <c r="N311" i="62"/>
  <c r="N375" i="62" s="1"/>
  <c r="Q184" i="62"/>
  <c r="N46" i="62"/>
  <c r="N399" i="62" s="1"/>
  <c r="Q9" i="62"/>
  <c r="N192" i="62"/>
  <c r="N247" i="62" s="1"/>
  <c r="N405" i="62" s="1"/>
  <c r="Q357" i="62"/>
  <c r="S357" i="62" s="1"/>
  <c r="V357" i="62" s="1"/>
  <c r="X357" i="62" s="1"/>
  <c r="U192" i="62"/>
  <c r="Q345" i="62"/>
  <c r="S345" i="62" s="1"/>
  <c r="Q231" i="62"/>
  <c r="S231" i="62" s="1"/>
  <c r="V231" i="62" s="1"/>
  <c r="X231" i="62" s="1"/>
  <c r="Q77" i="62"/>
  <c r="V345" i="62" l="1"/>
  <c r="X345" i="62" s="1"/>
  <c r="N414" i="62"/>
  <c r="S77" i="62"/>
  <c r="Q76" i="62"/>
  <c r="Q124" i="62" s="1"/>
  <c r="Q402" i="62" s="1"/>
  <c r="S184" i="62"/>
  <c r="S254" i="62"/>
  <c r="Q260" i="62"/>
  <c r="Q408" i="62" s="1"/>
  <c r="S340" i="62"/>
  <c r="Q311" i="62"/>
  <c r="Q375" i="62" s="1"/>
  <c r="P192" i="62"/>
  <c r="Q197" i="62"/>
  <c r="S62" i="62"/>
  <c r="S130" i="62"/>
  <c r="Q165" i="62"/>
  <c r="Q403" i="62" s="1"/>
  <c r="P76" i="62"/>
  <c r="P311" i="62"/>
  <c r="S9" i="62"/>
  <c r="Q46" i="62"/>
  <c r="Q399" i="62" s="1"/>
  <c r="S311" i="62" l="1"/>
  <c r="S375" i="62" s="1"/>
  <c r="S260" i="62"/>
  <c r="S408" i="62" s="1"/>
  <c r="P124" i="62"/>
  <c r="Q192" i="62"/>
  <c r="Q247" i="62" s="1"/>
  <c r="Q405" i="62" s="1"/>
  <c r="Q414" i="62" s="1"/>
  <c r="S197" i="62"/>
  <c r="S165" i="62"/>
  <c r="S403" i="62" s="1"/>
  <c r="V9" i="62"/>
  <c r="S46" i="62"/>
  <c r="S399" i="62" s="1"/>
  <c r="P247" i="62"/>
  <c r="P375" i="62"/>
  <c r="S76" i="62"/>
  <c r="S124" i="62" s="1"/>
  <c r="S402" i="62" s="1"/>
  <c r="V77" i="62"/>
  <c r="P377" i="62" l="1"/>
  <c r="P405" i="62"/>
  <c r="P402" i="62"/>
  <c r="X77" i="62"/>
  <c r="P416" i="62"/>
  <c r="S192" i="62"/>
  <c r="S247" i="62" s="1"/>
  <c r="S405" i="62" s="1"/>
  <c r="S414" i="62" s="1"/>
  <c r="V197" i="62"/>
  <c r="X9" i="62"/>
  <c r="X197" i="62" l="1"/>
  <c r="V192" i="62"/>
  <c r="P414" i="62"/>
  <c r="E35" i="17" s="1"/>
  <c r="X192" i="62" l="1"/>
  <c r="E38" i="17"/>
  <c r="E44" i="17" l="1"/>
  <c r="F10" i="17"/>
  <c r="E37" i="17"/>
  <c r="F12" i="17" l="1"/>
  <c r="F40" i="17"/>
  <c r="AA328" i="62" l="1"/>
  <c r="AC328" i="62" s="1"/>
  <c r="AF328" i="62" l="1"/>
  <c r="AH328" i="62" s="1"/>
  <c r="AK328" i="62" s="1"/>
  <c r="U260" i="62" l="1"/>
  <c r="V254" i="62"/>
  <c r="X254" i="62" l="1"/>
  <c r="V260" i="62"/>
  <c r="V408" i="62" s="1"/>
  <c r="AA9" i="62"/>
  <c r="U408" i="62"/>
  <c r="AC9" i="62" l="1"/>
  <c r="AA254" i="62"/>
  <c r="X260" i="62"/>
  <c r="X408" i="62" s="1"/>
  <c r="AC254" i="62" l="1"/>
  <c r="AA96" i="62" l="1"/>
  <c r="AC96" i="62" s="1"/>
  <c r="AF254" i="62"/>
  <c r="AH254" i="62" l="1"/>
  <c r="AK254" i="62" s="1"/>
  <c r="AF9" i="62"/>
  <c r="AF96" i="62"/>
  <c r="AH96" i="62" s="1"/>
  <c r="AK96" i="62" s="1"/>
  <c r="AH9" i="62" l="1"/>
  <c r="AK9" i="62" l="1"/>
  <c r="AA318" i="62" l="1"/>
  <c r="AC318" i="62" s="1"/>
  <c r="AF318" i="62" s="1"/>
  <c r="AH318" i="62" s="1"/>
  <c r="AK318" i="62" s="1"/>
  <c r="Q51" i="62" l="1"/>
  <c r="N56" i="62"/>
  <c r="N416" i="62" s="1"/>
  <c r="N377" i="62" l="1"/>
  <c r="AA197" i="62"/>
  <c r="AC197" i="62" s="1"/>
  <c r="AF197" i="62" s="1"/>
  <c r="AH197" i="62" s="1"/>
  <c r="AK197" i="62" s="1"/>
  <c r="AA107" i="62"/>
  <c r="AC107" i="62" s="1"/>
  <c r="AF107" i="62" s="1"/>
  <c r="AH107" i="62" s="1"/>
  <c r="AK107" i="62" s="1"/>
  <c r="AA269" i="62"/>
  <c r="AC269" i="62" s="1"/>
  <c r="AA217" i="62"/>
  <c r="AC217" i="62" s="1"/>
  <c r="AF217" i="62" s="1"/>
  <c r="AH217" i="62" s="1"/>
  <c r="AA106" i="62"/>
  <c r="AC106" i="62" s="1"/>
  <c r="AF106" i="62" s="1"/>
  <c r="AH106" i="62" s="1"/>
  <c r="AK106" i="62" s="1"/>
  <c r="AA231" i="62"/>
  <c r="AC231" i="62" s="1"/>
  <c r="AA344" i="62"/>
  <c r="AC344" i="62" s="1"/>
  <c r="AF344" i="62" s="1"/>
  <c r="AH344" i="62" s="1"/>
  <c r="AK344" i="62" s="1"/>
  <c r="AA319" i="62"/>
  <c r="AC319" i="62" s="1"/>
  <c r="AF319" i="62" s="1"/>
  <c r="AH319" i="62" s="1"/>
  <c r="AK319" i="62" s="1"/>
  <c r="AA270" i="62"/>
  <c r="AC270" i="62" s="1"/>
  <c r="AF270" i="62" s="1"/>
  <c r="AH270" i="62" s="1"/>
  <c r="AK270" i="62" s="1"/>
  <c r="AA64" i="62"/>
  <c r="AC64" i="62" s="1"/>
  <c r="AF64" i="62" s="1"/>
  <c r="AH64" i="62" s="1"/>
  <c r="AK64" i="62" s="1"/>
  <c r="AA198" i="62"/>
  <c r="AC198" i="62" s="1"/>
  <c r="AF198" i="62" s="1"/>
  <c r="AH198" i="62" s="1"/>
  <c r="AK198" i="62" s="1"/>
  <c r="AA297" i="62"/>
  <c r="AC297" i="62" s="1"/>
  <c r="AF297" i="62" s="1"/>
  <c r="AH297" i="62" s="1"/>
  <c r="AK297" i="62" s="1"/>
  <c r="S51" i="62"/>
  <c r="Q56" i="62"/>
  <c r="Q416" i="62" s="1"/>
  <c r="Q377" i="62" l="1"/>
  <c r="AJ56" i="62"/>
  <c r="V51" i="62"/>
  <c r="S56" i="62"/>
  <c r="S416" i="62" s="1"/>
  <c r="Z395" i="62"/>
  <c r="AA393" i="62"/>
  <c r="S377" i="62" l="1"/>
  <c r="Z420" i="62"/>
  <c r="V370" i="62"/>
  <c r="X370" i="62" s="1"/>
  <c r="AA370" i="62" s="1"/>
  <c r="AC370" i="62" s="1"/>
  <c r="AA281" i="62"/>
  <c r="AC281" i="62" s="1"/>
  <c r="AF281" i="62" s="1"/>
  <c r="AH281" i="62" s="1"/>
  <c r="AK281" i="62" s="1"/>
  <c r="X51" i="62"/>
  <c r="V56" i="62"/>
  <c r="AK217" i="62"/>
  <c r="AC393" i="62"/>
  <c r="AA395" i="62"/>
  <c r="AA420" i="62" s="1"/>
  <c r="V62" i="62" l="1"/>
  <c r="AA51" i="62"/>
  <c r="AC51" i="62" s="1"/>
  <c r="AF51" i="62" s="1"/>
  <c r="AH51" i="62" s="1"/>
  <c r="AK51" i="62" s="1"/>
  <c r="X56" i="62"/>
  <c r="AF269" i="62"/>
  <c r="AH269" i="62" s="1"/>
  <c r="AK269" i="62" s="1"/>
  <c r="AA83" i="62"/>
  <c r="AC83" i="62" s="1"/>
  <c r="AF83" i="62" s="1"/>
  <c r="AH83" i="62" s="1"/>
  <c r="AK83" i="62" s="1"/>
  <c r="AC395" i="62"/>
  <c r="AC420" i="62" s="1"/>
  <c r="AA65" i="62"/>
  <c r="AC65" i="62" s="1"/>
  <c r="AA218" i="62"/>
  <c r="AC218" i="62" s="1"/>
  <c r="AF218" i="62" s="1"/>
  <c r="AH218" i="62" s="1"/>
  <c r="AK218" i="62" s="1"/>
  <c r="AF370" i="62" l="1"/>
  <c r="AH370" i="62" s="1"/>
  <c r="AK370" i="62" s="1"/>
  <c r="AF231" i="62"/>
  <c r="AH231" i="62" s="1"/>
  <c r="AK231" i="62" s="1"/>
  <c r="X62" i="62"/>
  <c r="AE395" i="62" l="1"/>
  <c r="AF393" i="62"/>
  <c r="AA62" i="62"/>
  <c r="AC62" i="62" s="1"/>
  <c r="AF62" i="62" s="1"/>
  <c r="AH62" i="62" s="1"/>
  <c r="AK62" i="62" s="1"/>
  <c r="AH393" i="62" l="1"/>
  <c r="AF395" i="62"/>
  <c r="AF420" i="62" s="1"/>
  <c r="AF65" i="62"/>
  <c r="AH65" i="62" s="1"/>
  <c r="AK65" i="62" s="1"/>
  <c r="AE420" i="62"/>
  <c r="AK393" i="62" l="1"/>
  <c r="AH395" i="62"/>
  <c r="AH420" i="62" s="1"/>
  <c r="AK395" i="62" l="1"/>
  <c r="AK420" i="62" l="1"/>
  <c r="AA424" i="62" l="1"/>
  <c r="AC424" i="62" s="1"/>
  <c r="AF424" i="62" l="1"/>
  <c r="AH424" i="62" s="1"/>
  <c r="AK424" i="62"/>
  <c r="AE389" i="62" l="1"/>
  <c r="AE425" i="62"/>
  <c r="AE266" i="62"/>
  <c r="AE298" i="62" s="1"/>
  <c r="AE410" i="62" s="1"/>
  <c r="AA61" i="62" l="1"/>
  <c r="AA345" i="62"/>
  <c r="AC345" i="62" s="1"/>
  <c r="AF345" i="62" s="1"/>
  <c r="AH345" i="62" s="1"/>
  <c r="AK345" i="62" s="1"/>
  <c r="AA169" i="62"/>
  <c r="AC169" i="62" s="1"/>
  <c r="AF169" i="62" s="1"/>
  <c r="AH169" i="62" s="1"/>
  <c r="AK169" i="62" s="1"/>
  <c r="AA82" i="62"/>
  <c r="AC82" i="62" s="1"/>
  <c r="AF82" i="62" s="1"/>
  <c r="AH82" i="62" s="1"/>
  <c r="AK82" i="62" s="1"/>
  <c r="AA81" i="62"/>
  <c r="AC81" i="62" s="1"/>
  <c r="AF81" i="62" s="1"/>
  <c r="AH81" i="62" s="1"/>
  <c r="AK81" i="62" s="1"/>
  <c r="AA36" i="62"/>
  <c r="AC36" i="62" s="1"/>
  <c r="AF36" i="62" s="1"/>
  <c r="AH36" i="62" s="1"/>
  <c r="AK36" i="62" s="1"/>
  <c r="AA63" i="62"/>
  <c r="AC63" i="62" s="1"/>
  <c r="AA186" i="62"/>
  <c r="AC186" i="62" s="1"/>
  <c r="AA11" i="62"/>
  <c r="AA77" i="62"/>
  <c r="AA196" i="62"/>
  <c r="AC196" i="62" s="1"/>
  <c r="AF196" i="62" s="1"/>
  <c r="AH196" i="62" s="1"/>
  <c r="AK196" i="62" s="1"/>
  <c r="AA25" i="62"/>
  <c r="AC25" i="62" s="1"/>
  <c r="AF25" i="62" s="1"/>
  <c r="AH25" i="62" s="1"/>
  <c r="AK25" i="62" s="1"/>
  <c r="AA380" i="62"/>
  <c r="AA80" i="62"/>
  <c r="AC80" i="62" s="1"/>
  <c r="AF80" i="62" s="1"/>
  <c r="AH80" i="62" s="1"/>
  <c r="AA12" i="62"/>
  <c r="AC12" i="62" s="1"/>
  <c r="AA267" i="62"/>
  <c r="AA387" i="62"/>
  <c r="AC387" i="62" s="1"/>
  <c r="AF387" i="62" s="1"/>
  <c r="AH387" i="62" s="1"/>
  <c r="AK387" i="62" s="1"/>
  <c r="AE257" i="62"/>
  <c r="AE260" i="62" s="1"/>
  <c r="AE408" i="62" s="1"/>
  <c r="AA134" i="62"/>
  <c r="AC134" i="62" s="1"/>
  <c r="AF134" i="62" s="1"/>
  <c r="AH134" i="62" s="1"/>
  <c r="AK134" i="62" s="1"/>
  <c r="AA307" i="62"/>
  <c r="AC307" i="62" s="1"/>
  <c r="AA44" i="62"/>
  <c r="AC44" i="62" s="1"/>
  <c r="AF44" i="62" s="1"/>
  <c r="AH44" i="62" s="1"/>
  <c r="AK44" i="62" s="1"/>
  <c r="AA39" i="62"/>
  <c r="AC39" i="62" s="1"/>
  <c r="AF39" i="62" s="1"/>
  <c r="AH39" i="62" s="1"/>
  <c r="AK39" i="62" s="1"/>
  <c r="AA312" i="62"/>
  <c r="AJ139" i="62"/>
  <c r="AE139" i="62"/>
  <c r="AJ176" i="62"/>
  <c r="AJ257" i="62"/>
  <c r="AJ266" i="62"/>
  <c r="AJ298" i="62" s="1"/>
  <c r="AJ410" i="62" s="1"/>
  <c r="AJ389" i="62"/>
  <c r="AJ425" i="62"/>
  <c r="AJ180" i="62" l="1"/>
  <c r="AJ404" i="62" s="1"/>
  <c r="AC267" i="62"/>
  <c r="AC312" i="62"/>
  <c r="AC11" i="62"/>
  <c r="AE176" i="62"/>
  <c r="AE180" i="62" s="1"/>
  <c r="AE404" i="62" s="1"/>
  <c r="AJ260" i="62"/>
  <c r="AJ408" i="62" s="1"/>
  <c r="AC61" i="62"/>
  <c r="AC380" i="62"/>
  <c r="AC77" i="62"/>
  <c r="AJ383" i="62"/>
  <c r="AJ419" i="62" s="1"/>
  <c r="AJ397" i="62" l="1"/>
  <c r="AF77" i="62"/>
  <c r="AF11" i="62"/>
  <c r="AF267" i="62"/>
  <c r="AH267" i="62" l="1"/>
  <c r="AH11" i="62"/>
  <c r="AH77" i="62"/>
  <c r="AF61" i="62" l="1"/>
  <c r="AK77" i="62"/>
  <c r="AK11" i="62"/>
  <c r="AK267" i="62"/>
  <c r="AH61" i="62" l="1"/>
  <c r="AK61" i="62" l="1"/>
  <c r="AA71" i="62"/>
  <c r="AC71" i="62" l="1"/>
  <c r="AF63" i="62" l="1"/>
  <c r="AF71" i="62"/>
  <c r="AH71" i="62" s="1"/>
  <c r="AK71" i="62" s="1"/>
  <c r="AH63" i="62" l="1"/>
  <c r="AK63" i="62" l="1"/>
  <c r="AE192" i="62"/>
  <c r="AJ192" i="62" l="1"/>
  <c r="AA195" i="62" l="1"/>
  <c r="AC195" i="62" s="1"/>
  <c r="AF195" i="62" s="1"/>
  <c r="AH195" i="62" s="1"/>
  <c r="AK195" i="62" s="1"/>
  <c r="V15" i="62"/>
  <c r="X15" i="62" l="1"/>
  <c r="AA19" i="62" l="1"/>
  <c r="AC19" i="62" s="1"/>
  <c r="AF19" i="62" s="1"/>
  <c r="AH19" i="62" s="1"/>
  <c r="AK19" i="62" s="1"/>
  <c r="U76" i="62"/>
  <c r="V121" i="62"/>
  <c r="AA15" i="62"/>
  <c r="AA256" i="62" l="1"/>
  <c r="AA26" i="62"/>
  <c r="AC26" i="62" s="1"/>
  <c r="X121" i="62"/>
  <c r="V76" i="62"/>
  <c r="V124" i="62" s="1"/>
  <c r="V402" i="62" s="1"/>
  <c r="U124" i="62"/>
  <c r="AF186" i="62"/>
  <c r="AH186" i="62" s="1"/>
  <c r="AK186" i="62" s="1"/>
  <c r="AC15" i="62"/>
  <c r="U402" i="62" l="1"/>
  <c r="AF26" i="62"/>
  <c r="AH26" i="62" s="1"/>
  <c r="AK26" i="62" s="1"/>
  <c r="AA357" i="62"/>
  <c r="AC357" i="62" s="1"/>
  <c r="AF357" i="62" s="1"/>
  <c r="AH357" i="62" s="1"/>
  <c r="AK357" i="62" s="1"/>
  <c r="AA121" i="62"/>
  <c r="AC121" i="62" s="1"/>
  <c r="AF121" i="62" s="1"/>
  <c r="AH121" i="62" s="1"/>
  <c r="AK121" i="62" s="1"/>
  <c r="X76" i="62"/>
  <c r="X124" i="62" s="1"/>
  <c r="X402" i="62" s="1"/>
  <c r="AC256" i="62"/>
  <c r="AF15" i="62"/>
  <c r="AH15" i="62" s="1"/>
  <c r="AK15" i="62" s="1"/>
  <c r="AJ46" i="62"/>
  <c r="AJ399" i="62" l="1"/>
  <c r="AF256" i="62"/>
  <c r="AH256" i="62" l="1"/>
  <c r="AK256" i="62" s="1"/>
  <c r="Z311" i="62" l="1"/>
  <c r="V340" i="62" l="1"/>
  <c r="X340" i="62" s="1"/>
  <c r="AA340" i="62" s="1"/>
  <c r="AC340" i="62" s="1"/>
  <c r="AF340" i="62" s="1"/>
  <c r="AH340" i="62" s="1"/>
  <c r="AK340" i="62" s="1"/>
  <c r="AA105" i="62" l="1"/>
  <c r="AC105" i="62" s="1"/>
  <c r="AK80" i="62" l="1"/>
  <c r="AF105" i="62"/>
  <c r="AH105" i="62" s="1"/>
  <c r="AK105" i="62" s="1"/>
  <c r="AF307" i="62" l="1"/>
  <c r="AH307" i="62" s="1"/>
  <c r="AK307" i="62" s="1"/>
  <c r="Z257" i="62" l="1"/>
  <c r="AA258" i="62"/>
  <c r="AA259" i="62"/>
  <c r="AC259" i="62" s="1"/>
  <c r="AF259" i="62" s="1"/>
  <c r="AH259" i="62" s="1"/>
  <c r="AK259" i="62" s="1"/>
  <c r="AA257" i="62" l="1"/>
  <c r="AA260" i="62" s="1"/>
  <c r="AA408" i="62" s="1"/>
  <c r="AC258" i="62"/>
  <c r="Z425" i="62"/>
  <c r="AA423" i="62"/>
  <c r="Z429" i="62"/>
  <c r="AA428" i="62"/>
  <c r="Z260" i="62"/>
  <c r="AC423" i="62" l="1"/>
  <c r="AA425" i="62"/>
  <c r="AC257" i="62"/>
  <c r="AC260" i="62" s="1"/>
  <c r="AC408" i="62" s="1"/>
  <c r="AF258" i="62"/>
  <c r="AC428" i="62"/>
  <c r="AA429" i="62"/>
  <c r="Z408" i="62"/>
  <c r="AF257" i="62" l="1"/>
  <c r="AF260" i="62" s="1"/>
  <c r="AF408" i="62" s="1"/>
  <c r="AH258" i="62"/>
  <c r="AC429" i="62"/>
  <c r="AC425" i="62"/>
  <c r="AF423" i="62"/>
  <c r="AA20" i="62" l="1"/>
  <c r="AK258" i="62"/>
  <c r="AH257" i="62"/>
  <c r="AH260" i="62" s="1"/>
  <c r="AH408" i="62" s="1"/>
  <c r="AH423" i="62"/>
  <c r="AF425" i="62"/>
  <c r="AK423" i="62" l="1"/>
  <c r="AK425" i="62" s="1"/>
  <c r="AH425" i="62"/>
  <c r="AK257" i="62"/>
  <c r="AC20" i="62"/>
  <c r="AK260" i="62" l="1"/>
  <c r="AF20" i="62"/>
  <c r="AH20" i="62" s="1"/>
  <c r="AK20" i="62" s="1"/>
  <c r="AK408" i="62" l="1"/>
  <c r="U247" i="62" l="1"/>
  <c r="V184" i="62"/>
  <c r="AJ247" i="62"/>
  <c r="AJ405" i="62" s="1"/>
  <c r="AE247" i="62"/>
  <c r="AE405" i="62" s="1"/>
  <c r="V247" i="62" l="1"/>
  <c r="V405" i="62" s="1"/>
  <c r="X184" i="62"/>
  <c r="U405" i="62"/>
  <c r="X247" i="62" l="1"/>
  <c r="X405" i="62" s="1"/>
  <c r="AA184" i="62"/>
  <c r="AC184" i="62" s="1"/>
  <c r="AF184" i="62" s="1"/>
  <c r="AH184" i="62" s="1"/>
  <c r="AK184" i="62" s="1"/>
  <c r="AA95" i="62" l="1"/>
  <c r="Z76" i="62"/>
  <c r="AJ76" i="62"/>
  <c r="AE76" i="62"/>
  <c r="AE124" i="62" s="1"/>
  <c r="AE402" i="62" s="1"/>
  <c r="Z124" i="62" l="1"/>
  <c r="AJ124" i="62"/>
  <c r="AJ402" i="62" s="1"/>
  <c r="AC95" i="62"/>
  <c r="AA76" i="62"/>
  <c r="AA124" i="62" s="1"/>
  <c r="AA402" i="62" s="1"/>
  <c r="AF95" i="62" l="1"/>
  <c r="AC76" i="62"/>
  <c r="AC124" i="62" s="1"/>
  <c r="AC402" i="62" s="1"/>
  <c r="Z402" i="62"/>
  <c r="AH95" i="62" l="1"/>
  <c r="AF76" i="62"/>
  <c r="AF124" i="62" s="1"/>
  <c r="AF402" i="62" s="1"/>
  <c r="AK95" i="62" l="1"/>
  <c r="AH76" i="62"/>
  <c r="AH124" i="62" s="1"/>
  <c r="AH402" i="62" s="1"/>
  <c r="AK76" i="62" l="1"/>
  <c r="AK124" i="62" l="1"/>
  <c r="AK402" i="62" l="1"/>
  <c r="AA33" i="62" l="1"/>
  <c r="AC33" i="62" s="1"/>
  <c r="AF33" i="62" s="1"/>
  <c r="AH33" i="62" s="1"/>
  <c r="AK33" i="62" s="1"/>
  <c r="AA381" i="62" l="1"/>
  <c r="Z383" i="62"/>
  <c r="AE429" i="62" l="1"/>
  <c r="AF428" i="62"/>
  <c r="AC381" i="62"/>
  <c r="AA383" i="62"/>
  <c r="AJ429" i="62"/>
  <c r="AF381" i="62" l="1"/>
  <c r="AH381" i="62" s="1"/>
  <c r="AK381" i="62" s="1"/>
  <c r="AC383" i="62"/>
  <c r="AF429" i="62"/>
  <c r="AH428" i="62"/>
  <c r="AK428" i="62" l="1"/>
  <c r="AK429" i="62" s="1"/>
  <c r="AH429" i="62"/>
  <c r="U165" i="62" l="1"/>
  <c r="V130" i="62"/>
  <c r="X130" i="62" l="1"/>
  <c r="V165" i="62"/>
  <c r="V403" i="62" s="1"/>
  <c r="U403" i="62"/>
  <c r="AJ165" i="62"/>
  <c r="AJ403" i="62" s="1"/>
  <c r="AJ414" i="62" s="1"/>
  <c r="I35" i="17" s="1"/>
  <c r="AE165" i="62"/>
  <c r="AE403" i="62" s="1"/>
  <c r="V32" i="62" l="1"/>
  <c r="AA130" i="62"/>
  <c r="X165" i="62"/>
  <c r="X403" i="62" s="1"/>
  <c r="AC130" i="62" l="1"/>
  <c r="X32" i="62"/>
  <c r="AA32" i="62" l="1"/>
  <c r="AC32" i="62" s="1"/>
  <c r="AF32" i="62" s="1"/>
  <c r="AH32" i="62" s="1"/>
  <c r="AK32" i="62" s="1"/>
  <c r="AF130" i="62"/>
  <c r="AH130" i="62" l="1"/>
  <c r="AK130" i="62" s="1"/>
  <c r="V320" i="62" l="1"/>
  <c r="U311" i="62"/>
  <c r="X320" i="62" l="1"/>
  <c r="V311" i="62"/>
  <c r="AA320" i="62" l="1"/>
  <c r="X311" i="62"/>
  <c r="AC320" i="62" l="1"/>
  <c r="AA311" i="62"/>
  <c r="AF320" i="62" l="1"/>
  <c r="AH320" i="62" s="1"/>
  <c r="AK320" i="62" s="1"/>
  <c r="AC311" i="62"/>
  <c r="AA265" i="62" l="1"/>
  <c r="AC265" i="62" l="1"/>
  <c r="AF265" i="62" l="1"/>
  <c r="AH265" i="62" l="1"/>
  <c r="AK265" i="62" s="1"/>
  <c r="AA291" i="62" l="1"/>
  <c r="Z266" i="62"/>
  <c r="Z298" i="62" l="1"/>
  <c r="AC291" i="62"/>
  <c r="AA266" i="62"/>
  <c r="AA298" i="62" s="1"/>
  <c r="AA410" i="62" s="1"/>
  <c r="AA230" i="62" l="1"/>
  <c r="AC230" i="62" s="1"/>
  <c r="AF230" i="62" s="1"/>
  <c r="AH230" i="62" s="1"/>
  <c r="AK230" i="62" s="1"/>
  <c r="AA183" i="62"/>
  <c r="AA222" i="62"/>
  <c r="AC222" i="62" s="1"/>
  <c r="AF222" i="62" s="1"/>
  <c r="AH222" i="62" s="1"/>
  <c r="AK222" i="62" s="1"/>
  <c r="AA178" i="62"/>
  <c r="AC178" i="62" s="1"/>
  <c r="AF178" i="62" s="1"/>
  <c r="AH178" i="62" s="1"/>
  <c r="AK178" i="62" s="1"/>
  <c r="AA221" i="62"/>
  <c r="AC221" i="62" s="1"/>
  <c r="AF221" i="62" s="1"/>
  <c r="AH221" i="62" s="1"/>
  <c r="AK221" i="62" s="1"/>
  <c r="AA223" i="62"/>
  <c r="AC223" i="62" s="1"/>
  <c r="AF223" i="62" s="1"/>
  <c r="AH223" i="62" s="1"/>
  <c r="AK223" i="62" s="1"/>
  <c r="AA227" i="62"/>
  <c r="AC227" i="62" s="1"/>
  <c r="AF227" i="62" s="1"/>
  <c r="AH227" i="62" s="1"/>
  <c r="AK227" i="62" s="1"/>
  <c r="AA194" i="62"/>
  <c r="AC194" i="62" s="1"/>
  <c r="AF194" i="62" s="1"/>
  <c r="AH194" i="62" s="1"/>
  <c r="AK194" i="62" s="1"/>
  <c r="AA193" i="62"/>
  <c r="AF291" i="62"/>
  <c r="AC266" i="62"/>
  <c r="AC298" i="62" s="1"/>
  <c r="AC410" i="62" s="1"/>
  <c r="Z389" i="62"/>
  <c r="AA386" i="62"/>
  <c r="Z410" i="62"/>
  <c r="Z139" i="62"/>
  <c r="AA140" i="62"/>
  <c r="AA219" i="62"/>
  <c r="AC219" i="62" s="1"/>
  <c r="AF219" i="62" s="1"/>
  <c r="AH219" i="62" s="1"/>
  <c r="AK219" i="62" s="1"/>
  <c r="Z176" i="62"/>
  <c r="AA177" i="62"/>
  <c r="AA228" i="62"/>
  <c r="AC228" i="62" s="1"/>
  <c r="AF228" i="62" s="1"/>
  <c r="AH228" i="62" s="1"/>
  <c r="AK228" i="62" s="1"/>
  <c r="AA225" i="62"/>
  <c r="AC225" i="62" s="1"/>
  <c r="AF225" i="62" s="1"/>
  <c r="AH225" i="62" s="1"/>
  <c r="AK225" i="62" s="1"/>
  <c r="AA242" i="62"/>
  <c r="AC242" i="62" s="1"/>
  <c r="AF242" i="62" s="1"/>
  <c r="AH242" i="62" s="1"/>
  <c r="AK242" i="62" s="1"/>
  <c r="AA226" i="62"/>
  <c r="AC226" i="62" s="1"/>
  <c r="AF226" i="62" s="1"/>
  <c r="AH226" i="62" s="1"/>
  <c r="AK226" i="62" s="1"/>
  <c r="AA224" i="62"/>
  <c r="AC224" i="62" s="1"/>
  <c r="AF224" i="62" s="1"/>
  <c r="AH224" i="62" s="1"/>
  <c r="AK224" i="62" s="1"/>
  <c r="AA168" i="62"/>
  <c r="AA220" i="62"/>
  <c r="AC220" i="62" s="1"/>
  <c r="AF220" i="62" s="1"/>
  <c r="AH220" i="62" s="1"/>
  <c r="AK220" i="62" s="1"/>
  <c r="Z192" i="62"/>
  <c r="Z180" i="62" l="1"/>
  <c r="Z397" i="62"/>
  <c r="Z247" i="62"/>
  <c r="AC193" i="62"/>
  <c r="Z165" i="62"/>
  <c r="AA229" i="62"/>
  <c r="AC229" i="62" s="1"/>
  <c r="AF229" i="62" s="1"/>
  <c r="AH229" i="62" s="1"/>
  <c r="AK229" i="62" s="1"/>
  <c r="AC168" i="62"/>
  <c r="AA389" i="62"/>
  <c r="AA419" i="62" s="1"/>
  <c r="G56" i="17" s="1"/>
  <c r="AC386" i="62"/>
  <c r="AC183" i="62"/>
  <c r="AC140" i="62"/>
  <c r="AA139" i="62"/>
  <c r="AA165" i="62" s="1"/>
  <c r="AA403" i="62" s="1"/>
  <c r="AA176" i="62"/>
  <c r="AA180" i="62" s="1"/>
  <c r="AA404" i="62" s="1"/>
  <c r="AC177" i="62"/>
  <c r="Z419" i="62"/>
  <c r="AH291" i="62"/>
  <c r="AF266" i="62"/>
  <c r="AF298" i="62" s="1"/>
  <c r="AF410" i="62" s="1"/>
  <c r="Z404" i="62" l="1"/>
  <c r="AA397" i="62"/>
  <c r="AA192" i="62"/>
  <c r="AA247" i="62" s="1"/>
  <c r="AA405" i="62" s="1"/>
  <c r="AF140" i="62"/>
  <c r="AC139" i="62"/>
  <c r="AC165" i="62" s="1"/>
  <c r="AC403" i="62" s="1"/>
  <c r="Z403" i="62"/>
  <c r="AF183" i="62"/>
  <c r="AK291" i="62"/>
  <c r="AH266" i="62"/>
  <c r="AH298" i="62" s="1"/>
  <c r="AH410" i="62" s="1"/>
  <c r="AC389" i="62"/>
  <c r="AC419" i="62" s="1"/>
  <c r="AF386" i="62"/>
  <c r="H52" i="17"/>
  <c r="G55" i="17"/>
  <c r="G59" i="17" s="1"/>
  <c r="AF193" i="62"/>
  <c r="AC192" i="62"/>
  <c r="AC247" i="62" s="1"/>
  <c r="AC405" i="62" s="1"/>
  <c r="Z405" i="62"/>
  <c r="AC176" i="62"/>
  <c r="AF177" i="62"/>
  <c r="AF168" i="62"/>
  <c r="AC180" i="62"/>
  <c r="AC404" i="62" s="1"/>
  <c r="AC397" i="62" l="1"/>
  <c r="AH168" i="62"/>
  <c r="AH386" i="62"/>
  <c r="AF389" i="62"/>
  <c r="AF176" i="62"/>
  <c r="AF180" i="62" s="1"/>
  <c r="AF404" i="62" s="1"/>
  <c r="AH177" i="62"/>
  <c r="AK266" i="62"/>
  <c r="AH183" i="62"/>
  <c r="AK183" i="62" s="1"/>
  <c r="AH193" i="62"/>
  <c r="AF192" i="62"/>
  <c r="AF247" i="62" s="1"/>
  <c r="AF405" i="62" s="1"/>
  <c r="AH140" i="62"/>
  <c r="AF139" i="62"/>
  <c r="AF165" i="62" s="1"/>
  <c r="AF403" i="62" s="1"/>
  <c r="AK298" i="62" l="1"/>
  <c r="AH176" i="62"/>
  <c r="AH180" i="62" s="1"/>
  <c r="AH404" i="62" s="1"/>
  <c r="AK177" i="62"/>
  <c r="AK140" i="62"/>
  <c r="AH139" i="62"/>
  <c r="AH165" i="62" s="1"/>
  <c r="AH403" i="62" s="1"/>
  <c r="AK386" i="62"/>
  <c r="AH389" i="62"/>
  <c r="AK193" i="62"/>
  <c r="AH192" i="62"/>
  <c r="AH247" i="62" s="1"/>
  <c r="AH405" i="62" s="1"/>
  <c r="AK168" i="62"/>
  <c r="AK192" i="62" l="1"/>
  <c r="AK389" i="62"/>
  <c r="AK139" i="62"/>
  <c r="AK176" i="62"/>
  <c r="AK410" i="62"/>
  <c r="AK165" i="62" l="1"/>
  <c r="AK247" i="62"/>
  <c r="AK180" i="62"/>
  <c r="AK404" i="62" l="1"/>
  <c r="AK405" i="62"/>
  <c r="AK403" i="62"/>
  <c r="AA53" i="62" l="1"/>
  <c r="AC53" i="62" s="1"/>
  <c r="AE383" i="62"/>
  <c r="AF380" i="62"/>
  <c r="E55" i="17"/>
  <c r="E59" i="17" s="1"/>
  <c r="AE397" i="62" l="1"/>
  <c r="AF383" i="62"/>
  <c r="AF419" i="62" s="1"/>
  <c r="H56" i="17" s="1"/>
  <c r="AH380" i="62"/>
  <c r="AE419" i="62"/>
  <c r="AF53" i="62"/>
  <c r="AH53" i="62" s="1"/>
  <c r="AK53" i="62" s="1"/>
  <c r="AF397" i="62" l="1"/>
  <c r="AK380" i="62"/>
  <c r="AH383" i="62"/>
  <c r="AH419" i="62" s="1"/>
  <c r="I52" i="17"/>
  <c r="H55" i="17"/>
  <c r="H59" i="17" s="1"/>
  <c r="AH397" i="62" l="1"/>
  <c r="AK383" i="62"/>
  <c r="AK397" i="62" l="1"/>
  <c r="AK419" i="62"/>
  <c r="I56" i="17" s="1"/>
  <c r="I55" i="17" s="1"/>
  <c r="I59" i="17" s="1"/>
  <c r="AJ311" i="62" l="1"/>
  <c r="AJ375" i="62" s="1"/>
  <c r="AJ416" i="62" l="1"/>
  <c r="AJ377" i="62"/>
  <c r="AE311" i="62" l="1"/>
  <c r="AF312" i="62"/>
  <c r="AF311" i="62" l="1"/>
  <c r="AH312" i="62"/>
  <c r="AE375" i="62"/>
  <c r="AK312" i="62" l="1"/>
  <c r="AH311" i="62"/>
  <c r="AK311" i="62" l="1"/>
  <c r="AA52" i="62" l="1"/>
  <c r="AC52" i="62" s="1"/>
  <c r="AF52" i="62" s="1"/>
  <c r="AH52" i="62" s="1"/>
  <c r="AK52" i="62" s="1"/>
  <c r="AE56" i="62" l="1"/>
  <c r="AE416" i="62" s="1"/>
  <c r="Z56" i="62" l="1"/>
  <c r="AA50" i="62"/>
  <c r="AA56" i="62" l="1"/>
  <c r="AC50" i="62"/>
  <c r="AC56" i="62" l="1"/>
  <c r="AF50" i="62"/>
  <c r="E58" i="17"/>
  <c r="AF56" i="62" l="1"/>
  <c r="AH50" i="62"/>
  <c r="F63" i="17" l="1"/>
  <c r="E64" i="17"/>
  <c r="E61" i="17"/>
  <c r="AH56" i="62"/>
  <c r="AK50" i="62"/>
  <c r="AK56" i="62" l="1"/>
  <c r="F58" i="17"/>
  <c r="E60" i="17"/>
  <c r="V40" i="62" l="1"/>
  <c r="U46" i="62"/>
  <c r="U399" i="62" l="1"/>
  <c r="U414" i="62" s="1"/>
  <c r="F35" i="17" s="1"/>
  <c r="X40" i="62"/>
  <c r="V46" i="62"/>
  <c r="V399" i="62" s="1"/>
  <c r="V414" i="62" s="1"/>
  <c r="AA40" i="62" l="1"/>
  <c r="AC40" i="62" s="1"/>
  <c r="AF40" i="62" s="1"/>
  <c r="AH40" i="62" s="1"/>
  <c r="AK40" i="62" s="1"/>
  <c r="X46" i="62"/>
  <c r="X399" i="62" s="1"/>
  <c r="X414" i="62" s="1"/>
  <c r="F38" i="17"/>
  <c r="G10" i="17" l="1"/>
  <c r="F44" i="17"/>
  <c r="F41" i="17" s="1"/>
  <c r="F37" i="17"/>
  <c r="G12" i="17" l="1"/>
  <c r="G40" i="17"/>
  <c r="AF12" i="62" l="1"/>
  <c r="AH12" i="62" l="1"/>
  <c r="U375" i="62"/>
  <c r="V305" i="62"/>
  <c r="Z375" i="62" l="1"/>
  <c r="AE46" i="62"/>
  <c r="AE399" i="62" s="1"/>
  <c r="AE414" i="62" s="1"/>
  <c r="H35" i="17" s="1"/>
  <c r="V375" i="62"/>
  <c r="X305" i="62"/>
  <c r="U416" i="62"/>
  <c r="U377" i="62"/>
  <c r="AK12" i="62"/>
  <c r="AE377" i="62" l="1"/>
  <c r="AA305" i="62"/>
  <c r="X375" i="62"/>
  <c r="AA30" i="62"/>
  <c r="Z46" i="62"/>
  <c r="V416" i="62"/>
  <c r="V377" i="62"/>
  <c r="Z416" i="62"/>
  <c r="Z377" i="62" l="1"/>
  <c r="AC30" i="62"/>
  <c r="AA46" i="62"/>
  <c r="AA399" i="62" s="1"/>
  <c r="AA414" i="62" s="1"/>
  <c r="AC305" i="62"/>
  <c r="AA375" i="62"/>
  <c r="AA416" i="62" s="1"/>
  <c r="X416" i="62"/>
  <c r="X377" i="62"/>
  <c r="Z399" i="62"/>
  <c r="Z414" i="62" s="1"/>
  <c r="G35" i="17" s="1"/>
  <c r="AF305" i="62" l="1"/>
  <c r="AC375" i="62"/>
  <c r="AC416" i="62" s="1"/>
  <c r="AA377" i="62"/>
  <c r="AF30" i="62"/>
  <c r="AC46" i="62"/>
  <c r="AC399" i="62" s="1"/>
  <c r="AC414" i="62" s="1"/>
  <c r="G38" i="17"/>
  <c r="G37" i="17" l="1"/>
  <c r="AH30" i="62"/>
  <c r="AF46" i="62"/>
  <c r="AF399" i="62" s="1"/>
  <c r="AF414" i="62" s="1"/>
  <c r="H10" i="17"/>
  <c r="G44" i="17"/>
  <c r="G41" i="17" s="1"/>
  <c r="AC377" i="62"/>
  <c r="AH305" i="62"/>
  <c r="AF375" i="62"/>
  <c r="AF416" i="62" s="1"/>
  <c r="H12" i="17" l="1"/>
  <c r="H38" i="17" s="1"/>
  <c r="H40" i="17"/>
  <c r="AK305" i="62"/>
  <c r="AH375" i="62"/>
  <c r="AH416" i="62" s="1"/>
  <c r="AF377" i="62"/>
  <c r="AK30" i="62"/>
  <c r="AH46" i="62"/>
  <c r="AH399" i="62" s="1"/>
  <c r="AH414" i="62" s="1"/>
  <c r="H37" i="17" l="1"/>
  <c r="AK375" i="62"/>
  <c r="AH377" i="62"/>
  <c r="AK46" i="62"/>
  <c r="I10" i="17"/>
  <c r="H44" i="17"/>
  <c r="H41" i="17" s="1"/>
  <c r="AK399" i="62" l="1"/>
  <c r="AK414" i="62" s="1"/>
  <c r="I12" i="17"/>
  <c r="I38" i="17" s="1"/>
  <c r="I40" i="17"/>
  <c r="AK416" i="62"/>
  <c r="AK377" i="62"/>
  <c r="I37" i="17" l="1"/>
  <c r="I44" i="17"/>
  <c r="I41" i="17" s="1"/>
  <c r="G63" i="17" l="1"/>
  <c r="F64" i="17"/>
  <c r="F61" i="17"/>
  <c r="G64" i="17" l="1"/>
  <c r="H63" i="17"/>
  <c r="G61" i="17"/>
  <c r="G58" i="17"/>
  <c r="F60" i="17"/>
  <c r="G60" i="17" l="1"/>
  <c r="I63" i="17"/>
  <c r="H64" i="17"/>
  <c r="H61" i="17"/>
  <c r="H58" i="17"/>
  <c r="H60" i="17" l="1"/>
  <c r="I58" i="17"/>
  <c r="I64" i="17"/>
  <c r="I61" i="17"/>
  <c r="I60" i="17" l="1"/>
  <c r="E41" i="17" l="1"/>
</calcChain>
</file>

<file path=xl/sharedStrings.xml><?xml version="1.0" encoding="utf-8"?>
<sst xmlns="http://schemas.openxmlformats.org/spreadsheetml/2006/main" count="501" uniqueCount="431">
  <si>
    <t>Opening PPE in-service</t>
  </si>
  <si>
    <t>Closing PPE in-service</t>
  </si>
  <si>
    <t>RECONCILIATION OF CUSTOMER CONTRIBUTIONS</t>
  </si>
  <si>
    <t>Opening Customer Contributions WIP</t>
  </si>
  <si>
    <t>Customer Contributions Received</t>
  </si>
  <si>
    <t>less: transfer to Rate Base</t>
  </si>
  <si>
    <t>Customer Contributions WIP end of year</t>
  </si>
  <si>
    <t xml:space="preserve">Opening Gross Customer Contributions in Service </t>
  </si>
  <si>
    <t>Transfers from WIP</t>
  </si>
  <si>
    <t xml:space="preserve">Closing Gross Customer Contributions in Service </t>
  </si>
  <si>
    <t>Total Transmission</t>
  </si>
  <si>
    <t>Total Distribution</t>
  </si>
  <si>
    <t>Total Generation</t>
  </si>
  <si>
    <t>Total General Plant &amp; Equipment</t>
  </si>
  <si>
    <t>SUMMARY - RECONCILIATION OF PROPERTY, PLANT AND EQUIPMENT</t>
  </si>
  <si>
    <t>($000S)</t>
  </si>
  <si>
    <t>Description</t>
  </si>
  <si>
    <t>Transfer to Ratebase</t>
  </si>
  <si>
    <t>Total WIP Adjustments and Transfers</t>
  </si>
  <si>
    <t>WIP end of year</t>
  </si>
  <si>
    <t>Opening Total PPE (in-service plus WIP)</t>
  </si>
  <si>
    <t>Change to total PPE</t>
  </si>
  <si>
    <t>Closing total PPE</t>
  </si>
  <si>
    <t>Opening Total Contribution (in-service plus WIP)</t>
  </si>
  <si>
    <t>Closing total Contribution</t>
  </si>
  <si>
    <t>Work in Progress (WIP), Beginning of Year</t>
  </si>
  <si>
    <t>Transmission</t>
  </si>
  <si>
    <t>Distribution</t>
  </si>
  <si>
    <t>Actual</t>
  </si>
  <si>
    <t>Generation</t>
  </si>
  <si>
    <t>Total Major Projects</t>
  </si>
  <si>
    <t>Change to total Contribution</t>
  </si>
  <si>
    <t>Table 5.1</t>
  </si>
  <si>
    <t>Subtotal Ongoing Capital</t>
  </si>
  <si>
    <t xml:space="preserve">Total Expenditures </t>
  </si>
  <si>
    <t>Forecast</t>
  </si>
  <si>
    <t>Adjustments</t>
  </si>
  <si>
    <t>Retirements and other adjustments</t>
  </si>
  <si>
    <t>Net transfer from WIP</t>
  </si>
  <si>
    <t>EXPENDITURES ON PROPERTY, PLANT AND EQUIPMENT - SUMMARY</t>
  </si>
  <si>
    <t>Regulatory</t>
  </si>
  <si>
    <t>Retirements, Disposals and Adjustments</t>
  </si>
  <si>
    <t>Category of capital project</t>
  </si>
  <si>
    <t>Opening WIP</t>
  </si>
  <si>
    <t>Completed Projects</t>
  </si>
  <si>
    <t>Closing WIP</t>
  </si>
  <si>
    <t>Right of Use Assets</t>
  </si>
  <si>
    <t>RFID</t>
  </si>
  <si>
    <t>Licensing</t>
  </si>
  <si>
    <t>General Plant</t>
  </si>
  <si>
    <t>Overhaul</t>
  </si>
  <si>
    <t>Total</t>
  </si>
  <si>
    <t>Subtotal</t>
  </si>
  <si>
    <t>Ongoing Maintenance Capital</t>
  </si>
  <si>
    <t>Total Net RFID</t>
  </si>
  <si>
    <t>Transfers</t>
  </si>
  <si>
    <t>Reserve for Site Restoration</t>
  </si>
  <si>
    <t>Total Net RFSR</t>
  </si>
  <si>
    <t>Transfer to RFID/RFSR</t>
  </si>
  <si>
    <t>Other Adjustments</t>
  </si>
  <si>
    <t>Total Deferred Costs</t>
  </si>
  <si>
    <t>Total Intangible Assets</t>
  </si>
  <si>
    <t>Total Capital Contributions</t>
  </si>
  <si>
    <t>Total Deferred Cost Contributions</t>
  </si>
  <si>
    <t>Total Capital Projects</t>
  </si>
  <si>
    <t>Total Contributions</t>
  </si>
  <si>
    <t>Lewes Gate Automation</t>
  </si>
  <si>
    <t>Mayo Lake Control Structure Valve Clean Out System</t>
  </si>
  <si>
    <t>Lewes River Boat Lock Road Access Rebuild</t>
  </si>
  <si>
    <t>Skagway Shoreside Power</t>
  </si>
  <si>
    <t>WIP Beginning of Year</t>
  </si>
  <si>
    <t>Reserve for Site Restoration Bucket</t>
  </si>
  <si>
    <t>Right of Use Asset 1 Lindeman Road</t>
  </si>
  <si>
    <t>WH4 Air Admission Valve Automation</t>
  </si>
  <si>
    <t>WG2 Cylinder Heads Swap</t>
  </si>
  <si>
    <t>WG1 Radiator Replacement</t>
  </si>
  <si>
    <t>Transmission Line Detailed Inspection Program</t>
  </si>
  <si>
    <t>Gates/TIV's Certification Assessment System Wide</t>
  </si>
  <si>
    <t>Breaker Condition Assessment</t>
  </si>
  <si>
    <t>Project Management Software</t>
  </si>
  <si>
    <t>WORK IN PROGRESS CONTINUITY SCHEDULE - 2023-2027</t>
  </si>
  <si>
    <t>Capital Expen</t>
  </si>
  <si>
    <t>Capital Projects – Major projects &gt; $2 million</t>
  </si>
  <si>
    <t>Deferred Costs – Major projects &gt; $2 million</t>
  </si>
  <si>
    <t>Intangible Assets – Major projects &gt; $2 million</t>
  </si>
  <si>
    <t>Capital Projects  – Projects $400,000 to $2 million</t>
  </si>
  <si>
    <t>Other Projects with &lt;$400k Spending</t>
  </si>
  <si>
    <t>Capital Projects Contributions – Major projects &gt; $2 million</t>
  </si>
  <si>
    <t>Capital Projects Contributions – Projects $400,000 to $2 million</t>
  </si>
  <si>
    <t>Total Major Projects &gt; $2 million</t>
  </si>
  <si>
    <t>Deferred Costs Contributions</t>
  </si>
  <si>
    <t>General Plant &amp; Equipment</t>
  </si>
  <si>
    <t>RFSR</t>
  </si>
  <si>
    <t>*</t>
  </si>
  <si>
    <t>Intangible Assets – Projects $400,000 to $2 million</t>
  </si>
  <si>
    <t>Deferred Costs – Projects $400,000 to $2 million</t>
  </si>
  <si>
    <t>**</t>
  </si>
  <si>
    <t>Notes:</t>
  </si>
  <si>
    <t>RFID Contributions</t>
  </si>
  <si>
    <t>***</t>
  </si>
  <si>
    <t>Intangibles</t>
  </si>
  <si>
    <t>2023 Approved</t>
  </si>
  <si>
    <t>2024 Approved</t>
  </si>
  <si>
    <t>2023 Actual</t>
  </si>
  <si>
    <t>2024 Actual</t>
  </si>
  <si>
    <t>2025 Forecast</t>
  </si>
  <si>
    <t>2026 Forecast</t>
  </si>
  <si>
    <t>2027 Forecast</t>
  </si>
  <si>
    <t>EV Charging Stations</t>
  </si>
  <si>
    <t>IPP System Study</t>
  </si>
  <si>
    <t>WH3 Automatic Grease System</t>
  </si>
  <si>
    <t>Dawson to Callison Fiber Installation</t>
  </si>
  <si>
    <t>Miscellaneous Maintenance</t>
  </si>
  <si>
    <t>Dawson Distribution Gang Switches</t>
  </si>
  <si>
    <t>WH4 Wing Wall Concrete Replacement</t>
  </si>
  <si>
    <t>Faro Satellite Backup Comms Link</t>
  </si>
  <si>
    <t>Substation Ground Grid Plan/Study</t>
  </si>
  <si>
    <t>Vibration Monitoring and Analysis Program</t>
  </si>
  <si>
    <t>Miscellaneous Deferred Cost</t>
  </si>
  <si>
    <t>SCADA Network Engineer Access</t>
  </si>
  <si>
    <t>Table 5.2</t>
  </si>
  <si>
    <t>February 10, 2026</t>
  </si>
  <si>
    <t>YEC 2025-27 GRA, YUB ORDER 2026-01 COMPLIANCE FILING</t>
  </si>
  <si>
    <t>****</t>
  </si>
  <si>
    <t>***) The initial phase of the Dawson Voltage Conversion was approved in the 2023/24 GRA.  Forecast costs of $1.872 million were added to rate base in 2024.</t>
  </si>
  <si>
    <t>****) The 2023/24 GRA assumed $1.0 million of the Whitehorse Spillway Stoplog Refurbishment project was to be closed and included in rate base in 2024.</t>
  </si>
  <si>
    <t xml:space="preserve">**) The 2023/24 GRA assumed $18.18 million to be closed and included in rate base in 2024. Out of the total project cost, $0.122 million in 2023 and $0.870 million in 2024 feasibility study costs were transferred to Feasibility deferred costs. </t>
  </si>
  <si>
    <t>*) The forecast spending for the projects in this Compliance Filing is not updated to reflect the most recent information provided in Undertaking #38. Yukon Energy will provide updated cost for the project in the next GRA.</t>
  </si>
  <si>
    <t>Wareham Dam Spillway Project - Tunnel</t>
  </si>
  <si>
    <t>Wareham Dam Spillway Project - Full Replacement</t>
  </si>
  <si>
    <t>Thermal Replacement (16.5 MW)</t>
  </si>
  <si>
    <t xml:space="preserve">Battery Energy Storage System </t>
  </si>
  <si>
    <t>MH0 rockslide Stabilization and Remediation</t>
  </si>
  <si>
    <t>Mayo Mobile Diesel Genset</t>
  </si>
  <si>
    <t>MH0 Surge Chamber Replacement</t>
  </si>
  <si>
    <t>WH3 Headgate Replacement</t>
  </si>
  <si>
    <t xml:space="preserve">Dam Safety Review Mitigations </t>
  </si>
  <si>
    <t>WH4 Trash Rake</t>
  </si>
  <si>
    <t>WH0 P125 Trash Rake</t>
  </si>
  <si>
    <t>WH1 Uprate</t>
  </si>
  <si>
    <t>Whitehorse Power Centres</t>
  </si>
  <si>
    <t>Mayo MH0 Plant Renewal or Replacement</t>
  </si>
  <si>
    <t>Whitehorse Interconnection</t>
  </si>
  <si>
    <t>Transmission Line Refurbishment L178</t>
  </si>
  <si>
    <t>Spare Power Transformer Program</t>
  </si>
  <si>
    <t>Transmission line hazard tree reduction and ROW widening program</t>
  </si>
  <si>
    <t>P&amp;C: S250 Callison Protection, Control and SCADA Upgrade</t>
  </si>
  <si>
    <t>Carmacks Substation Relocate</t>
  </si>
  <si>
    <t>Dawson Voltage Conversion</t>
  </si>
  <si>
    <t>IPP Connections</t>
  </si>
  <si>
    <t>Office Building</t>
  </si>
  <si>
    <t>Whitehorse Stoplog Crane Replacement</t>
  </si>
  <si>
    <t>PLT Shop</t>
  </si>
  <si>
    <t>AH1 10 Year Overhaul</t>
  </si>
  <si>
    <t>AH3 Overhaul</t>
  </si>
  <si>
    <t>WH3 10 Year Overhaul</t>
  </si>
  <si>
    <t>PAMMS Asset Management Framework</t>
  </si>
  <si>
    <t>Mayo Lake Enhanced Storage</t>
  </si>
  <si>
    <t>Aishihik 25-Year Water Use License Renewal</t>
  </si>
  <si>
    <t>WRGS Long-term Water Use License Renewal</t>
  </si>
  <si>
    <t>MGS 5-year Water Use License Renewal</t>
  </si>
  <si>
    <t>Integrated Resource Plan</t>
  </si>
  <si>
    <t>MH0 Road &amp; Road Slope Stability</t>
  </si>
  <si>
    <t>Whitehorse Spillway Stoplog Refurbishment</t>
  </si>
  <si>
    <t>Wareham Spillway Concrete Repair</t>
  </si>
  <si>
    <t>Schwatka Lake Safety/Debris Boom</t>
  </si>
  <si>
    <t>Lewes River Boat Lock</t>
  </si>
  <si>
    <t>WHS West Gate Refurbishment</t>
  </si>
  <si>
    <t>WHS East Gate Refurbishment</t>
  </si>
  <si>
    <t>Aishihik Canyon Control Structure Instrumentation, Control and Communications</t>
  </si>
  <si>
    <t>MBH0 Cooling Circuit</t>
  </si>
  <si>
    <t>Aishihik Elevator Modernization</t>
  </si>
  <si>
    <t>Renewable Resource Projects</t>
  </si>
  <si>
    <t>Critical Spare Parts - Hydro Generation Units</t>
  </si>
  <si>
    <t xml:space="preserve">AH3 Contract Dispute </t>
  </si>
  <si>
    <t>Pumped Storage</t>
  </si>
  <si>
    <t>MBH1/2 Seal Water Filtration</t>
  </si>
  <si>
    <t>WH1 Headgate Replacement</t>
  </si>
  <si>
    <t>Lewes Gate/Seal Refurbishment</t>
  </si>
  <si>
    <t>Mobile Diesel Generator 2023-1</t>
  </si>
  <si>
    <t>Mobile Diesel Generator 2023-2</t>
  </si>
  <si>
    <t>Aishihik Power Canal Seepage Upgrade</t>
  </si>
  <si>
    <t>WD7 Generator Reconditioning</t>
  </si>
  <si>
    <t>WG1,2,3 Exhaust Blanket Replacement</t>
  </si>
  <si>
    <t>WG0 Tank Concrete Foundation Replacement</t>
  </si>
  <si>
    <t>MD0 Fuel Line and Shutoff Valve Upgrades</t>
  </si>
  <si>
    <t>DD1, DD2, DD3, DD5 Internal Inspection and Service</t>
  </si>
  <si>
    <t>WH0 Rock Removal Below WH0</t>
  </si>
  <si>
    <t>AH1/2 Bearing Cooling Water Upgrade</t>
  </si>
  <si>
    <t>Canyon Berm Drain</t>
  </si>
  <si>
    <t>MBH1/MBH2 LP/HP Oil Supply System replacement</t>
  </si>
  <si>
    <t>Aishihik Roof Replacement</t>
  </si>
  <si>
    <t>AH1 and AH2 Governor Upgrades</t>
  </si>
  <si>
    <t>AH1 and AH2 Re-Runnering</t>
  </si>
  <si>
    <t>DD0 Fuel Line and Shutoff Valve Upgrades</t>
  </si>
  <si>
    <t>Fuel Tank and Day Tank Certification Program</t>
  </si>
  <si>
    <t>AH0 Trash Rake</t>
  </si>
  <si>
    <t>Whitehorse Main Office Building Elevator Retrofit</t>
  </si>
  <si>
    <t>WD4, WD5, WD5, WD7 Inspection and Service</t>
  </si>
  <si>
    <t>FD7 Intenal Condition Inspection and Service</t>
  </si>
  <si>
    <t>2020 DSR Dam Safety Projects</t>
  </si>
  <si>
    <t>LNG Generator Fire Detectors</t>
  </si>
  <si>
    <t>East and West Gate VFD Upgrade</t>
  </si>
  <si>
    <t>MD1 and 2 Controller and Breaker Upgrade</t>
  </si>
  <si>
    <t>FD7 Replacement Exhause Stack</t>
  </si>
  <si>
    <t>WH1 Draft Tube Platform</t>
  </si>
  <si>
    <t>Mayo Lake Water Level Gauge</t>
  </si>
  <si>
    <t>WH4 Sump Pump Reconditioning</t>
  </si>
  <si>
    <t>WH3 Sarco Filter Isolation Valve</t>
  </si>
  <si>
    <t>Aishihik Fish Ladder Grating</t>
  </si>
  <si>
    <t>AGS WSC Water Cable Ties</t>
  </si>
  <si>
    <t>DD4 Generator Replacements</t>
  </si>
  <si>
    <t>MH0 Intake Gate Enhancements</t>
  </si>
  <si>
    <t>Whitehorse Diesel Rental Substation Improvements</t>
  </si>
  <si>
    <t>870S-502T Recondition Oil</t>
  </si>
  <si>
    <t>Mayo Ice Monitoring Cameras</t>
  </si>
  <si>
    <t>Load Bank and Transformers</t>
  </si>
  <si>
    <t>Protection, Control and SCADA Upgrade - WH4</t>
  </si>
  <si>
    <t>Protection, Control and SCADA Upgrade - S150</t>
  </si>
  <si>
    <t>Transmission Line Test and Treat Program</t>
  </si>
  <si>
    <t>T250-30 Silver King Transformer Replacement</t>
  </si>
  <si>
    <t>AH0 Switchgear and Breaker Replacement</t>
  </si>
  <si>
    <t>Transmission Structure Replacements</t>
  </si>
  <si>
    <t>L177 Re Route</t>
  </si>
  <si>
    <t>Protection and Control - S170</t>
  </si>
  <si>
    <t>Protection and Control Upgrade S249 Breaking Resistor</t>
  </si>
  <si>
    <t>Protection and Control - WD0</t>
  </si>
  <si>
    <t>T9 Transformer Critical Spare</t>
  </si>
  <si>
    <t>Substation Protection and Control Minor Upgrades</t>
  </si>
  <si>
    <t>Transmission Line Access</t>
  </si>
  <si>
    <t>S164-R1 Reactor Refurbishment</t>
  </si>
  <si>
    <t>Mayo and Faro NWTEL Distribution Upgrades</t>
  </si>
  <si>
    <t>L171 Emergent Structure Replacement 2024</t>
  </si>
  <si>
    <t>Alexco (Hecla) Keno Hill Minesite - Substation Upgrade</t>
  </si>
  <si>
    <t>S150 Insulator Replacement</t>
  </si>
  <si>
    <t>L177 Gang Switches</t>
  </si>
  <si>
    <t>P&amp;C: DD0 Exciter, Governor and Load Sharing</t>
  </si>
  <si>
    <t>S150-T3 Replacement</t>
  </si>
  <si>
    <t>S150-T2 Replacement</t>
  </si>
  <si>
    <t>S251 STATCOM Retuning for Weak Grid Condition</t>
  </si>
  <si>
    <t>S146-52-R1 Replacement</t>
  </si>
  <si>
    <t>Spare 25KV Voltage Regulator</t>
  </si>
  <si>
    <t>S167-R1 Replacement</t>
  </si>
  <si>
    <t>System P&amp;C Central Event Data Collection ( SEL Blue Frame)</t>
  </si>
  <si>
    <t>Ventusky Data Automation</t>
  </si>
  <si>
    <t>S164-52-R1 Breaker Replacement</t>
  </si>
  <si>
    <t>DD0 Switchgear Upgrades (Placeholder)</t>
  </si>
  <si>
    <t>L250 Pole Replacements</t>
  </si>
  <si>
    <t>S146-R1 Replacement</t>
  </si>
  <si>
    <t>S164-R1 Replacement</t>
  </si>
  <si>
    <t>Faro 870S and S140 Substation Interconnection</t>
  </si>
  <si>
    <t>L177 Interphase Spacers Installation</t>
  </si>
  <si>
    <t>Customer Extensions</t>
  </si>
  <si>
    <t>Synchronous Condenser Overhaul</t>
  </si>
  <si>
    <t>Dawson Distribution 3 Phase Loop</t>
  </si>
  <si>
    <t>Distribution Pole and Transformer Replacement Program</t>
  </si>
  <si>
    <t>Grid Modernization Program</t>
  </si>
  <si>
    <t>South Fox Lake PT Upgrades</t>
  </si>
  <si>
    <t>EV Infrastructure Transition</t>
  </si>
  <si>
    <t>Mendenhall PT</t>
  </si>
  <si>
    <t xml:space="preserve">Land Management &amp; Easement Project </t>
  </si>
  <si>
    <t>Distribution Upgrades</t>
  </si>
  <si>
    <t>Vehicle Purchases</t>
  </si>
  <si>
    <t>Crane Refurbishment Program</t>
  </si>
  <si>
    <t>Building Condition Report Refurbishments</t>
  </si>
  <si>
    <t>New Mobile Office Unit - IT</t>
  </si>
  <si>
    <t>Fish Ladder TWG Recommendations Implementation</t>
  </si>
  <si>
    <t>HQ Datacenter Server Replacement</t>
  </si>
  <si>
    <t>Central Storeroom for Generation Parts</t>
  </si>
  <si>
    <t>P126 Building Renovation</t>
  </si>
  <si>
    <t>Mayo Digger</t>
  </si>
  <si>
    <t xml:space="preserve">SCADA Upgrade Program </t>
  </si>
  <si>
    <t>Computer Replacements</t>
  </si>
  <si>
    <t>Property Fencing Program</t>
  </si>
  <si>
    <t>Compact Digger Truck</t>
  </si>
  <si>
    <t>Skid Steer</t>
  </si>
  <si>
    <t>Mayo-McQuesten Radio to Fiber Migration</t>
  </si>
  <si>
    <t>Waste Management Equipment</t>
  </si>
  <si>
    <t>SCADA Operation Network Segregation</t>
  </si>
  <si>
    <t>Mayo Bucket Truck</t>
  </si>
  <si>
    <t>Air Quality Monitoring Equipment</t>
  </si>
  <si>
    <t>Purchase of Steam Generator</t>
  </si>
  <si>
    <t>Power factor test set purchase</t>
  </si>
  <si>
    <t>Backup Communications Systems Starlink</t>
  </si>
  <si>
    <t>Aishihik Control Structure Fish Passage</t>
  </si>
  <si>
    <t>Stewart Crossing Satellite Backup Comms Link</t>
  </si>
  <si>
    <t>Fleet Additions for New Staff (Placeholder)</t>
  </si>
  <si>
    <t>Minto Landing Fiber Installation</t>
  </si>
  <si>
    <t>Lewes Control Structure Fiber Installation</t>
  </si>
  <si>
    <t>Public Safety School Visit Displays</t>
  </si>
  <si>
    <t>Mayo Hydro Site Electric Gate</t>
  </si>
  <si>
    <t>WH0 Fish Passage Removal</t>
  </si>
  <si>
    <t>Transformer Fall Protection</t>
  </si>
  <si>
    <t>AH Piezometer Upgrades</t>
  </si>
  <si>
    <t>Confined Space Entry Mitigation</t>
  </si>
  <si>
    <t xml:space="preserve">Safety Improvements - Blanket </t>
  </si>
  <si>
    <t>Office Furniture and Fixtures - Blanket</t>
  </si>
  <si>
    <t xml:space="preserve">Printers/Scanners/Copiers/Fax Machine </t>
  </si>
  <si>
    <t xml:space="preserve">IT Equipment &amp; Software - Blanket </t>
  </si>
  <si>
    <t xml:space="preserve">Network Improvements </t>
  </si>
  <si>
    <t>Operations Tools &amp; Equipment - Blanket</t>
  </si>
  <si>
    <t xml:space="preserve">Eng Services Tools &amp; Equipment - Blanket </t>
  </si>
  <si>
    <t xml:space="preserve">Hatchery Upgrades - Blanket </t>
  </si>
  <si>
    <t xml:space="preserve">Facilities Signage - Blanket </t>
  </si>
  <si>
    <t>Specialized Vehicle Purchases</t>
  </si>
  <si>
    <t>Battery Bank Replacements for Substations and Plants</t>
  </si>
  <si>
    <t>Biennial ERP System Upgrades</t>
  </si>
  <si>
    <t>Fish Ladder Visual Aids</t>
  </si>
  <si>
    <t>Hydrotel Calibration/Update</t>
  </si>
  <si>
    <t>AH0 Tailrace Crane</t>
  </si>
  <si>
    <t>WH1/2 Tailrace Crane</t>
  </si>
  <si>
    <t>Relay Test Set</t>
  </si>
  <si>
    <t>Fish Ladder Viewing Chamber</t>
  </si>
  <si>
    <t>Mayo Diesel - Gang Operated Disconnected Switch</t>
  </si>
  <si>
    <t>P125 Intake Stop Log Fall Protection Installation</t>
  </si>
  <si>
    <t>Thulsoo comms building replacement</t>
  </si>
  <si>
    <t>S170 Substation Building Roof Replacement</t>
  </si>
  <si>
    <t>Fishladder Work Platform Upgrade</t>
  </si>
  <si>
    <t>Server Replacements</t>
  </si>
  <si>
    <t>Fish Hatchery Water Tanks &amp; Structural Frame Replacement</t>
  </si>
  <si>
    <t>WD0 P126 Whitehorse Diesel Plant Property Renewal</t>
  </si>
  <si>
    <t>MBH2 Overhaul</t>
  </si>
  <si>
    <t>MBH1 Overhaul</t>
  </si>
  <si>
    <t>WG1 30,000 Hour Overhaul</t>
  </si>
  <si>
    <t>WG3 30,000 Hour Overhaul</t>
  </si>
  <si>
    <t>DD4 Overhaul</t>
  </si>
  <si>
    <t>WG0 Major Plant Overhaul</t>
  </si>
  <si>
    <t>WG3 Overhaul</t>
  </si>
  <si>
    <t>WG1 Overhaul</t>
  </si>
  <si>
    <t>WG2 Overhaul</t>
  </si>
  <si>
    <t>Gate Certification Program</t>
  </si>
  <si>
    <t>Tailrace Gate Certifications</t>
  </si>
  <si>
    <t>ERP Replacement</t>
  </si>
  <si>
    <t>Customer Outage Notification System</t>
  </si>
  <si>
    <t>Network Software Traffic Shaping</t>
  </si>
  <si>
    <t>SharePoint Upgrades</t>
  </si>
  <si>
    <t>CIS Replacement</t>
  </si>
  <si>
    <t>Capital Planning and Tracking Software</t>
  </si>
  <si>
    <t>IT Security Audit</t>
  </si>
  <si>
    <t>Engagement Database</t>
  </si>
  <si>
    <t>Drawing Management System</t>
  </si>
  <si>
    <t>Performance Review and Goal Setting Software</t>
  </si>
  <si>
    <t>Resource Booking System</t>
  </si>
  <si>
    <t>Customer Connects Software</t>
  </si>
  <si>
    <t>Outage Website Map</t>
  </si>
  <si>
    <t>Project Portfolio Management Software</t>
  </si>
  <si>
    <t>RTAC Firmware Upgrade</t>
  </si>
  <si>
    <t>MBH1 MBH2 Exciter HMI's</t>
  </si>
  <si>
    <t>H&amp;S Management Software</t>
  </si>
  <si>
    <t>EAM System Enhancements Blanket</t>
  </si>
  <si>
    <t>P125 CO2 System - Hydrostatic testing</t>
  </si>
  <si>
    <t>Prophix Cloud Migration</t>
  </si>
  <si>
    <t>LMS Learning Management System Software</t>
  </si>
  <si>
    <t>IT Ticketing System</t>
  </si>
  <si>
    <t>CCS System Improvement - Automation Payments</t>
  </si>
  <si>
    <t>EAM/Hexagon Bienial Software Update</t>
  </si>
  <si>
    <t>EAM Linked to Capital</t>
  </si>
  <si>
    <t>EAM to SCADA Database Connection</t>
  </si>
  <si>
    <t>Human Resource Information System</t>
  </si>
  <si>
    <t>Content Development - Blanket</t>
  </si>
  <si>
    <t>CIS Replacement ATIPP Impact</t>
  </si>
  <si>
    <t>AGS 5-Year Fisheries Act Authorization</t>
  </si>
  <si>
    <t>DSM Program 2022-2030</t>
  </si>
  <si>
    <t>Atlin Hydro SIS and EPA</t>
  </si>
  <si>
    <t>GRA 2023-2024 (Hearing Reserve Acct)</t>
  </si>
  <si>
    <t>GRA 2025-27 (Hearing Reserve Acct)</t>
  </si>
  <si>
    <t>GRA 2028/29 (Hearing Reserve Acct)</t>
  </si>
  <si>
    <t>GRA 2020-2021 (Hearing Reserve Acct)</t>
  </si>
  <si>
    <t xml:space="preserve">Dam Safety Program High Risk </t>
  </si>
  <si>
    <t>Mayo Civil Infrastructure Refurbishment Planning</t>
  </si>
  <si>
    <t>System Wide Arc Flash Study</t>
  </si>
  <si>
    <t>IPP Standing Offer Program Implementation</t>
  </si>
  <si>
    <t>System Wide Stability Study</t>
  </si>
  <si>
    <t>Renewable Diesel Pilot Project</t>
  </si>
  <si>
    <t>WRGS Thermal Assessment &amp; Permitting</t>
  </si>
  <si>
    <t>Atlin EPA Section 18 Proceeding (Hearing Reserve Acct)</t>
  </si>
  <si>
    <t>Condition Assessment for Critical Power Transformers and Reactors</t>
  </si>
  <si>
    <t>Aishihik Intake Inspection</t>
  </si>
  <si>
    <t>System Fire Protection Assessment</t>
  </si>
  <si>
    <t>S250 Callison System Preliminary Engineering</t>
  </si>
  <si>
    <t>Distribution Test and Treat System Wide</t>
  </si>
  <si>
    <t>Marwell Flood Prevention Design</t>
  </si>
  <si>
    <t>Phone System Replacement Study</t>
  </si>
  <si>
    <t>MCC Inspection, Condition Assessment Renewal Options</t>
  </si>
  <si>
    <t>Communications Data/OT/SCADA/IT link strategy and plan</t>
  </si>
  <si>
    <t>PLT Energized Services Development</t>
  </si>
  <si>
    <t>Turbine Welding Standards</t>
  </si>
  <si>
    <t>Pressure Vessel Certification Program</t>
  </si>
  <si>
    <t>Aishihik Fiber Link Install and Connect Study</t>
  </si>
  <si>
    <t>Digital Strategy and Policy Development</t>
  </si>
  <si>
    <t>Cyber Security Framework</t>
  </si>
  <si>
    <t>SCADA/Server Room Fire Assessment</t>
  </si>
  <si>
    <t>Vegetation Management Plan Update</t>
  </si>
  <si>
    <t>Public Safety Plans</t>
  </si>
  <si>
    <t>Mayo Lake/Wareham Dam Breach Study</t>
  </si>
  <si>
    <t>Wareham Dam Toe Seepage Analysis</t>
  </si>
  <si>
    <t>Mayo Lake CS./Wareham Dam Seismic Assessment</t>
  </si>
  <si>
    <t>SDIC Program Development</t>
  </si>
  <si>
    <t>Wareham Winter Spill Study</t>
  </si>
  <si>
    <t>AGS Fish Passage Study</t>
  </si>
  <si>
    <t>Transmission Line Corridor Heritage Assessment</t>
  </si>
  <si>
    <t>Transformer Containment / Spill Risk Study</t>
  </si>
  <si>
    <t>Climate Change Adaptation</t>
  </si>
  <si>
    <t>Emission/Thermal Allocation Study</t>
  </si>
  <si>
    <t>Building Condition Reports</t>
  </si>
  <si>
    <t>T&amp;D Load Planning Study</t>
  </si>
  <si>
    <t>Grid Modernization Study</t>
  </si>
  <si>
    <t>SF6 Dead Tank Breaker Monitoring - develop solution</t>
  </si>
  <si>
    <t>Aishihik Dam Breach Study</t>
  </si>
  <si>
    <t>WG0 Summer High Temp Investigation</t>
  </si>
  <si>
    <t>Customer Bill Structure</t>
  </si>
  <si>
    <t>Southern Lakes Groundwater Study</t>
  </si>
  <si>
    <t>Dawson City Air Emissions Permit</t>
  </si>
  <si>
    <t>Mayo Air Emissions Permit</t>
  </si>
  <si>
    <t>2025 Dam Safety Review</t>
  </si>
  <si>
    <t>Business Continuity Plan</t>
  </si>
  <si>
    <t>YEC Process Refinement</t>
  </si>
  <si>
    <t>T&amp;D Emergency Spare Parts and Stocking Study</t>
  </si>
  <si>
    <t>WH Updated Slope Stability Assessment</t>
  </si>
  <si>
    <t>Aishihik and Takhini Substation Thermal Assessment and Permitting</t>
  </si>
  <si>
    <t>Project Management Software Research</t>
  </si>
  <si>
    <t>Lease Options Analysis</t>
  </si>
  <si>
    <t>Battery Energy Storage System Contributions</t>
  </si>
  <si>
    <t>IPP Connections Customer Contributions</t>
  </si>
  <si>
    <t>Lewes River Boat Lock Contributions</t>
  </si>
  <si>
    <t>Customer Extensions Customer Contributions</t>
  </si>
  <si>
    <t>L177 Re Route Contributions</t>
  </si>
  <si>
    <t>Alexco (Hecla) Keno Hill Minesite - Substation Upgrade Contributions</t>
  </si>
  <si>
    <t>DSM Program Development Contributions</t>
  </si>
  <si>
    <t>Atlin Hydro SIS and EPA Contributions</t>
  </si>
  <si>
    <t>Grid Modernization Study 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</si>
</sst>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#,##0,"/>
    <numFmt numFmtId="168" formatCode="&quot;$&quot;#,##0;[Red]&quot;$&quot;#,##0"/>
    <numFmt numFmtId="169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color theme="0"/>
      <name val="Tahoma"/>
      <family val="2"/>
    </font>
    <font>
      <sz val="8.25"/>
      <color rgb="FF000000"/>
      <name val="Arial"/>
      <family val="2"/>
    </font>
    <font>
      <sz val="10"/>
      <name val="MS Sans Serif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Tahoma"/>
      <family val="2"/>
    </font>
    <font>
      <b/>
      <sz val="10"/>
      <name val="MS Sans Serif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i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mediumGray">
        <fgColor indexed="2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0" fontId="1" fillId="0" borderId="0"/>
    <xf numFmtId="0" fontId="7" fillId="2" borderId="0" applyNumberFormat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37" fontId="9" fillId="0" borderId="0" applyFill="0" applyBorder="0" applyProtection="0"/>
    <xf numFmtId="0" fontId="1" fillId="0" borderId="0"/>
    <xf numFmtId="0" fontId="8" fillId="0" borderId="0" applyAlignment="0"/>
    <xf numFmtId="0" fontId="8" fillId="0" borderId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8" fillId="0" borderId="0" applyAlignment="0"/>
    <xf numFmtId="0" fontId="3" fillId="0" borderId="0"/>
    <xf numFmtId="0" fontId="3" fillId="0" borderId="0"/>
    <xf numFmtId="0" fontId="1" fillId="0" borderId="0"/>
    <xf numFmtId="0" fontId="8" fillId="0" borderId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 applyAlignment="0"/>
    <xf numFmtId="0" fontId="3" fillId="0" borderId="0"/>
    <xf numFmtId="0" fontId="8" fillId="0" borderId="0" applyAlignment="0"/>
    <xf numFmtId="0" fontId="12" fillId="0" borderId="0"/>
    <xf numFmtId="0" fontId="9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ont="0" applyFill="0" applyBorder="0" applyAlignment="0" applyProtection="0">
      <alignment horizontal="left"/>
    </xf>
    <xf numFmtId="15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13" fillId="0" borderId="3">
      <alignment horizontal="center"/>
    </xf>
    <xf numFmtId="3" fontId="9" fillId="0" borderId="0" applyFont="0" applyFill="0" applyBorder="0" applyAlignment="0" applyProtection="0"/>
    <xf numFmtId="0" fontId="9" fillId="3" borderId="0" applyNumberFormat="0" applyFont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3" fontId="4" fillId="0" borderId="0" xfId="0" applyNumberFormat="1" applyFont="1"/>
    <xf numFmtId="0" fontId="14" fillId="0" borderId="0" xfId="0" applyFont="1"/>
    <xf numFmtId="0" fontId="14" fillId="0" borderId="1" xfId="0" applyFont="1" applyBorder="1"/>
    <xf numFmtId="0" fontId="14" fillId="0" borderId="1" xfId="0" applyFont="1" applyBorder="1" applyAlignment="1">
      <alignment horizontal="right" wrapText="1"/>
    </xf>
    <xf numFmtId="0" fontId="14" fillId="0" borderId="0" xfId="0" applyFont="1" applyAlignment="1">
      <alignment horizontal="right" wrapText="1"/>
    </xf>
    <xf numFmtId="0" fontId="14" fillId="0" borderId="4" xfId="0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quotePrefix="1" applyFont="1" applyAlignment="1">
      <alignment horizontal="right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9" fontId="0" fillId="0" borderId="0" xfId="1" applyNumberFormat="1" applyFont="1" applyFill="1"/>
    <xf numFmtId="0" fontId="0" fillId="0" borderId="0" xfId="0" applyAlignment="1">
      <alignment horizontal="left" indent="1"/>
    </xf>
    <xf numFmtId="0" fontId="15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indent="2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169" fontId="0" fillId="0" borderId="0" xfId="1" applyNumberFormat="1" applyFont="1" applyFill="1" applyBorder="1"/>
    <xf numFmtId="0" fontId="1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43" fontId="14" fillId="0" borderId="0" xfId="1" applyFont="1" applyFill="1"/>
    <xf numFmtId="43" fontId="14" fillId="0" borderId="0" xfId="1" applyFont="1" applyFill="1" applyBorder="1"/>
    <xf numFmtId="169" fontId="17" fillId="0" borderId="0" xfId="1" applyNumberFormat="1" applyFont="1" applyFill="1"/>
    <xf numFmtId="169" fontId="14" fillId="0" borderId="0" xfId="1" applyNumberFormat="1" applyFont="1" applyFill="1"/>
    <xf numFmtId="169" fontId="14" fillId="0" borderId="0" xfId="1" applyNumberFormat="1" applyFont="1" applyFill="1" applyBorder="1"/>
    <xf numFmtId="169" fontId="3" fillId="0" borderId="0" xfId="1" applyNumberFormat="1" applyFont="1" applyFill="1"/>
    <xf numFmtId="169" fontId="14" fillId="0" borderId="4" xfId="1" applyNumberFormat="1" applyFont="1" applyFill="1" applyBorder="1"/>
    <xf numFmtId="0" fontId="0" fillId="0" borderId="0" xfId="0" applyAlignment="1">
      <alignment horizontal="left" wrapText="1"/>
    </xf>
    <xf numFmtId="0" fontId="14" fillId="0" borderId="5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17" fontId="18" fillId="0" borderId="0" xfId="0" applyNumberFormat="1" applyFont="1"/>
    <xf numFmtId="0" fontId="18" fillId="0" borderId="0" xfId="0" quotePrefix="1" applyFont="1" applyAlignment="1">
      <alignment horizontal="right"/>
    </xf>
    <xf numFmtId="0" fontId="18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9" fillId="0" borderId="0" xfId="0" applyFont="1" applyAlignment="1">
      <alignment vertical="center"/>
    </xf>
    <xf numFmtId="167" fontId="12" fillId="0" borderId="0" xfId="0" applyNumberFormat="1" applyFont="1"/>
    <xf numFmtId="3" fontId="12" fillId="0" borderId="0" xfId="0" applyNumberFormat="1" applyFont="1"/>
    <xf numFmtId="0" fontId="20" fillId="0" borderId="0" xfId="0" applyFont="1" applyAlignment="1">
      <alignment vertical="center"/>
    </xf>
    <xf numFmtId="3" fontId="12" fillId="0" borderId="1" xfId="0" applyNumberFormat="1" applyFont="1" applyBorder="1"/>
    <xf numFmtId="0" fontId="19" fillId="0" borderId="1" xfId="0" applyFont="1" applyBorder="1" applyAlignment="1">
      <alignment vertical="center"/>
    </xf>
    <xf numFmtId="0" fontId="12" fillId="0" borderId="1" xfId="0" applyFont="1" applyBorder="1"/>
    <xf numFmtId="0" fontId="21" fillId="0" borderId="0" xfId="0" applyFont="1" applyAlignment="1">
      <alignment horizontal="left" indent="10"/>
    </xf>
    <xf numFmtId="0" fontId="22" fillId="0" borderId="0" xfId="0" applyFont="1"/>
    <xf numFmtId="3" fontId="22" fillId="0" borderId="0" xfId="0" applyNumberFormat="1" applyFont="1"/>
    <xf numFmtId="0" fontId="20" fillId="0" borderId="0" xfId="0" applyFont="1"/>
    <xf numFmtId="0" fontId="20" fillId="0" borderId="1" xfId="0" applyFont="1" applyBorder="1"/>
    <xf numFmtId="0" fontId="19" fillId="0" borderId="0" xfId="0" applyFont="1"/>
    <xf numFmtId="0" fontId="20" fillId="0" borderId="2" xfId="0" applyFont="1" applyBorder="1"/>
    <xf numFmtId="0" fontId="12" fillId="0" borderId="2" xfId="0" applyFont="1" applyBorder="1"/>
    <xf numFmtId="3" fontId="7" fillId="0" borderId="2" xfId="0" applyNumberFormat="1" applyFont="1" applyBorder="1"/>
    <xf numFmtId="3" fontId="18" fillId="0" borderId="0" xfId="0" applyNumberFormat="1" applyFont="1"/>
  </cellXfs>
  <cellStyles count="115">
    <cellStyle name="60% - Accent4 2" xfId="7" xr:uid="{00000000-0005-0000-0000-000000000000}"/>
    <cellStyle name="Comma" xfId="1" builtinId="3"/>
    <cellStyle name="Comma 10" xfId="8" xr:uid="{00000000-0005-0000-0000-000002000000}"/>
    <cellStyle name="Comma 11" xfId="9" xr:uid="{00000000-0005-0000-0000-000003000000}"/>
    <cellStyle name="Comma 11 2" xfId="10" xr:uid="{00000000-0005-0000-0000-000004000000}"/>
    <cellStyle name="Comma 12" xfId="11" xr:uid="{00000000-0005-0000-0000-000005000000}"/>
    <cellStyle name="Comma 2" xfId="2" xr:uid="{00000000-0005-0000-0000-000006000000}"/>
    <cellStyle name="Comma 2 2" xfId="12" xr:uid="{00000000-0005-0000-0000-000007000000}"/>
    <cellStyle name="Comma 2 3" xfId="13" xr:uid="{00000000-0005-0000-0000-000008000000}"/>
    <cellStyle name="Comma 2 4" xfId="14" xr:uid="{00000000-0005-0000-0000-000009000000}"/>
    <cellStyle name="Comma 3" xfId="15" xr:uid="{00000000-0005-0000-0000-00000A000000}"/>
    <cellStyle name="Comma 3 2" xfId="16" xr:uid="{00000000-0005-0000-0000-00000B000000}"/>
    <cellStyle name="Comma 3 2 2" xfId="17" xr:uid="{00000000-0005-0000-0000-00000C000000}"/>
    <cellStyle name="Comma 3 3" xfId="18" xr:uid="{00000000-0005-0000-0000-00000D000000}"/>
    <cellStyle name="Comma 3 3 2" xfId="19" xr:uid="{00000000-0005-0000-0000-00000E000000}"/>
    <cellStyle name="Comma 3 4" xfId="20" xr:uid="{00000000-0005-0000-0000-00000F000000}"/>
    <cellStyle name="Comma 3 5" xfId="21" xr:uid="{00000000-0005-0000-0000-000010000000}"/>
    <cellStyle name="Comma 4" xfId="22" xr:uid="{00000000-0005-0000-0000-000011000000}"/>
    <cellStyle name="Comma 4 2" xfId="23" xr:uid="{00000000-0005-0000-0000-000012000000}"/>
    <cellStyle name="Comma 4 2 2" xfId="24" xr:uid="{00000000-0005-0000-0000-000013000000}"/>
    <cellStyle name="Comma 4 3" xfId="25" xr:uid="{00000000-0005-0000-0000-000014000000}"/>
    <cellStyle name="Comma 5" xfId="26" xr:uid="{00000000-0005-0000-0000-000015000000}"/>
    <cellStyle name="Comma 5 2" xfId="27" xr:uid="{00000000-0005-0000-0000-000016000000}"/>
    <cellStyle name="Comma 6" xfId="28" xr:uid="{00000000-0005-0000-0000-000017000000}"/>
    <cellStyle name="Comma 6 2" xfId="29" xr:uid="{00000000-0005-0000-0000-000018000000}"/>
    <cellStyle name="Comma 6 2 2" xfId="30" xr:uid="{00000000-0005-0000-0000-000019000000}"/>
    <cellStyle name="Comma 6 3" xfId="31" xr:uid="{00000000-0005-0000-0000-00001A000000}"/>
    <cellStyle name="Comma 7" xfId="32" xr:uid="{00000000-0005-0000-0000-00001B000000}"/>
    <cellStyle name="Comma 7 2" xfId="33" xr:uid="{00000000-0005-0000-0000-00001C000000}"/>
    <cellStyle name="Comma 7 2 2" xfId="34" xr:uid="{00000000-0005-0000-0000-00001D000000}"/>
    <cellStyle name="Comma 7 3" xfId="35" xr:uid="{00000000-0005-0000-0000-00001E000000}"/>
    <cellStyle name="Comma 8" xfId="36" xr:uid="{00000000-0005-0000-0000-00001F000000}"/>
    <cellStyle name="Comma 8 2" xfId="37" xr:uid="{00000000-0005-0000-0000-000020000000}"/>
    <cellStyle name="Comma 9" xfId="38" xr:uid="{00000000-0005-0000-0000-000021000000}"/>
    <cellStyle name="Comma 9 2" xfId="39" xr:uid="{00000000-0005-0000-0000-000022000000}"/>
    <cellStyle name="Currency 2" xfId="5" xr:uid="{00000000-0005-0000-0000-000023000000}"/>
    <cellStyle name="Currency 2 2" xfId="40" xr:uid="{00000000-0005-0000-0000-000024000000}"/>
    <cellStyle name="Currency 2 2 2" xfId="41" xr:uid="{00000000-0005-0000-0000-000025000000}"/>
    <cellStyle name="Currency 2 3" xfId="42" xr:uid="{00000000-0005-0000-0000-000026000000}"/>
    <cellStyle name="Currency 2 3 2" xfId="43" xr:uid="{00000000-0005-0000-0000-000027000000}"/>
    <cellStyle name="Currency 2 4" xfId="44" xr:uid="{00000000-0005-0000-0000-000028000000}"/>
    <cellStyle name="Currency 3" xfId="45" xr:uid="{00000000-0005-0000-0000-000029000000}"/>
    <cellStyle name="Currency 3 2" xfId="46" xr:uid="{00000000-0005-0000-0000-00002A000000}"/>
    <cellStyle name="Currency 3 3" xfId="47" xr:uid="{00000000-0005-0000-0000-00002B000000}"/>
    <cellStyle name="Currency 4" xfId="48" xr:uid="{00000000-0005-0000-0000-00002C000000}"/>
    <cellStyle name="Currency 4 2" xfId="49" xr:uid="{00000000-0005-0000-0000-00002D000000}"/>
    <cellStyle name="Currency 4 2 2" xfId="50" xr:uid="{00000000-0005-0000-0000-00002E000000}"/>
    <cellStyle name="Currency 4 3" xfId="51" xr:uid="{00000000-0005-0000-0000-00002F000000}"/>
    <cellStyle name="Currency 5" xfId="52" xr:uid="{00000000-0005-0000-0000-000030000000}"/>
    <cellStyle name="Currency 6" xfId="53" xr:uid="{00000000-0005-0000-0000-000031000000}"/>
    <cellStyle name="Normal" xfId="0" builtinId="0"/>
    <cellStyle name="Normal 10" xfId="54" xr:uid="{00000000-0005-0000-0000-000033000000}"/>
    <cellStyle name="Normal 11" xfId="55" xr:uid="{00000000-0005-0000-0000-000034000000}"/>
    <cellStyle name="Normal 12" xfId="56" xr:uid="{00000000-0005-0000-0000-000035000000}"/>
    <cellStyle name="Normal 13" xfId="57" xr:uid="{00000000-0005-0000-0000-000036000000}"/>
    <cellStyle name="Normal 14" xfId="58" xr:uid="{00000000-0005-0000-0000-000037000000}"/>
    <cellStyle name="Normal 14 2" xfId="59" xr:uid="{00000000-0005-0000-0000-000038000000}"/>
    <cellStyle name="Normal 15" xfId="60" xr:uid="{00000000-0005-0000-0000-000039000000}"/>
    <cellStyle name="Normal 15 2" xfId="61" xr:uid="{00000000-0005-0000-0000-00003A000000}"/>
    <cellStyle name="Normal 16" xfId="62" xr:uid="{00000000-0005-0000-0000-00003B000000}"/>
    <cellStyle name="Normal 17" xfId="63" xr:uid="{00000000-0005-0000-0000-00003C000000}"/>
    <cellStyle name="Normal 17 2" xfId="64" xr:uid="{00000000-0005-0000-0000-00003D000000}"/>
    <cellStyle name="Normal 18" xfId="65" xr:uid="{00000000-0005-0000-0000-00003E000000}"/>
    <cellStyle name="Normal 2" xfId="3" xr:uid="{00000000-0005-0000-0000-00003F000000}"/>
    <cellStyle name="Normal 2 2" xfId="6" xr:uid="{00000000-0005-0000-0000-000040000000}"/>
    <cellStyle name="Normal 2 3" xfId="66" xr:uid="{00000000-0005-0000-0000-000041000000}"/>
    <cellStyle name="Normal 2 4" xfId="67" xr:uid="{00000000-0005-0000-0000-000042000000}"/>
    <cellStyle name="Normal 2 5" xfId="68" xr:uid="{00000000-0005-0000-0000-000043000000}"/>
    <cellStyle name="Normal 3" xfId="4" xr:uid="{00000000-0005-0000-0000-000044000000}"/>
    <cellStyle name="Normal 3 2" xfId="69" xr:uid="{00000000-0005-0000-0000-000045000000}"/>
    <cellStyle name="Normal 3 3" xfId="70" xr:uid="{00000000-0005-0000-0000-000046000000}"/>
    <cellStyle name="Normal 3 3 2" xfId="71" xr:uid="{00000000-0005-0000-0000-000047000000}"/>
    <cellStyle name="Normal 3 4" xfId="72" xr:uid="{00000000-0005-0000-0000-000048000000}"/>
    <cellStyle name="Normal 4" xfId="73" xr:uid="{00000000-0005-0000-0000-000049000000}"/>
    <cellStyle name="Normal 4 2" xfId="74" xr:uid="{00000000-0005-0000-0000-00004A000000}"/>
    <cellStyle name="Normal 4 2 2" xfId="75" xr:uid="{00000000-0005-0000-0000-00004B000000}"/>
    <cellStyle name="Normal 4 3" xfId="76" xr:uid="{00000000-0005-0000-0000-00004C000000}"/>
    <cellStyle name="Normal 5" xfId="77" xr:uid="{00000000-0005-0000-0000-00004D000000}"/>
    <cellStyle name="Normal 5 2" xfId="78" xr:uid="{00000000-0005-0000-0000-00004E000000}"/>
    <cellStyle name="Normal 5 3" xfId="79" xr:uid="{00000000-0005-0000-0000-00004F000000}"/>
    <cellStyle name="Normal 5 4" xfId="80" xr:uid="{00000000-0005-0000-0000-000050000000}"/>
    <cellStyle name="Normal 6" xfId="81" xr:uid="{00000000-0005-0000-0000-000051000000}"/>
    <cellStyle name="Normal 6 2" xfId="82" xr:uid="{00000000-0005-0000-0000-000052000000}"/>
    <cellStyle name="Normal 6 2 2" xfId="83" xr:uid="{00000000-0005-0000-0000-000053000000}"/>
    <cellStyle name="Normal 6 3" xfId="84" xr:uid="{00000000-0005-0000-0000-000054000000}"/>
    <cellStyle name="Normal 7" xfId="85" xr:uid="{00000000-0005-0000-0000-000055000000}"/>
    <cellStyle name="Normal 7 2" xfId="86" xr:uid="{00000000-0005-0000-0000-000056000000}"/>
    <cellStyle name="Normal 7 3" xfId="87" xr:uid="{00000000-0005-0000-0000-000057000000}"/>
    <cellStyle name="Normal 8" xfId="88" xr:uid="{00000000-0005-0000-0000-000058000000}"/>
    <cellStyle name="Normal 8 2" xfId="89" xr:uid="{00000000-0005-0000-0000-000059000000}"/>
    <cellStyle name="Normal 9" xfId="90" xr:uid="{00000000-0005-0000-0000-00005A000000}"/>
    <cellStyle name="Normal 9 2" xfId="91" xr:uid="{00000000-0005-0000-0000-00005B000000}"/>
    <cellStyle name="Percent 2" xfId="92" xr:uid="{00000000-0005-0000-0000-00005D000000}"/>
    <cellStyle name="Percent 2 2" xfId="93" xr:uid="{00000000-0005-0000-0000-00005E000000}"/>
    <cellStyle name="Percent 3" xfId="94" xr:uid="{00000000-0005-0000-0000-00005F000000}"/>
    <cellStyle name="Percent 3 2" xfId="95" xr:uid="{00000000-0005-0000-0000-000060000000}"/>
    <cellStyle name="Percent 3 2 2" xfId="96" xr:uid="{00000000-0005-0000-0000-000061000000}"/>
    <cellStyle name="Percent 3 3" xfId="97" xr:uid="{00000000-0005-0000-0000-000062000000}"/>
    <cellStyle name="Percent 4" xfId="98" xr:uid="{00000000-0005-0000-0000-000063000000}"/>
    <cellStyle name="Percent 4 2" xfId="99" xr:uid="{00000000-0005-0000-0000-000064000000}"/>
    <cellStyle name="Percent 4 2 2" xfId="100" xr:uid="{00000000-0005-0000-0000-000065000000}"/>
    <cellStyle name="Percent 4 3" xfId="101" xr:uid="{00000000-0005-0000-0000-000066000000}"/>
    <cellStyle name="Percent 5" xfId="102" xr:uid="{00000000-0005-0000-0000-000067000000}"/>
    <cellStyle name="Percent 5 2" xfId="103" xr:uid="{00000000-0005-0000-0000-000068000000}"/>
    <cellStyle name="Percent 6" xfId="104" xr:uid="{00000000-0005-0000-0000-000069000000}"/>
    <cellStyle name="Percent 6 2" xfId="105" xr:uid="{00000000-0005-0000-0000-00006A000000}"/>
    <cellStyle name="Percent 7" xfId="106" xr:uid="{00000000-0005-0000-0000-00006B000000}"/>
    <cellStyle name="Percent 7 2" xfId="107" xr:uid="{00000000-0005-0000-0000-00006C000000}"/>
    <cellStyle name="Percent 8" xfId="108" xr:uid="{00000000-0005-0000-0000-00006D000000}"/>
    <cellStyle name="PSChar" xfId="109" xr:uid="{00000000-0005-0000-0000-00006E000000}"/>
    <cellStyle name="PSDate" xfId="110" xr:uid="{00000000-0005-0000-0000-00006F000000}"/>
    <cellStyle name="PSDec" xfId="111" xr:uid="{00000000-0005-0000-0000-000070000000}"/>
    <cellStyle name="PSHeading" xfId="112" xr:uid="{00000000-0005-0000-0000-000071000000}"/>
    <cellStyle name="PSInt" xfId="113" xr:uid="{00000000-0005-0000-0000-000072000000}"/>
    <cellStyle name="PSSpacer" xfId="114" xr:uid="{00000000-0005-0000-0000-00007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42"/>
  <sheetViews>
    <sheetView view="pageBreakPreview" zoomScaleSheetLayoutView="100" workbookViewId="0">
      <pane ySplit="6" topLeftCell="A7" activePane="bottomLeft" state="frozen"/>
      <selection activeCell="W9" sqref="W9"/>
      <selection pane="bottomLeft" activeCell="B13" sqref="B13"/>
    </sheetView>
  </sheetViews>
  <sheetFormatPr defaultColWidth="9.109375" defaultRowHeight="14.4" x14ac:dyDescent="0.3"/>
  <cols>
    <col min="1" max="1" width="50" style="3" customWidth="1"/>
    <col min="2" max="2" width="1.44140625" style="3" customWidth="1"/>
    <col min="3" max="3" width="11" style="3" customWidth="1"/>
    <col min="4" max="5" width="10.33203125" style="3" customWidth="1"/>
    <col min="6" max="6" width="11.21875" style="3" customWidth="1"/>
    <col min="7" max="9" width="10.33203125" style="3" customWidth="1"/>
    <col min="19" max="16384" width="9.109375" style="3"/>
  </cols>
  <sheetData>
    <row r="1" spans="1:9" x14ac:dyDescent="0.3">
      <c r="A1" s="35" t="s">
        <v>122</v>
      </c>
      <c r="B1" s="36"/>
      <c r="C1" s="36"/>
      <c r="D1" s="36"/>
      <c r="E1" s="36"/>
      <c r="F1" s="36"/>
      <c r="G1" s="36"/>
      <c r="H1" s="36"/>
      <c r="I1" s="37" t="s">
        <v>32</v>
      </c>
    </row>
    <row r="2" spans="1:9" x14ac:dyDescent="0.3">
      <c r="A2" s="35" t="s">
        <v>39</v>
      </c>
      <c r="B2" s="35"/>
      <c r="C2" s="35"/>
      <c r="D2" s="35"/>
      <c r="E2" s="35"/>
      <c r="F2" s="35"/>
      <c r="G2" s="35"/>
      <c r="H2" s="38"/>
      <c r="I2" s="39" t="s">
        <v>121</v>
      </c>
    </row>
    <row r="3" spans="1:9" x14ac:dyDescent="0.3">
      <c r="A3" s="40" t="s">
        <v>15</v>
      </c>
      <c r="B3" s="40"/>
      <c r="C3" s="40"/>
      <c r="D3" s="40"/>
      <c r="E3" s="40"/>
      <c r="F3" s="40"/>
      <c r="G3" s="40"/>
      <c r="H3" s="40"/>
      <c r="I3" s="40"/>
    </row>
    <row r="4" spans="1:9" x14ac:dyDescent="0.3">
      <c r="A4" s="41"/>
      <c r="B4" s="41"/>
      <c r="C4" s="41"/>
      <c r="D4" s="41"/>
      <c r="E4" s="41"/>
      <c r="F4" s="41"/>
      <c r="G4" s="41"/>
      <c r="H4" s="41"/>
      <c r="I4" s="41"/>
    </row>
    <row r="5" spans="1:9" x14ac:dyDescent="0.3">
      <c r="A5" s="41"/>
      <c r="B5" s="42"/>
      <c r="C5" s="43" t="s">
        <v>35</v>
      </c>
      <c r="D5" s="43" t="s">
        <v>35</v>
      </c>
      <c r="E5" s="43" t="s">
        <v>28</v>
      </c>
      <c r="F5" s="43" t="s">
        <v>28</v>
      </c>
      <c r="G5" s="43" t="s">
        <v>35</v>
      </c>
      <c r="H5" s="43" t="s">
        <v>35</v>
      </c>
      <c r="I5" s="43" t="s">
        <v>35</v>
      </c>
    </row>
    <row r="6" spans="1:9" x14ac:dyDescent="0.3">
      <c r="A6" s="44" t="s">
        <v>16</v>
      </c>
      <c r="B6" s="44"/>
      <c r="C6" s="44">
        <v>2023</v>
      </c>
      <c r="D6" s="44">
        <v>2024</v>
      </c>
      <c r="E6" s="44">
        <v>2023</v>
      </c>
      <c r="F6" s="44">
        <v>2024</v>
      </c>
      <c r="G6" s="44">
        <v>2025</v>
      </c>
      <c r="H6" s="44">
        <v>2026</v>
      </c>
      <c r="I6" s="44">
        <v>2027</v>
      </c>
    </row>
    <row r="7" spans="1:9" x14ac:dyDescent="0.3">
      <c r="A7" s="41"/>
      <c r="B7" s="41"/>
      <c r="C7" s="41"/>
      <c r="D7" s="41"/>
      <c r="E7" s="41"/>
      <c r="F7" s="41"/>
      <c r="G7" s="41"/>
      <c r="H7" s="41"/>
      <c r="I7" s="41"/>
    </row>
    <row r="8" spans="1:9" x14ac:dyDescent="0.3">
      <c r="A8" s="45" t="s">
        <v>14</v>
      </c>
      <c r="B8" s="41"/>
      <c r="C8" s="41"/>
      <c r="D8" s="41"/>
      <c r="E8" s="41"/>
      <c r="F8" s="41"/>
      <c r="G8" s="41"/>
      <c r="H8" s="41"/>
      <c r="I8" s="41"/>
    </row>
    <row r="9" spans="1:9" x14ac:dyDescent="0.3">
      <c r="A9" s="45"/>
      <c r="B9" s="41"/>
      <c r="C9" s="46"/>
      <c r="D9" s="46"/>
      <c r="E9" s="46"/>
      <c r="F9" s="46"/>
      <c r="G9" s="46"/>
      <c r="H9" s="46"/>
      <c r="I9" s="46"/>
    </row>
    <row r="10" spans="1:9" x14ac:dyDescent="0.3">
      <c r="A10" s="45" t="s">
        <v>25</v>
      </c>
      <c r="B10" s="41"/>
      <c r="C10" s="47">
        <v>33637.833770000005</v>
      </c>
      <c r="D10" s="47">
        <f>C38</f>
        <v>76549.584689999989</v>
      </c>
      <c r="E10" s="47">
        <v>38198.935269999994</v>
      </c>
      <c r="F10" s="47">
        <f>E38</f>
        <v>70135.924340000012</v>
      </c>
      <c r="G10" s="47">
        <f>F38</f>
        <v>99569.426330000017</v>
      </c>
      <c r="H10" s="47">
        <f>G38</f>
        <v>108695.72901000002</v>
      </c>
      <c r="I10" s="47">
        <f>H38</f>
        <v>79290.572460000025</v>
      </c>
    </row>
    <row r="11" spans="1:9" x14ac:dyDescent="0.3">
      <c r="A11" s="45" t="s">
        <v>55</v>
      </c>
      <c r="B11" s="41"/>
      <c r="C11" s="47"/>
      <c r="D11" s="47"/>
      <c r="E11" s="47"/>
      <c r="F11" s="47"/>
      <c r="G11" s="47"/>
      <c r="H11" s="47"/>
      <c r="I11" s="47"/>
    </row>
    <row r="12" spans="1:9" x14ac:dyDescent="0.3">
      <c r="A12" s="45" t="s">
        <v>70</v>
      </c>
      <c r="B12" s="41"/>
      <c r="C12" s="47">
        <f t="shared" ref="C12:I12" si="0">SUM(C10:C11)</f>
        <v>33637.833770000005</v>
      </c>
      <c r="D12" s="47">
        <f t="shared" si="0"/>
        <v>76549.584689999989</v>
      </c>
      <c r="E12" s="47">
        <f t="shared" si="0"/>
        <v>38198.935269999994</v>
      </c>
      <c r="F12" s="47">
        <f t="shared" si="0"/>
        <v>70135.924340000012</v>
      </c>
      <c r="G12" s="47">
        <f t="shared" si="0"/>
        <v>99569.426330000017</v>
      </c>
      <c r="H12" s="47">
        <f t="shared" si="0"/>
        <v>108695.72901000002</v>
      </c>
      <c r="I12" s="47">
        <f t="shared" si="0"/>
        <v>79290.572460000025</v>
      </c>
    </row>
    <row r="13" spans="1:9" x14ac:dyDescent="0.3">
      <c r="A13" s="45"/>
      <c r="B13" s="41"/>
      <c r="C13" s="47"/>
      <c r="D13" s="47"/>
      <c r="E13" s="47"/>
      <c r="F13" s="47"/>
      <c r="G13" s="47"/>
      <c r="H13" s="47"/>
      <c r="I13" s="47"/>
    </row>
    <row r="14" spans="1:9" x14ac:dyDescent="0.3">
      <c r="A14" s="45" t="s">
        <v>30</v>
      </c>
      <c r="B14" s="41"/>
      <c r="C14" s="47">
        <f>'5.2 - 2023-2027'!E399</f>
        <v>57093.435589999994</v>
      </c>
      <c r="D14" s="47">
        <f>'5.2 - 2023-2027'!J399</f>
        <v>65511.366679999999</v>
      </c>
      <c r="E14" s="47">
        <f>'5.2 - 2023-2027'!O399</f>
        <v>58039.726450000009</v>
      </c>
      <c r="F14" s="47">
        <f>'5.2 - 2023-2027'!T399</f>
        <v>34332.984969999998</v>
      </c>
      <c r="G14" s="47">
        <f>'5.2 - 2023-2027'!Y399</f>
        <v>88229.170179999986</v>
      </c>
      <c r="H14" s="47">
        <f>'5.2 - 2023-2027'!AD399</f>
        <v>113868.62</v>
      </c>
      <c r="I14" s="47">
        <f>'5.2 - 2023-2027'!AI399</f>
        <v>109763.09</v>
      </c>
    </row>
    <row r="15" spans="1:9" x14ac:dyDescent="0.3">
      <c r="A15" s="45"/>
      <c r="B15" s="41"/>
      <c r="C15" s="47"/>
      <c r="D15" s="47"/>
      <c r="E15" s="47"/>
      <c r="F15" s="47"/>
      <c r="G15" s="47"/>
      <c r="H15" s="47"/>
      <c r="I15" s="47"/>
    </row>
    <row r="16" spans="1:9" x14ac:dyDescent="0.3">
      <c r="A16" s="45" t="s">
        <v>53</v>
      </c>
      <c r="B16" s="41"/>
      <c r="C16" s="47"/>
      <c r="D16" s="47"/>
      <c r="E16" s="47"/>
      <c r="F16" s="47"/>
      <c r="G16" s="47"/>
      <c r="H16" s="47"/>
      <c r="I16" s="47"/>
    </row>
    <row r="17" spans="1:9" x14ac:dyDescent="0.3">
      <c r="A17" s="48" t="s">
        <v>29</v>
      </c>
      <c r="B17" s="41"/>
      <c r="C17" s="47">
        <f>'5.2 - 2023-2027'!E402</f>
        <v>2720.6464300000002</v>
      </c>
      <c r="D17" s="47">
        <f>'5.2 - 2023-2027'!J402</f>
        <v>19571.848570000002</v>
      </c>
      <c r="E17" s="47">
        <f>'5.2 - 2023-2027'!O402</f>
        <v>2166.4076800000003</v>
      </c>
      <c r="F17" s="47">
        <f>'5.2 - 2023-2027'!T402</f>
        <v>3075.7589299999995</v>
      </c>
      <c r="G17" s="47">
        <f>'5.2 - 2023-2027'!Y402</f>
        <v>3649</v>
      </c>
      <c r="H17" s="47">
        <f>'5.2 - 2023-2027'!AD402</f>
        <v>3129</v>
      </c>
      <c r="I17" s="47">
        <f>'5.2 - 2023-2027'!AI402</f>
        <v>4245</v>
      </c>
    </row>
    <row r="18" spans="1:9" x14ac:dyDescent="0.3">
      <c r="A18" s="48" t="s">
        <v>26</v>
      </c>
      <c r="B18" s="41"/>
      <c r="C18" s="47">
        <f>'5.2 - 2023-2027'!E403</f>
        <v>1053.5748900000001</v>
      </c>
      <c r="D18" s="47">
        <f>'5.2 - 2023-2027'!J403</f>
        <v>3019</v>
      </c>
      <c r="E18" s="47">
        <f>'5.2 - 2023-2027'!O403</f>
        <v>489.95004999999998</v>
      </c>
      <c r="F18" s="47">
        <f>'5.2 - 2023-2027'!T403</f>
        <v>2800.5004300000001</v>
      </c>
      <c r="G18" s="47">
        <f>'5.2 - 2023-2027'!Y403</f>
        <v>2209</v>
      </c>
      <c r="H18" s="47">
        <f>'5.2 - 2023-2027'!AD403</f>
        <v>4645.7000000000007</v>
      </c>
      <c r="I18" s="47">
        <f>'5.2 - 2023-2027'!AI403</f>
        <v>3322.7999999999997</v>
      </c>
    </row>
    <row r="19" spans="1:9" x14ac:dyDescent="0.3">
      <c r="A19" s="48" t="s">
        <v>27</v>
      </c>
      <c r="B19" s="41"/>
      <c r="C19" s="47">
        <f>'5.2 - 2023-2027'!E404</f>
        <v>1375</v>
      </c>
      <c r="D19" s="47">
        <f>'5.2 - 2023-2027'!J404</f>
        <v>790</v>
      </c>
      <c r="E19" s="47">
        <f>'5.2 - 2023-2027'!O404</f>
        <v>1723.16489</v>
      </c>
      <c r="F19" s="47">
        <f>'5.2 - 2023-2027'!T404</f>
        <v>1918.2204399999998</v>
      </c>
      <c r="G19" s="47">
        <f>'5.2 - 2023-2027'!Y404</f>
        <v>1060</v>
      </c>
      <c r="H19" s="47">
        <f>'5.2 - 2023-2027'!AD404</f>
        <v>1475</v>
      </c>
      <c r="I19" s="47">
        <f>'5.2 - 2023-2027'!AI404</f>
        <v>1750</v>
      </c>
    </row>
    <row r="20" spans="1:9" x14ac:dyDescent="0.3">
      <c r="A20" s="48" t="s">
        <v>91</v>
      </c>
      <c r="B20" s="41"/>
      <c r="C20" s="47">
        <f>'5.2 - 2023-2027'!E405</f>
        <v>2596.0610000000001</v>
      </c>
      <c r="D20" s="47">
        <f>'5.2 - 2023-2027'!J405</f>
        <v>3372.01</v>
      </c>
      <c r="E20" s="47">
        <f>'5.2 - 2023-2027'!O405</f>
        <v>2531.4468899999997</v>
      </c>
      <c r="F20" s="47">
        <f>'5.2 - 2023-2027'!T405</f>
        <v>3531.9594199999992</v>
      </c>
      <c r="G20" s="47">
        <f>'5.2 - 2023-2027'!Y405</f>
        <v>3135</v>
      </c>
      <c r="H20" s="47">
        <f>'5.2 - 2023-2027'!AD405</f>
        <v>3335</v>
      </c>
      <c r="I20" s="47">
        <f>'5.2 - 2023-2027'!AI405</f>
        <v>3530</v>
      </c>
    </row>
    <row r="21" spans="1:9" x14ac:dyDescent="0.3">
      <c r="A21" s="48" t="s">
        <v>46</v>
      </c>
      <c r="B21" s="41"/>
      <c r="C21" s="47">
        <f>'5.2 - 2023-2027'!E412</f>
        <v>750.13410999999996</v>
      </c>
      <c r="D21" s="47"/>
      <c r="E21" s="47"/>
      <c r="F21" s="47"/>
      <c r="G21" s="47"/>
      <c r="H21" s="47"/>
      <c r="I21" s="47"/>
    </row>
    <row r="22" spans="1:9" x14ac:dyDescent="0.3">
      <c r="A22" s="48" t="s">
        <v>50</v>
      </c>
      <c r="B22" s="41"/>
      <c r="C22" s="47">
        <f>'5.2 - 2023-2027'!E408</f>
        <v>800</v>
      </c>
      <c r="D22" s="47">
        <f>'5.2 - 2023-2027'!J408</f>
        <v>400</v>
      </c>
      <c r="E22" s="47">
        <f>'5.2 - 2023-2027'!O408</f>
        <v>690.53577000000007</v>
      </c>
      <c r="F22" s="47">
        <f>'5.2 - 2023-2027'!T408</f>
        <v>590.30196000000001</v>
      </c>
      <c r="G22" s="47">
        <f>'5.2 - 2023-2027'!Y408</f>
        <v>4590</v>
      </c>
      <c r="H22" s="47">
        <f>'5.2 - 2023-2027'!AD408</f>
        <v>3045</v>
      </c>
      <c r="I22" s="47">
        <f>'5.2 - 2023-2027'!AI408</f>
        <v>0</v>
      </c>
    </row>
    <row r="23" spans="1:9" x14ac:dyDescent="0.3">
      <c r="A23" s="48" t="s">
        <v>100</v>
      </c>
      <c r="B23" s="41"/>
      <c r="C23" s="47">
        <f>'5.2 - 2023-2027'!E410</f>
        <v>605</v>
      </c>
      <c r="D23" s="47">
        <f>'5.2 - 2023-2027'!J410</f>
        <v>4680</v>
      </c>
      <c r="E23" s="47">
        <f>'5.2 - 2023-2027'!O410</f>
        <v>427.65621000000004</v>
      </c>
      <c r="F23" s="47">
        <f>'5.2 - 2023-2027'!T410</f>
        <v>1210.0228099999999</v>
      </c>
      <c r="G23" s="47">
        <f>'5.2 - 2023-2027'!Y410</f>
        <v>1985</v>
      </c>
      <c r="H23" s="47">
        <f>'5.2 - 2023-2027'!AD410</f>
        <v>890</v>
      </c>
      <c r="I23" s="47">
        <f>'5.2 - 2023-2027'!AI410</f>
        <v>840</v>
      </c>
    </row>
    <row r="24" spans="1:9" x14ac:dyDescent="0.3">
      <c r="A24" s="48" t="s">
        <v>47</v>
      </c>
      <c r="B24" s="41"/>
      <c r="C24" s="47">
        <f>'5.2 - 2023-2027'!E425</f>
        <v>554</v>
      </c>
      <c r="D24" s="47">
        <f>'5.2 - 2023-2027'!J425</f>
        <v>681.74099999999999</v>
      </c>
      <c r="E24" s="47">
        <f>'5.2 - 2023-2027'!O425</f>
        <v>554.79737999999998</v>
      </c>
      <c r="F24" s="47">
        <f>'5.2 - 2023-2027'!T425</f>
        <v>2419.5742200000004</v>
      </c>
      <c r="G24" s="47">
        <f>'5.2 - 2023-2027'!Y425</f>
        <v>554</v>
      </c>
      <c r="H24" s="47">
        <f>'5.2 - 2023-2027'!AD425</f>
        <v>554</v>
      </c>
      <c r="I24" s="47">
        <f>'5.2 - 2023-2027'!AI425</f>
        <v>554</v>
      </c>
    </row>
    <row r="25" spans="1:9" x14ac:dyDescent="0.3">
      <c r="A25" s="48" t="s">
        <v>92</v>
      </c>
      <c r="B25" s="41"/>
      <c r="C25" s="49">
        <f>'5.2 - 2023-2027'!E429</f>
        <v>723</v>
      </c>
      <c r="D25" s="49">
        <f>'5.2 - 2023-2027'!J429</f>
        <v>0</v>
      </c>
      <c r="E25" s="49">
        <f>'5.2 - 2023-2027'!O429</f>
        <v>605.06574999999998</v>
      </c>
      <c r="F25" s="49">
        <f>'5.2 - 2023-2027'!T429</f>
        <v>0</v>
      </c>
      <c r="G25" s="49">
        <f>'5.2 - 2023-2027'!Y429</f>
        <v>0</v>
      </c>
      <c r="H25" s="49">
        <f>'5.2 - 2023-2027'!AD429</f>
        <v>0</v>
      </c>
      <c r="I25" s="49">
        <f>'5.2 - 2023-2027'!AI429</f>
        <v>0</v>
      </c>
    </row>
    <row r="26" spans="1:9" x14ac:dyDescent="0.3">
      <c r="A26" s="45" t="s">
        <v>33</v>
      </c>
      <c r="B26" s="41"/>
      <c r="C26" s="47">
        <f t="shared" ref="C26:I26" si="1">SUM(C17:C25)</f>
        <v>11177.416430000001</v>
      </c>
      <c r="D26" s="47">
        <f t="shared" si="1"/>
        <v>32514.599570000006</v>
      </c>
      <c r="E26" s="47">
        <f t="shared" si="1"/>
        <v>9189.0246199999983</v>
      </c>
      <c r="F26" s="47">
        <f t="shared" si="1"/>
        <v>15546.338210000002</v>
      </c>
      <c r="G26" s="47">
        <f t="shared" si="1"/>
        <v>17182</v>
      </c>
      <c r="H26" s="47">
        <f t="shared" si="1"/>
        <v>17073.7</v>
      </c>
      <c r="I26" s="47">
        <f t="shared" si="1"/>
        <v>14241.8</v>
      </c>
    </row>
    <row r="27" spans="1:9" x14ac:dyDescent="0.3">
      <c r="A27" s="50"/>
      <c r="B27" s="51"/>
      <c r="C27" s="49"/>
      <c r="D27" s="49"/>
      <c r="E27" s="49"/>
      <c r="F27" s="49"/>
      <c r="G27" s="49"/>
      <c r="H27" s="49"/>
      <c r="I27" s="49"/>
    </row>
    <row r="28" spans="1:9" x14ac:dyDescent="0.3">
      <c r="A28" s="45" t="s">
        <v>34</v>
      </c>
      <c r="B28" s="46">
        <f>SUM(B14:B20)</f>
        <v>0</v>
      </c>
      <c r="C28" s="47">
        <f t="shared" ref="C28:I28" si="2">C14+C26</f>
        <v>68270.852019999991</v>
      </c>
      <c r="D28" s="47">
        <f t="shared" si="2"/>
        <v>98025.966249999998</v>
      </c>
      <c r="E28" s="47">
        <f t="shared" si="2"/>
        <v>67228.751070000013</v>
      </c>
      <c r="F28" s="47">
        <f t="shared" si="2"/>
        <v>49879.323179999999</v>
      </c>
      <c r="G28" s="47">
        <f t="shared" si="2"/>
        <v>105411.17017999999</v>
      </c>
      <c r="H28" s="47">
        <f t="shared" si="2"/>
        <v>130942.31999999999</v>
      </c>
      <c r="I28" s="47">
        <f t="shared" si="2"/>
        <v>124004.89</v>
      </c>
    </row>
    <row r="29" spans="1:9" s="4" customFormat="1" ht="13.2" x14ac:dyDescent="0.25">
      <c r="A29" s="52"/>
      <c r="B29" s="53"/>
      <c r="C29" s="54"/>
      <c r="D29" s="54"/>
      <c r="E29" s="54"/>
      <c r="F29" s="54"/>
      <c r="G29" s="54"/>
      <c r="H29" s="54"/>
      <c r="I29" s="54"/>
    </row>
    <row r="30" spans="1:9" x14ac:dyDescent="0.3">
      <c r="A30" s="55" t="s">
        <v>58</v>
      </c>
      <c r="B30" s="41"/>
      <c r="C30" s="47">
        <f t="shared" ref="C30:I30" si="3">-C24-C25</f>
        <v>-1277</v>
      </c>
      <c r="D30" s="47">
        <f t="shared" si="3"/>
        <v>-681.74099999999999</v>
      </c>
      <c r="E30" s="47">
        <f t="shared" si="3"/>
        <v>-1159.86313</v>
      </c>
      <c r="F30" s="47">
        <f t="shared" si="3"/>
        <v>-2419.5742200000004</v>
      </c>
      <c r="G30" s="47">
        <f t="shared" si="3"/>
        <v>-554</v>
      </c>
      <c r="H30" s="47">
        <f t="shared" si="3"/>
        <v>-554</v>
      </c>
      <c r="I30" s="47">
        <f t="shared" si="3"/>
        <v>-554</v>
      </c>
    </row>
    <row r="31" spans="1:9" x14ac:dyDescent="0.3">
      <c r="A31" s="55" t="s">
        <v>59</v>
      </c>
      <c r="B31" s="41"/>
      <c r="C31" s="47"/>
      <c r="D31" s="47"/>
      <c r="E31" s="47"/>
      <c r="F31" s="47"/>
      <c r="G31" s="47"/>
      <c r="H31" s="47"/>
      <c r="I31" s="47"/>
    </row>
    <row r="32" spans="1:9" x14ac:dyDescent="0.3">
      <c r="A32" s="56"/>
      <c r="B32" s="51"/>
      <c r="C32" s="49"/>
      <c r="D32" s="49"/>
      <c r="E32" s="49"/>
      <c r="F32" s="49"/>
      <c r="G32" s="49"/>
      <c r="H32" s="49"/>
      <c r="I32" s="49"/>
    </row>
    <row r="33" spans="1:9" x14ac:dyDescent="0.3">
      <c r="A33" s="45" t="s">
        <v>18</v>
      </c>
      <c r="B33" s="41"/>
      <c r="C33" s="47">
        <f t="shared" ref="C33:I33" si="4">SUM(C30:C31)</f>
        <v>-1277</v>
      </c>
      <c r="D33" s="47">
        <f t="shared" si="4"/>
        <v>-681.74099999999999</v>
      </c>
      <c r="E33" s="47">
        <f t="shared" si="4"/>
        <v>-1159.86313</v>
      </c>
      <c r="F33" s="47">
        <f t="shared" si="4"/>
        <v>-2419.5742200000004</v>
      </c>
      <c r="G33" s="47">
        <f t="shared" si="4"/>
        <v>-554</v>
      </c>
      <c r="H33" s="47">
        <f t="shared" si="4"/>
        <v>-554</v>
      </c>
      <c r="I33" s="47">
        <f t="shared" si="4"/>
        <v>-554</v>
      </c>
    </row>
    <row r="34" spans="1:9" x14ac:dyDescent="0.3">
      <c r="A34" s="55"/>
      <c r="B34" s="41"/>
      <c r="C34" s="47"/>
      <c r="D34" s="47"/>
      <c r="E34" s="47"/>
      <c r="F34" s="47"/>
      <c r="G34" s="47"/>
      <c r="H34" s="47"/>
      <c r="I34" s="47"/>
    </row>
    <row r="35" spans="1:9" x14ac:dyDescent="0.3">
      <c r="A35" s="57" t="s">
        <v>17</v>
      </c>
      <c r="B35" s="41"/>
      <c r="C35" s="47">
        <f>'5.2 - 2023-2027'!F414</f>
        <v>-24082.101099999996</v>
      </c>
      <c r="D35" s="47">
        <f>'5.2 - 2023-2027'!K414</f>
        <v>-56940.673160000006</v>
      </c>
      <c r="E35" s="47">
        <f>'5.2 - 2023-2027'!P414</f>
        <v>-34131.898870000005</v>
      </c>
      <c r="F35" s="47">
        <f>'5.2 - 2023-2027'!U414</f>
        <v>-18026.24697</v>
      </c>
      <c r="G35" s="47">
        <f>'5.2 - 2023-2027'!Z414</f>
        <v>-95730.867499999978</v>
      </c>
      <c r="H35" s="47">
        <f>'5.2 - 2023-2027'!AE414</f>
        <v>-159793.47654999999</v>
      </c>
      <c r="I35" s="47">
        <f>'5.2 - 2023-2027'!AJ414</f>
        <v>-82417.802309999999</v>
      </c>
    </row>
    <row r="36" spans="1:9" x14ac:dyDescent="0.3">
      <c r="A36" s="53"/>
      <c r="B36" s="41"/>
      <c r="C36" s="47"/>
      <c r="D36" s="47"/>
      <c r="E36" s="47"/>
      <c r="F36" s="47"/>
      <c r="G36" s="47"/>
      <c r="H36" s="47"/>
      <c r="I36" s="47"/>
    </row>
    <row r="37" spans="1:9" ht="15" thickBot="1" x14ac:dyDescent="0.35">
      <c r="A37" s="58"/>
      <c r="B37" s="59"/>
      <c r="C37" s="60">
        <f t="shared" ref="C37:I37" si="5">C10+C28+C33+C35-C38</f>
        <v>0</v>
      </c>
      <c r="D37" s="60">
        <f t="shared" si="5"/>
        <v>0</v>
      </c>
      <c r="E37" s="60">
        <f t="shared" si="5"/>
        <v>0</v>
      </c>
      <c r="F37" s="60">
        <f t="shared" si="5"/>
        <v>0</v>
      </c>
      <c r="G37" s="60">
        <f t="shared" si="5"/>
        <v>0</v>
      </c>
      <c r="H37" s="60">
        <f t="shared" si="5"/>
        <v>0</v>
      </c>
      <c r="I37" s="60">
        <f t="shared" si="5"/>
        <v>0</v>
      </c>
    </row>
    <row r="38" spans="1:9" ht="15" thickTop="1" x14ac:dyDescent="0.3">
      <c r="A38" s="57" t="s">
        <v>19</v>
      </c>
      <c r="B38" s="35"/>
      <c r="C38" s="61">
        <f t="shared" ref="C38:I38" si="6">C12+C28+C33+C35</f>
        <v>76549.584689999989</v>
      </c>
      <c r="D38" s="61">
        <f t="shared" si="6"/>
        <v>116953.13677999997</v>
      </c>
      <c r="E38" s="61">
        <f t="shared" si="6"/>
        <v>70135.924340000012</v>
      </c>
      <c r="F38" s="61">
        <f t="shared" si="6"/>
        <v>99569.426330000017</v>
      </c>
      <c r="G38" s="61">
        <f t="shared" si="6"/>
        <v>108695.72901000002</v>
      </c>
      <c r="H38" s="61">
        <f t="shared" si="6"/>
        <v>79290.572460000025</v>
      </c>
      <c r="I38" s="61">
        <f t="shared" si="6"/>
        <v>120323.66015000001</v>
      </c>
    </row>
    <row r="39" spans="1:9" x14ac:dyDescent="0.3">
      <c r="A39" s="57"/>
      <c r="B39" s="41"/>
      <c r="C39" s="47"/>
      <c r="D39" s="47"/>
      <c r="E39" s="47"/>
      <c r="F39" s="47"/>
      <c r="G39" s="47"/>
      <c r="H39" s="47"/>
      <c r="I39" s="47"/>
    </row>
    <row r="40" spans="1:9" x14ac:dyDescent="0.3">
      <c r="A40" s="57" t="s">
        <v>0</v>
      </c>
      <c r="B40" s="41"/>
      <c r="C40" s="47">
        <f t="shared" ref="C40:I40" si="7">C46-C10</f>
        <v>701616.22823000001</v>
      </c>
      <c r="D40" s="47">
        <f t="shared" si="7"/>
        <v>722481.71231000009</v>
      </c>
      <c r="E40" s="47">
        <f t="shared" si="7"/>
        <v>697055.12673000002</v>
      </c>
      <c r="F40" s="47">
        <f t="shared" si="7"/>
        <v>726587.60066</v>
      </c>
      <c r="G40" s="47">
        <f t="shared" si="7"/>
        <v>743568.93866999994</v>
      </c>
      <c r="H40" s="47">
        <f t="shared" si="7"/>
        <v>837463.24998999992</v>
      </c>
      <c r="I40" s="47">
        <f t="shared" si="7"/>
        <v>996515.17053999996</v>
      </c>
    </row>
    <row r="41" spans="1:9" x14ac:dyDescent="0.3">
      <c r="A41" s="55" t="s">
        <v>38</v>
      </c>
      <c r="B41" s="41"/>
      <c r="C41" s="47">
        <f t="shared" ref="C41:I41" si="8">C44-C40-C42</f>
        <v>22536.10108000008</v>
      </c>
      <c r="D41" s="47">
        <f t="shared" si="8"/>
        <v>52075.672909999979</v>
      </c>
      <c r="E41" s="47">
        <f t="shared" si="8"/>
        <v>34242.146929999981</v>
      </c>
      <c r="F41" s="47">
        <f t="shared" si="8"/>
        <v>16982.894009999949</v>
      </c>
      <c r="G41" s="47">
        <f t="shared" si="8"/>
        <v>93895.867319999976</v>
      </c>
      <c r="H41" s="47">
        <f t="shared" si="8"/>
        <v>159053.47655000005</v>
      </c>
      <c r="I41" s="47">
        <f t="shared" si="8"/>
        <v>81727.802310000188</v>
      </c>
    </row>
    <row r="42" spans="1:9" x14ac:dyDescent="0.3">
      <c r="A42" s="55" t="s">
        <v>37</v>
      </c>
      <c r="B42" s="41"/>
      <c r="C42" s="47">
        <v>-1670.6169999999997</v>
      </c>
      <c r="D42" s="47">
        <v>-1.556</v>
      </c>
      <c r="E42" s="47">
        <v>-4709.6729999999998</v>
      </c>
      <c r="F42" s="47">
        <v>-1.556</v>
      </c>
      <c r="G42" s="47">
        <v>-1.556</v>
      </c>
      <c r="H42" s="47">
        <v>-1.556</v>
      </c>
      <c r="I42" s="47">
        <v>-1.556</v>
      </c>
    </row>
    <row r="43" spans="1:9" x14ac:dyDescent="0.3">
      <c r="A43" s="55"/>
      <c r="B43" s="41"/>
      <c r="C43" s="47"/>
      <c r="D43" s="47"/>
      <c r="E43" s="47"/>
      <c r="F43" s="47"/>
      <c r="G43" s="47"/>
      <c r="H43" s="47"/>
      <c r="I43" s="47"/>
    </row>
    <row r="44" spans="1:9" x14ac:dyDescent="0.3">
      <c r="A44" s="57" t="s">
        <v>1</v>
      </c>
      <c r="B44" s="35"/>
      <c r="C44" s="61">
        <f t="shared" ref="C44:I44" si="9">C48-C38</f>
        <v>722481.71231000009</v>
      </c>
      <c r="D44" s="61">
        <f t="shared" si="9"/>
        <v>774555.82922000007</v>
      </c>
      <c r="E44" s="61">
        <f t="shared" si="9"/>
        <v>726587.60066</v>
      </c>
      <c r="F44" s="61">
        <f t="shared" si="9"/>
        <v>743568.93866999994</v>
      </c>
      <c r="G44" s="61">
        <f t="shared" si="9"/>
        <v>837463.24998999992</v>
      </c>
      <c r="H44" s="61">
        <f t="shared" si="9"/>
        <v>996515.17053999996</v>
      </c>
      <c r="I44" s="61">
        <f t="shared" si="9"/>
        <v>1078241.4168500002</v>
      </c>
    </row>
    <row r="45" spans="1:9" x14ac:dyDescent="0.3">
      <c r="A45" s="57"/>
      <c r="B45" s="41"/>
      <c r="C45" s="47"/>
      <c r="D45" s="47"/>
      <c r="E45" s="47"/>
      <c r="F45" s="47"/>
      <c r="G45" s="47"/>
      <c r="H45" s="47"/>
      <c r="I45" s="47"/>
    </row>
    <row r="46" spans="1:9" x14ac:dyDescent="0.3">
      <c r="A46" s="57" t="s">
        <v>20</v>
      </c>
      <c r="B46" s="41"/>
      <c r="C46" s="47">
        <v>735254.06200000003</v>
      </c>
      <c r="D46" s="47">
        <f>C48</f>
        <v>799031.29700000002</v>
      </c>
      <c r="E46" s="47">
        <v>735254.06200000003</v>
      </c>
      <c r="F46" s="47">
        <f>E48</f>
        <v>796723.52500000002</v>
      </c>
      <c r="G46" s="47">
        <f>F48</f>
        <v>843138.36499999999</v>
      </c>
      <c r="H46" s="47">
        <f>G48</f>
        <v>946158.97899999993</v>
      </c>
      <c r="I46" s="47">
        <f>H48</f>
        <v>1075805.743</v>
      </c>
    </row>
    <row r="47" spans="1:9" x14ac:dyDescent="0.3">
      <c r="A47" s="55" t="s">
        <v>21</v>
      </c>
      <c r="B47" s="41"/>
      <c r="C47" s="47">
        <f t="shared" ref="C47:I47" si="10">C48-C46</f>
        <v>63777.234999999986</v>
      </c>
      <c r="D47" s="47">
        <f t="shared" si="10"/>
        <v>92477.668999999994</v>
      </c>
      <c r="E47" s="47">
        <f t="shared" si="10"/>
        <v>61469.462999999989</v>
      </c>
      <c r="F47" s="47">
        <f t="shared" si="10"/>
        <v>46414.839999999967</v>
      </c>
      <c r="G47" s="47">
        <f t="shared" si="10"/>
        <v>103020.61399999994</v>
      </c>
      <c r="H47" s="47">
        <f t="shared" si="10"/>
        <v>129646.76400000008</v>
      </c>
      <c r="I47" s="47">
        <f t="shared" si="10"/>
        <v>122759.33400000003</v>
      </c>
    </row>
    <row r="48" spans="1:9" x14ac:dyDescent="0.3">
      <c r="A48" s="57" t="s">
        <v>22</v>
      </c>
      <c r="B48" s="35"/>
      <c r="C48" s="61">
        <v>799031.29700000002</v>
      </c>
      <c r="D48" s="61">
        <v>891508.96600000001</v>
      </c>
      <c r="E48" s="61">
        <v>796723.52500000002</v>
      </c>
      <c r="F48" s="61">
        <v>843138.36499999999</v>
      </c>
      <c r="G48" s="61">
        <v>946158.97899999993</v>
      </c>
      <c r="H48" s="61">
        <v>1075805.743</v>
      </c>
      <c r="I48" s="61">
        <v>1198565.077</v>
      </c>
    </row>
    <row r="49" spans="1:9" x14ac:dyDescent="0.3">
      <c r="A49" s="57"/>
      <c r="B49" s="41"/>
      <c r="C49" s="47"/>
      <c r="D49" s="47"/>
      <c r="E49" s="47"/>
      <c r="F49" s="47"/>
      <c r="G49" s="47"/>
      <c r="H49" s="47"/>
      <c r="I49" s="47"/>
    </row>
    <row r="50" spans="1:9" x14ac:dyDescent="0.3">
      <c r="A50" s="57" t="s">
        <v>2</v>
      </c>
      <c r="B50" s="41"/>
      <c r="C50" s="47"/>
      <c r="D50" s="47"/>
      <c r="E50" s="47"/>
      <c r="F50" s="47"/>
      <c r="G50" s="47"/>
      <c r="H50" s="47"/>
      <c r="I50" s="47"/>
    </row>
    <row r="51" spans="1:9" x14ac:dyDescent="0.3">
      <c r="A51" s="57"/>
      <c r="B51" s="41"/>
      <c r="C51" s="47"/>
      <c r="D51" s="47"/>
      <c r="E51" s="47"/>
      <c r="F51" s="47"/>
      <c r="G51" s="47"/>
      <c r="H51" s="47"/>
      <c r="I51" s="47"/>
    </row>
    <row r="52" spans="1:9" x14ac:dyDescent="0.3">
      <c r="A52" s="57" t="s">
        <v>3</v>
      </c>
      <c r="B52" s="41"/>
      <c r="C52" s="61">
        <v>12787.722890000001</v>
      </c>
      <c r="D52" s="61">
        <f>C56</f>
        <v>21504.399300000001</v>
      </c>
      <c r="E52" s="61">
        <v>12787.722890000001</v>
      </c>
      <c r="F52" s="61">
        <f>E56</f>
        <v>18336.509230000003</v>
      </c>
      <c r="G52" s="61">
        <f>F56</f>
        <v>21395.648560000001</v>
      </c>
      <c r="H52" s="61">
        <f>G56</f>
        <v>16669.669709999998</v>
      </c>
      <c r="I52" s="61">
        <f>H56</f>
        <v>169.67</v>
      </c>
    </row>
    <row r="53" spans="1:9" x14ac:dyDescent="0.3">
      <c r="A53" s="55" t="s">
        <v>4</v>
      </c>
      <c r="B53" s="41"/>
      <c r="C53" s="47">
        <f>-'5.2 - 2023-2027'!E419</f>
        <v>10586.9416</v>
      </c>
      <c r="D53" s="47">
        <f>-'5.2 - 2023-2027'!J419</f>
        <v>6446.7737399999996</v>
      </c>
      <c r="E53" s="47">
        <f>-'5.2 - 2023-2027'!O419</f>
        <v>11182.090470000001</v>
      </c>
      <c r="F53" s="47">
        <f>-'5.2 - 2023-2027'!T419</f>
        <v>4091.7170000000001</v>
      </c>
      <c r="G53" s="47">
        <f>-'5.2 - 2023-2027'!Y419</f>
        <v>3056.7252100000001</v>
      </c>
      <c r="H53" s="47">
        <f>-'5.2 - 2023-2027'!AD419</f>
        <v>400</v>
      </c>
      <c r="I53" s="47">
        <f>-'5.2 - 2023-2027'!AI419</f>
        <v>400</v>
      </c>
    </row>
    <row r="54" spans="1:9" x14ac:dyDescent="0.3">
      <c r="A54" s="55" t="s">
        <v>36</v>
      </c>
      <c r="B54" s="41"/>
      <c r="C54" s="47"/>
      <c r="D54" s="47"/>
      <c r="E54" s="47"/>
      <c r="F54" s="47"/>
      <c r="G54" s="47"/>
      <c r="H54" s="47"/>
      <c r="I54" s="47"/>
    </row>
    <row r="55" spans="1:9" x14ac:dyDescent="0.3">
      <c r="A55" s="55" t="s">
        <v>5</v>
      </c>
      <c r="B55" s="41"/>
      <c r="C55" s="47">
        <f t="shared" ref="C55:I55" si="11">-(C52+C53-C56)</f>
        <v>-1870.2651900000019</v>
      </c>
      <c r="D55" s="47">
        <f t="shared" si="11"/>
        <v>-1435.5640000000058</v>
      </c>
      <c r="E55" s="47">
        <f t="shared" si="11"/>
        <v>-5633.3041299999968</v>
      </c>
      <c r="F55" s="47">
        <f t="shared" si="11"/>
        <v>-1032.5776700000024</v>
      </c>
      <c r="G55" s="47">
        <f t="shared" si="11"/>
        <v>-7782.7040600000037</v>
      </c>
      <c r="H55" s="47">
        <f t="shared" si="11"/>
        <v>-16899.99971</v>
      </c>
      <c r="I55" s="47">
        <f t="shared" si="11"/>
        <v>-400</v>
      </c>
    </row>
    <row r="56" spans="1:9" x14ac:dyDescent="0.3">
      <c r="A56" s="57" t="s">
        <v>6</v>
      </c>
      <c r="B56" s="41"/>
      <c r="C56" s="61">
        <f>-'5.2 - 2023-2027'!G419</f>
        <v>21504.399300000001</v>
      </c>
      <c r="D56" s="61">
        <f>-'5.2 - 2023-2027'!L419</f>
        <v>26515.609039999996</v>
      </c>
      <c r="E56" s="61">
        <f>-'5.2 - 2023-2027'!Q419</f>
        <v>18336.509230000003</v>
      </c>
      <c r="F56" s="61">
        <f>-'5.2 - 2023-2027'!V419</f>
        <v>21395.648560000001</v>
      </c>
      <c r="G56" s="61">
        <f>-'5.2 - 2023-2027'!AA419</f>
        <v>16669.669709999998</v>
      </c>
      <c r="H56" s="61">
        <f>-'5.2 - 2023-2027'!AF419</f>
        <v>169.67</v>
      </c>
      <c r="I56" s="61">
        <f>-'5.2 - 2023-2027'!AK419</f>
        <v>169.67</v>
      </c>
    </row>
    <row r="57" spans="1:9" x14ac:dyDescent="0.3">
      <c r="A57" s="55"/>
      <c r="B57" s="41"/>
      <c r="C57" s="47"/>
      <c r="D57" s="47"/>
      <c r="E57" s="47"/>
      <c r="F57" s="47"/>
      <c r="G57" s="47"/>
      <c r="H57" s="47"/>
      <c r="I57" s="47"/>
    </row>
    <row r="58" spans="1:9" x14ac:dyDescent="0.3">
      <c r="A58" s="57" t="s">
        <v>7</v>
      </c>
      <c r="B58" s="41"/>
      <c r="C58" s="61">
        <v>234687.25727999993</v>
      </c>
      <c r="D58" s="61">
        <f>C61</f>
        <v>236557.52246999994</v>
      </c>
      <c r="E58" s="61">
        <f>E63-E52</f>
        <v>234687.43602999998</v>
      </c>
      <c r="F58" s="61">
        <f>E61</f>
        <v>239968.2304</v>
      </c>
      <c r="G58" s="61">
        <f>F61</f>
        <v>241000.80806999997</v>
      </c>
      <c r="H58" s="61">
        <f>G61</f>
        <v>248783.51212999999</v>
      </c>
      <c r="I58" s="61">
        <f>H61</f>
        <v>265683.51183999999</v>
      </c>
    </row>
    <row r="59" spans="1:9" x14ac:dyDescent="0.3">
      <c r="A59" s="55" t="s">
        <v>8</v>
      </c>
      <c r="B59" s="41"/>
      <c r="C59" s="47">
        <f t="shared" ref="C59:I59" si="12">-C55</f>
        <v>1870.2651900000019</v>
      </c>
      <c r="D59" s="47">
        <f t="shared" si="12"/>
        <v>1435.5640000000058</v>
      </c>
      <c r="E59" s="47">
        <f t="shared" si="12"/>
        <v>5633.3041299999968</v>
      </c>
      <c r="F59" s="47">
        <f t="shared" si="12"/>
        <v>1032.5776700000024</v>
      </c>
      <c r="G59" s="47">
        <f t="shared" si="12"/>
        <v>7782.7040600000037</v>
      </c>
      <c r="H59" s="47">
        <f t="shared" si="12"/>
        <v>16899.99971</v>
      </c>
      <c r="I59" s="47">
        <f t="shared" si="12"/>
        <v>400</v>
      </c>
    </row>
    <row r="60" spans="1:9" x14ac:dyDescent="0.3">
      <c r="A60" s="55" t="s">
        <v>41</v>
      </c>
      <c r="B60" s="41"/>
      <c r="C60" s="47">
        <v>0</v>
      </c>
      <c r="D60" s="47">
        <v>0</v>
      </c>
      <c r="E60" s="47">
        <f>E61-E58-E59</f>
        <v>-352.509759999979</v>
      </c>
      <c r="F60" s="47">
        <f>F61-F58-F59</f>
        <v>-3.2741809263825417E-11</v>
      </c>
      <c r="G60" s="47">
        <f>G61-G58-G59</f>
        <v>1.4551915228366852E-11</v>
      </c>
      <c r="H60" s="47">
        <f>H61-H58-H59</f>
        <v>0</v>
      </c>
      <c r="I60" s="47">
        <f>I61-I58-I59</f>
        <v>0</v>
      </c>
    </row>
    <row r="61" spans="1:9" x14ac:dyDescent="0.3">
      <c r="A61" s="57" t="s">
        <v>9</v>
      </c>
      <c r="B61" s="41"/>
      <c r="C61" s="61">
        <f>SUM(C58:C60)</f>
        <v>236557.52246999994</v>
      </c>
      <c r="D61" s="61">
        <f>SUM(D58:D60)</f>
        <v>237993.08646999995</v>
      </c>
      <c r="E61" s="61">
        <f>E65-E56</f>
        <v>239968.2304</v>
      </c>
      <c r="F61" s="61">
        <f>F65-F56</f>
        <v>241000.80806999997</v>
      </c>
      <c r="G61" s="61">
        <f>G65-G56</f>
        <v>248783.51212999999</v>
      </c>
      <c r="H61" s="61">
        <f>H65-H56</f>
        <v>265683.51183999999</v>
      </c>
      <c r="I61" s="61">
        <f>I65-I56</f>
        <v>266083.51183999999</v>
      </c>
    </row>
    <row r="62" spans="1:9" x14ac:dyDescent="0.3">
      <c r="A62" s="41"/>
      <c r="B62" s="41"/>
      <c r="C62" s="47"/>
      <c r="D62" s="47"/>
      <c r="E62" s="47"/>
      <c r="F62" s="47"/>
      <c r="G62" s="47"/>
      <c r="H62" s="47"/>
      <c r="I62" s="47"/>
    </row>
    <row r="63" spans="1:9" x14ac:dyDescent="0.3">
      <c r="A63" s="57" t="s">
        <v>23</v>
      </c>
      <c r="B63" s="41"/>
      <c r="C63" s="47">
        <v>247474.98016999997</v>
      </c>
      <c r="D63" s="47">
        <f>C65</f>
        <v>258061.92176999996</v>
      </c>
      <c r="E63" s="47">
        <v>247475.15891999999</v>
      </c>
      <c r="F63" s="47">
        <f>E65</f>
        <v>258304.73963</v>
      </c>
      <c r="G63" s="47">
        <f>F65</f>
        <v>262396.45662999997</v>
      </c>
      <c r="H63" s="47">
        <f>G65</f>
        <v>265453.18183999998</v>
      </c>
      <c r="I63" s="47">
        <f>H65</f>
        <v>265853.18183999998</v>
      </c>
    </row>
    <row r="64" spans="1:9" x14ac:dyDescent="0.3">
      <c r="A64" s="55" t="s">
        <v>31</v>
      </c>
      <c r="B64" s="41"/>
      <c r="C64" s="47">
        <f>SUM(C53:C54,C60)</f>
        <v>10586.9416</v>
      </c>
      <c r="D64" s="47">
        <f>SUM(D53:D54,D60)</f>
        <v>6446.7737399999996</v>
      </c>
      <c r="E64" s="47">
        <f>E65-E63</f>
        <v>10829.580710000009</v>
      </c>
      <c r="F64" s="47">
        <f>F65-F63</f>
        <v>4091.7169999999751</v>
      </c>
      <c r="G64" s="47">
        <f>G65-G63</f>
        <v>3056.7252100000042</v>
      </c>
      <c r="H64" s="47">
        <f>H65-H63</f>
        <v>400</v>
      </c>
      <c r="I64" s="47">
        <f>I65-I63</f>
        <v>400</v>
      </c>
    </row>
    <row r="65" spans="1:9" x14ac:dyDescent="0.3">
      <c r="A65" s="57" t="s">
        <v>24</v>
      </c>
      <c r="B65" s="35"/>
      <c r="C65" s="47">
        <f>SUM(C63:C64)</f>
        <v>258061.92176999996</v>
      </c>
      <c r="D65" s="47">
        <f>SUM(D63:D64)</f>
        <v>264508.69550999993</v>
      </c>
      <c r="E65" s="47">
        <v>258304.73963</v>
      </c>
      <c r="F65" s="47">
        <v>262396.45662999997</v>
      </c>
      <c r="G65" s="47">
        <v>265453.18183999998</v>
      </c>
      <c r="H65" s="47">
        <v>265853.18183999998</v>
      </c>
      <c r="I65" s="47">
        <v>266253.18183999998</v>
      </c>
    </row>
    <row r="106" spans="4:9" x14ac:dyDescent="0.3">
      <c r="D106" s="5"/>
      <c r="E106" s="5"/>
      <c r="F106" s="5"/>
      <c r="G106" s="5"/>
      <c r="H106" s="5"/>
      <c r="I106" s="5"/>
    </row>
    <row r="107" spans="4:9" x14ac:dyDescent="0.3">
      <c r="D107" s="5"/>
      <c r="E107" s="5"/>
      <c r="F107" s="5"/>
      <c r="G107" s="5"/>
      <c r="H107" s="5"/>
      <c r="I107" s="5"/>
    </row>
    <row r="108" spans="4:9" x14ac:dyDescent="0.3">
      <c r="D108" s="5"/>
      <c r="E108" s="5"/>
      <c r="F108" s="5"/>
      <c r="G108" s="5"/>
      <c r="H108" s="5"/>
      <c r="I108" s="5"/>
    </row>
    <row r="109" spans="4:9" x14ac:dyDescent="0.3">
      <c r="D109" s="5"/>
      <c r="E109" s="5"/>
      <c r="F109" s="5"/>
      <c r="G109" s="5"/>
      <c r="H109" s="5"/>
      <c r="I109" s="5"/>
    </row>
    <row r="110" spans="4:9" x14ac:dyDescent="0.3">
      <c r="D110" s="5"/>
      <c r="E110" s="5"/>
      <c r="F110" s="5"/>
      <c r="G110" s="5"/>
      <c r="H110" s="5"/>
      <c r="I110" s="5"/>
    </row>
    <row r="111" spans="4:9" x14ac:dyDescent="0.3">
      <c r="D111" s="5"/>
      <c r="E111" s="5"/>
      <c r="F111" s="5"/>
      <c r="G111" s="5"/>
      <c r="H111" s="5"/>
      <c r="I111" s="5"/>
    </row>
    <row r="112" spans="4:9" x14ac:dyDescent="0.3">
      <c r="D112" s="5"/>
      <c r="E112" s="5"/>
      <c r="F112" s="5"/>
      <c r="G112" s="5"/>
      <c r="H112" s="5"/>
      <c r="I112" s="5"/>
    </row>
    <row r="113" spans="4:9" x14ac:dyDescent="0.3">
      <c r="D113" s="5"/>
      <c r="E113" s="5"/>
      <c r="F113" s="5"/>
      <c r="G113" s="5"/>
      <c r="H113" s="5"/>
      <c r="I113" s="5"/>
    </row>
    <row r="114" spans="4:9" x14ac:dyDescent="0.3">
      <c r="D114" s="5"/>
      <c r="E114" s="5"/>
      <c r="F114" s="5"/>
      <c r="G114" s="5"/>
      <c r="H114" s="5"/>
      <c r="I114" s="5"/>
    </row>
    <row r="115" spans="4:9" x14ac:dyDescent="0.3">
      <c r="D115" s="5"/>
      <c r="E115" s="5"/>
      <c r="F115" s="5"/>
      <c r="G115" s="5"/>
      <c r="H115" s="5"/>
      <c r="I115" s="5"/>
    </row>
    <row r="116" spans="4:9" x14ac:dyDescent="0.3">
      <c r="D116" s="5"/>
      <c r="E116" s="5"/>
      <c r="F116" s="5"/>
      <c r="G116" s="5"/>
      <c r="H116" s="5"/>
      <c r="I116" s="5"/>
    </row>
    <row r="117" spans="4:9" x14ac:dyDescent="0.3">
      <c r="D117" s="5"/>
      <c r="E117" s="5"/>
      <c r="F117" s="5"/>
      <c r="G117" s="5"/>
      <c r="H117" s="5"/>
      <c r="I117" s="5"/>
    </row>
    <row r="118" spans="4:9" x14ac:dyDescent="0.3">
      <c r="D118" s="5"/>
      <c r="E118" s="5"/>
      <c r="F118" s="5"/>
      <c r="G118" s="5"/>
      <c r="H118" s="5"/>
      <c r="I118" s="5"/>
    </row>
    <row r="119" spans="4:9" x14ac:dyDescent="0.3">
      <c r="D119" s="5"/>
      <c r="E119" s="5"/>
      <c r="F119" s="5"/>
      <c r="G119" s="5"/>
      <c r="H119" s="5"/>
      <c r="I119" s="5"/>
    </row>
    <row r="120" spans="4:9" x14ac:dyDescent="0.3">
      <c r="D120" s="5"/>
      <c r="E120" s="5"/>
      <c r="F120" s="5"/>
      <c r="G120" s="5"/>
      <c r="H120" s="5"/>
      <c r="I120" s="5"/>
    </row>
    <row r="121" spans="4:9" x14ac:dyDescent="0.3">
      <c r="D121" s="5"/>
      <c r="E121" s="5"/>
      <c r="F121" s="5"/>
      <c r="G121" s="5"/>
      <c r="H121" s="5"/>
      <c r="I121" s="5"/>
    </row>
    <row r="122" spans="4:9" x14ac:dyDescent="0.3">
      <c r="D122" s="5"/>
      <c r="E122" s="5"/>
      <c r="F122" s="5"/>
      <c r="G122" s="5"/>
      <c r="H122" s="5"/>
      <c r="I122" s="5"/>
    </row>
    <row r="123" spans="4:9" x14ac:dyDescent="0.3">
      <c r="D123" s="5"/>
      <c r="E123" s="5"/>
      <c r="F123" s="5"/>
      <c r="G123" s="5"/>
      <c r="H123" s="5"/>
      <c r="I123" s="5"/>
    </row>
    <row r="124" spans="4:9" x14ac:dyDescent="0.3">
      <c r="D124" s="5"/>
      <c r="E124" s="5"/>
      <c r="F124" s="5"/>
      <c r="G124" s="5"/>
      <c r="H124" s="5"/>
      <c r="I124" s="5"/>
    </row>
    <row r="125" spans="4:9" x14ac:dyDescent="0.3">
      <c r="D125" s="5"/>
      <c r="E125" s="5"/>
      <c r="F125" s="5"/>
      <c r="G125" s="5"/>
      <c r="H125" s="5"/>
      <c r="I125" s="5"/>
    </row>
    <row r="126" spans="4:9" x14ac:dyDescent="0.3">
      <c r="D126" s="5"/>
      <c r="E126" s="5"/>
      <c r="F126" s="5"/>
      <c r="G126" s="5"/>
      <c r="H126" s="5"/>
      <c r="I126" s="5"/>
    </row>
    <row r="127" spans="4:9" x14ac:dyDescent="0.3">
      <c r="D127" s="5"/>
      <c r="E127" s="5"/>
      <c r="F127" s="5"/>
      <c r="G127" s="5"/>
      <c r="H127" s="5"/>
      <c r="I127" s="5"/>
    </row>
    <row r="128" spans="4:9" x14ac:dyDescent="0.3">
      <c r="D128" s="5"/>
      <c r="E128" s="5"/>
      <c r="F128" s="5"/>
      <c r="G128" s="5"/>
      <c r="H128" s="5"/>
      <c r="I128" s="5"/>
    </row>
    <row r="129" spans="4:9" x14ac:dyDescent="0.3">
      <c r="D129" s="5"/>
      <c r="E129" s="5"/>
      <c r="F129" s="5"/>
      <c r="G129" s="5"/>
      <c r="H129" s="5"/>
      <c r="I129" s="5"/>
    </row>
    <row r="130" spans="4:9" x14ac:dyDescent="0.3">
      <c r="D130" s="5"/>
      <c r="E130" s="5"/>
      <c r="F130" s="5"/>
      <c r="G130" s="5"/>
      <c r="H130" s="5"/>
      <c r="I130" s="5"/>
    </row>
    <row r="131" spans="4:9" x14ac:dyDescent="0.3">
      <c r="D131" s="5"/>
      <c r="E131" s="5"/>
      <c r="F131" s="5"/>
      <c r="G131" s="5"/>
      <c r="H131" s="5"/>
      <c r="I131" s="5"/>
    </row>
    <row r="132" spans="4:9" x14ac:dyDescent="0.3">
      <c r="D132" s="5"/>
      <c r="E132" s="5"/>
      <c r="F132" s="5"/>
      <c r="G132" s="5"/>
      <c r="H132" s="5"/>
      <c r="I132" s="5"/>
    </row>
    <row r="133" spans="4:9" x14ac:dyDescent="0.3">
      <c r="D133" s="5"/>
      <c r="E133" s="5"/>
      <c r="F133" s="5"/>
      <c r="G133" s="5"/>
      <c r="H133" s="5"/>
      <c r="I133" s="5"/>
    </row>
    <row r="134" spans="4:9" x14ac:dyDescent="0.3">
      <c r="D134" s="5"/>
      <c r="E134" s="5"/>
      <c r="F134" s="5"/>
      <c r="G134" s="5"/>
      <c r="H134" s="5"/>
      <c r="I134" s="5"/>
    </row>
    <row r="135" spans="4:9" x14ac:dyDescent="0.3">
      <c r="D135" s="5"/>
      <c r="E135" s="5"/>
      <c r="F135" s="5"/>
      <c r="G135" s="5"/>
      <c r="H135" s="5"/>
      <c r="I135" s="5"/>
    </row>
    <row r="136" spans="4:9" x14ac:dyDescent="0.3">
      <c r="D136" s="5"/>
      <c r="E136" s="5"/>
      <c r="F136" s="5"/>
      <c r="G136" s="5"/>
      <c r="H136" s="5"/>
      <c r="I136" s="5"/>
    </row>
    <row r="137" spans="4:9" x14ac:dyDescent="0.3">
      <c r="D137" s="5"/>
      <c r="E137" s="5"/>
      <c r="F137" s="5"/>
      <c r="G137" s="5"/>
      <c r="H137" s="5"/>
      <c r="I137" s="5"/>
    </row>
    <row r="138" spans="4:9" x14ac:dyDescent="0.3">
      <c r="D138" s="5"/>
      <c r="E138" s="5"/>
      <c r="F138" s="5"/>
      <c r="G138" s="5"/>
      <c r="H138" s="5"/>
      <c r="I138" s="5"/>
    </row>
    <row r="139" spans="4:9" x14ac:dyDescent="0.3">
      <c r="D139" s="5"/>
      <c r="E139" s="5"/>
      <c r="F139" s="5"/>
      <c r="G139" s="5"/>
      <c r="H139" s="5"/>
      <c r="I139" s="5"/>
    </row>
    <row r="140" spans="4:9" x14ac:dyDescent="0.3">
      <c r="D140" s="5"/>
      <c r="E140" s="5"/>
      <c r="F140" s="5"/>
      <c r="G140" s="5"/>
      <c r="H140" s="5"/>
      <c r="I140" s="5"/>
    </row>
    <row r="141" spans="4:9" x14ac:dyDescent="0.3">
      <c r="D141" s="5"/>
      <c r="E141" s="5"/>
      <c r="F141" s="5"/>
      <c r="G141" s="5"/>
      <c r="H141" s="5"/>
      <c r="I141" s="5"/>
    </row>
    <row r="142" spans="4:9" x14ac:dyDescent="0.3">
      <c r="D142" s="5"/>
      <c r="E142" s="5"/>
      <c r="F142" s="5"/>
      <c r="G142" s="5"/>
      <c r="H142" s="5"/>
      <c r="I142" s="5"/>
    </row>
  </sheetData>
  <mergeCells count="1">
    <mergeCell ref="A3:I3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EA73-5897-4497-B305-A754F745E975}">
  <dimension ref="A1:AL435"/>
  <sheetViews>
    <sheetView showGridLines="0" tabSelected="1" view="pageBreakPreview" zoomScale="55" zoomScaleNormal="100" zoomScaleSheetLayoutView="55" workbookViewId="0">
      <pane xSplit="3" ySplit="5" topLeftCell="D137" activePane="bottomRight" state="frozen"/>
      <selection activeCell="W9" sqref="W9"/>
      <selection pane="topRight" activeCell="W9" sqref="W9"/>
      <selection pane="bottomLeft" activeCell="W9" sqref="W9"/>
      <selection pane="bottomRight" activeCell="Y163" sqref="Y163"/>
    </sheetView>
  </sheetViews>
  <sheetFormatPr defaultRowHeight="14.4" outlineLevelRow="1" x14ac:dyDescent="0.3"/>
  <cols>
    <col min="2" max="2" width="54.77734375" customWidth="1"/>
    <col min="3" max="3" width="3.21875" customWidth="1"/>
    <col min="4" max="7" width="11.21875" customWidth="1"/>
    <col min="8" max="8" width="1.88671875" customWidth="1"/>
    <col min="9" max="12" width="11.21875" customWidth="1"/>
    <col min="13" max="13" width="1.88671875" customWidth="1"/>
    <col min="14" max="17" width="9.77734375" customWidth="1"/>
    <col min="18" max="18" width="3.5546875" customWidth="1"/>
    <col min="19" max="22" width="9.77734375" customWidth="1"/>
    <col min="23" max="23" width="3.5546875" customWidth="1"/>
    <col min="24" max="27" width="9.77734375" customWidth="1"/>
    <col min="28" max="28" width="3.5546875" customWidth="1"/>
    <col min="29" max="32" width="9.77734375" customWidth="1"/>
    <col min="33" max="33" width="3.5546875" customWidth="1"/>
    <col min="34" max="37" width="9.77734375" customWidth="1"/>
    <col min="38" max="38" width="4.21875" customWidth="1"/>
  </cols>
  <sheetData>
    <row r="1" spans="1:38" x14ac:dyDescent="0.3">
      <c r="B1" s="6" t="str">
        <f>'5.1'!$A$1</f>
        <v>YEC 2025-27 GRA, YUB ORDER 2026-01 COMPLIANCE FILING</v>
      </c>
      <c r="C1" s="11"/>
      <c r="D1" s="11"/>
      <c r="E1" s="11"/>
      <c r="F1" s="11"/>
      <c r="G1" s="11"/>
      <c r="H1" s="11"/>
      <c r="I1" s="11"/>
      <c r="J1" s="11"/>
      <c r="K1" s="11"/>
      <c r="L1" s="12" t="s">
        <v>120</v>
      </c>
      <c r="M1" s="11"/>
      <c r="N1" s="11"/>
      <c r="O1" s="11"/>
      <c r="P1" s="11"/>
      <c r="Q1" s="11"/>
      <c r="R1" s="11"/>
      <c r="S1" s="11"/>
      <c r="T1" s="11"/>
      <c r="U1" s="11"/>
      <c r="V1" s="12" t="s">
        <v>120</v>
      </c>
      <c r="W1" s="11"/>
      <c r="X1" s="11"/>
      <c r="Y1" s="11"/>
      <c r="Z1" s="11"/>
      <c r="AA1" s="11"/>
      <c r="AB1" s="11"/>
      <c r="AC1" s="11"/>
      <c r="AD1" s="11"/>
      <c r="AE1" s="11"/>
      <c r="AF1" s="12" t="s">
        <v>120</v>
      </c>
      <c r="AG1" s="11"/>
      <c r="AH1" s="11"/>
      <c r="AI1" s="11"/>
      <c r="AJ1" s="11"/>
      <c r="AK1" s="12" t="s">
        <v>120</v>
      </c>
      <c r="AL1" s="11"/>
    </row>
    <row r="2" spans="1:38" x14ac:dyDescent="0.3">
      <c r="B2" s="6" t="s">
        <v>80</v>
      </c>
      <c r="C2" s="6"/>
      <c r="D2" s="6"/>
      <c r="E2" s="6"/>
      <c r="F2" s="6"/>
      <c r="G2" s="6"/>
      <c r="H2" s="6"/>
      <c r="I2" s="6"/>
      <c r="J2" s="6"/>
      <c r="K2" s="6"/>
      <c r="L2" s="13" t="str">
        <f>'5.1'!$I$2</f>
        <v>February 10, 2026</v>
      </c>
      <c r="M2" s="6"/>
      <c r="N2" s="6"/>
      <c r="O2" s="6"/>
      <c r="P2" s="6"/>
      <c r="Q2" s="6"/>
      <c r="R2" s="6"/>
      <c r="S2" s="6"/>
      <c r="T2" s="6"/>
      <c r="U2" s="6"/>
      <c r="V2" s="13" t="str">
        <f>'5.1'!$I$2</f>
        <v>February 10, 2026</v>
      </c>
      <c r="W2" s="6"/>
      <c r="X2" s="6"/>
      <c r="Y2" s="6"/>
      <c r="Z2" s="6"/>
      <c r="AA2" s="6"/>
      <c r="AB2" s="6"/>
      <c r="AC2" s="6"/>
      <c r="AD2" s="6"/>
      <c r="AE2" s="6"/>
      <c r="AF2" s="13" t="str">
        <f>'5.1'!$I$2</f>
        <v>February 10, 2026</v>
      </c>
      <c r="AG2" s="6"/>
      <c r="AH2" s="6"/>
      <c r="AI2" s="6"/>
      <c r="AJ2" s="6"/>
      <c r="AK2" s="13" t="str">
        <f>'5.1'!$I$2</f>
        <v>February 10, 2026</v>
      </c>
      <c r="AL2" s="6"/>
    </row>
    <row r="3" spans="1:38" ht="15" thickBot="1" x14ac:dyDescent="0.35">
      <c r="B3" s="11" t="s">
        <v>15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ht="15" thickBot="1" x14ac:dyDescent="0.35">
      <c r="B4" s="6"/>
      <c r="C4" s="6"/>
      <c r="D4" s="34" t="s">
        <v>101</v>
      </c>
      <c r="E4" s="34"/>
      <c r="F4" s="34"/>
      <c r="G4" s="34"/>
      <c r="H4" s="22"/>
      <c r="I4" s="34" t="s">
        <v>102</v>
      </c>
      <c r="J4" s="34"/>
      <c r="K4" s="34"/>
      <c r="L4" s="34"/>
      <c r="M4" s="22"/>
      <c r="N4" s="34" t="s">
        <v>103</v>
      </c>
      <c r="O4" s="34"/>
      <c r="P4" s="34"/>
      <c r="Q4" s="34"/>
      <c r="R4" s="22"/>
      <c r="S4" s="34" t="s">
        <v>104</v>
      </c>
      <c r="T4" s="34"/>
      <c r="U4" s="34"/>
      <c r="V4" s="34"/>
      <c r="W4" s="22"/>
      <c r="X4" s="34" t="s">
        <v>105</v>
      </c>
      <c r="Y4" s="34"/>
      <c r="Z4" s="34"/>
      <c r="AA4" s="34"/>
      <c r="AB4" s="22"/>
      <c r="AC4" s="34" t="s">
        <v>106</v>
      </c>
      <c r="AD4" s="34"/>
      <c r="AE4" s="34"/>
      <c r="AF4" s="34"/>
      <c r="AG4" s="22"/>
      <c r="AH4" s="34" t="s">
        <v>107</v>
      </c>
      <c r="AI4" s="34"/>
      <c r="AJ4" s="34"/>
      <c r="AK4" s="34"/>
    </row>
    <row r="5" spans="1:38" s="6" customFormat="1" ht="29.4" thickBot="1" x14ac:dyDescent="0.35">
      <c r="B5" s="7" t="s">
        <v>42</v>
      </c>
      <c r="C5" s="7"/>
      <c r="D5" s="24" t="s">
        <v>43</v>
      </c>
      <c r="E5" s="24" t="s">
        <v>81</v>
      </c>
      <c r="F5" s="24" t="s">
        <v>44</v>
      </c>
      <c r="G5" s="24" t="s">
        <v>45</v>
      </c>
      <c r="H5" s="21"/>
      <c r="I5" s="24" t="s">
        <v>43</v>
      </c>
      <c r="J5" s="24" t="s">
        <v>81</v>
      </c>
      <c r="K5" s="24" t="s">
        <v>44</v>
      </c>
      <c r="L5" s="24" t="s">
        <v>45</v>
      </c>
      <c r="M5" s="21"/>
      <c r="N5" s="24" t="s">
        <v>43</v>
      </c>
      <c r="O5" s="24" t="s">
        <v>81</v>
      </c>
      <c r="P5" s="24" t="s">
        <v>44</v>
      </c>
      <c r="Q5" s="24" t="s">
        <v>45</v>
      </c>
      <c r="R5" s="21"/>
      <c r="S5" s="24" t="s">
        <v>43</v>
      </c>
      <c r="T5" s="24" t="s">
        <v>81</v>
      </c>
      <c r="U5" s="24" t="s">
        <v>44</v>
      </c>
      <c r="V5" s="24" t="s">
        <v>45</v>
      </c>
      <c r="W5" s="21"/>
      <c r="X5" s="24" t="s">
        <v>43</v>
      </c>
      <c r="Y5" s="24" t="s">
        <v>81</v>
      </c>
      <c r="Z5" s="24" t="s">
        <v>44</v>
      </c>
      <c r="AA5" s="24" t="s">
        <v>45</v>
      </c>
      <c r="AB5" s="21"/>
      <c r="AC5" s="24" t="s">
        <v>43</v>
      </c>
      <c r="AD5" s="24" t="s">
        <v>81</v>
      </c>
      <c r="AE5" s="24" t="s">
        <v>44</v>
      </c>
      <c r="AF5" s="24" t="s">
        <v>45</v>
      </c>
      <c r="AG5" s="21"/>
      <c r="AH5" s="24" t="s">
        <v>43</v>
      </c>
      <c r="AI5" s="24" t="s">
        <v>81</v>
      </c>
      <c r="AJ5" s="24" t="s">
        <v>44</v>
      </c>
      <c r="AK5" s="24" t="s">
        <v>45</v>
      </c>
      <c r="AL5" s="8"/>
    </row>
    <row r="6" spans="1:38" s="6" customFormat="1" x14ac:dyDescent="0.3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s="6" customFormat="1" x14ac:dyDescent="0.3">
      <c r="B7" s="6" t="s">
        <v>82</v>
      </c>
      <c r="D7" s="26"/>
      <c r="E7" s="26"/>
      <c r="F7" s="26"/>
      <c r="G7" s="26"/>
      <c r="H7" s="27"/>
      <c r="I7" s="26"/>
      <c r="J7" s="26"/>
      <c r="K7" s="26"/>
      <c r="L7" s="26"/>
      <c r="M7" s="27"/>
      <c r="N7" s="26"/>
      <c r="O7" s="26"/>
      <c r="P7" s="26"/>
      <c r="Q7" s="26"/>
      <c r="R7" s="27"/>
      <c r="S7" s="26"/>
      <c r="T7" s="26"/>
      <c r="U7" s="26"/>
      <c r="V7" s="26"/>
      <c r="W7" s="27"/>
      <c r="X7" s="26"/>
      <c r="Y7" s="26"/>
      <c r="Z7" s="26"/>
      <c r="AA7" s="26"/>
      <c r="AB7" s="27"/>
      <c r="AC7" s="26"/>
      <c r="AD7" s="26"/>
      <c r="AE7" s="26"/>
      <c r="AF7" s="26"/>
      <c r="AG7" s="27"/>
      <c r="AH7" s="26"/>
      <c r="AI7" s="26"/>
      <c r="AJ7" s="26"/>
      <c r="AK7" s="26"/>
      <c r="AL7" s="26"/>
    </row>
    <row r="8" spans="1:38" s="6" customFormat="1" x14ac:dyDescent="0.3">
      <c r="B8" s="6" t="s">
        <v>29</v>
      </c>
      <c r="D8" s="26"/>
      <c r="E8" s="26"/>
      <c r="F8" s="26"/>
      <c r="G8" s="26"/>
      <c r="H8" s="27"/>
      <c r="I8" s="26"/>
      <c r="J8" s="26"/>
      <c r="K8" s="26"/>
      <c r="L8" s="26"/>
      <c r="M8" s="27"/>
      <c r="N8" s="26"/>
      <c r="O8" s="26"/>
      <c r="P8" s="26"/>
      <c r="Q8" s="26"/>
      <c r="R8" s="27"/>
      <c r="S8" s="26"/>
      <c r="T8" s="26"/>
      <c r="U8" s="26"/>
      <c r="V8" s="26"/>
      <c r="W8" s="27"/>
      <c r="X8" s="26"/>
      <c r="Y8" s="26"/>
      <c r="Z8" s="26"/>
      <c r="AA8" s="26"/>
      <c r="AB8" s="27"/>
      <c r="AC8" s="26"/>
      <c r="AD8" s="26"/>
      <c r="AE8" s="26"/>
      <c r="AF8" s="26"/>
      <c r="AG8" s="27"/>
      <c r="AH8" s="26"/>
      <c r="AI8" s="26"/>
      <c r="AJ8" s="26"/>
      <c r="AK8" s="26"/>
      <c r="AL8" s="26"/>
    </row>
    <row r="9" spans="1:38" x14ac:dyDescent="0.3">
      <c r="A9" s="25" t="s">
        <v>93</v>
      </c>
      <c r="B9" s="17" t="s">
        <v>128</v>
      </c>
      <c r="D9" s="16">
        <v>0</v>
      </c>
      <c r="E9" s="16">
        <v>0</v>
      </c>
      <c r="F9" s="16">
        <v>0</v>
      </c>
      <c r="G9" s="16">
        <v>0</v>
      </c>
      <c r="H9" s="23"/>
      <c r="I9" s="16">
        <v>0</v>
      </c>
      <c r="J9" s="16">
        <v>0</v>
      </c>
      <c r="K9" s="16">
        <v>0</v>
      </c>
      <c r="L9" s="16">
        <v>0</v>
      </c>
      <c r="M9" s="23"/>
      <c r="N9" s="16">
        <v>0</v>
      </c>
      <c r="O9" s="16">
        <v>170.61336</v>
      </c>
      <c r="P9" s="16">
        <v>0</v>
      </c>
      <c r="Q9" s="16">
        <f t="shared" ref="Q9:Q22" si="0">SUM(N9:P9)</f>
        <v>170.61336</v>
      </c>
      <c r="R9" s="23"/>
      <c r="S9" s="16">
        <f t="shared" ref="S9:S22" si="1">Q9</f>
        <v>170.61336</v>
      </c>
      <c r="T9" s="16">
        <v>3541.3532200000004</v>
      </c>
      <c r="U9" s="16">
        <v>0</v>
      </c>
      <c r="V9" s="16">
        <f t="shared" ref="V9:V22" si="2">SUM(S9:U9)</f>
        <v>3711.9665800000002</v>
      </c>
      <c r="W9" s="23"/>
      <c r="X9" s="16">
        <f t="shared" ref="X9:X22" si="3">V9</f>
        <v>3711.9665800000002</v>
      </c>
      <c r="Y9" s="16">
        <v>5221.3500000000004</v>
      </c>
      <c r="Z9" s="16">
        <v>0</v>
      </c>
      <c r="AA9" s="16">
        <f t="shared" ref="AA9:AA22" si="4">SUM(X9:Z9)</f>
        <v>8933.3165800000006</v>
      </c>
      <c r="AB9" s="23"/>
      <c r="AC9" s="16">
        <f t="shared" ref="AC9:AC22" si="5">AA9</f>
        <v>8933.3165800000006</v>
      </c>
      <c r="AD9" s="16">
        <v>35914.769999999997</v>
      </c>
      <c r="AE9" s="16">
        <v>0</v>
      </c>
      <c r="AF9" s="16">
        <f t="shared" ref="AF9:AF22" si="6">SUM(AC9:AE9)</f>
        <v>44848.086579999996</v>
      </c>
      <c r="AG9" s="23"/>
      <c r="AH9" s="16">
        <f t="shared" ref="AH9:AH22" si="7">AF9</f>
        <v>44848.086579999996</v>
      </c>
      <c r="AI9" s="16">
        <v>29075.97</v>
      </c>
      <c r="AJ9" s="16">
        <v>0</v>
      </c>
      <c r="AK9" s="16">
        <f t="shared" ref="AK9:AK22" si="8">SUM(AH9:AJ9)</f>
        <v>73924.056580000004</v>
      </c>
      <c r="AL9" s="16"/>
    </row>
    <row r="10" spans="1:38" x14ac:dyDescent="0.3">
      <c r="B10" s="17" t="s">
        <v>129</v>
      </c>
      <c r="D10" s="16">
        <v>0</v>
      </c>
      <c r="E10" s="16">
        <v>0</v>
      </c>
      <c r="F10" s="16">
        <v>0</v>
      </c>
      <c r="G10" s="16">
        <v>0</v>
      </c>
      <c r="H10" s="23"/>
      <c r="I10" s="16">
        <v>0</v>
      </c>
      <c r="J10" s="16">
        <v>0</v>
      </c>
      <c r="K10" s="16">
        <v>0</v>
      </c>
      <c r="L10" s="16">
        <v>0</v>
      </c>
      <c r="M10" s="23"/>
      <c r="N10" s="16">
        <v>0</v>
      </c>
      <c r="O10" s="16">
        <v>0</v>
      </c>
      <c r="P10" s="16">
        <v>0</v>
      </c>
      <c r="Q10" s="16">
        <f t="shared" si="0"/>
        <v>0</v>
      </c>
      <c r="R10" s="23"/>
      <c r="S10" s="16">
        <f t="shared" si="1"/>
        <v>0</v>
      </c>
      <c r="T10" s="16">
        <v>0</v>
      </c>
      <c r="U10" s="16">
        <v>0</v>
      </c>
      <c r="V10" s="16">
        <f t="shared" si="2"/>
        <v>0</v>
      </c>
      <c r="W10" s="23"/>
      <c r="X10" s="16">
        <f t="shared" si="3"/>
        <v>0</v>
      </c>
      <c r="Y10" s="16">
        <v>4114.3500000000004</v>
      </c>
      <c r="Z10" s="16">
        <v>0</v>
      </c>
      <c r="AA10" s="16">
        <f t="shared" si="4"/>
        <v>4114.3500000000004</v>
      </c>
      <c r="AB10" s="23"/>
      <c r="AC10" s="16">
        <f t="shared" si="5"/>
        <v>4114.3500000000004</v>
      </c>
      <c r="AD10" s="16">
        <v>503.07</v>
      </c>
      <c r="AE10" s="16">
        <v>0</v>
      </c>
      <c r="AF10" s="16">
        <f t="shared" si="6"/>
        <v>4617.42</v>
      </c>
      <c r="AG10" s="23"/>
      <c r="AH10" s="16">
        <f t="shared" si="7"/>
        <v>4617.42</v>
      </c>
      <c r="AI10" s="16">
        <v>6905.22</v>
      </c>
      <c r="AJ10" s="16">
        <v>0</v>
      </c>
      <c r="AK10" s="16">
        <f t="shared" si="8"/>
        <v>11522.64</v>
      </c>
      <c r="AL10" s="16"/>
    </row>
    <row r="11" spans="1:38" x14ac:dyDescent="0.3">
      <c r="A11" s="25" t="s">
        <v>96</v>
      </c>
      <c r="B11" s="17" t="s">
        <v>130</v>
      </c>
      <c r="D11" s="16">
        <v>6297.31178</v>
      </c>
      <c r="E11" s="16">
        <v>28650</v>
      </c>
      <c r="F11" s="16">
        <v>0</v>
      </c>
      <c r="G11" s="16">
        <f>SUM(D11:F11)</f>
        <v>34947.311780000004</v>
      </c>
      <c r="H11" s="23"/>
      <c r="I11" s="16">
        <f t="shared" ref="I11:I16" si="9">G11</f>
        <v>34947.311780000004</v>
      </c>
      <c r="J11" s="16">
        <v>22556.68822</v>
      </c>
      <c r="K11" s="16">
        <v>-18175.455000000002</v>
      </c>
      <c r="L11" s="16">
        <f t="shared" ref="L11:L16" si="10">SUM(I11:K11)</f>
        <v>39328.544999999998</v>
      </c>
      <c r="M11" s="23"/>
      <c r="N11" s="16">
        <v>6297.31178</v>
      </c>
      <c r="O11" s="16">
        <v>31122.79564</v>
      </c>
      <c r="P11" s="16">
        <v>0</v>
      </c>
      <c r="Q11" s="16">
        <f t="shared" si="0"/>
        <v>37420.10742</v>
      </c>
      <c r="R11" s="23"/>
      <c r="S11" s="16">
        <f t="shared" si="1"/>
        <v>37420.10742</v>
      </c>
      <c r="T11" s="16">
        <v>14442.037689999999</v>
      </c>
      <c r="U11" s="16">
        <v>0</v>
      </c>
      <c r="V11" s="16">
        <f t="shared" si="2"/>
        <v>51862.145109999998</v>
      </c>
      <c r="W11" s="23"/>
      <c r="X11" s="16">
        <f t="shared" si="3"/>
        <v>51862.145109999998</v>
      </c>
      <c r="Y11" s="16">
        <v>10480</v>
      </c>
      <c r="Z11" s="16">
        <v>-62342.145109999998</v>
      </c>
      <c r="AA11" s="16">
        <f t="shared" si="4"/>
        <v>0</v>
      </c>
      <c r="AB11" s="23"/>
      <c r="AC11" s="16">
        <f t="shared" si="5"/>
        <v>0</v>
      </c>
      <c r="AD11" s="16">
        <v>0</v>
      </c>
      <c r="AE11" s="16">
        <v>0</v>
      </c>
      <c r="AF11" s="16">
        <f t="shared" si="6"/>
        <v>0</v>
      </c>
      <c r="AG11" s="23"/>
      <c r="AH11" s="16">
        <f t="shared" si="7"/>
        <v>0</v>
      </c>
      <c r="AI11" s="16">
        <v>0</v>
      </c>
      <c r="AJ11" s="16">
        <v>0</v>
      </c>
      <c r="AK11" s="16">
        <f t="shared" si="8"/>
        <v>0</v>
      </c>
      <c r="AL11" s="16"/>
    </row>
    <row r="12" spans="1:38" x14ac:dyDescent="0.3">
      <c r="B12" s="17" t="s">
        <v>131</v>
      </c>
      <c r="D12" s="16">
        <v>10000.697609999999</v>
      </c>
      <c r="E12" s="16">
        <v>5781.8440000000001</v>
      </c>
      <c r="F12" s="16">
        <v>0</v>
      </c>
      <c r="G12" s="16">
        <f>SUM(D12:F12)</f>
        <v>15782.54161</v>
      </c>
      <c r="H12" s="23"/>
      <c r="I12" s="16">
        <f t="shared" si="9"/>
        <v>15782.54161</v>
      </c>
      <c r="J12" s="16">
        <v>15168.15654</v>
      </c>
      <c r="K12" s="16">
        <v>0</v>
      </c>
      <c r="L12" s="16">
        <f t="shared" si="10"/>
        <v>30950.69815</v>
      </c>
      <c r="M12" s="23"/>
      <c r="N12" s="16">
        <v>10000.697609999999</v>
      </c>
      <c r="O12" s="16">
        <v>5781.8437400000003</v>
      </c>
      <c r="P12" s="16">
        <v>0</v>
      </c>
      <c r="Q12" s="16">
        <f t="shared" si="0"/>
        <v>15782.54135</v>
      </c>
      <c r="R12" s="23"/>
      <c r="S12" s="16">
        <f t="shared" si="1"/>
        <v>15782.54135</v>
      </c>
      <c r="T12" s="16">
        <v>4873.9136600000002</v>
      </c>
      <c r="U12" s="16">
        <v>0</v>
      </c>
      <c r="V12" s="16">
        <f t="shared" si="2"/>
        <v>20656.455009999998</v>
      </c>
      <c r="W12" s="23"/>
      <c r="X12" s="16">
        <f t="shared" si="3"/>
        <v>20656.455009999998</v>
      </c>
      <c r="Y12" s="16">
        <v>14301.445</v>
      </c>
      <c r="Z12" s="16">
        <v>0</v>
      </c>
      <c r="AA12" s="16">
        <f t="shared" si="4"/>
        <v>34957.900009999998</v>
      </c>
      <c r="AB12" s="23"/>
      <c r="AC12" s="16">
        <f t="shared" si="5"/>
        <v>34957.900009999998</v>
      </c>
      <c r="AD12" s="16">
        <v>0</v>
      </c>
      <c r="AE12" s="16">
        <v>-34957.900009999998</v>
      </c>
      <c r="AF12" s="16">
        <f t="shared" si="6"/>
        <v>0</v>
      </c>
      <c r="AG12" s="23"/>
      <c r="AH12" s="16">
        <f t="shared" si="7"/>
        <v>0</v>
      </c>
      <c r="AI12" s="16">
        <v>0</v>
      </c>
      <c r="AJ12" s="16">
        <v>0</v>
      </c>
      <c r="AK12" s="16">
        <f t="shared" si="8"/>
        <v>0</v>
      </c>
      <c r="AL12" s="16"/>
    </row>
    <row r="13" spans="1:38" x14ac:dyDescent="0.3">
      <c r="B13" s="17" t="s">
        <v>132</v>
      </c>
      <c r="D13">
        <v>0</v>
      </c>
      <c r="E13">
        <v>2500</v>
      </c>
      <c r="F13">
        <v>0</v>
      </c>
      <c r="G13" s="16">
        <f>SUM(D13:F13)</f>
        <v>2500</v>
      </c>
      <c r="I13" s="16">
        <f t="shared" si="9"/>
        <v>2500</v>
      </c>
      <c r="J13">
        <v>9500</v>
      </c>
      <c r="K13">
        <v>0</v>
      </c>
      <c r="L13" s="16">
        <f t="shared" si="10"/>
        <v>12000</v>
      </c>
      <c r="M13" s="23"/>
      <c r="N13" s="16">
        <v>0</v>
      </c>
      <c r="O13" s="16">
        <v>2122.81268</v>
      </c>
      <c r="P13" s="16">
        <v>0</v>
      </c>
      <c r="Q13" s="16">
        <f t="shared" si="0"/>
        <v>2122.81268</v>
      </c>
      <c r="R13" s="23"/>
      <c r="S13" s="16">
        <f t="shared" si="1"/>
        <v>2122.81268</v>
      </c>
      <c r="T13" s="16">
        <v>1065.0627400000001</v>
      </c>
      <c r="U13" s="16">
        <v>0</v>
      </c>
      <c r="V13" s="16">
        <f t="shared" si="2"/>
        <v>3187.8754200000003</v>
      </c>
      <c r="W13" s="23"/>
      <c r="X13" s="16">
        <f t="shared" si="3"/>
        <v>3187.8754200000003</v>
      </c>
      <c r="Y13" s="16">
        <v>42242.13</v>
      </c>
      <c r="Z13" s="16">
        <v>0</v>
      </c>
      <c r="AA13" s="16">
        <f t="shared" si="4"/>
        <v>45430.005420000001</v>
      </c>
      <c r="AB13" s="23"/>
      <c r="AC13" s="16">
        <f t="shared" si="5"/>
        <v>45430.005420000001</v>
      </c>
      <c r="AD13" s="16">
        <v>33214.629999999997</v>
      </c>
      <c r="AE13" s="16">
        <v>-78644.635420000006</v>
      </c>
      <c r="AF13" s="16">
        <f t="shared" si="6"/>
        <v>0</v>
      </c>
      <c r="AG13" s="23"/>
      <c r="AH13" s="16">
        <f t="shared" si="7"/>
        <v>0</v>
      </c>
      <c r="AI13" s="16">
        <v>0</v>
      </c>
      <c r="AJ13" s="16">
        <v>0</v>
      </c>
      <c r="AK13" s="16">
        <f t="shared" si="8"/>
        <v>0</v>
      </c>
      <c r="AL13" s="16"/>
    </row>
    <row r="14" spans="1:38" x14ac:dyDescent="0.3">
      <c r="B14" s="17" t="s">
        <v>133</v>
      </c>
      <c r="D14" s="16">
        <v>0</v>
      </c>
      <c r="E14" s="16">
        <v>5289.6765300000006</v>
      </c>
      <c r="F14" s="16">
        <v>-5289.6765300000006</v>
      </c>
      <c r="G14" s="16">
        <f>SUM(D14:F14)</f>
        <v>0</v>
      </c>
      <c r="H14" s="23"/>
      <c r="I14" s="16">
        <f t="shared" si="9"/>
        <v>0</v>
      </c>
      <c r="J14" s="16">
        <v>410.32346999999999</v>
      </c>
      <c r="K14" s="16">
        <v>-410.32346999999999</v>
      </c>
      <c r="L14" s="16">
        <f t="shared" si="10"/>
        <v>0</v>
      </c>
      <c r="M14" s="23"/>
      <c r="N14" s="16">
        <v>0</v>
      </c>
      <c r="O14" s="16">
        <v>5289.6765300000006</v>
      </c>
      <c r="P14" s="16">
        <v>-5289.6765300000006</v>
      </c>
      <c r="Q14" s="16">
        <f t="shared" si="0"/>
        <v>0</v>
      </c>
      <c r="R14" s="23"/>
      <c r="S14" s="16">
        <f t="shared" si="1"/>
        <v>0</v>
      </c>
      <c r="T14" s="16">
        <v>1226.2985800000001</v>
      </c>
      <c r="U14" s="16">
        <v>-1226.2985800000001</v>
      </c>
      <c r="V14" s="16">
        <f t="shared" si="2"/>
        <v>0</v>
      </c>
      <c r="W14" s="23"/>
      <c r="X14" s="16">
        <f t="shared" si="3"/>
        <v>0</v>
      </c>
      <c r="Y14" s="16">
        <v>0</v>
      </c>
      <c r="Z14" s="16">
        <v>0</v>
      </c>
      <c r="AA14" s="16">
        <f t="shared" si="4"/>
        <v>0</v>
      </c>
      <c r="AB14" s="23"/>
      <c r="AC14" s="16">
        <f t="shared" si="5"/>
        <v>0</v>
      </c>
      <c r="AD14" s="16">
        <v>0</v>
      </c>
      <c r="AE14" s="16">
        <v>0</v>
      </c>
      <c r="AF14" s="16">
        <f t="shared" si="6"/>
        <v>0</v>
      </c>
      <c r="AG14" s="23"/>
      <c r="AH14" s="16">
        <f t="shared" si="7"/>
        <v>0</v>
      </c>
      <c r="AI14" s="16">
        <v>0</v>
      </c>
      <c r="AJ14" s="16">
        <v>0</v>
      </c>
      <c r="AK14" s="16">
        <f t="shared" si="8"/>
        <v>0</v>
      </c>
      <c r="AL14" s="16"/>
    </row>
    <row r="15" spans="1:38" x14ac:dyDescent="0.3">
      <c r="B15" s="17" t="s">
        <v>134</v>
      </c>
      <c r="D15" s="16">
        <v>324.48448999999999</v>
      </c>
      <c r="E15" s="16">
        <v>1000</v>
      </c>
      <c r="F15" s="16">
        <v>0</v>
      </c>
      <c r="G15" s="16">
        <f>SUM(D15:F15)</f>
        <v>1324.4844900000001</v>
      </c>
      <c r="H15" s="23"/>
      <c r="I15" s="16">
        <f t="shared" si="9"/>
        <v>1324.4844900000001</v>
      </c>
      <c r="J15" s="16">
        <v>3000</v>
      </c>
      <c r="K15" s="16">
        <v>0</v>
      </c>
      <c r="L15" s="16">
        <f t="shared" si="10"/>
        <v>4324.4844899999998</v>
      </c>
      <c r="M15" s="23"/>
      <c r="N15" s="16">
        <v>324.48448999999999</v>
      </c>
      <c r="O15" s="16">
        <v>75.320729999999998</v>
      </c>
      <c r="P15" s="16">
        <v>0</v>
      </c>
      <c r="Q15" s="16">
        <f t="shared" si="0"/>
        <v>399.80521999999996</v>
      </c>
      <c r="R15" s="23"/>
      <c r="S15" s="16">
        <f t="shared" si="1"/>
        <v>399.80521999999996</v>
      </c>
      <c r="T15" s="16">
        <v>811.67902000000004</v>
      </c>
      <c r="U15" s="16">
        <v>0</v>
      </c>
      <c r="V15" s="16">
        <f t="shared" si="2"/>
        <v>1211.48424</v>
      </c>
      <c r="W15" s="23"/>
      <c r="X15" s="16">
        <f t="shared" si="3"/>
        <v>1211.48424</v>
      </c>
      <c r="Y15" s="16">
        <v>2624</v>
      </c>
      <c r="Z15" s="16">
        <v>0</v>
      </c>
      <c r="AA15" s="16">
        <f t="shared" si="4"/>
        <v>3835.4842399999998</v>
      </c>
      <c r="AB15" s="23"/>
      <c r="AC15" s="16">
        <f t="shared" si="5"/>
        <v>3835.4842399999998</v>
      </c>
      <c r="AD15" s="16">
        <v>23995.25</v>
      </c>
      <c r="AE15" s="16">
        <v>-27830.734239999998</v>
      </c>
      <c r="AF15" s="16">
        <f t="shared" si="6"/>
        <v>0</v>
      </c>
      <c r="AG15" s="23"/>
      <c r="AH15" s="16">
        <f t="shared" si="7"/>
        <v>0</v>
      </c>
      <c r="AI15" s="16">
        <v>0</v>
      </c>
      <c r="AJ15" s="16">
        <v>0</v>
      </c>
      <c r="AK15" s="16">
        <f t="shared" si="8"/>
        <v>0</v>
      </c>
      <c r="AL15" s="16"/>
    </row>
    <row r="16" spans="1:38" x14ac:dyDescent="0.3">
      <c r="B16" s="17" t="s">
        <v>135</v>
      </c>
      <c r="D16" s="16">
        <v>0</v>
      </c>
      <c r="E16" s="16">
        <v>0</v>
      </c>
      <c r="F16" s="16">
        <v>0</v>
      </c>
      <c r="G16" s="16">
        <v>0</v>
      </c>
      <c r="H16" s="23"/>
      <c r="I16" s="16">
        <f t="shared" si="9"/>
        <v>0</v>
      </c>
      <c r="J16" s="16">
        <v>750</v>
      </c>
      <c r="K16" s="16">
        <v>0</v>
      </c>
      <c r="L16" s="16">
        <f t="shared" si="10"/>
        <v>750</v>
      </c>
      <c r="M16" s="23"/>
      <c r="N16" s="16">
        <v>0</v>
      </c>
      <c r="O16" s="16">
        <v>0</v>
      </c>
      <c r="P16" s="16">
        <v>0</v>
      </c>
      <c r="Q16" s="16">
        <f t="shared" si="0"/>
        <v>0</v>
      </c>
      <c r="R16" s="23"/>
      <c r="S16" s="16">
        <f t="shared" si="1"/>
        <v>0</v>
      </c>
      <c r="T16" s="16">
        <v>85.485429999999994</v>
      </c>
      <c r="U16" s="16">
        <v>0</v>
      </c>
      <c r="V16" s="16">
        <f t="shared" si="2"/>
        <v>85.485429999999994</v>
      </c>
      <c r="W16" s="23"/>
      <c r="X16" s="16">
        <f t="shared" si="3"/>
        <v>85.485429999999994</v>
      </c>
      <c r="Y16" s="16">
        <v>2450</v>
      </c>
      <c r="Z16" s="16">
        <v>-2535.4854300000002</v>
      </c>
      <c r="AA16" s="16">
        <f t="shared" si="4"/>
        <v>0</v>
      </c>
      <c r="AB16" s="23"/>
      <c r="AC16" s="16">
        <f t="shared" si="5"/>
        <v>0</v>
      </c>
      <c r="AD16" s="16">
        <v>0</v>
      </c>
      <c r="AE16" s="16">
        <v>0</v>
      </c>
      <c r="AF16" s="16">
        <f t="shared" si="6"/>
        <v>0</v>
      </c>
      <c r="AG16" s="23"/>
      <c r="AH16" s="16">
        <f t="shared" si="7"/>
        <v>0</v>
      </c>
      <c r="AI16" s="16">
        <v>0</v>
      </c>
      <c r="AJ16" s="16">
        <v>0</v>
      </c>
      <c r="AK16" s="16">
        <f t="shared" si="8"/>
        <v>0</v>
      </c>
      <c r="AL16" s="16"/>
    </row>
    <row r="17" spans="1:38" x14ac:dyDescent="0.3">
      <c r="B17" s="17" t="s">
        <v>136</v>
      </c>
      <c r="D17" s="16">
        <v>0</v>
      </c>
      <c r="E17" s="16">
        <v>0</v>
      </c>
      <c r="F17" s="16">
        <v>0</v>
      </c>
      <c r="G17" s="16">
        <v>0</v>
      </c>
      <c r="H17" s="23"/>
      <c r="I17" s="16">
        <v>0</v>
      </c>
      <c r="J17" s="16">
        <v>0</v>
      </c>
      <c r="K17" s="16">
        <v>0</v>
      </c>
      <c r="L17" s="16">
        <v>0</v>
      </c>
      <c r="M17" s="23"/>
      <c r="N17" s="28">
        <v>0</v>
      </c>
      <c r="O17" s="28">
        <v>0</v>
      </c>
      <c r="P17" s="28">
        <v>0</v>
      </c>
      <c r="Q17" s="16">
        <f t="shared" si="0"/>
        <v>0</v>
      </c>
      <c r="R17" s="23"/>
      <c r="S17" s="16">
        <f t="shared" si="1"/>
        <v>0</v>
      </c>
      <c r="T17" s="28">
        <v>0</v>
      </c>
      <c r="U17" s="28">
        <v>0</v>
      </c>
      <c r="V17" s="16">
        <f t="shared" si="2"/>
        <v>0</v>
      </c>
      <c r="W17" s="23"/>
      <c r="X17" s="16">
        <f t="shared" si="3"/>
        <v>0</v>
      </c>
      <c r="Y17" s="28">
        <v>300</v>
      </c>
      <c r="Z17" s="28">
        <v>-300</v>
      </c>
      <c r="AA17" s="16">
        <f t="shared" si="4"/>
        <v>0</v>
      </c>
      <c r="AB17" s="23"/>
      <c r="AC17" s="16">
        <f t="shared" si="5"/>
        <v>0</v>
      </c>
      <c r="AD17" s="28">
        <v>1200</v>
      </c>
      <c r="AE17" s="28">
        <v>-1200</v>
      </c>
      <c r="AF17" s="16">
        <f t="shared" si="6"/>
        <v>0</v>
      </c>
      <c r="AG17" s="23"/>
      <c r="AH17" s="16">
        <f t="shared" si="7"/>
        <v>0</v>
      </c>
      <c r="AI17" s="28">
        <v>1100</v>
      </c>
      <c r="AJ17" s="28">
        <v>-1100</v>
      </c>
      <c r="AK17" s="16">
        <f t="shared" si="8"/>
        <v>0</v>
      </c>
      <c r="AL17" s="28"/>
    </row>
    <row r="18" spans="1:38" x14ac:dyDescent="0.3">
      <c r="B18" s="17" t="s">
        <v>137</v>
      </c>
      <c r="D18" s="16">
        <v>0</v>
      </c>
      <c r="E18" s="16">
        <v>0</v>
      </c>
      <c r="F18" s="16">
        <v>0</v>
      </c>
      <c r="G18" s="16">
        <v>0</v>
      </c>
      <c r="H18" s="23"/>
      <c r="I18" s="16">
        <f>G18</f>
        <v>0</v>
      </c>
      <c r="J18" s="16">
        <v>200</v>
      </c>
      <c r="K18" s="16">
        <v>0</v>
      </c>
      <c r="L18" s="16">
        <f>SUM(I18:K18)</f>
        <v>200</v>
      </c>
      <c r="M18" s="23"/>
      <c r="N18" s="16">
        <v>0</v>
      </c>
      <c r="O18" s="16">
        <v>0</v>
      </c>
      <c r="P18" s="16">
        <v>0</v>
      </c>
      <c r="Q18" s="16">
        <f t="shared" si="0"/>
        <v>0</v>
      </c>
      <c r="R18" s="23"/>
      <c r="S18" s="16">
        <f t="shared" si="1"/>
        <v>0</v>
      </c>
      <c r="T18" s="16">
        <v>138.19763</v>
      </c>
      <c r="U18" s="16">
        <v>0</v>
      </c>
      <c r="V18" s="16">
        <f t="shared" si="2"/>
        <v>138.19763</v>
      </c>
      <c r="W18" s="23"/>
      <c r="X18" s="16">
        <f t="shared" si="3"/>
        <v>138.19763</v>
      </c>
      <c r="Y18" s="16">
        <v>100</v>
      </c>
      <c r="Z18" s="16">
        <v>0</v>
      </c>
      <c r="AA18" s="16">
        <f t="shared" si="4"/>
        <v>238.19763</v>
      </c>
      <c r="AB18" s="23"/>
      <c r="AC18" s="16">
        <f t="shared" si="5"/>
        <v>238.19763</v>
      </c>
      <c r="AD18" s="16">
        <v>5</v>
      </c>
      <c r="AE18" s="16">
        <v>0</v>
      </c>
      <c r="AF18" s="16">
        <f t="shared" si="6"/>
        <v>243.19763</v>
      </c>
      <c r="AG18" s="23"/>
      <c r="AH18" s="16">
        <f t="shared" si="7"/>
        <v>243.19763</v>
      </c>
      <c r="AI18" s="16">
        <v>5</v>
      </c>
      <c r="AJ18" s="16">
        <v>0</v>
      </c>
      <c r="AK18" s="16">
        <f t="shared" si="8"/>
        <v>248.19763</v>
      </c>
      <c r="AL18" s="16"/>
    </row>
    <row r="19" spans="1:38" x14ac:dyDescent="0.3">
      <c r="B19" s="17" t="s">
        <v>138</v>
      </c>
      <c r="D19" s="16">
        <v>0</v>
      </c>
      <c r="E19" s="16">
        <v>0</v>
      </c>
      <c r="F19" s="16">
        <v>0</v>
      </c>
      <c r="G19" s="16">
        <v>0</v>
      </c>
      <c r="H19" s="23"/>
      <c r="I19" s="16">
        <f>G19</f>
        <v>0</v>
      </c>
      <c r="J19" s="16">
        <v>200</v>
      </c>
      <c r="K19" s="16">
        <v>0</v>
      </c>
      <c r="L19" s="16">
        <f>SUM(I19:K19)</f>
        <v>200</v>
      </c>
      <c r="M19" s="23"/>
      <c r="N19" s="16">
        <v>0</v>
      </c>
      <c r="O19" s="16">
        <v>0</v>
      </c>
      <c r="P19" s="16">
        <v>0</v>
      </c>
      <c r="Q19" s="16">
        <f t="shared" si="0"/>
        <v>0</v>
      </c>
      <c r="R19" s="23"/>
      <c r="S19" s="16">
        <f t="shared" si="1"/>
        <v>0</v>
      </c>
      <c r="T19" s="16">
        <v>0</v>
      </c>
      <c r="U19" s="16">
        <v>0</v>
      </c>
      <c r="V19" s="16">
        <f t="shared" si="2"/>
        <v>0</v>
      </c>
      <c r="W19" s="23"/>
      <c r="X19" s="16">
        <f t="shared" si="3"/>
        <v>0</v>
      </c>
      <c r="Y19" s="16">
        <v>0</v>
      </c>
      <c r="Z19" s="16">
        <v>0</v>
      </c>
      <c r="AA19" s="16">
        <f t="shared" si="4"/>
        <v>0</v>
      </c>
      <c r="AB19" s="23"/>
      <c r="AC19" s="16">
        <f t="shared" si="5"/>
        <v>0</v>
      </c>
      <c r="AD19" s="16">
        <v>195</v>
      </c>
      <c r="AE19" s="16">
        <v>0</v>
      </c>
      <c r="AF19" s="16">
        <f t="shared" si="6"/>
        <v>195</v>
      </c>
      <c r="AG19" s="23"/>
      <c r="AH19" s="16">
        <f t="shared" si="7"/>
        <v>195</v>
      </c>
      <c r="AI19" s="16">
        <v>5</v>
      </c>
      <c r="AJ19" s="16">
        <v>0</v>
      </c>
      <c r="AK19" s="16">
        <f t="shared" si="8"/>
        <v>200</v>
      </c>
      <c r="AL19" s="16"/>
    </row>
    <row r="20" spans="1:38" x14ac:dyDescent="0.3">
      <c r="B20" s="17" t="s">
        <v>139</v>
      </c>
      <c r="D20" s="16">
        <v>0</v>
      </c>
      <c r="E20" s="16">
        <v>0</v>
      </c>
      <c r="F20" s="16">
        <v>0</v>
      </c>
      <c r="G20" s="16">
        <v>0</v>
      </c>
      <c r="H20" s="23"/>
      <c r="I20" s="16">
        <v>0</v>
      </c>
      <c r="J20" s="16">
        <v>0</v>
      </c>
      <c r="K20" s="16">
        <v>0</v>
      </c>
      <c r="L20" s="16">
        <v>0</v>
      </c>
      <c r="M20" s="23"/>
      <c r="N20" s="16">
        <v>0</v>
      </c>
      <c r="O20" s="16">
        <v>0</v>
      </c>
      <c r="P20" s="16">
        <v>0</v>
      </c>
      <c r="Q20" s="16">
        <f t="shared" si="0"/>
        <v>0</v>
      </c>
      <c r="R20" s="23"/>
      <c r="S20" s="16">
        <f t="shared" si="1"/>
        <v>0</v>
      </c>
      <c r="T20" s="16">
        <v>0</v>
      </c>
      <c r="U20" s="16">
        <v>0</v>
      </c>
      <c r="V20" s="16">
        <f t="shared" si="2"/>
        <v>0</v>
      </c>
      <c r="W20" s="23"/>
      <c r="X20" s="16">
        <f t="shared" si="3"/>
        <v>0</v>
      </c>
      <c r="Y20" s="16">
        <v>0</v>
      </c>
      <c r="Z20" s="16">
        <v>0</v>
      </c>
      <c r="AA20" s="16">
        <f t="shared" si="4"/>
        <v>0</v>
      </c>
      <c r="AB20" s="23"/>
      <c r="AC20" s="16">
        <f t="shared" si="5"/>
        <v>0</v>
      </c>
      <c r="AD20" s="16">
        <v>250</v>
      </c>
      <c r="AE20" s="16">
        <v>0</v>
      </c>
      <c r="AF20" s="16">
        <f t="shared" si="6"/>
        <v>250</v>
      </c>
      <c r="AG20" s="23"/>
      <c r="AH20" s="16">
        <f t="shared" si="7"/>
        <v>250</v>
      </c>
      <c r="AI20" s="16">
        <v>2000</v>
      </c>
      <c r="AJ20" s="16">
        <v>0</v>
      </c>
      <c r="AK20" s="16">
        <f t="shared" si="8"/>
        <v>2250</v>
      </c>
      <c r="AL20" s="16"/>
    </row>
    <row r="21" spans="1:38" x14ac:dyDescent="0.3">
      <c r="B21" s="17" t="s">
        <v>140</v>
      </c>
      <c r="D21" s="16">
        <v>0</v>
      </c>
      <c r="E21" s="16">
        <v>0</v>
      </c>
      <c r="F21" s="16">
        <v>0</v>
      </c>
      <c r="G21" s="16">
        <v>0</v>
      </c>
      <c r="H21" s="23"/>
      <c r="I21" s="16">
        <v>0</v>
      </c>
      <c r="J21" s="16">
        <v>0</v>
      </c>
      <c r="K21" s="16">
        <v>0</v>
      </c>
      <c r="L21" s="16">
        <v>0</v>
      </c>
      <c r="M21" s="23"/>
      <c r="N21" s="16">
        <v>0</v>
      </c>
      <c r="O21" s="16">
        <v>0</v>
      </c>
      <c r="P21" s="16">
        <v>0</v>
      </c>
      <c r="Q21" s="16">
        <f t="shared" si="0"/>
        <v>0</v>
      </c>
      <c r="R21" s="23"/>
      <c r="S21" s="16">
        <f t="shared" si="1"/>
        <v>0</v>
      </c>
      <c r="T21" s="16">
        <v>200.16482000000002</v>
      </c>
      <c r="U21" s="16">
        <v>0</v>
      </c>
      <c r="V21" s="16">
        <f t="shared" si="2"/>
        <v>200.16482000000002</v>
      </c>
      <c r="W21" s="23"/>
      <c r="X21" s="16">
        <f t="shared" si="3"/>
        <v>200.16482000000002</v>
      </c>
      <c r="Y21" s="16">
        <v>1460.9951799999999</v>
      </c>
      <c r="Z21" s="16">
        <v>0</v>
      </c>
      <c r="AA21" s="16">
        <f t="shared" si="4"/>
        <v>1661.1599999999999</v>
      </c>
      <c r="AB21" s="23"/>
      <c r="AC21" s="16">
        <f t="shared" si="5"/>
        <v>1661.1599999999999</v>
      </c>
      <c r="AD21" s="16">
        <v>12982</v>
      </c>
      <c r="AE21" s="16">
        <v>0</v>
      </c>
      <c r="AF21" s="16">
        <f t="shared" si="6"/>
        <v>14643.16</v>
      </c>
      <c r="AG21" s="23"/>
      <c r="AH21" s="16">
        <f t="shared" si="7"/>
        <v>14643.16</v>
      </c>
      <c r="AI21" s="16">
        <v>51313</v>
      </c>
      <c r="AJ21" s="16">
        <v>-56873.19</v>
      </c>
      <c r="AK21" s="16">
        <f t="shared" si="8"/>
        <v>9082.9700000000012</v>
      </c>
      <c r="AL21" s="16"/>
    </row>
    <row r="22" spans="1:38" x14ac:dyDescent="0.3">
      <c r="B22" s="17" t="s">
        <v>141</v>
      </c>
      <c r="D22" s="16">
        <v>0</v>
      </c>
      <c r="E22" s="16">
        <v>200</v>
      </c>
      <c r="F22" s="16">
        <v>0</v>
      </c>
      <c r="G22" s="16">
        <f>SUM(D22:F22)</f>
        <v>200</v>
      </c>
      <c r="H22" s="23"/>
      <c r="I22" s="16">
        <f>G22</f>
        <v>200</v>
      </c>
      <c r="J22" s="16">
        <v>2000</v>
      </c>
      <c r="K22" s="16">
        <v>0</v>
      </c>
      <c r="L22" s="16">
        <f>SUM(I22:K22)</f>
        <v>2200</v>
      </c>
      <c r="M22" s="23"/>
      <c r="N22" s="16">
        <v>0</v>
      </c>
      <c r="O22" s="16">
        <v>0</v>
      </c>
      <c r="P22" s="16">
        <v>0</v>
      </c>
      <c r="Q22" s="16">
        <f t="shared" si="0"/>
        <v>0</v>
      </c>
      <c r="R22" s="23"/>
      <c r="S22" s="16">
        <f t="shared" si="1"/>
        <v>0</v>
      </c>
      <c r="T22" s="16">
        <v>0</v>
      </c>
      <c r="U22" s="16">
        <v>0</v>
      </c>
      <c r="V22" s="16">
        <f t="shared" si="2"/>
        <v>0</v>
      </c>
      <c r="W22" s="23"/>
      <c r="X22" s="16">
        <f t="shared" si="3"/>
        <v>0</v>
      </c>
      <c r="Y22" s="16">
        <v>0</v>
      </c>
      <c r="Z22" s="16">
        <v>0</v>
      </c>
      <c r="AA22" s="16">
        <f t="shared" si="4"/>
        <v>0</v>
      </c>
      <c r="AB22" s="23"/>
      <c r="AC22" s="16">
        <f t="shared" si="5"/>
        <v>0</v>
      </c>
      <c r="AD22" s="16">
        <v>1000</v>
      </c>
      <c r="AE22" s="16">
        <v>0</v>
      </c>
      <c r="AF22" s="16">
        <f t="shared" si="6"/>
        <v>1000</v>
      </c>
      <c r="AG22" s="23"/>
      <c r="AH22" s="16">
        <f t="shared" si="7"/>
        <v>1000</v>
      </c>
      <c r="AI22" s="16">
        <v>2500</v>
      </c>
      <c r="AJ22" s="16">
        <v>0</v>
      </c>
      <c r="AK22" s="16">
        <f t="shared" si="8"/>
        <v>3500</v>
      </c>
      <c r="AL22" s="16"/>
    </row>
    <row r="23" spans="1:38" x14ac:dyDescent="0.3">
      <c r="B23" s="17" t="s">
        <v>66</v>
      </c>
      <c r="D23" s="16">
        <v>0</v>
      </c>
      <c r="E23" s="16">
        <v>0</v>
      </c>
      <c r="F23" s="16">
        <v>0</v>
      </c>
      <c r="G23" s="16">
        <v>0</v>
      </c>
      <c r="H23" s="23"/>
      <c r="I23" s="16">
        <v>0</v>
      </c>
      <c r="J23" s="16">
        <v>250</v>
      </c>
      <c r="K23" s="16">
        <v>0</v>
      </c>
      <c r="L23" s="16">
        <f>SUM(I23:K23)</f>
        <v>250</v>
      </c>
      <c r="M23" s="23"/>
      <c r="N23" s="16">
        <v>0</v>
      </c>
      <c r="O23" s="16">
        <v>0</v>
      </c>
      <c r="P23" s="16">
        <v>0</v>
      </c>
      <c r="Q23" s="16">
        <v>0</v>
      </c>
      <c r="R23" s="23"/>
      <c r="S23" s="16">
        <v>0</v>
      </c>
      <c r="T23" s="16">
        <v>0</v>
      </c>
      <c r="U23" s="16">
        <v>0</v>
      </c>
      <c r="V23" s="16">
        <v>0</v>
      </c>
      <c r="W23" s="23"/>
      <c r="X23" s="16">
        <v>0</v>
      </c>
      <c r="Y23" s="16">
        <v>0</v>
      </c>
      <c r="Z23" s="16">
        <v>0</v>
      </c>
      <c r="AA23" s="16">
        <v>0</v>
      </c>
      <c r="AB23" s="23"/>
      <c r="AC23" s="16">
        <v>0</v>
      </c>
      <c r="AD23" s="16">
        <v>0</v>
      </c>
      <c r="AE23" s="16">
        <v>0</v>
      </c>
      <c r="AF23" s="16">
        <v>0</v>
      </c>
      <c r="AG23" s="23"/>
      <c r="AH23" s="16">
        <v>0</v>
      </c>
      <c r="AI23" s="16">
        <v>0</v>
      </c>
      <c r="AJ23" s="16">
        <v>0</v>
      </c>
      <c r="AK23" s="16">
        <v>0</v>
      </c>
      <c r="AL23" s="28"/>
    </row>
    <row r="24" spans="1:38" x14ac:dyDescent="0.3">
      <c r="B24" s="6" t="s">
        <v>26</v>
      </c>
      <c r="D24" s="16"/>
      <c r="E24" s="16"/>
      <c r="F24" s="16"/>
      <c r="G24" s="16"/>
      <c r="H24" s="23"/>
      <c r="I24" s="16"/>
      <c r="J24" s="16"/>
      <c r="K24" s="16"/>
      <c r="L24" s="16"/>
      <c r="M24" s="23"/>
      <c r="N24" s="16"/>
      <c r="O24" s="16"/>
      <c r="P24" s="16"/>
      <c r="Q24" s="16"/>
      <c r="R24" s="23"/>
      <c r="S24" s="16"/>
      <c r="T24" s="16"/>
      <c r="U24" s="16"/>
      <c r="V24" s="16"/>
      <c r="W24" s="23"/>
      <c r="X24" s="16"/>
      <c r="Y24" s="16"/>
      <c r="Z24" s="16"/>
      <c r="AA24" s="16"/>
      <c r="AB24" s="23"/>
      <c r="AC24" s="16"/>
      <c r="AD24" s="16"/>
      <c r="AE24" s="16"/>
      <c r="AF24" s="16"/>
      <c r="AG24" s="23"/>
      <c r="AH24" s="16"/>
      <c r="AI24" s="16"/>
      <c r="AJ24" s="16"/>
      <c r="AK24" s="16"/>
      <c r="AL24" s="16"/>
    </row>
    <row r="25" spans="1:38" x14ac:dyDescent="0.3">
      <c r="B25" s="17" t="s">
        <v>142</v>
      </c>
      <c r="D25" s="16">
        <v>8403.8510100000003</v>
      </c>
      <c r="E25" s="16">
        <v>2295</v>
      </c>
      <c r="F25" s="16">
        <v>0</v>
      </c>
      <c r="G25" s="16">
        <f>SUM(D25:F25)</f>
        <v>10698.85101</v>
      </c>
      <c r="H25" s="23"/>
      <c r="I25" s="16">
        <f>G25</f>
        <v>10698.85101</v>
      </c>
      <c r="J25" s="16">
        <v>500</v>
      </c>
      <c r="K25" s="16">
        <v>-11198.85101</v>
      </c>
      <c r="L25" s="16">
        <f>SUM(I25:K25)</f>
        <v>0</v>
      </c>
      <c r="M25" s="23"/>
      <c r="N25" s="16">
        <v>8403.8510100000003</v>
      </c>
      <c r="O25" s="16">
        <v>2368.6760899999999</v>
      </c>
      <c r="P25" s="16">
        <v>-10772.527099999999</v>
      </c>
      <c r="Q25" s="16">
        <f t="shared" ref="Q25:Q30" si="11">SUM(N25:P25)</f>
        <v>0</v>
      </c>
      <c r="R25" s="23"/>
      <c r="S25" s="16">
        <f t="shared" ref="S25:S30" si="12">Q25</f>
        <v>0</v>
      </c>
      <c r="T25" s="16">
        <v>86.483490000000003</v>
      </c>
      <c r="U25" s="16">
        <v>-86.483490000000003</v>
      </c>
      <c r="V25" s="16">
        <f t="shared" ref="V25:V30" si="13">SUM(S25:U25)</f>
        <v>0</v>
      </c>
      <c r="W25" s="23"/>
      <c r="X25" s="16">
        <f t="shared" ref="X25:X30" si="14">V25</f>
        <v>0</v>
      </c>
      <c r="Y25" s="16">
        <v>0</v>
      </c>
      <c r="Z25" s="16">
        <v>0</v>
      </c>
      <c r="AA25" s="16">
        <f t="shared" ref="AA25:AA30" si="15">SUM(X25:Z25)</f>
        <v>0</v>
      </c>
      <c r="AB25" s="23"/>
      <c r="AC25" s="16">
        <f t="shared" ref="AC25:AC30" si="16">AA25</f>
        <v>0</v>
      </c>
      <c r="AD25" s="16">
        <v>0</v>
      </c>
      <c r="AE25" s="16">
        <v>0</v>
      </c>
      <c r="AF25" s="16">
        <f t="shared" ref="AF25:AF30" si="17">SUM(AC25:AE25)</f>
        <v>0</v>
      </c>
      <c r="AG25" s="23"/>
      <c r="AH25" s="16">
        <f t="shared" ref="AH25:AH30" si="18">AF25</f>
        <v>0</v>
      </c>
      <c r="AI25" s="16">
        <v>0</v>
      </c>
      <c r="AJ25" s="16">
        <v>0</v>
      </c>
      <c r="AK25" s="16">
        <f t="shared" ref="AK25:AK30" si="19">SUM(AH25:AJ25)</f>
        <v>0</v>
      </c>
      <c r="AL25" s="16"/>
    </row>
    <row r="26" spans="1:38" x14ac:dyDescent="0.3">
      <c r="B26" s="17" t="s">
        <v>143</v>
      </c>
      <c r="D26" s="16">
        <v>0</v>
      </c>
      <c r="E26" s="16">
        <v>1000</v>
      </c>
      <c r="F26" s="16">
        <v>-1000</v>
      </c>
      <c r="G26" s="16">
        <f>SUM(D26:F26)</f>
        <v>0</v>
      </c>
      <c r="H26" s="23"/>
      <c r="I26" s="16">
        <f>G26</f>
        <v>0</v>
      </c>
      <c r="J26" s="16">
        <v>5000</v>
      </c>
      <c r="K26" s="16">
        <v>-5000</v>
      </c>
      <c r="L26" s="16">
        <f>SUM(I26:K26)</f>
        <v>0</v>
      </c>
      <c r="M26" s="23"/>
      <c r="N26" s="16">
        <v>0</v>
      </c>
      <c r="O26" s="16">
        <v>650.66387999999995</v>
      </c>
      <c r="P26" s="16">
        <v>0</v>
      </c>
      <c r="Q26" s="16">
        <f t="shared" si="11"/>
        <v>650.66387999999995</v>
      </c>
      <c r="R26" s="23"/>
      <c r="S26" s="16">
        <f t="shared" si="12"/>
        <v>650.66387999999995</v>
      </c>
      <c r="T26" s="16">
        <v>281.47970000000004</v>
      </c>
      <c r="U26" s="16">
        <v>0</v>
      </c>
      <c r="V26" s="16">
        <f t="shared" si="13"/>
        <v>932.14357999999993</v>
      </c>
      <c r="W26" s="23"/>
      <c r="X26" s="16">
        <f t="shared" si="14"/>
        <v>932.14357999999993</v>
      </c>
      <c r="Y26" s="16">
        <v>2400</v>
      </c>
      <c r="Z26" s="16">
        <v>0</v>
      </c>
      <c r="AA26" s="16">
        <f t="shared" si="15"/>
        <v>3332.1435799999999</v>
      </c>
      <c r="AB26" s="23"/>
      <c r="AC26" s="16">
        <f t="shared" si="16"/>
        <v>3332.1435799999999</v>
      </c>
      <c r="AD26" s="16">
        <v>1584</v>
      </c>
      <c r="AE26" s="16">
        <v>0</v>
      </c>
      <c r="AF26" s="16">
        <f t="shared" si="17"/>
        <v>4916.1435799999999</v>
      </c>
      <c r="AG26" s="23"/>
      <c r="AH26" s="16">
        <f t="shared" si="18"/>
        <v>4916.1435799999999</v>
      </c>
      <c r="AI26" s="16">
        <v>1584</v>
      </c>
      <c r="AJ26" s="16">
        <v>-6500.1435799999999</v>
      </c>
      <c r="AK26" s="16">
        <f t="shared" si="19"/>
        <v>0</v>
      </c>
      <c r="AL26" s="16"/>
    </row>
    <row r="27" spans="1:38" x14ac:dyDescent="0.3">
      <c r="B27" s="17" t="s">
        <v>144</v>
      </c>
      <c r="D27" s="16">
        <v>0</v>
      </c>
      <c r="E27" s="16">
        <v>0</v>
      </c>
      <c r="F27" s="16">
        <v>0</v>
      </c>
      <c r="G27" s="16">
        <v>0</v>
      </c>
      <c r="H27" s="23"/>
      <c r="I27" s="16">
        <v>0</v>
      </c>
      <c r="J27" s="16">
        <v>0</v>
      </c>
      <c r="K27" s="16">
        <v>0</v>
      </c>
      <c r="L27" s="16">
        <v>0</v>
      </c>
      <c r="M27" s="23"/>
      <c r="N27" s="28">
        <v>0</v>
      </c>
      <c r="O27" s="28">
        <v>0</v>
      </c>
      <c r="P27" s="28">
        <v>0</v>
      </c>
      <c r="Q27" s="16">
        <f t="shared" si="11"/>
        <v>0</v>
      </c>
      <c r="R27" s="23"/>
      <c r="S27" s="16">
        <f t="shared" si="12"/>
        <v>0</v>
      </c>
      <c r="T27" s="28">
        <v>0</v>
      </c>
      <c r="U27" s="28">
        <v>0</v>
      </c>
      <c r="V27" s="16">
        <f t="shared" si="13"/>
        <v>0</v>
      </c>
      <c r="W27" s="23"/>
      <c r="X27" s="16">
        <f t="shared" si="14"/>
        <v>0</v>
      </c>
      <c r="Y27" s="28">
        <v>75</v>
      </c>
      <c r="Z27" s="28">
        <v>0</v>
      </c>
      <c r="AA27" s="16">
        <f t="shared" si="15"/>
        <v>75</v>
      </c>
      <c r="AB27" s="23"/>
      <c r="AC27" s="16">
        <f t="shared" si="16"/>
        <v>75</v>
      </c>
      <c r="AD27" s="28">
        <v>275</v>
      </c>
      <c r="AE27" s="28">
        <v>0</v>
      </c>
      <c r="AF27" s="16">
        <f t="shared" si="17"/>
        <v>350</v>
      </c>
      <c r="AG27" s="23"/>
      <c r="AH27" s="16">
        <f t="shared" si="18"/>
        <v>350</v>
      </c>
      <c r="AI27" s="28">
        <v>2325</v>
      </c>
      <c r="AJ27" s="28">
        <v>-2675</v>
      </c>
      <c r="AK27" s="16">
        <f t="shared" si="19"/>
        <v>0</v>
      </c>
      <c r="AL27" s="28"/>
    </row>
    <row r="28" spans="1:38" x14ac:dyDescent="0.3">
      <c r="B28" s="17" t="s">
        <v>145</v>
      </c>
      <c r="D28" s="16">
        <v>0</v>
      </c>
      <c r="E28" s="16">
        <v>0</v>
      </c>
      <c r="F28" s="16">
        <v>0</v>
      </c>
      <c r="G28" s="16">
        <v>0</v>
      </c>
      <c r="H28" s="23"/>
      <c r="I28" s="16">
        <v>0</v>
      </c>
      <c r="J28" s="16">
        <v>0</v>
      </c>
      <c r="K28" s="16">
        <v>0</v>
      </c>
      <c r="L28" s="16">
        <v>0</v>
      </c>
      <c r="M28" s="23"/>
      <c r="N28" s="28">
        <v>0</v>
      </c>
      <c r="O28" s="28">
        <v>0</v>
      </c>
      <c r="P28" s="28">
        <v>0</v>
      </c>
      <c r="Q28" s="16">
        <f t="shared" si="11"/>
        <v>0</v>
      </c>
      <c r="R28" s="23"/>
      <c r="S28" s="16">
        <f t="shared" si="12"/>
        <v>0</v>
      </c>
      <c r="T28" s="28">
        <v>0</v>
      </c>
      <c r="U28" s="28">
        <v>0</v>
      </c>
      <c r="V28" s="16">
        <f t="shared" si="13"/>
        <v>0</v>
      </c>
      <c r="W28" s="23"/>
      <c r="X28" s="16">
        <f t="shared" si="14"/>
        <v>0</v>
      </c>
      <c r="Y28" s="28">
        <v>949.9</v>
      </c>
      <c r="Z28" s="28">
        <v>-949.9</v>
      </c>
      <c r="AA28" s="16">
        <f t="shared" si="15"/>
        <v>0</v>
      </c>
      <c r="AB28" s="23"/>
      <c r="AC28" s="16">
        <f t="shared" si="16"/>
        <v>0</v>
      </c>
      <c r="AD28" s="28">
        <v>949.9</v>
      </c>
      <c r="AE28" s="28">
        <v>-949.9</v>
      </c>
      <c r="AF28" s="16">
        <f t="shared" si="17"/>
        <v>0</v>
      </c>
      <c r="AG28" s="23"/>
      <c r="AH28" s="16">
        <f t="shared" si="18"/>
        <v>0</v>
      </c>
      <c r="AI28" s="28">
        <v>949.9</v>
      </c>
      <c r="AJ28" s="28">
        <v>-949.9</v>
      </c>
      <c r="AK28" s="16">
        <f t="shared" si="19"/>
        <v>0</v>
      </c>
      <c r="AL28" s="28"/>
    </row>
    <row r="29" spans="1:38" x14ac:dyDescent="0.3">
      <c r="B29" s="17" t="s">
        <v>146</v>
      </c>
      <c r="D29" s="16">
        <v>388.10894999999999</v>
      </c>
      <c r="E29" s="16">
        <v>1736.82</v>
      </c>
      <c r="F29" s="16">
        <v>0</v>
      </c>
      <c r="G29" s="16">
        <f>SUM(D29:F29)</f>
        <v>2124.92895</v>
      </c>
      <c r="H29" s="23"/>
      <c r="I29" s="16">
        <f>G29</f>
        <v>2124.92895</v>
      </c>
      <c r="J29" s="16">
        <v>0</v>
      </c>
      <c r="K29" s="16">
        <v>-2124.92895</v>
      </c>
      <c r="L29" s="16">
        <f>SUM(I29:K29)</f>
        <v>0</v>
      </c>
      <c r="M29" s="23"/>
      <c r="N29" s="16">
        <v>388.10894999999999</v>
      </c>
      <c r="O29" s="16">
        <v>1773.6286</v>
      </c>
      <c r="P29" s="16">
        <v>-2158.1284700000001</v>
      </c>
      <c r="Q29" s="16">
        <f t="shared" si="11"/>
        <v>3.6090799999997216</v>
      </c>
      <c r="R29" s="23"/>
      <c r="S29" s="16">
        <f t="shared" si="12"/>
        <v>3.6090799999997216</v>
      </c>
      <c r="T29" s="16">
        <v>216.72572</v>
      </c>
      <c r="U29" s="16">
        <v>0</v>
      </c>
      <c r="V29" s="16">
        <f t="shared" si="13"/>
        <v>220.33479999999972</v>
      </c>
      <c r="W29" s="23"/>
      <c r="X29" s="16">
        <f t="shared" si="14"/>
        <v>220.33479999999972</v>
      </c>
      <c r="Y29" s="16">
        <v>0</v>
      </c>
      <c r="Z29" s="16">
        <v>-220.3348</v>
      </c>
      <c r="AA29" s="16">
        <f t="shared" si="15"/>
        <v>-2.8421709430404007E-13</v>
      </c>
      <c r="AB29" s="23"/>
      <c r="AC29" s="16">
        <f t="shared" si="16"/>
        <v>-2.8421709430404007E-13</v>
      </c>
      <c r="AD29" s="16">
        <v>0</v>
      </c>
      <c r="AE29" s="16">
        <v>0</v>
      </c>
      <c r="AF29" s="16">
        <f t="shared" si="17"/>
        <v>-2.8421709430404007E-13</v>
      </c>
      <c r="AG29" s="23"/>
      <c r="AH29" s="16">
        <f t="shared" si="18"/>
        <v>-2.8421709430404007E-13</v>
      </c>
      <c r="AI29" s="16">
        <v>0</v>
      </c>
      <c r="AJ29" s="16">
        <v>0</v>
      </c>
      <c r="AK29" s="16">
        <f t="shared" si="19"/>
        <v>-2.8421709430404007E-13</v>
      </c>
      <c r="AL29" s="16"/>
    </row>
    <row r="30" spans="1:38" x14ac:dyDescent="0.3">
      <c r="B30" s="17" t="s">
        <v>147</v>
      </c>
      <c r="D30" s="16">
        <v>0</v>
      </c>
      <c r="E30" s="16">
        <v>0</v>
      </c>
      <c r="F30" s="16">
        <v>0</v>
      </c>
      <c r="G30" s="16">
        <v>0</v>
      </c>
      <c r="H30" s="23"/>
      <c r="I30" s="16">
        <v>0</v>
      </c>
      <c r="J30" s="16">
        <v>250</v>
      </c>
      <c r="K30" s="16">
        <v>0</v>
      </c>
      <c r="L30" s="16">
        <f>SUM(I30:K30)</f>
        <v>250</v>
      </c>
      <c r="M30" s="23"/>
      <c r="N30" s="16">
        <v>0</v>
      </c>
      <c r="O30" s="16">
        <v>0</v>
      </c>
      <c r="P30" s="16">
        <v>0</v>
      </c>
      <c r="Q30" s="16">
        <f t="shared" si="11"/>
        <v>0</v>
      </c>
      <c r="R30" s="23"/>
      <c r="S30" s="16">
        <f t="shared" si="12"/>
        <v>0</v>
      </c>
      <c r="T30" s="16">
        <v>0</v>
      </c>
      <c r="U30" s="16">
        <v>0</v>
      </c>
      <c r="V30" s="16">
        <f t="shared" si="13"/>
        <v>0</v>
      </c>
      <c r="W30" s="23"/>
      <c r="X30" s="16">
        <f t="shared" si="14"/>
        <v>0</v>
      </c>
      <c r="Y30" s="16">
        <v>0</v>
      </c>
      <c r="Z30" s="16">
        <v>0</v>
      </c>
      <c r="AA30" s="16">
        <f t="shared" si="15"/>
        <v>0</v>
      </c>
      <c r="AB30" s="23"/>
      <c r="AC30" s="16">
        <f t="shared" si="16"/>
        <v>0</v>
      </c>
      <c r="AD30" s="16">
        <v>250</v>
      </c>
      <c r="AE30" s="16">
        <v>0</v>
      </c>
      <c r="AF30" s="16">
        <f t="shared" si="17"/>
        <v>250</v>
      </c>
      <c r="AG30" s="23"/>
      <c r="AH30" s="16">
        <f t="shared" si="18"/>
        <v>250</v>
      </c>
      <c r="AI30" s="16">
        <v>3000</v>
      </c>
      <c r="AJ30" s="16">
        <v>0</v>
      </c>
      <c r="AK30" s="16">
        <f t="shared" si="19"/>
        <v>3250</v>
      </c>
      <c r="AL30" s="16"/>
    </row>
    <row r="31" spans="1:38" x14ac:dyDescent="0.3">
      <c r="B31" s="6" t="s">
        <v>27</v>
      </c>
      <c r="D31" s="16"/>
      <c r="E31" s="16"/>
      <c r="F31" s="16"/>
      <c r="G31" s="16"/>
      <c r="H31" s="23"/>
      <c r="I31" s="16"/>
      <c r="J31" s="16"/>
      <c r="K31" s="16"/>
      <c r="L31" s="16"/>
      <c r="M31" s="23"/>
      <c r="N31" s="16"/>
      <c r="O31" s="16"/>
      <c r="P31" s="16"/>
      <c r="Q31" s="16"/>
      <c r="R31" s="23"/>
      <c r="S31" s="16"/>
      <c r="T31" s="16"/>
      <c r="U31" s="16"/>
      <c r="V31" s="16"/>
      <c r="W31" s="23"/>
      <c r="X31" s="16"/>
      <c r="Y31" s="16"/>
      <c r="Z31" s="16"/>
      <c r="AA31" s="16"/>
      <c r="AB31" s="23"/>
      <c r="AC31" s="16"/>
      <c r="AD31" s="16"/>
      <c r="AE31" s="16"/>
      <c r="AF31" s="16"/>
      <c r="AG31" s="23"/>
      <c r="AH31" s="16"/>
      <c r="AI31" s="16"/>
      <c r="AJ31" s="16"/>
      <c r="AK31" s="16"/>
      <c r="AL31" s="16"/>
    </row>
    <row r="32" spans="1:38" x14ac:dyDescent="0.3">
      <c r="A32" s="25" t="s">
        <v>99</v>
      </c>
      <c r="B32" s="17" t="s">
        <v>148</v>
      </c>
      <c r="D32" s="16">
        <v>71.766139999999993</v>
      </c>
      <c r="E32" s="16">
        <v>600</v>
      </c>
      <c r="F32" s="16">
        <v>0</v>
      </c>
      <c r="G32" s="16">
        <f>SUM(D32:F32)</f>
        <v>671.76613999999995</v>
      </c>
      <c r="H32" s="23"/>
      <c r="I32" s="16">
        <f>G32</f>
        <v>671.76613999999995</v>
      </c>
      <c r="J32" s="16">
        <v>1200</v>
      </c>
      <c r="K32" s="16">
        <v>-1871.76614</v>
      </c>
      <c r="L32" s="16">
        <f>SUM(I32:K32)</f>
        <v>0</v>
      </c>
      <c r="M32" s="23"/>
      <c r="N32" s="16">
        <v>71.766139999999993</v>
      </c>
      <c r="O32" s="16">
        <v>411.05419000000001</v>
      </c>
      <c r="P32" s="16">
        <v>0</v>
      </c>
      <c r="Q32" s="16">
        <f>SUM(N32:P32)</f>
        <v>482.82033000000001</v>
      </c>
      <c r="R32" s="23"/>
      <c r="S32" s="16">
        <f>Q32</f>
        <v>482.82033000000001</v>
      </c>
      <c r="T32" s="16">
        <v>4299.8762200000001</v>
      </c>
      <c r="U32" s="16">
        <v>0</v>
      </c>
      <c r="V32" s="16">
        <f>SUM(S32:U32)</f>
        <v>4782.6965500000006</v>
      </c>
      <c r="W32" s="23"/>
      <c r="X32" s="16">
        <f>V32</f>
        <v>4782.6965500000006</v>
      </c>
      <c r="Y32" s="16">
        <v>1010</v>
      </c>
      <c r="Z32" s="16">
        <v>-5792.6965499999997</v>
      </c>
      <c r="AA32" s="16">
        <f>SUM(X32:Z32)</f>
        <v>0</v>
      </c>
      <c r="AB32" s="23"/>
      <c r="AC32" s="16">
        <f>AA32</f>
        <v>0</v>
      </c>
      <c r="AD32" s="16">
        <v>0</v>
      </c>
      <c r="AE32" s="16">
        <v>0</v>
      </c>
      <c r="AF32" s="16">
        <f>SUM(AC32:AE32)</f>
        <v>0</v>
      </c>
      <c r="AG32" s="23"/>
      <c r="AH32" s="16">
        <f>AF32</f>
        <v>0</v>
      </c>
      <c r="AI32" s="16">
        <v>0</v>
      </c>
      <c r="AJ32" s="16">
        <v>0</v>
      </c>
      <c r="AK32" s="16">
        <f>SUM(AH32:AJ32)</f>
        <v>0</v>
      </c>
      <c r="AL32" s="16"/>
    </row>
    <row r="33" spans="2:38" s="6" customFormat="1" x14ac:dyDescent="0.3">
      <c r="B33" s="17" t="s">
        <v>149</v>
      </c>
      <c r="C33"/>
      <c r="D33" s="16">
        <v>3705.32953</v>
      </c>
      <c r="E33" s="16">
        <v>2453.9391499999997</v>
      </c>
      <c r="F33" s="16">
        <v>-176.01400000000001</v>
      </c>
      <c r="G33" s="16">
        <f>SUM(D33:F33)</f>
        <v>5983.2546799999991</v>
      </c>
      <c r="H33" s="23"/>
      <c r="I33" s="16">
        <f>G33</f>
        <v>5983.2546799999991</v>
      </c>
      <c r="J33" s="16">
        <v>547.44535999999994</v>
      </c>
      <c r="K33" s="16">
        <v>-1035.5640000000001</v>
      </c>
      <c r="L33" s="16">
        <f>SUM(I33:K33)</f>
        <v>5495.1360399999985</v>
      </c>
      <c r="M33" s="23"/>
      <c r="N33" s="16">
        <v>3705.32953</v>
      </c>
      <c r="O33" s="16">
        <v>2816.3107</v>
      </c>
      <c r="P33" s="16">
        <v>-538.38585</v>
      </c>
      <c r="Q33" s="16">
        <f>SUM(N33:P33)</f>
        <v>5983.2543800000003</v>
      </c>
      <c r="R33" s="23"/>
      <c r="S33" s="16">
        <f>Q33</f>
        <v>5983.2543800000003</v>
      </c>
      <c r="T33" s="16">
        <v>-77.961860000000001</v>
      </c>
      <c r="U33" s="16">
        <v>0</v>
      </c>
      <c r="V33" s="16">
        <f>SUM(S33:U33)</f>
        <v>5905.29252</v>
      </c>
      <c r="W33" s="23"/>
      <c r="X33" s="16">
        <f>V33</f>
        <v>5905.29252</v>
      </c>
      <c r="Y33" s="16">
        <v>0</v>
      </c>
      <c r="Z33" s="16">
        <v>-5905.29252</v>
      </c>
      <c r="AA33" s="16">
        <f>SUM(X33:Z33)</f>
        <v>0</v>
      </c>
      <c r="AB33" s="23"/>
      <c r="AC33" s="16">
        <f>AA33</f>
        <v>0</v>
      </c>
      <c r="AD33" s="16">
        <v>0</v>
      </c>
      <c r="AE33" s="16">
        <v>0</v>
      </c>
      <c r="AF33" s="16">
        <f>SUM(AC33:AE33)</f>
        <v>0</v>
      </c>
      <c r="AG33" s="23"/>
      <c r="AH33" s="16">
        <f>AF33</f>
        <v>0</v>
      </c>
      <c r="AI33" s="16">
        <v>0</v>
      </c>
      <c r="AJ33" s="16">
        <v>0</v>
      </c>
      <c r="AK33" s="16">
        <f>SUM(AH33:AJ33)</f>
        <v>0</v>
      </c>
      <c r="AL33" s="16"/>
    </row>
    <row r="34" spans="2:38" x14ac:dyDescent="0.3">
      <c r="B34" s="6" t="s">
        <v>49</v>
      </c>
      <c r="D34" s="16"/>
      <c r="E34" s="16"/>
      <c r="F34" s="16"/>
      <c r="G34" s="16"/>
      <c r="H34" s="23"/>
      <c r="I34" s="16"/>
      <c r="J34" s="16"/>
      <c r="K34" s="16"/>
      <c r="L34" s="16"/>
      <c r="M34" s="23"/>
      <c r="N34" s="16"/>
      <c r="O34" s="16"/>
      <c r="P34" s="16"/>
      <c r="Q34" s="16"/>
      <c r="R34" s="23"/>
      <c r="S34" s="16"/>
      <c r="T34" s="16"/>
      <c r="U34" s="16"/>
      <c r="V34" s="16"/>
      <c r="W34" s="23"/>
      <c r="X34" s="16"/>
      <c r="Y34" s="16"/>
      <c r="Z34" s="16"/>
      <c r="AA34" s="16"/>
      <c r="AB34" s="23"/>
      <c r="AC34" s="16"/>
      <c r="AD34" s="16"/>
      <c r="AE34" s="16"/>
      <c r="AF34" s="16"/>
      <c r="AG34" s="23"/>
      <c r="AH34" s="16"/>
      <c r="AI34" s="16"/>
      <c r="AJ34" s="16"/>
      <c r="AK34" s="16"/>
      <c r="AL34" s="16"/>
    </row>
    <row r="35" spans="2:38" x14ac:dyDescent="0.3">
      <c r="B35" s="17" t="s">
        <v>150</v>
      </c>
      <c r="D35" s="16">
        <v>0</v>
      </c>
      <c r="E35" s="16">
        <v>0</v>
      </c>
      <c r="F35" s="16">
        <v>0</v>
      </c>
      <c r="G35" s="16">
        <v>0</v>
      </c>
      <c r="H35" s="23"/>
      <c r="I35" s="16">
        <v>0</v>
      </c>
      <c r="J35" s="16">
        <v>0</v>
      </c>
      <c r="K35" s="16">
        <v>0</v>
      </c>
      <c r="L35" s="16">
        <v>0</v>
      </c>
      <c r="M35" s="23"/>
      <c r="N35" s="28">
        <v>0</v>
      </c>
      <c r="O35" s="28">
        <v>0</v>
      </c>
      <c r="P35" s="28">
        <v>0</v>
      </c>
      <c r="Q35" s="16">
        <f>SUM(N35:P35)</f>
        <v>0</v>
      </c>
      <c r="R35" s="23"/>
      <c r="S35" s="16">
        <f>Q35</f>
        <v>0</v>
      </c>
      <c r="T35" s="28">
        <v>0</v>
      </c>
      <c r="U35" s="28">
        <v>0</v>
      </c>
      <c r="V35" s="16">
        <f>SUM(S35:U35)</f>
        <v>0</v>
      </c>
      <c r="W35" s="23"/>
      <c r="X35" s="16">
        <f>V35</f>
        <v>0</v>
      </c>
      <c r="Y35" s="28">
        <v>500</v>
      </c>
      <c r="Z35" s="28">
        <v>0</v>
      </c>
      <c r="AA35" s="16">
        <f>SUM(X35:Z35)</f>
        <v>500</v>
      </c>
      <c r="AB35" s="23"/>
      <c r="AC35" s="16">
        <f>AA35</f>
        <v>500</v>
      </c>
      <c r="AD35" s="28">
        <v>1000</v>
      </c>
      <c r="AE35" s="28">
        <v>0</v>
      </c>
      <c r="AF35" s="16">
        <f>SUM(AC35:AE35)</f>
        <v>1500</v>
      </c>
      <c r="AG35" s="23"/>
      <c r="AH35" s="16">
        <f>AF35</f>
        <v>1500</v>
      </c>
      <c r="AI35" s="28">
        <v>2000</v>
      </c>
      <c r="AJ35" s="28">
        <v>0</v>
      </c>
      <c r="AK35" s="16">
        <f>SUM(AH35:AJ35)</f>
        <v>3500</v>
      </c>
      <c r="AL35" s="28"/>
    </row>
    <row r="36" spans="2:38" x14ac:dyDescent="0.3">
      <c r="B36" s="17" t="s">
        <v>151</v>
      </c>
      <c r="D36" s="16">
        <v>322.76803999999998</v>
      </c>
      <c r="E36" s="16">
        <v>2145.1559099999999</v>
      </c>
      <c r="F36" s="16">
        <v>0</v>
      </c>
      <c r="G36" s="16">
        <f>SUM(D36:F36)</f>
        <v>2467.9239499999999</v>
      </c>
      <c r="H36" s="23"/>
      <c r="I36" s="16">
        <f>G36</f>
        <v>2467.9239499999999</v>
      </c>
      <c r="J36" s="16">
        <v>1778.7530900000002</v>
      </c>
      <c r="K36" s="16">
        <v>-4246.6770400000005</v>
      </c>
      <c r="L36" s="16">
        <f>SUM(I36:K36)</f>
        <v>0</v>
      </c>
      <c r="M36" s="23"/>
      <c r="N36" s="16">
        <v>322.76803999999998</v>
      </c>
      <c r="O36" s="16">
        <v>2145.1559099999999</v>
      </c>
      <c r="P36" s="16">
        <v>0</v>
      </c>
      <c r="Q36" s="16">
        <f>SUM(N36:P36)</f>
        <v>2467.9239499999999</v>
      </c>
      <c r="R36" s="23"/>
      <c r="S36" s="16">
        <f>Q36</f>
        <v>2467.9239499999999</v>
      </c>
      <c r="T36" s="16">
        <v>855.35906</v>
      </c>
      <c r="U36" s="16">
        <v>-3323.2830099999996</v>
      </c>
      <c r="V36" s="16">
        <f>SUM(S36:U36)</f>
        <v>0</v>
      </c>
      <c r="W36" s="23"/>
      <c r="X36" s="16">
        <f>V36</f>
        <v>0</v>
      </c>
      <c r="Y36" s="16">
        <v>0</v>
      </c>
      <c r="Z36" s="16">
        <v>0</v>
      </c>
      <c r="AA36" s="16">
        <f>SUM(X36:Z36)</f>
        <v>0</v>
      </c>
      <c r="AB36" s="23"/>
      <c r="AC36" s="16">
        <f>AA36</f>
        <v>0</v>
      </c>
      <c r="AD36" s="16">
        <v>0</v>
      </c>
      <c r="AE36" s="16">
        <v>0</v>
      </c>
      <c r="AF36" s="16">
        <f>SUM(AC36:AE36)</f>
        <v>0</v>
      </c>
      <c r="AG36" s="23"/>
      <c r="AH36" s="16">
        <f>AF36</f>
        <v>0</v>
      </c>
      <c r="AI36" s="16">
        <v>0</v>
      </c>
      <c r="AJ36" s="16">
        <v>0</v>
      </c>
      <c r="AK36" s="16">
        <f>SUM(AH36:AJ36)</f>
        <v>0</v>
      </c>
      <c r="AL36" s="16"/>
    </row>
    <row r="37" spans="2:38" x14ac:dyDescent="0.3">
      <c r="B37" s="17" t="s">
        <v>152</v>
      </c>
      <c r="D37" s="16">
        <v>0</v>
      </c>
      <c r="E37" s="16">
        <v>0</v>
      </c>
      <c r="F37" s="16">
        <v>0</v>
      </c>
      <c r="G37" s="16">
        <v>0</v>
      </c>
      <c r="H37" s="23"/>
      <c r="I37" s="16">
        <v>0</v>
      </c>
      <c r="J37" s="16">
        <v>0</v>
      </c>
      <c r="K37" s="16">
        <v>0</v>
      </c>
      <c r="L37" s="16">
        <v>0</v>
      </c>
      <c r="M37" s="23"/>
      <c r="N37" s="16">
        <v>0</v>
      </c>
      <c r="O37" s="16">
        <v>0</v>
      </c>
      <c r="P37" s="16">
        <v>0</v>
      </c>
      <c r="Q37" s="16">
        <f>SUM(N37:P37)</f>
        <v>0</v>
      </c>
      <c r="R37" s="23"/>
      <c r="S37" s="16">
        <f>Q37</f>
        <v>0</v>
      </c>
      <c r="T37" s="16">
        <v>0</v>
      </c>
      <c r="U37" s="16">
        <v>0</v>
      </c>
      <c r="V37" s="16">
        <f>SUM(S37:U37)</f>
        <v>0</v>
      </c>
      <c r="W37" s="23"/>
      <c r="X37" s="16">
        <f>V37</f>
        <v>0</v>
      </c>
      <c r="Y37" s="16">
        <v>0</v>
      </c>
      <c r="Z37" s="16">
        <v>0</v>
      </c>
      <c r="AA37" s="16">
        <f>SUM(X37:Z37)</f>
        <v>0</v>
      </c>
      <c r="AB37" s="23"/>
      <c r="AC37" s="16">
        <f>AA37</f>
        <v>0</v>
      </c>
      <c r="AD37" s="16">
        <v>500</v>
      </c>
      <c r="AE37" s="16">
        <v>0</v>
      </c>
      <c r="AF37" s="16">
        <f>SUM(AC37:AE37)</f>
        <v>500</v>
      </c>
      <c r="AG37" s="23"/>
      <c r="AH37" s="16">
        <f>AF37</f>
        <v>500</v>
      </c>
      <c r="AI37" s="16">
        <v>5000</v>
      </c>
      <c r="AJ37" s="16">
        <v>0</v>
      </c>
      <c r="AK37" s="16">
        <f>SUM(AH37:AJ37)</f>
        <v>5500</v>
      </c>
      <c r="AL37" s="16"/>
    </row>
    <row r="38" spans="2:38" x14ac:dyDescent="0.3">
      <c r="B38" s="6" t="s">
        <v>50</v>
      </c>
      <c r="D38" s="16"/>
      <c r="E38" s="16"/>
      <c r="F38" s="16"/>
      <c r="G38" s="16"/>
      <c r="H38" s="23"/>
      <c r="I38" s="16"/>
      <c r="J38" s="16"/>
      <c r="K38" s="16"/>
      <c r="L38" s="16"/>
      <c r="M38" s="23"/>
      <c r="N38" s="16"/>
      <c r="O38" s="16"/>
      <c r="P38" s="16"/>
      <c r="Q38" s="16"/>
      <c r="R38" s="23"/>
      <c r="S38" s="16"/>
      <c r="T38" s="16"/>
      <c r="U38" s="16"/>
      <c r="V38" s="16"/>
      <c r="W38" s="23"/>
      <c r="X38" s="16"/>
      <c r="Y38" s="16"/>
      <c r="Z38" s="16"/>
      <c r="AA38" s="16"/>
      <c r="AB38" s="23"/>
      <c r="AC38" s="16"/>
      <c r="AD38" s="16"/>
      <c r="AE38" s="16"/>
      <c r="AF38" s="16"/>
      <c r="AG38" s="23"/>
      <c r="AH38" s="16"/>
      <c r="AI38" s="16"/>
      <c r="AJ38" s="16"/>
      <c r="AK38" s="16"/>
      <c r="AL38" s="16"/>
    </row>
    <row r="39" spans="2:38" x14ac:dyDescent="0.3">
      <c r="B39" s="17" t="s">
        <v>153</v>
      </c>
      <c r="D39" s="16">
        <v>30.966840000000001</v>
      </c>
      <c r="E39" s="16">
        <v>2430</v>
      </c>
      <c r="F39" s="16">
        <v>-2460.96684</v>
      </c>
      <c r="G39" s="16">
        <f>SUM(D39:F39)</f>
        <v>0</v>
      </c>
      <c r="H39" s="23"/>
      <c r="I39" s="16">
        <f>G39</f>
        <v>0</v>
      </c>
      <c r="J39" s="16">
        <v>0</v>
      </c>
      <c r="K39" s="16">
        <v>0</v>
      </c>
      <c r="L39" s="16">
        <f>SUM(I39:K39)</f>
        <v>0</v>
      </c>
      <c r="M39" s="23"/>
      <c r="N39" s="16">
        <v>30.966840000000001</v>
      </c>
      <c r="O39" s="16">
        <v>2306.8888500000003</v>
      </c>
      <c r="P39" s="16">
        <v>-2337.8556899999999</v>
      </c>
      <c r="Q39" s="16">
        <f>SUM(N39:P39)</f>
        <v>0</v>
      </c>
      <c r="R39" s="23"/>
      <c r="S39" s="16">
        <f>Q39</f>
        <v>0</v>
      </c>
      <c r="T39" s="16">
        <v>0</v>
      </c>
      <c r="U39" s="16">
        <v>0</v>
      </c>
      <c r="V39" s="16">
        <f>SUM(S39:U39)</f>
        <v>0</v>
      </c>
      <c r="W39" s="23"/>
      <c r="X39" s="16">
        <f>V39</f>
        <v>0</v>
      </c>
      <c r="Y39" s="16">
        <v>0</v>
      </c>
      <c r="Z39" s="16">
        <v>0</v>
      </c>
      <c r="AA39" s="16">
        <f>SUM(X39:Z39)</f>
        <v>0</v>
      </c>
      <c r="AB39" s="23"/>
      <c r="AC39" s="16">
        <f>AA39</f>
        <v>0</v>
      </c>
      <c r="AD39" s="16">
        <v>0</v>
      </c>
      <c r="AE39" s="16">
        <v>0</v>
      </c>
      <c r="AF39" s="16">
        <f>SUM(AC39:AE39)</f>
        <v>0</v>
      </c>
      <c r="AG39" s="23"/>
      <c r="AH39" s="16">
        <f>AF39</f>
        <v>0</v>
      </c>
      <c r="AI39" s="16">
        <v>0</v>
      </c>
      <c r="AJ39" s="16">
        <v>0</v>
      </c>
      <c r="AK39" s="16">
        <f>SUM(AH39:AJ39)</f>
        <v>0</v>
      </c>
      <c r="AL39" s="16"/>
    </row>
    <row r="40" spans="2:38" x14ac:dyDescent="0.3">
      <c r="B40" s="17" t="s">
        <v>154</v>
      </c>
      <c r="D40" s="16">
        <v>0</v>
      </c>
      <c r="E40" s="16">
        <v>0</v>
      </c>
      <c r="F40" s="16">
        <v>0</v>
      </c>
      <c r="G40" s="16">
        <f>SUM(D40:F40)</f>
        <v>0</v>
      </c>
      <c r="H40" s="23"/>
      <c r="I40" s="16">
        <f>G40</f>
        <v>0</v>
      </c>
      <c r="J40" s="16">
        <v>2200</v>
      </c>
      <c r="K40" s="16">
        <v>-2200</v>
      </c>
      <c r="L40" s="16">
        <f>SUM(I40:K40)</f>
        <v>0</v>
      </c>
      <c r="M40" s="23"/>
      <c r="N40" s="16">
        <v>0</v>
      </c>
      <c r="O40" s="16">
        <v>0</v>
      </c>
      <c r="P40" s="16">
        <v>0</v>
      </c>
      <c r="Q40" s="16">
        <f>SUM(N40:P40)</f>
        <v>0</v>
      </c>
      <c r="R40" s="23"/>
      <c r="S40" s="16">
        <f>Q40</f>
        <v>0</v>
      </c>
      <c r="T40" s="16">
        <v>2286.8298500000001</v>
      </c>
      <c r="U40" s="16">
        <v>-2286.8298500000001</v>
      </c>
      <c r="V40" s="16">
        <f>SUM(S40:U40)</f>
        <v>0</v>
      </c>
      <c r="W40" s="23"/>
      <c r="X40" s="16">
        <f>V40</f>
        <v>0</v>
      </c>
      <c r="Y40" s="16">
        <v>0</v>
      </c>
      <c r="Z40" s="16">
        <v>0</v>
      </c>
      <c r="AA40" s="16">
        <f>SUM(X40:Z40)</f>
        <v>0</v>
      </c>
      <c r="AB40" s="23"/>
      <c r="AC40" s="16">
        <f>AA40</f>
        <v>0</v>
      </c>
      <c r="AD40" s="16">
        <v>0</v>
      </c>
      <c r="AE40" s="16">
        <v>0</v>
      </c>
      <c r="AF40" s="16">
        <f>SUM(AC40:AE40)</f>
        <v>0</v>
      </c>
      <c r="AG40" s="23"/>
      <c r="AH40" s="16">
        <f>AF40</f>
        <v>0</v>
      </c>
      <c r="AI40" s="16">
        <v>0</v>
      </c>
      <c r="AJ40" s="16">
        <v>0</v>
      </c>
      <c r="AK40" s="16">
        <f>SUM(AH40:AJ40)</f>
        <v>0</v>
      </c>
      <c r="AL40" s="16"/>
    </row>
    <row r="41" spans="2:38" x14ac:dyDescent="0.3">
      <c r="B41" s="17" t="s">
        <v>155</v>
      </c>
      <c r="D41" s="16">
        <v>0</v>
      </c>
      <c r="E41" s="16">
        <v>0</v>
      </c>
      <c r="F41" s="16">
        <v>0</v>
      </c>
      <c r="G41" s="16">
        <f>SUM(D41:F41)</f>
        <v>0</v>
      </c>
      <c r="H41" s="23"/>
      <c r="I41" s="16">
        <v>0</v>
      </c>
      <c r="J41" s="16">
        <v>0</v>
      </c>
      <c r="K41" s="16">
        <v>0</v>
      </c>
      <c r="L41" s="16">
        <f>SUM(I41:K41)</f>
        <v>0</v>
      </c>
      <c r="M41" s="23"/>
      <c r="N41" s="16">
        <v>0</v>
      </c>
      <c r="O41" s="16">
        <v>0</v>
      </c>
      <c r="P41" s="16">
        <v>0</v>
      </c>
      <c r="Q41" s="16">
        <f>SUM(N41:P41)</f>
        <v>0</v>
      </c>
      <c r="R41" s="23"/>
      <c r="S41" s="16">
        <f>Q41</f>
        <v>0</v>
      </c>
      <c r="T41" s="16">
        <v>0</v>
      </c>
      <c r="U41" s="16">
        <v>0</v>
      </c>
      <c r="V41" s="16">
        <f>SUM(S41:U41)</f>
        <v>0</v>
      </c>
      <c r="W41" s="23"/>
      <c r="X41" s="16">
        <f>V41</f>
        <v>0</v>
      </c>
      <c r="Y41" s="16">
        <v>0</v>
      </c>
      <c r="Z41" s="16">
        <v>0</v>
      </c>
      <c r="AA41" s="16">
        <f>SUM(X41:Z41)</f>
        <v>0</v>
      </c>
      <c r="AB41" s="23"/>
      <c r="AC41" s="16">
        <f>AA41</f>
        <v>0</v>
      </c>
      <c r="AD41" s="16">
        <v>50</v>
      </c>
      <c r="AE41" s="16">
        <v>0</v>
      </c>
      <c r="AF41" s="16">
        <f>SUM(AC41:AE41)</f>
        <v>50</v>
      </c>
      <c r="AG41" s="23"/>
      <c r="AH41" s="16">
        <f>AF41</f>
        <v>50</v>
      </c>
      <c r="AI41" s="16">
        <v>2000</v>
      </c>
      <c r="AJ41" s="16">
        <v>-2050</v>
      </c>
      <c r="AK41" s="16">
        <f>SUM(AH41:AJ41)</f>
        <v>0</v>
      </c>
      <c r="AL41" s="16"/>
    </row>
    <row r="42" spans="2:38" ht="10.050000000000001" customHeight="1" x14ac:dyDescent="0.3">
      <c r="B42" s="17"/>
      <c r="D42" s="16"/>
      <c r="E42" s="16"/>
      <c r="F42" s="16"/>
      <c r="G42" s="16"/>
      <c r="H42" s="23"/>
      <c r="I42" s="16"/>
      <c r="J42" s="16"/>
      <c r="K42" s="16"/>
      <c r="L42" s="16"/>
      <c r="M42" s="23"/>
      <c r="N42" s="16"/>
      <c r="O42" s="16"/>
      <c r="P42" s="16"/>
      <c r="Q42" s="16"/>
      <c r="R42" s="23"/>
      <c r="S42" s="16"/>
      <c r="T42" s="16"/>
      <c r="U42" s="16"/>
      <c r="V42" s="16"/>
      <c r="W42" s="23"/>
      <c r="X42" s="16"/>
      <c r="Y42" s="16"/>
      <c r="Z42" s="16"/>
      <c r="AA42" s="16"/>
      <c r="AB42" s="23"/>
      <c r="AC42" s="16"/>
      <c r="AD42" s="16"/>
      <c r="AE42" s="16"/>
      <c r="AF42" s="16"/>
      <c r="AG42" s="23"/>
      <c r="AH42" s="16"/>
      <c r="AI42" s="16"/>
      <c r="AJ42" s="16"/>
      <c r="AK42" s="16"/>
      <c r="AL42" s="16"/>
    </row>
    <row r="43" spans="2:38" s="6" customFormat="1" x14ac:dyDescent="0.3">
      <c r="B43" s="6" t="s">
        <v>84</v>
      </c>
      <c r="D43" s="29"/>
      <c r="E43" s="29"/>
      <c r="F43" s="29"/>
      <c r="G43" s="29"/>
      <c r="H43" s="30"/>
      <c r="I43" s="29"/>
      <c r="J43" s="29"/>
      <c r="K43" s="29"/>
      <c r="L43" s="29"/>
      <c r="M43" s="30"/>
      <c r="N43" s="29"/>
      <c r="O43" s="29"/>
      <c r="P43" s="29"/>
      <c r="Q43" s="29"/>
      <c r="R43" s="30"/>
      <c r="S43" s="29"/>
      <c r="T43" s="29"/>
      <c r="U43" s="29"/>
      <c r="V43" s="29"/>
      <c r="W43" s="30"/>
      <c r="X43" s="29"/>
      <c r="Y43" s="29"/>
      <c r="Z43" s="29"/>
      <c r="AA43" s="29"/>
      <c r="AB43" s="30"/>
      <c r="AC43" s="29"/>
      <c r="AD43" s="29"/>
      <c r="AE43" s="29"/>
      <c r="AF43" s="29"/>
      <c r="AG43" s="30"/>
      <c r="AH43" s="29"/>
      <c r="AI43" s="29"/>
      <c r="AJ43" s="29"/>
      <c r="AK43" s="29"/>
      <c r="AL43" s="29"/>
    </row>
    <row r="44" spans="2:38" x14ac:dyDescent="0.3">
      <c r="B44" s="17" t="s">
        <v>156</v>
      </c>
      <c r="D44" s="16">
        <v>4455.1814299999996</v>
      </c>
      <c r="E44" s="16">
        <v>1011</v>
      </c>
      <c r="F44" s="16">
        <v>-5466.1814299999996</v>
      </c>
      <c r="G44" s="16">
        <f>SUM(D44:F44)</f>
        <v>0</v>
      </c>
      <c r="H44" s="23"/>
      <c r="I44" s="16">
        <f>G44</f>
        <v>0</v>
      </c>
      <c r="J44" s="16">
        <v>0</v>
      </c>
      <c r="K44" s="16">
        <v>0</v>
      </c>
      <c r="L44" s="16">
        <f>SUM(I44:K44)</f>
        <v>0</v>
      </c>
      <c r="M44" s="23"/>
      <c r="N44" s="16">
        <v>4455.1814299999996</v>
      </c>
      <c r="O44" s="16">
        <v>1004.2855500000001</v>
      </c>
      <c r="P44" s="16">
        <v>-5459.4669800000001</v>
      </c>
      <c r="Q44" s="16">
        <f>SUM(N44:P44)</f>
        <v>0</v>
      </c>
      <c r="R44" s="23"/>
      <c r="S44" s="16">
        <f>Q44</f>
        <v>0</v>
      </c>
      <c r="T44" s="16">
        <v>0</v>
      </c>
      <c r="U44" s="16">
        <v>0</v>
      </c>
      <c r="V44" s="16">
        <f>SUM(S44:U44)</f>
        <v>0</v>
      </c>
      <c r="W44" s="23"/>
      <c r="X44" s="16">
        <f>V44</f>
        <v>0</v>
      </c>
      <c r="Y44" s="16">
        <v>0</v>
      </c>
      <c r="Z44" s="16">
        <v>0</v>
      </c>
      <c r="AA44" s="16">
        <f>SUM(X44:Z44)</f>
        <v>0</v>
      </c>
      <c r="AB44" s="23"/>
      <c r="AC44" s="16">
        <f>AA44</f>
        <v>0</v>
      </c>
      <c r="AD44" s="16">
        <v>0</v>
      </c>
      <c r="AE44" s="16">
        <v>0</v>
      </c>
      <c r="AF44" s="16">
        <f>SUM(AC44:AE44)</f>
        <v>0</v>
      </c>
      <c r="AG44" s="23"/>
      <c r="AH44" s="16">
        <f>AF44</f>
        <v>0</v>
      </c>
      <c r="AI44" s="16">
        <v>0</v>
      </c>
      <c r="AJ44" s="16">
        <v>0</v>
      </c>
      <c r="AK44" s="16">
        <f>SUM(AH44:AJ44)</f>
        <v>0</v>
      </c>
      <c r="AL44" s="16"/>
    </row>
    <row r="45" spans="2:38" ht="7.95" customHeight="1" x14ac:dyDescent="0.3">
      <c r="D45" s="16"/>
      <c r="E45" s="16"/>
      <c r="F45" s="16"/>
      <c r="G45" s="16"/>
      <c r="H45" s="23"/>
      <c r="I45" s="16"/>
      <c r="J45" s="16"/>
      <c r="K45" s="16"/>
      <c r="L45" s="16"/>
      <c r="M45" s="23"/>
      <c r="N45" s="16"/>
      <c r="O45" s="16"/>
      <c r="P45" s="16"/>
      <c r="Q45" s="16"/>
      <c r="R45" s="23"/>
      <c r="S45" s="16"/>
      <c r="T45" s="16"/>
      <c r="U45" s="16"/>
      <c r="V45" s="16"/>
      <c r="W45" s="23"/>
      <c r="X45" s="16"/>
      <c r="Y45" s="16"/>
      <c r="Z45" s="16"/>
      <c r="AA45" s="16"/>
      <c r="AB45" s="23"/>
      <c r="AC45" s="16"/>
      <c r="AD45" s="16"/>
      <c r="AE45" s="16"/>
      <c r="AF45" s="16"/>
      <c r="AG45" s="23"/>
      <c r="AH45" s="16"/>
      <c r="AI45" s="16"/>
      <c r="AJ45" s="16"/>
      <c r="AK45" s="16"/>
      <c r="AL45" s="16"/>
    </row>
    <row r="46" spans="2:38" x14ac:dyDescent="0.3">
      <c r="B46" s="6" t="s">
        <v>52</v>
      </c>
      <c r="C46" s="6"/>
      <c r="D46" s="29">
        <f>SUBTOTAL(9,D9:D44)</f>
        <v>34000.465819999998</v>
      </c>
      <c r="E46" s="29">
        <f>SUBTOTAL(9,E9:E44)</f>
        <v>57093.435589999994</v>
      </c>
      <c r="F46" s="29">
        <f>SUBTOTAL(9,F9:F44)</f>
        <v>-14392.838800000001</v>
      </c>
      <c r="G46" s="29">
        <f>SUBTOTAL(9,G9:G44)</f>
        <v>76701.062610000008</v>
      </c>
      <c r="H46" s="30"/>
      <c r="I46" s="29">
        <f>SUBTOTAL(9,I9:I44)</f>
        <v>76701.062610000008</v>
      </c>
      <c r="J46" s="29">
        <f>SUBTOTAL(9,J9:J44)</f>
        <v>65511.366679999999</v>
      </c>
      <c r="K46" s="29">
        <f>SUBTOTAL(9,K9:K44)</f>
        <v>-46263.565610000005</v>
      </c>
      <c r="L46" s="29">
        <f>SUBTOTAL(9,L9:L44)</f>
        <v>95948.863679999995</v>
      </c>
      <c r="M46" s="30"/>
      <c r="N46" s="29">
        <f>SUBTOTAL(9,N9:N44)</f>
        <v>34000.465819999998</v>
      </c>
      <c r="O46" s="29">
        <f>SUBTOTAL(9,O9:O44)</f>
        <v>58039.726450000009</v>
      </c>
      <c r="P46" s="29">
        <f>SUBTOTAL(9,P9:P44)</f>
        <v>-26556.04062</v>
      </c>
      <c r="Q46" s="29">
        <f>SUBTOTAL(9,Q9:Q44)</f>
        <v>65484.151650000007</v>
      </c>
      <c r="R46" s="30"/>
      <c r="S46" s="29">
        <f>SUBTOTAL(9,S9:S44)</f>
        <v>65484.151650000007</v>
      </c>
      <c r="T46" s="29">
        <f>SUBTOTAL(9,T9:T44)</f>
        <v>34332.984969999998</v>
      </c>
      <c r="U46" s="29">
        <f>SUBTOTAL(9,U9:U44)</f>
        <v>-6922.8949300000004</v>
      </c>
      <c r="V46" s="29">
        <f>SUBTOTAL(9,V9:V44)</f>
        <v>92894.24169000001</v>
      </c>
      <c r="W46" s="30"/>
      <c r="X46" s="29">
        <f>SUBTOTAL(9,X9:X44)</f>
        <v>92894.24169000001</v>
      </c>
      <c r="Y46" s="29">
        <f>SUBTOTAL(9,Y9:Y44)</f>
        <v>88229.170179999986</v>
      </c>
      <c r="Z46" s="29">
        <f>SUBTOTAL(9,Z9:Z44)</f>
        <v>-78045.854409999985</v>
      </c>
      <c r="AA46" s="29">
        <f>SUBTOTAL(9,AA9:AA44)</f>
        <v>103077.55746000001</v>
      </c>
      <c r="AB46" s="30"/>
      <c r="AC46" s="29">
        <f>SUBTOTAL(9,AC9:AC44)</f>
        <v>103077.55746000001</v>
      </c>
      <c r="AD46" s="29">
        <f>SUBTOTAL(9,AD9:AD44)</f>
        <v>113868.62</v>
      </c>
      <c r="AE46" s="29">
        <f>SUBTOTAL(9,AE9:AE44)</f>
        <v>-143583.16967</v>
      </c>
      <c r="AF46" s="29">
        <f>SUBTOTAL(9,AF9:AF44)</f>
        <v>73363.007790000003</v>
      </c>
      <c r="AG46" s="30"/>
      <c r="AH46" s="29">
        <f>SUBTOTAL(9,AH9:AH44)</f>
        <v>73363.007790000003</v>
      </c>
      <c r="AI46" s="29">
        <f>SUBTOTAL(9,AI9:AI44)</f>
        <v>109763.09</v>
      </c>
      <c r="AJ46" s="29">
        <f>SUBTOTAL(9,AJ9:AJ44)</f>
        <v>-70148.23358</v>
      </c>
      <c r="AK46" s="29">
        <f>SUBTOTAL(9,AK9:AK44)</f>
        <v>112977.86421</v>
      </c>
      <c r="AL46" s="29"/>
    </row>
    <row r="47" spans="2:38" x14ac:dyDescent="0.3">
      <c r="D47" s="16"/>
      <c r="E47" s="16"/>
      <c r="F47" s="16"/>
      <c r="G47" s="16"/>
      <c r="H47" s="23"/>
      <c r="I47" s="16"/>
      <c r="J47" s="16"/>
      <c r="K47" s="16"/>
      <c r="L47" s="16"/>
      <c r="M47" s="23"/>
      <c r="N47" s="16"/>
      <c r="O47" s="16"/>
      <c r="P47" s="16"/>
      <c r="Q47" s="16"/>
      <c r="R47" s="23"/>
      <c r="S47" s="16"/>
      <c r="T47" s="16"/>
      <c r="U47" s="16"/>
      <c r="V47" s="16"/>
      <c r="W47" s="23"/>
      <c r="X47" s="16"/>
      <c r="Y47" s="16"/>
      <c r="Z47" s="16"/>
      <c r="AA47" s="16"/>
      <c r="AB47" s="23"/>
      <c r="AC47" s="16"/>
      <c r="AD47" s="16"/>
      <c r="AE47" s="16"/>
      <c r="AF47" s="16"/>
      <c r="AG47" s="23"/>
      <c r="AH47" s="16"/>
      <c r="AI47" s="16"/>
      <c r="AJ47" s="16"/>
      <c r="AK47" s="16"/>
      <c r="AL47" s="16"/>
    </row>
    <row r="48" spans="2:38" s="6" customFormat="1" x14ac:dyDescent="0.3">
      <c r="B48" s="6" t="s">
        <v>83</v>
      </c>
      <c r="D48" s="29"/>
      <c r="E48" s="29"/>
      <c r="F48" s="29"/>
      <c r="G48" s="29"/>
      <c r="H48" s="30"/>
      <c r="I48" s="29"/>
      <c r="J48" s="29"/>
      <c r="K48" s="29"/>
      <c r="L48" s="29"/>
      <c r="M48" s="30"/>
      <c r="N48" s="29"/>
      <c r="O48" s="29"/>
      <c r="P48" s="29"/>
      <c r="Q48" s="29"/>
      <c r="R48" s="30"/>
      <c r="S48" s="29"/>
      <c r="T48" s="29"/>
      <c r="U48" s="29"/>
      <c r="V48" s="29"/>
      <c r="W48" s="30"/>
      <c r="X48" s="29"/>
      <c r="Y48" s="29"/>
      <c r="Z48" s="29"/>
      <c r="AA48" s="29"/>
      <c r="AB48" s="30"/>
      <c r="AC48" s="29"/>
      <c r="AD48" s="29"/>
      <c r="AE48" s="29"/>
      <c r="AF48" s="29"/>
      <c r="AG48" s="30"/>
      <c r="AH48" s="29"/>
      <c r="AI48" s="29"/>
      <c r="AJ48" s="29"/>
      <c r="AK48" s="29"/>
      <c r="AL48" s="29"/>
    </row>
    <row r="49" spans="1:38" s="6" customFormat="1" x14ac:dyDescent="0.3">
      <c r="B49" s="6" t="s">
        <v>48</v>
      </c>
      <c r="D49" s="29"/>
      <c r="E49" s="29"/>
      <c r="F49" s="29"/>
      <c r="G49" s="29"/>
      <c r="H49" s="30"/>
      <c r="I49" s="29"/>
      <c r="J49" s="29"/>
      <c r="K49" s="29"/>
      <c r="L49" s="29"/>
      <c r="M49" s="30"/>
      <c r="N49" s="29"/>
      <c r="O49" s="29"/>
      <c r="P49" s="29"/>
      <c r="Q49" s="29"/>
      <c r="R49" s="30"/>
      <c r="S49" s="29"/>
      <c r="T49" s="29"/>
      <c r="U49" s="29"/>
      <c r="V49" s="29"/>
      <c r="W49" s="30"/>
      <c r="X49" s="29"/>
      <c r="Y49" s="29"/>
      <c r="Z49" s="29"/>
      <c r="AA49" s="29"/>
      <c r="AB49" s="30"/>
      <c r="AC49" s="29"/>
      <c r="AD49" s="29"/>
      <c r="AE49" s="29"/>
      <c r="AF49" s="29"/>
      <c r="AG49" s="30"/>
      <c r="AH49" s="29"/>
      <c r="AI49" s="29"/>
      <c r="AJ49" s="29"/>
      <c r="AK49" s="29"/>
      <c r="AL49" s="29"/>
    </row>
    <row r="50" spans="1:38" s="6" customFormat="1" x14ac:dyDescent="0.3">
      <c r="B50" s="17" t="s">
        <v>157</v>
      </c>
      <c r="D50" s="16">
        <v>4541.4423400000005</v>
      </c>
      <c r="E50" s="16">
        <v>110</v>
      </c>
      <c r="F50" s="16">
        <v>0</v>
      </c>
      <c r="G50" s="16">
        <f>SUM(D50:F50)</f>
        <v>4651.4423400000005</v>
      </c>
      <c r="H50" s="23"/>
      <c r="I50" s="16">
        <f>G50</f>
        <v>4651.4423400000005</v>
      </c>
      <c r="J50" s="16">
        <v>110</v>
      </c>
      <c r="K50" s="16">
        <v>0</v>
      </c>
      <c r="L50" s="16">
        <f>SUM(I50:K50)</f>
        <v>4761.4423400000005</v>
      </c>
      <c r="M50" s="23"/>
      <c r="N50" s="16">
        <v>4541.4423399999996</v>
      </c>
      <c r="O50" s="16">
        <v>104.05219</v>
      </c>
      <c r="P50" s="16">
        <v>0</v>
      </c>
      <c r="Q50" s="16">
        <f>SUM(N50:P50)</f>
        <v>4645.4945299999999</v>
      </c>
      <c r="R50" s="23"/>
      <c r="S50" s="16">
        <f>Q50</f>
        <v>4645.4945299999999</v>
      </c>
      <c r="T50" s="16">
        <v>-2378.2925099999998</v>
      </c>
      <c r="U50" s="16">
        <v>-2267.2020200000002</v>
      </c>
      <c r="V50" s="16">
        <f>SUM(S50:U50)</f>
        <v>0</v>
      </c>
      <c r="W50" s="23"/>
      <c r="X50" s="16">
        <f>V50</f>
        <v>0</v>
      </c>
      <c r="Y50" s="16">
        <v>0</v>
      </c>
      <c r="Z50" s="16">
        <v>0</v>
      </c>
      <c r="AA50" s="16">
        <f>SUM(X50:Z50)</f>
        <v>0</v>
      </c>
      <c r="AB50" s="23"/>
      <c r="AC50" s="16">
        <f>AA50</f>
        <v>0</v>
      </c>
      <c r="AD50" s="16">
        <v>0</v>
      </c>
      <c r="AE50" s="16">
        <v>0</v>
      </c>
      <c r="AF50" s="16">
        <f>SUM(AC50:AE50)</f>
        <v>0</v>
      </c>
      <c r="AG50" s="23"/>
      <c r="AH50" s="16">
        <f>AF50</f>
        <v>0</v>
      </c>
      <c r="AI50" s="16">
        <v>0</v>
      </c>
      <c r="AJ50" s="16">
        <v>0</v>
      </c>
      <c r="AK50" s="16">
        <f>SUM(AH50:AJ50)</f>
        <v>0</v>
      </c>
      <c r="AL50" s="16"/>
    </row>
    <row r="51" spans="1:38" x14ac:dyDescent="0.3">
      <c r="B51" s="17" t="s">
        <v>158</v>
      </c>
      <c r="D51" s="16">
        <v>5734.9066399999992</v>
      </c>
      <c r="E51" s="16">
        <v>811.20500000000004</v>
      </c>
      <c r="F51" s="16">
        <v>0</v>
      </c>
      <c r="G51" s="16">
        <f>SUM(D51:F51)</f>
        <v>6546.1116399999992</v>
      </c>
      <c r="H51" s="23"/>
      <c r="I51" s="16">
        <f>G51</f>
        <v>6546.1116399999992</v>
      </c>
      <c r="J51" s="16">
        <v>1427.7950000000001</v>
      </c>
      <c r="K51" s="16">
        <v>0</v>
      </c>
      <c r="L51" s="16">
        <f>SUM(I51:K51)</f>
        <v>7973.9066399999992</v>
      </c>
      <c r="M51" s="23"/>
      <c r="N51" s="16">
        <v>5734.9066399999992</v>
      </c>
      <c r="O51" s="16">
        <v>851.24461999999994</v>
      </c>
      <c r="P51" s="16">
        <v>0</v>
      </c>
      <c r="Q51" s="16">
        <f>SUM(N51:P51)</f>
        <v>6586.1512599999987</v>
      </c>
      <c r="R51" s="23"/>
      <c r="S51" s="16">
        <f>Q51</f>
        <v>6586.1512599999987</v>
      </c>
      <c r="T51" s="16">
        <v>138.37658999999999</v>
      </c>
      <c r="U51" s="16">
        <v>0</v>
      </c>
      <c r="V51" s="16">
        <f>SUM(S51:U51)</f>
        <v>6724.5278499999986</v>
      </c>
      <c r="W51" s="23"/>
      <c r="X51" s="16">
        <f>V51</f>
        <v>6724.5278499999986</v>
      </c>
      <c r="Y51" s="16">
        <v>650</v>
      </c>
      <c r="Z51" s="16">
        <v>0</v>
      </c>
      <c r="AA51" s="16">
        <f>SUM(X51:Z51)</f>
        <v>7374.5278499999986</v>
      </c>
      <c r="AB51" s="23"/>
      <c r="AC51" s="16">
        <f>AA51</f>
        <v>7374.5278499999986</v>
      </c>
      <c r="AD51" s="16">
        <v>1450</v>
      </c>
      <c r="AE51" s="16">
        <v>0</v>
      </c>
      <c r="AF51" s="16">
        <f>SUM(AC51:AE51)</f>
        <v>8824.5278499999986</v>
      </c>
      <c r="AG51" s="23"/>
      <c r="AH51" s="16">
        <f>AF51</f>
        <v>8824.5278499999986</v>
      </c>
      <c r="AI51" s="16">
        <v>905</v>
      </c>
      <c r="AJ51" s="16">
        <v>-9729.5278500000004</v>
      </c>
      <c r="AK51" s="16">
        <f>SUM(AH51:AJ51)</f>
        <v>0</v>
      </c>
      <c r="AL51" s="16"/>
    </row>
    <row r="52" spans="1:38" x14ac:dyDescent="0.3">
      <c r="B52" s="17" t="s">
        <v>159</v>
      </c>
      <c r="D52" s="16">
        <v>2119.9905600000002</v>
      </c>
      <c r="E52" s="16">
        <v>5817.85</v>
      </c>
      <c r="F52" s="16">
        <v>0</v>
      </c>
      <c r="G52" s="16">
        <f>SUM(D52:F52)</f>
        <v>7937.8405600000006</v>
      </c>
      <c r="H52" s="23"/>
      <c r="I52" s="16">
        <f>G52</f>
        <v>7937.8405600000006</v>
      </c>
      <c r="J52" s="16">
        <v>2500</v>
      </c>
      <c r="K52" s="16">
        <v>0</v>
      </c>
      <c r="L52" s="16">
        <f>SUM(I52:K52)</f>
        <v>10437.840560000001</v>
      </c>
      <c r="M52" s="23"/>
      <c r="N52" s="16">
        <v>2119.9905600000002</v>
      </c>
      <c r="O52" s="16">
        <v>4163.2912900000001</v>
      </c>
      <c r="P52" s="16">
        <v>0</v>
      </c>
      <c r="Q52" s="16">
        <f>SUM(N52:P52)</f>
        <v>6283.2818500000003</v>
      </c>
      <c r="R52" s="23"/>
      <c r="S52" s="16">
        <f>Q52</f>
        <v>6283.2818500000003</v>
      </c>
      <c r="T52" s="16">
        <v>2558.7591299999999</v>
      </c>
      <c r="U52" s="16">
        <v>0</v>
      </c>
      <c r="V52" s="16">
        <f>SUM(S52:U52)</f>
        <v>8842.0409799999998</v>
      </c>
      <c r="W52" s="23"/>
      <c r="X52" s="16">
        <f>V52</f>
        <v>8842.0409799999998</v>
      </c>
      <c r="Y52" s="16">
        <v>1765.8579999999999</v>
      </c>
      <c r="Z52" s="16">
        <v>-10607.89898</v>
      </c>
      <c r="AA52" s="16">
        <f>SUM(X52:Z52)</f>
        <v>0</v>
      </c>
      <c r="AB52" s="23"/>
      <c r="AC52" s="16">
        <f>AA52</f>
        <v>0</v>
      </c>
      <c r="AD52" s="16">
        <v>0</v>
      </c>
      <c r="AE52" s="16">
        <v>0</v>
      </c>
      <c r="AF52" s="16">
        <f>SUM(AC52:AE52)</f>
        <v>0</v>
      </c>
      <c r="AG52" s="23"/>
      <c r="AH52" s="16">
        <f>AF52</f>
        <v>0</v>
      </c>
      <c r="AI52" s="16">
        <v>0</v>
      </c>
      <c r="AJ52" s="16">
        <v>0</v>
      </c>
      <c r="AK52" s="16">
        <f>SUM(AH52:AJ52)</f>
        <v>0</v>
      </c>
      <c r="AL52" s="16"/>
    </row>
    <row r="53" spans="1:38" x14ac:dyDescent="0.3">
      <c r="B53" s="17" t="s">
        <v>160</v>
      </c>
      <c r="D53" s="16">
        <v>94.233260000000001</v>
      </c>
      <c r="E53" s="16">
        <v>3500</v>
      </c>
      <c r="F53" s="16">
        <v>0</v>
      </c>
      <c r="G53" s="16">
        <f>SUM(D53:F53)</f>
        <v>3594.23326</v>
      </c>
      <c r="H53" s="23"/>
      <c r="I53" s="16">
        <f>G53</f>
        <v>3594.23326</v>
      </c>
      <c r="J53" s="16">
        <v>3100</v>
      </c>
      <c r="K53" s="16">
        <v>0</v>
      </c>
      <c r="L53" s="16">
        <f>SUM(I53:K53)</f>
        <v>6694.23326</v>
      </c>
      <c r="M53" s="23"/>
      <c r="N53" s="16">
        <v>94.233260000000001</v>
      </c>
      <c r="O53" s="16">
        <v>1391.2365</v>
      </c>
      <c r="P53" s="16">
        <v>0</v>
      </c>
      <c r="Q53" s="16">
        <f>SUM(N53:P53)</f>
        <v>1485.46976</v>
      </c>
      <c r="R53" s="23"/>
      <c r="S53" s="16">
        <f>Q53</f>
        <v>1485.46976</v>
      </c>
      <c r="T53" s="16">
        <v>4169.3764300000003</v>
      </c>
      <c r="U53" s="16">
        <v>0</v>
      </c>
      <c r="V53" s="16">
        <f>SUM(S53:U53)</f>
        <v>5654.8461900000002</v>
      </c>
      <c r="W53" s="23"/>
      <c r="X53" s="16">
        <f>V53</f>
        <v>5654.8461900000002</v>
      </c>
      <c r="Y53" s="16">
        <v>1640</v>
      </c>
      <c r="Z53" s="16">
        <v>0</v>
      </c>
      <c r="AA53" s="16">
        <f>SUM(X53:Z53)</f>
        <v>7294.8461900000002</v>
      </c>
      <c r="AB53" s="23"/>
      <c r="AC53" s="16">
        <f>AA53</f>
        <v>7294.8461900000002</v>
      </c>
      <c r="AD53" s="16">
        <v>0</v>
      </c>
      <c r="AE53" s="16">
        <v>-7294.8461900000002</v>
      </c>
      <c r="AF53" s="16">
        <f>SUM(AC53:AE53)</f>
        <v>0</v>
      </c>
      <c r="AG53" s="23"/>
      <c r="AH53" s="16">
        <f>AF53</f>
        <v>0</v>
      </c>
      <c r="AI53" s="16">
        <v>0</v>
      </c>
      <c r="AJ53" s="16">
        <v>0</v>
      </c>
      <c r="AK53" s="16">
        <f>SUM(AH53:AJ53)</f>
        <v>0</v>
      </c>
      <c r="AL53" s="16"/>
    </row>
    <row r="54" spans="1:38" x14ac:dyDescent="0.3">
      <c r="B54" s="6" t="s">
        <v>40</v>
      </c>
      <c r="D54" s="16"/>
      <c r="E54" s="16"/>
      <c r="F54" s="16"/>
      <c r="G54" s="16"/>
      <c r="H54" s="23"/>
      <c r="I54" s="16"/>
      <c r="J54" s="16"/>
      <c r="K54" s="16"/>
      <c r="L54" s="16"/>
      <c r="M54" s="23"/>
      <c r="N54" s="16"/>
      <c r="O54" s="16"/>
      <c r="P54" s="16"/>
      <c r="Q54" s="16"/>
      <c r="R54" s="23"/>
      <c r="S54" s="16"/>
      <c r="T54" s="16"/>
      <c r="U54" s="16"/>
      <c r="V54" s="16"/>
      <c r="W54" s="23"/>
      <c r="X54" s="16"/>
      <c r="Y54" s="16"/>
      <c r="Z54" s="16"/>
      <c r="AA54" s="16"/>
      <c r="AB54" s="23"/>
      <c r="AC54" s="16"/>
      <c r="AD54" s="16"/>
      <c r="AE54" s="16"/>
      <c r="AF54" s="16"/>
      <c r="AG54" s="23"/>
      <c r="AH54" s="16"/>
      <c r="AI54" s="16"/>
      <c r="AJ54" s="16"/>
      <c r="AK54" s="16"/>
      <c r="AL54" s="16"/>
    </row>
    <row r="55" spans="1:38" x14ac:dyDescent="0.3">
      <c r="B55" s="17" t="s">
        <v>161</v>
      </c>
      <c r="D55" s="16">
        <v>0</v>
      </c>
      <c r="E55" s="16">
        <v>400</v>
      </c>
      <c r="F55" s="16">
        <v>0</v>
      </c>
      <c r="G55" s="16">
        <f>SUM(D55:F55)</f>
        <v>400</v>
      </c>
      <c r="H55" s="23"/>
      <c r="I55" s="16">
        <f>G55</f>
        <v>400</v>
      </c>
      <c r="J55" s="16">
        <v>1600</v>
      </c>
      <c r="K55" s="16">
        <v>0</v>
      </c>
      <c r="L55" s="16">
        <f>SUM(I55:K55)</f>
        <v>2000</v>
      </c>
      <c r="M55" s="23"/>
      <c r="N55" s="16">
        <v>0</v>
      </c>
      <c r="O55" s="16">
        <v>288.50675000000001</v>
      </c>
      <c r="P55" s="16">
        <v>0</v>
      </c>
      <c r="Q55" s="16">
        <f>SUM(N55:P55)</f>
        <v>288.50675000000001</v>
      </c>
      <c r="R55" s="23"/>
      <c r="S55" s="16">
        <f>Q55</f>
        <v>288.50675000000001</v>
      </c>
      <c r="T55" s="16">
        <v>293.07334000000003</v>
      </c>
      <c r="U55" s="16">
        <v>0</v>
      </c>
      <c r="V55" s="16">
        <f>SUM(S55:U55)</f>
        <v>581.58009000000004</v>
      </c>
      <c r="W55" s="23"/>
      <c r="X55" s="16">
        <f>V55</f>
        <v>581.58009000000004</v>
      </c>
      <c r="Y55" s="16">
        <v>750</v>
      </c>
      <c r="Z55" s="16">
        <v>0</v>
      </c>
      <c r="AA55" s="16">
        <f>SUM(X55:Z55)</f>
        <v>1331.5800899999999</v>
      </c>
      <c r="AB55" s="23"/>
      <c r="AC55" s="16">
        <f>AA55</f>
        <v>1331.5800899999999</v>
      </c>
      <c r="AD55" s="16">
        <v>1000</v>
      </c>
      <c r="AE55" s="16">
        <v>-2331.5800899999999</v>
      </c>
      <c r="AF55" s="16">
        <f>SUM(AC55:AE55)</f>
        <v>0</v>
      </c>
      <c r="AG55" s="23"/>
      <c r="AH55" s="16">
        <f>AF55</f>
        <v>0</v>
      </c>
      <c r="AI55" s="16">
        <v>0</v>
      </c>
      <c r="AJ55" s="16">
        <v>0</v>
      </c>
      <c r="AK55" s="16">
        <f>SUM(AH55:AJ55)</f>
        <v>0</v>
      </c>
      <c r="AL55" s="16"/>
    </row>
    <row r="56" spans="1:38" x14ac:dyDescent="0.3">
      <c r="B56" s="6" t="s">
        <v>52</v>
      </c>
      <c r="C56" s="6"/>
      <c r="D56" s="29">
        <f>SUBTOTAL(9,D50:D55)</f>
        <v>12490.5728</v>
      </c>
      <c r="E56" s="29">
        <f>SUBTOTAL(9,E50:E55)</f>
        <v>10639.055</v>
      </c>
      <c r="F56" s="29">
        <f>SUBTOTAL(9,F50:F55)</f>
        <v>0</v>
      </c>
      <c r="G56" s="29">
        <f>SUBTOTAL(9,G50:G55)</f>
        <v>23129.627800000002</v>
      </c>
      <c r="H56" s="30"/>
      <c r="I56" s="29">
        <f>SUBTOTAL(9,I50:I55)</f>
        <v>23129.627800000002</v>
      </c>
      <c r="J56" s="29">
        <f>SUBTOTAL(9,J50:J55)</f>
        <v>8737.7950000000001</v>
      </c>
      <c r="K56" s="29">
        <f>SUBTOTAL(9,K50:K55)</f>
        <v>0</v>
      </c>
      <c r="L56" s="29">
        <f>SUBTOTAL(9,L50:L55)</f>
        <v>31867.4228</v>
      </c>
      <c r="M56" s="30"/>
      <c r="N56" s="29">
        <f>SUBTOTAL(9,N50:N55)</f>
        <v>12490.5728</v>
      </c>
      <c r="O56" s="29">
        <f>SUBTOTAL(9,O50:O55)</f>
        <v>6798.3313500000004</v>
      </c>
      <c r="P56" s="29">
        <f>SUBTOTAL(9,P50:P55)</f>
        <v>0</v>
      </c>
      <c r="Q56" s="29">
        <f>SUBTOTAL(9,Q50:Q55)</f>
        <v>19288.904149999998</v>
      </c>
      <c r="R56" s="30"/>
      <c r="S56" s="29">
        <f>SUBTOTAL(9,S50:S55)</f>
        <v>19288.904149999998</v>
      </c>
      <c r="T56" s="29">
        <f>SUBTOTAL(9,T50:T55)</f>
        <v>4781.2929800000002</v>
      </c>
      <c r="U56" s="29">
        <f>SUBTOTAL(9,U50:U55)</f>
        <v>-2267.2020200000002</v>
      </c>
      <c r="V56" s="29">
        <f>SUBTOTAL(9,V50:V55)</f>
        <v>21802.99511</v>
      </c>
      <c r="W56" s="30"/>
      <c r="X56" s="29">
        <f>SUBTOTAL(9,X50:X55)</f>
        <v>21802.99511</v>
      </c>
      <c r="Y56" s="29">
        <f>SUBTOTAL(9,Y50:Y55)</f>
        <v>4805.8580000000002</v>
      </c>
      <c r="Z56" s="29">
        <f>SUBTOTAL(9,Z50:Z55)</f>
        <v>-10607.89898</v>
      </c>
      <c r="AA56" s="29">
        <f>SUBTOTAL(9,AA50:AA55)</f>
        <v>16000.954129999998</v>
      </c>
      <c r="AB56" s="30"/>
      <c r="AC56" s="29">
        <f>SUBTOTAL(9,AC50:AC55)</f>
        <v>16000.954129999998</v>
      </c>
      <c r="AD56" s="29">
        <f>SUBTOTAL(9,AD50:AD55)</f>
        <v>2450</v>
      </c>
      <c r="AE56" s="29">
        <f>SUBTOTAL(9,AE50:AE55)</f>
        <v>-9626.4262799999997</v>
      </c>
      <c r="AF56" s="29">
        <f>SUBTOTAL(9,AF50:AF55)</f>
        <v>8824.5278499999986</v>
      </c>
      <c r="AG56" s="30"/>
      <c r="AH56" s="29">
        <f>SUBTOTAL(9,AH50:AH55)</f>
        <v>8824.5278499999986</v>
      </c>
      <c r="AI56" s="29">
        <f>SUBTOTAL(9,AI50:AI55)</f>
        <v>905</v>
      </c>
      <c r="AJ56" s="29">
        <f>SUBTOTAL(9,AJ50:AJ55)</f>
        <v>-9729.5278500000004</v>
      </c>
      <c r="AK56" s="29">
        <f>SUBTOTAL(9,AK50:AK55)</f>
        <v>0</v>
      </c>
      <c r="AL56" s="29"/>
    </row>
    <row r="57" spans="1:38" x14ac:dyDescent="0.3">
      <c r="D57" s="16"/>
      <c r="E57" s="16"/>
      <c r="F57" s="16"/>
      <c r="G57" s="16"/>
      <c r="H57" s="23"/>
      <c r="I57" s="16"/>
      <c r="J57" s="16"/>
      <c r="K57" s="16"/>
      <c r="L57" s="16"/>
      <c r="M57" s="23"/>
      <c r="N57" s="16"/>
      <c r="O57" s="16"/>
      <c r="P57" s="16"/>
      <c r="Q57" s="16"/>
      <c r="R57" s="23"/>
      <c r="S57" s="16"/>
      <c r="T57" s="16"/>
      <c r="U57" s="16"/>
      <c r="V57" s="16"/>
      <c r="W57" s="23"/>
      <c r="X57" s="16"/>
      <c r="Y57" s="16"/>
      <c r="Z57" s="16"/>
      <c r="AA57" s="16"/>
      <c r="AB57" s="23"/>
      <c r="AC57" s="16"/>
      <c r="AD57" s="16"/>
      <c r="AE57" s="16"/>
      <c r="AF57" s="16"/>
      <c r="AG57" s="23"/>
      <c r="AH57" s="16"/>
      <c r="AI57" s="16"/>
      <c r="AJ57" s="16"/>
      <c r="AK57" s="16"/>
      <c r="AL57" s="16"/>
    </row>
    <row r="58" spans="1:38" s="6" customFormat="1" x14ac:dyDescent="0.3">
      <c r="B58" s="6" t="s">
        <v>85</v>
      </c>
      <c r="D58" s="29"/>
      <c r="E58" s="29"/>
      <c r="F58" s="29"/>
      <c r="G58" s="29"/>
      <c r="H58" s="30"/>
      <c r="I58" s="29"/>
      <c r="J58" s="29"/>
      <c r="K58" s="29"/>
      <c r="L58" s="29"/>
      <c r="M58" s="30"/>
      <c r="N58" s="29"/>
      <c r="O58" s="29"/>
      <c r="P58" s="29"/>
      <c r="Q58" s="29"/>
      <c r="R58" s="30"/>
      <c r="S58" s="29"/>
      <c r="T58" s="29"/>
      <c r="U58" s="29"/>
      <c r="V58" s="29"/>
      <c r="W58" s="30"/>
      <c r="X58" s="29"/>
      <c r="Y58" s="29"/>
      <c r="Z58" s="29"/>
      <c r="AA58" s="29"/>
      <c r="AB58" s="30"/>
      <c r="AC58" s="29"/>
      <c r="AD58" s="29"/>
      <c r="AE58" s="29"/>
      <c r="AF58" s="29"/>
      <c r="AG58" s="30"/>
      <c r="AH58" s="29"/>
      <c r="AI58" s="29"/>
      <c r="AJ58" s="29"/>
      <c r="AK58" s="29"/>
      <c r="AL58" s="29"/>
    </row>
    <row r="59" spans="1:38" s="6" customFormat="1" ht="4.5" customHeight="1" x14ac:dyDescent="0.3">
      <c r="D59" s="29"/>
      <c r="E59" s="29"/>
      <c r="F59" s="29"/>
      <c r="G59" s="29"/>
      <c r="H59" s="30"/>
      <c r="I59" s="29"/>
      <c r="J59" s="29"/>
      <c r="K59" s="29"/>
      <c r="L59" s="29"/>
      <c r="M59" s="30"/>
      <c r="N59" s="29"/>
      <c r="O59" s="29"/>
      <c r="P59" s="29"/>
      <c r="Q59" s="29"/>
      <c r="R59" s="30"/>
      <c r="S59" s="29"/>
      <c r="T59" s="29"/>
      <c r="U59" s="29"/>
      <c r="V59" s="29"/>
      <c r="W59" s="30"/>
      <c r="X59" s="29"/>
      <c r="Y59" s="29"/>
      <c r="Z59" s="29"/>
      <c r="AA59" s="29"/>
      <c r="AB59" s="30"/>
      <c r="AC59" s="29"/>
      <c r="AD59" s="29"/>
      <c r="AE59" s="29"/>
      <c r="AF59" s="29"/>
      <c r="AG59" s="30"/>
      <c r="AH59" s="29"/>
      <c r="AI59" s="29"/>
      <c r="AJ59" s="29"/>
      <c r="AK59" s="29"/>
      <c r="AL59" s="29"/>
    </row>
    <row r="60" spans="1:38" s="6" customFormat="1" x14ac:dyDescent="0.3">
      <c r="B60" s="6" t="s">
        <v>29</v>
      </c>
      <c r="D60" s="29"/>
      <c r="E60" s="29"/>
      <c r="F60" s="29"/>
      <c r="G60" s="29"/>
      <c r="H60" s="30"/>
      <c r="I60" s="29"/>
      <c r="J60" s="29"/>
      <c r="K60" s="29"/>
      <c r="L60" s="29"/>
      <c r="M60" s="30"/>
      <c r="N60" s="29"/>
      <c r="O60" s="29"/>
      <c r="P60" s="29"/>
      <c r="Q60" s="29"/>
      <c r="R60" s="30"/>
      <c r="S60" s="29"/>
      <c r="T60" s="29"/>
      <c r="U60" s="29"/>
      <c r="V60" s="29"/>
      <c r="W60" s="30"/>
      <c r="X60" s="29"/>
      <c r="Y60" s="29"/>
      <c r="Z60" s="29"/>
      <c r="AA60" s="29"/>
      <c r="AB60" s="30"/>
      <c r="AC60" s="29"/>
      <c r="AD60" s="29"/>
      <c r="AE60" s="29"/>
      <c r="AF60" s="29"/>
      <c r="AG60" s="30"/>
      <c r="AH60" s="29"/>
      <c r="AI60" s="29"/>
      <c r="AJ60" s="29"/>
      <c r="AK60" s="29"/>
      <c r="AL60" s="29"/>
    </row>
    <row r="61" spans="1:38" x14ac:dyDescent="0.3">
      <c r="B61" s="17" t="s">
        <v>162</v>
      </c>
      <c r="D61" s="16">
        <v>934.35653000000002</v>
      </c>
      <c r="E61" s="16">
        <v>828.14143000000001</v>
      </c>
      <c r="F61" s="16">
        <v>0</v>
      </c>
      <c r="G61" s="16">
        <f>SUM(D61:F61)</f>
        <v>1762.4979600000001</v>
      </c>
      <c r="H61" s="23"/>
      <c r="I61" s="16">
        <f>G61</f>
        <v>1762.4979600000001</v>
      </c>
      <c r="J61" s="16">
        <v>111.85857</v>
      </c>
      <c r="K61" s="16">
        <v>-1874.35653</v>
      </c>
      <c r="L61" s="16">
        <f t="shared" ref="L61:L66" si="20">SUM(I61:K61)</f>
        <v>0</v>
      </c>
      <c r="M61" s="23"/>
      <c r="N61" s="16">
        <v>934.35653000000002</v>
      </c>
      <c r="O61" s="16">
        <v>828.14143000000001</v>
      </c>
      <c r="P61" s="16">
        <v>-1762.4979599999999</v>
      </c>
      <c r="Q61" s="16">
        <f>SUM(N61:P61)</f>
        <v>0</v>
      </c>
      <c r="R61" s="23"/>
      <c r="S61" s="16">
        <f>Q61</f>
        <v>0</v>
      </c>
      <c r="T61" s="16">
        <v>44.357469999999999</v>
      </c>
      <c r="U61" s="16">
        <v>-44.357469999999999</v>
      </c>
      <c r="V61" s="16">
        <f>SUM(S61:U61)</f>
        <v>0</v>
      </c>
      <c r="W61" s="23"/>
      <c r="X61" s="16">
        <f>V61</f>
        <v>0</v>
      </c>
      <c r="Y61" s="16">
        <v>0</v>
      </c>
      <c r="Z61" s="16">
        <v>0</v>
      </c>
      <c r="AA61" s="16">
        <f>SUM(X61:Z61)</f>
        <v>0</v>
      </c>
      <c r="AB61" s="23"/>
      <c r="AC61" s="16">
        <f>AA61</f>
        <v>0</v>
      </c>
      <c r="AD61" s="16">
        <v>0</v>
      </c>
      <c r="AE61" s="16">
        <v>0</v>
      </c>
      <c r="AF61" s="16">
        <f>SUM(AC61:AE61)</f>
        <v>0</v>
      </c>
      <c r="AG61" s="23"/>
      <c r="AH61" s="16">
        <f>AF61</f>
        <v>0</v>
      </c>
      <c r="AI61" s="16">
        <v>150</v>
      </c>
      <c r="AJ61" s="16">
        <v>0</v>
      </c>
      <c r="AK61" s="16">
        <f>SUM(AH61:AJ61)</f>
        <v>150</v>
      </c>
      <c r="AL61" s="16"/>
    </row>
    <row r="62" spans="1:38" x14ac:dyDescent="0.3">
      <c r="A62" s="25" t="s">
        <v>123</v>
      </c>
      <c r="B62" s="17" t="s">
        <v>163</v>
      </c>
      <c r="D62" s="16">
        <v>0</v>
      </c>
      <c r="E62" s="16">
        <v>0</v>
      </c>
      <c r="F62" s="16">
        <v>0</v>
      </c>
      <c r="G62" s="16">
        <f>SUM(D62:F62)</f>
        <v>0</v>
      </c>
      <c r="H62" s="23"/>
      <c r="I62" s="16">
        <f>G62</f>
        <v>0</v>
      </c>
      <c r="J62" s="16">
        <v>1000</v>
      </c>
      <c r="K62" s="16">
        <v>-1000</v>
      </c>
      <c r="L62" s="16">
        <f t="shared" si="20"/>
        <v>0</v>
      </c>
      <c r="M62" s="23"/>
      <c r="N62" s="16">
        <v>0</v>
      </c>
      <c r="O62" s="16">
        <v>0</v>
      </c>
      <c r="P62" s="16">
        <v>0</v>
      </c>
      <c r="Q62" s="16">
        <f>SUM(N62:P62)</f>
        <v>0</v>
      </c>
      <c r="R62" s="23"/>
      <c r="S62" s="16">
        <f>Q62</f>
        <v>0</v>
      </c>
      <c r="T62" s="16">
        <v>452.99447999999995</v>
      </c>
      <c r="U62" s="16">
        <v>0</v>
      </c>
      <c r="V62" s="16">
        <f>SUM(S62:U62)</f>
        <v>452.99447999999995</v>
      </c>
      <c r="W62" s="23"/>
      <c r="X62" s="16">
        <f>V62</f>
        <v>452.99447999999995</v>
      </c>
      <c r="Y62" s="16">
        <v>1499</v>
      </c>
      <c r="Z62" s="16">
        <v>-1951.9944800000001</v>
      </c>
      <c r="AA62" s="16">
        <f>SUM(X62:Z62)</f>
        <v>0</v>
      </c>
      <c r="AB62" s="23"/>
      <c r="AC62" s="16">
        <f>AA62</f>
        <v>0</v>
      </c>
      <c r="AD62" s="16">
        <v>0</v>
      </c>
      <c r="AE62" s="16">
        <v>0</v>
      </c>
      <c r="AF62" s="16">
        <f>SUM(AC62:AE62)</f>
        <v>0</v>
      </c>
      <c r="AG62" s="23"/>
      <c r="AH62" s="16">
        <f>AF62</f>
        <v>0</v>
      </c>
      <c r="AI62" s="16">
        <v>0</v>
      </c>
      <c r="AJ62" s="16">
        <v>0</v>
      </c>
      <c r="AK62" s="16">
        <f>SUM(AH62:AJ62)</f>
        <v>0</v>
      </c>
      <c r="AL62" s="16"/>
    </row>
    <row r="63" spans="1:38" x14ac:dyDescent="0.3">
      <c r="B63" s="17" t="s">
        <v>164</v>
      </c>
      <c r="D63" s="16">
        <v>0</v>
      </c>
      <c r="E63" s="16">
        <v>500</v>
      </c>
      <c r="F63" s="16">
        <v>-500</v>
      </c>
      <c r="G63" s="16">
        <f>SUM(D63:F63)</f>
        <v>0</v>
      </c>
      <c r="H63" s="23"/>
      <c r="I63" s="16">
        <v>0</v>
      </c>
      <c r="J63" s="16">
        <v>0</v>
      </c>
      <c r="K63" s="16">
        <v>0</v>
      </c>
      <c r="L63" s="16">
        <f t="shared" si="20"/>
        <v>0</v>
      </c>
      <c r="M63" s="23"/>
      <c r="N63" s="16">
        <v>0</v>
      </c>
      <c r="O63" s="16">
        <v>201.20508999999998</v>
      </c>
      <c r="P63" s="16">
        <v>0</v>
      </c>
      <c r="Q63" s="16">
        <f>SUM(N63:P63)</f>
        <v>201.20508999999998</v>
      </c>
      <c r="R63" s="23"/>
      <c r="S63" s="16">
        <f>Q63</f>
        <v>201.20508999999998</v>
      </c>
      <c r="T63" s="16">
        <v>735.4839300000001</v>
      </c>
      <c r="U63" s="16">
        <v>-936.68902000000003</v>
      </c>
      <c r="V63" s="16">
        <f>SUM(S63:U63)</f>
        <v>0</v>
      </c>
      <c r="W63" s="23"/>
      <c r="X63" s="16">
        <f>V63</f>
        <v>0</v>
      </c>
      <c r="Y63" s="16">
        <v>0</v>
      </c>
      <c r="Z63" s="16">
        <v>0</v>
      </c>
      <c r="AA63" s="16">
        <f>SUM(X63:Z63)</f>
        <v>0</v>
      </c>
      <c r="AB63" s="23"/>
      <c r="AC63" s="16">
        <f>AA63</f>
        <v>0</v>
      </c>
      <c r="AD63" s="16">
        <v>0</v>
      </c>
      <c r="AE63" s="16">
        <v>0</v>
      </c>
      <c r="AF63" s="16">
        <f>SUM(AC63:AE63)</f>
        <v>0</v>
      </c>
      <c r="AG63" s="23"/>
      <c r="AH63" s="16">
        <f>AF63</f>
        <v>0</v>
      </c>
      <c r="AI63" s="16">
        <v>0</v>
      </c>
      <c r="AJ63" s="16">
        <v>0</v>
      </c>
      <c r="AK63" s="16">
        <f>SUM(AH63:AJ63)</f>
        <v>0</v>
      </c>
      <c r="AL63" s="16"/>
    </row>
    <row r="64" spans="1:38" x14ac:dyDescent="0.3">
      <c r="B64" s="17" t="s">
        <v>165</v>
      </c>
      <c r="D64" s="16">
        <v>581.24602000000004</v>
      </c>
      <c r="E64" s="16">
        <v>515.505</v>
      </c>
      <c r="F64" s="16">
        <v>0</v>
      </c>
      <c r="G64" s="16">
        <f>SUM(D64:F64)</f>
        <v>1096.7510200000002</v>
      </c>
      <c r="H64" s="23"/>
      <c r="I64" s="16">
        <f>G64</f>
        <v>1096.7510200000002</v>
      </c>
      <c r="J64" s="16">
        <v>0</v>
      </c>
      <c r="K64" s="16">
        <v>-1096.7510199999999</v>
      </c>
      <c r="L64" s="16">
        <f t="shared" si="20"/>
        <v>0</v>
      </c>
      <c r="M64" s="23"/>
      <c r="N64" s="16">
        <v>581.24602000000004</v>
      </c>
      <c r="O64" s="16">
        <v>534.63806999999997</v>
      </c>
      <c r="P64" s="16">
        <v>0</v>
      </c>
      <c r="Q64" s="16">
        <f>SUM(N64:P64)</f>
        <v>1115.88409</v>
      </c>
      <c r="R64" s="23"/>
      <c r="S64" s="16">
        <f>Q64</f>
        <v>1115.88409</v>
      </c>
      <c r="T64" s="16">
        <v>104.36453999999999</v>
      </c>
      <c r="U64" s="16">
        <v>-1220.2486299999998</v>
      </c>
      <c r="V64" s="16">
        <f>SUM(S64:U64)</f>
        <v>0</v>
      </c>
      <c r="W64" s="23"/>
      <c r="X64" s="16">
        <f>V64</f>
        <v>0</v>
      </c>
      <c r="Y64" s="16">
        <v>0</v>
      </c>
      <c r="Z64" s="16">
        <v>0</v>
      </c>
      <c r="AA64" s="16">
        <f>SUM(X64:Z64)</f>
        <v>0</v>
      </c>
      <c r="AB64" s="23"/>
      <c r="AC64" s="16">
        <f>AA64</f>
        <v>0</v>
      </c>
      <c r="AD64" s="16">
        <v>0</v>
      </c>
      <c r="AE64" s="16">
        <v>0</v>
      </c>
      <c r="AF64" s="16">
        <f>SUM(AC64:AE64)</f>
        <v>0</v>
      </c>
      <c r="AG64" s="23"/>
      <c r="AH64" s="16">
        <f>AF64</f>
        <v>0</v>
      </c>
      <c r="AI64" s="16">
        <v>0</v>
      </c>
      <c r="AJ64" s="16">
        <v>0</v>
      </c>
      <c r="AK64" s="16">
        <f>SUM(AH64:AJ64)</f>
        <v>0</v>
      </c>
      <c r="AL64" s="16"/>
    </row>
    <row r="65" spans="2:38" x14ac:dyDescent="0.3">
      <c r="B65" s="17" t="s">
        <v>166</v>
      </c>
      <c r="D65" s="16">
        <v>64.343230000000005</v>
      </c>
      <c r="E65" s="16">
        <v>450</v>
      </c>
      <c r="F65" s="16">
        <v>0</v>
      </c>
      <c r="G65" s="16">
        <f>SUM(D65:F65)</f>
        <v>514.34322999999995</v>
      </c>
      <c r="H65" s="23"/>
      <c r="I65" s="16">
        <f>G65</f>
        <v>514.34322999999995</v>
      </c>
      <c r="J65" s="16">
        <v>15000</v>
      </c>
      <c r="K65" s="16">
        <v>0</v>
      </c>
      <c r="L65" s="16">
        <f t="shared" si="20"/>
        <v>15514.34323</v>
      </c>
      <c r="M65" s="23"/>
      <c r="N65" s="16">
        <v>64.343230000000005</v>
      </c>
      <c r="O65" s="16">
        <v>850.47591</v>
      </c>
      <c r="P65" s="16">
        <v>-20.43516</v>
      </c>
      <c r="Q65" s="16">
        <f>SUM(N65:P65)</f>
        <v>894.38398000000007</v>
      </c>
      <c r="R65" s="23"/>
      <c r="S65" s="16">
        <f>Q65</f>
        <v>894.38398000000007</v>
      </c>
      <c r="T65" s="16">
        <v>545.70121999999992</v>
      </c>
      <c r="U65" s="16">
        <v>0</v>
      </c>
      <c r="V65" s="16">
        <f>SUM(S65:U65)</f>
        <v>1440.0852</v>
      </c>
      <c r="W65" s="23"/>
      <c r="X65" s="16">
        <f>V65</f>
        <v>1440.0852</v>
      </c>
      <c r="Y65" s="16">
        <v>200</v>
      </c>
      <c r="Z65" s="16">
        <v>0</v>
      </c>
      <c r="AA65" s="16">
        <f>SUM(X65:Z65)</f>
        <v>1640.0852</v>
      </c>
      <c r="AB65" s="23"/>
      <c r="AC65" s="16">
        <f>AA65</f>
        <v>1640.0852</v>
      </c>
      <c r="AD65" s="16">
        <v>0</v>
      </c>
      <c r="AE65" s="16">
        <v>0</v>
      </c>
      <c r="AF65" s="16">
        <f>SUM(AC65:AE65)</f>
        <v>1640.0852</v>
      </c>
      <c r="AG65" s="23"/>
      <c r="AH65" s="16">
        <f>AF65</f>
        <v>1640.0852</v>
      </c>
      <c r="AI65" s="16">
        <v>0</v>
      </c>
      <c r="AJ65" s="16">
        <v>0</v>
      </c>
      <c r="AK65" s="16">
        <f>SUM(AH65:AJ65)</f>
        <v>1640.0852</v>
      </c>
      <c r="AL65" s="16"/>
    </row>
    <row r="66" spans="2:38" x14ac:dyDescent="0.3">
      <c r="B66" s="17" t="s">
        <v>68</v>
      </c>
      <c r="D66" s="16">
        <v>0</v>
      </c>
      <c r="E66" s="16">
        <v>0</v>
      </c>
      <c r="F66" s="16">
        <v>0</v>
      </c>
      <c r="G66" s="16">
        <v>0</v>
      </c>
      <c r="H66" s="23"/>
      <c r="I66" s="16">
        <v>0</v>
      </c>
      <c r="J66" s="16">
        <v>1200</v>
      </c>
      <c r="K66" s="16">
        <v>0</v>
      </c>
      <c r="L66" s="16">
        <f t="shared" si="20"/>
        <v>1200</v>
      </c>
      <c r="M66" s="23"/>
      <c r="N66" s="16"/>
      <c r="O66" s="16"/>
      <c r="P66" s="16"/>
      <c r="Q66" s="16"/>
      <c r="R66" s="23"/>
      <c r="S66" s="16"/>
      <c r="T66" s="16"/>
      <c r="U66" s="16"/>
      <c r="V66" s="16"/>
      <c r="W66" s="23"/>
      <c r="X66" s="16"/>
      <c r="Y66" s="16"/>
      <c r="Z66" s="16"/>
      <c r="AA66" s="16"/>
      <c r="AB66" s="23"/>
      <c r="AC66" s="16"/>
      <c r="AD66" s="16"/>
      <c r="AE66" s="16"/>
      <c r="AF66" s="16"/>
      <c r="AG66" s="23"/>
      <c r="AH66" s="16"/>
      <c r="AI66" s="16"/>
      <c r="AJ66" s="16"/>
      <c r="AK66" s="16"/>
      <c r="AL66" s="16"/>
    </row>
    <row r="67" spans="2:38" x14ac:dyDescent="0.3">
      <c r="B67" s="17" t="s">
        <v>167</v>
      </c>
      <c r="D67" s="16">
        <v>0</v>
      </c>
      <c r="E67" s="16">
        <v>0</v>
      </c>
      <c r="F67" s="16">
        <v>0</v>
      </c>
      <c r="G67" s="16">
        <v>0</v>
      </c>
      <c r="H67" s="23"/>
      <c r="I67" s="16">
        <v>0</v>
      </c>
      <c r="J67" s="16">
        <v>0</v>
      </c>
      <c r="K67" s="16">
        <v>0</v>
      </c>
      <c r="L67" s="16">
        <v>0</v>
      </c>
      <c r="M67" s="23"/>
      <c r="N67" s="16">
        <v>0</v>
      </c>
      <c r="O67" s="16">
        <v>0</v>
      </c>
      <c r="P67" s="16">
        <v>0</v>
      </c>
      <c r="Q67" s="16">
        <f t="shared" ref="Q67:Q73" si="21">SUM(N67:P67)</f>
        <v>0</v>
      </c>
      <c r="R67" s="23"/>
      <c r="S67" s="16">
        <f t="shared" ref="S67:S73" si="22">Q67</f>
        <v>0</v>
      </c>
      <c r="T67" s="16">
        <v>0</v>
      </c>
      <c r="U67" s="16">
        <v>0</v>
      </c>
      <c r="V67" s="16">
        <f t="shared" ref="V67:V73" si="23">SUM(S67:U67)</f>
        <v>0</v>
      </c>
      <c r="W67" s="23"/>
      <c r="X67" s="16">
        <f t="shared" ref="X67:X73" si="24">V67</f>
        <v>0</v>
      </c>
      <c r="Y67" s="16">
        <v>0</v>
      </c>
      <c r="Z67" s="16">
        <v>0</v>
      </c>
      <c r="AA67" s="16">
        <f t="shared" ref="AA67:AA73" si="25">SUM(X67:Z67)</f>
        <v>0</v>
      </c>
      <c r="AB67" s="23"/>
      <c r="AC67" s="16">
        <f t="shared" ref="AC67:AC73" si="26">AA67</f>
        <v>0</v>
      </c>
      <c r="AD67" s="16">
        <v>200</v>
      </c>
      <c r="AE67" s="16">
        <v>0</v>
      </c>
      <c r="AF67" s="16">
        <f t="shared" ref="AF67:AF73" si="27">SUM(AC67:AE67)</f>
        <v>200</v>
      </c>
      <c r="AG67" s="23"/>
      <c r="AH67" s="16">
        <f t="shared" ref="AH67:AH73" si="28">AF67</f>
        <v>200</v>
      </c>
      <c r="AI67" s="16">
        <v>900</v>
      </c>
      <c r="AJ67" s="16">
        <v>-1100</v>
      </c>
      <c r="AK67" s="16">
        <f t="shared" ref="AK67:AK73" si="29">SUM(AH67:AJ67)</f>
        <v>0</v>
      </c>
      <c r="AL67" s="16"/>
    </row>
    <row r="68" spans="2:38" x14ac:dyDescent="0.3">
      <c r="B68" s="17" t="s">
        <v>168</v>
      </c>
      <c r="D68" s="16">
        <v>0</v>
      </c>
      <c r="E68" s="16">
        <v>0</v>
      </c>
      <c r="F68" s="16">
        <v>0</v>
      </c>
      <c r="G68" s="16">
        <v>0</v>
      </c>
      <c r="H68" s="23"/>
      <c r="I68" s="16">
        <v>0</v>
      </c>
      <c r="J68" s="16">
        <v>0</v>
      </c>
      <c r="K68" s="16">
        <v>0</v>
      </c>
      <c r="L68" s="16">
        <v>0</v>
      </c>
      <c r="M68" s="23"/>
      <c r="N68" s="28">
        <v>0</v>
      </c>
      <c r="O68" s="28">
        <v>0</v>
      </c>
      <c r="P68" s="28">
        <v>0</v>
      </c>
      <c r="Q68" s="16">
        <f t="shared" si="21"/>
        <v>0</v>
      </c>
      <c r="R68" s="23"/>
      <c r="S68" s="16">
        <f t="shared" si="22"/>
        <v>0</v>
      </c>
      <c r="T68" s="28">
        <v>7.7929599999999999</v>
      </c>
      <c r="U68" s="28">
        <v>0</v>
      </c>
      <c r="V68" s="16">
        <f t="shared" si="23"/>
        <v>7.7929599999999999</v>
      </c>
      <c r="W68" s="23"/>
      <c r="X68" s="16">
        <f t="shared" si="24"/>
        <v>7.7929599999999999</v>
      </c>
      <c r="Y68" s="28">
        <v>200</v>
      </c>
      <c r="Z68" s="28">
        <v>0</v>
      </c>
      <c r="AA68" s="16">
        <f t="shared" si="25"/>
        <v>207.79295999999999</v>
      </c>
      <c r="AB68" s="23"/>
      <c r="AC68" s="16">
        <f t="shared" si="26"/>
        <v>207.79295999999999</v>
      </c>
      <c r="AD68" s="28">
        <v>700</v>
      </c>
      <c r="AE68" s="28">
        <v>-907.79295999999999</v>
      </c>
      <c r="AF68" s="16">
        <f t="shared" si="27"/>
        <v>0</v>
      </c>
      <c r="AG68" s="23"/>
      <c r="AH68" s="16">
        <f t="shared" si="28"/>
        <v>0</v>
      </c>
      <c r="AI68" s="28">
        <v>0</v>
      </c>
      <c r="AJ68" s="28">
        <v>0</v>
      </c>
      <c r="AK68" s="16">
        <f t="shared" si="29"/>
        <v>0</v>
      </c>
      <c r="AL68" s="28"/>
    </row>
    <row r="69" spans="2:38" x14ac:dyDescent="0.3">
      <c r="B69" s="17" t="s">
        <v>169</v>
      </c>
      <c r="D69" s="16">
        <v>0</v>
      </c>
      <c r="E69" s="16">
        <v>0</v>
      </c>
      <c r="F69" s="16">
        <v>0</v>
      </c>
      <c r="G69" s="16">
        <v>0</v>
      </c>
      <c r="H69" s="23"/>
      <c r="I69" s="16">
        <v>0</v>
      </c>
      <c r="J69" s="16">
        <v>0</v>
      </c>
      <c r="K69" s="16">
        <v>0</v>
      </c>
      <c r="L69" s="16">
        <v>0</v>
      </c>
      <c r="M69" s="23"/>
      <c r="N69" s="28">
        <v>0</v>
      </c>
      <c r="O69" s="28">
        <v>0</v>
      </c>
      <c r="P69" s="28">
        <v>0</v>
      </c>
      <c r="Q69" s="16">
        <f t="shared" si="21"/>
        <v>0</v>
      </c>
      <c r="R69" s="23"/>
      <c r="S69" s="16">
        <f t="shared" si="22"/>
        <v>0</v>
      </c>
      <c r="T69" s="28">
        <v>0</v>
      </c>
      <c r="U69" s="28">
        <v>0</v>
      </c>
      <c r="V69" s="16">
        <f t="shared" si="23"/>
        <v>0</v>
      </c>
      <c r="W69" s="23"/>
      <c r="X69" s="16">
        <f t="shared" si="24"/>
        <v>0</v>
      </c>
      <c r="Y69" s="28">
        <v>150</v>
      </c>
      <c r="Z69" s="28">
        <v>0</v>
      </c>
      <c r="AA69" s="16">
        <f t="shared" si="25"/>
        <v>150</v>
      </c>
      <c r="AB69" s="23"/>
      <c r="AC69" s="16">
        <f t="shared" si="26"/>
        <v>150</v>
      </c>
      <c r="AD69" s="28">
        <v>500</v>
      </c>
      <c r="AE69" s="28">
        <v>-650</v>
      </c>
      <c r="AF69" s="16">
        <f t="shared" si="27"/>
        <v>0</v>
      </c>
      <c r="AG69" s="23"/>
      <c r="AH69" s="16">
        <f t="shared" si="28"/>
        <v>0</v>
      </c>
      <c r="AI69" s="28">
        <v>0</v>
      </c>
      <c r="AJ69" s="28">
        <v>0</v>
      </c>
      <c r="AK69" s="16">
        <f t="shared" si="29"/>
        <v>0</v>
      </c>
      <c r="AL69" s="28"/>
    </row>
    <row r="70" spans="2:38" x14ac:dyDescent="0.3">
      <c r="B70" s="17" t="s">
        <v>170</v>
      </c>
      <c r="D70" s="16">
        <v>0</v>
      </c>
      <c r="E70" s="16">
        <v>0</v>
      </c>
      <c r="F70" s="16">
        <v>0</v>
      </c>
      <c r="G70" s="16">
        <v>0</v>
      </c>
      <c r="H70" s="23"/>
      <c r="I70" s="16">
        <v>0</v>
      </c>
      <c r="J70" s="16">
        <v>60</v>
      </c>
      <c r="K70" s="16">
        <v>0</v>
      </c>
      <c r="L70" s="16">
        <f>SUM(I70:K70)</f>
        <v>60</v>
      </c>
      <c r="M70" s="23"/>
      <c r="N70" s="16">
        <v>0</v>
      </c>
      <c r="O70" s="16">
        <v>0</v>
      </c>
      <c r="P70" s="16">
        <v>0</v>
      </c>
      <c r="Q70" s="16">
        <f t="shared" si="21"/>
        <v>0</v>
      </c>
      <c r="R70" s="23"/>
      <c r="S70" s="16">
        <f t="shared" si="22"/>
        <v>0</v>
      </c>
      <c r="T70" s="16">
        <v>0</v>
      </c>
      <c r="U70" s="16">
        <v>0</v>
      </c>
      <c r="V70" s="16">
        <f t="shared" si="23"/>
        <v>0</v>
      </c>
      <c r="W70" s="23"/>
      <c r="X70" s="16">
        <f t="shared" si="24"/>
        <v>0</v>
      </c>
      <c r="Y70" s="16">
        <v>0</v>
      </c>
      <c r="Z70" s="16">
        <v>0</v>
      </c>
      <c r="AA70" s="16">
        <f t="shared" si="25"/>
        <v>0</v>
      </c>
      <c r="AB70" s="23"/>
      <c r="AC70" s="16">
        <f t="shared" si="26"/>
        <v>0</v>
      </c>
      <c r="AD70" s="16">
        <v>60</v>
      </c>
      <c r="AE70" s="16">
        <v>0</v>
      </c>
      <c r="AF70" s="16">
        <f t="shared" si="27"/>
        <v>60</v>
      </c>
      <c r="AG70" s="23"/>
      <c r="AH70" s="16">
        <f t="shared" si="28"/>
        <v>60</v>
      </c>
      <c r="AI70" s="16">
        <v>400</v>
      </c>
      <c r="AJ70" s="16">
        <v>-460</v>
      </c>
      <c r="AK70" s="16">
        <f t="shared" si="29"/>
        <v>0</v>
      </c>
      <c r="AL70" s="16"/>
    </row>
    <row r="71" spans="2:38" x14ac:dyDescent="0.3">
      <c r="B71" s="17" t="s">
        <v>171</v>
      </c>
      <c r="D71" s="16">
        <v>0</v>
      </c>
      <c r="E71" s="16">
        <v>0</v>
      </c>
      <c r="F71" s="16">
        <v>0</v>
      </c>
      <c r="G71" s="16">
        <v>0</v>
      </c>
      <c r="H71" s="23"/>
      <c r="I71" s="16">
        <v>0</v>
      </c>
      <c r="J71" s="16">
        <v>0</v>
      </c>
      <c r="K71" s="16">
        <v>0</v>
      </c>
      <c r="L71" s="16">
        <v>0</v>
      </c>
      <c r="M71" s="23"/>
      <c r="N71" s="16">
        <v>0</v>
      </c>
      <c r="O71" s="16">
        <v>0</v>
      </c>
      <c r="P71" s="16">
        <v>0</v>
      </c>
      <c r="Q71" s="16">
        <f t="shared" si="21"/>
        <v>0</v>
      </c>
      <c r="R71" s="23"/>
      <c r="S71" s="16">
        <f t="shared" si="22"/>
        <v>0</v>
      </c>
      <c r="T71" s="16">
        <v>0</v>
      </c>
      <c r="U71" s="16">
        <v>0</v>
      </c>
      <c r="V71" s="16">
        <f t="shared" si="23"/>
        <v>0</v>
      </c>
      <c r="W71" s="23"/>
      <c r="X71" s="16">
        <f t="shared" si="24"/>
        <v>0</v>
      </c>
      <c r="Y71" s="16">
        <v>0</v>
      </c>
      <c r="Z71" s="16">
        <v>0</v>
      </c>
      <c r="AA71" s="16">
        <f t="shared" si="25"/>
        <v>0</v>
      </c>
      <c r="AB71" s="23"/>
      <c r="AC71" s="16">
        <f t="shared" si="26"/>
        <v>0</v>
      </c>
      <c r="AD71" s="16">
        <v>0</v>
      </c>
      <c r="AE71" s="16">
        <v>0</v>
      </c>
      <c r="AF71" s="16">
        <f t="shared" si="27"/>
        <v>0</v>
      </c>
      <c r="AG71" s="23"/>
      <c r="AH71" s="16">
        <f t="shared" si="28"/>
        <v>0</v>
      </c>
      <c r="AI71" s="16">
        <v>400</v>
      </c>
      <c r="AJ71" s="16">
        <v>-400</v>
      </c>
      <c r="AK71" s="16">
        <f t="shared" si="29"/>
        <v>0</v>
      </c>
      <c r="AL71" s="16"/>
    </row>
    <row r="72" spans="2:38" x14ac:dyDescent="0.3">
      <c r="B72" s="17" t="s">
        <v>172</v>
      </c>
      <c r="D72" s="16">
        <v>0</v>
      </c>
      <c r="E72" s="16">
        <v>0</v>
      </c>
      <c r="F72" s="16">
        <v>0</v>
      </c>
      <c r="G72" s="16">
        <v>0</v>
      </c>
      <c r="H72" s="23"/>
      <c r="I72" s="16">
        <v>0</v>
      </c>
      <c r="J72" s="16">
        <v>0</v>
      </c>
      <c r="K72" s="16">
        <v>0</v>
      </c>
      <c r="L72" s="16">
        <v>0</v>
      </c>
      <c r="M72" s="23"/>
      <c r="N72" s="16">
        <v>0</v>
      </c>
      <c r="O72" s="16">
        <v>0</v>
      </c>
      <c r="P72" s="16">
        <v>0</v>
      </c>
      <c r="Q72" s="16">
        <f t="shared" si="21"/>
        <v>0</v>
      </c>
      <c r="R72" s="23"/>
      <c r="S72" s="16">
        <f t="shared" si="22"/>
        <v>0</v>
      </c>
      <c r="T72" s="16">
        <v>0</v>
      </c>
      <c r="U72" s="16">
        <v>0</v>
      </c>
      <c r="V72" s="16">
        <f t="shared" si="23"/>
        <v>0</v>
      </c>
      <c r="W72" s="23"/>
      <c r="X72" s="16">
        <f t="shared" si="24"/>
        <v>0</v>
      </c>
      <c r="Y72" s="16">
        <v>0</v>
      </c>
      <c r="Z72" s="16">
        <v>0</v>
      </c>
      <c r="AA72" s="16">
        <f t="shared" si="25"/>
        <v>0</v>
      </c>
      <c r="AB72" s="23"/>
      <c r="AC72" s="16">
        <f t="shared" si="26"/>
        <v>0</v>
      </c>
      <c r="AD72" s="16">
        <v>400</v>
      </c>
      <c r="AE72" s="16">
        <v>0</v>
      </c>
      <c r="AF72" s="16">
        <f t="shared" si="27"/>
        <v>400</v>
      </c>
      <c r="AG72" s="23"/>
      <c r="AH72" s="16">
        <f t="shared" si="28"/>
        <v>400</v>
      </c>
      <c r="AI72" s="16">
        <v>500</v>
      </c>
      <c r="AJ72" s="16">
        <v>0</v>
      </c>
      <c r="AK72" s="16">
        <f t="shared" si="29"/>
        <v>900</v>
      </c>
      <c r="AL72" s="16"/>
    </row>
    <row r="73" spans="2:38" x14ac:dyDescent="0.3">
      <c r="B73" s="17" t="s">
        <v>173</v>
      </c>
      <c r="D73" s="16">
        <v>0</v>
      </c>
      <c r="E73" s="16">
        <v>0</v>
      </c>
      <c r="F73" s="16">
        <v>0</v>
      </c>
      <c r="G73" s="16">
        <v>0</v>
      </c>
      <c r="H73" s="23"/>
      <c r="I73" s="16">
        <v>0</v>
      </c>
      <c r="J73" s="16">
        <v>0</v>
      </c>
      <c r="K73" s="16">
        <v>0</v>
      </c>
      <c r="L73" s="16">
        <v>0</v>
      </c>
      <c r="M73" s="23"/>
      <c r="N73" s="28">
        <v>0</v>
      </c>
      <c r="O73" s="28">
        <v>0</v>
      </c>
      <c r="P73" s="28">
        <v>0</v>
      </c>
      <c r="Q73" s="16">
        <f t="shared" si="21"/>
        <v>0</v>
      </c>
      <c r="R73" s="23"/>
      <c r="S73" s="16">
        <f t="shared" si="22"/>
        <v>0</v>
      </c>
      <c r="T73" s="28">
        <v>0</v>
      </c>
      <c r="U73" s="28">
        <v>0</v>
      </c>
      <c r="V73" s="16">
        <f t="shared" si="23"/>
        <v>0</v>
      </c>
      <c r="W73" s="23"/>
      <c r="X73" s="16">
        <f t="shared" si="24"/>
        <v>0</v>
      </c>
      <c r="Y73" s="28">
        <v>650</v>
      </c>
      <c r="Z73" s="28">
        <v>0</v>
      </c>
      <c r="AA73" s="16">
        <f t="shared" si="25"/>
        <v>650</v>
      </c>
      <c r="AB73" s="23"/>
      <c r="AC73" s="16">
        <f t="shared" si="26"/>
        <v>650</v>
      </c>
      <c r="AD73" s="28">
        <v>600</v>
      </c>
      <c r="AE73" s="28">
        <v>-1250</v>
      </c>
      <c r="AF73" s="16">
        <f t="shared" si="27"/>
        <v>0</v>
      </c>
      <c r="AG73" s="23"/>
      <c r="AH73" s="16">
        <f t="shared" si="28"/>
        <v>0</v>
      </c>
      <c r="AI73" s="28">
        <v>400</v>
      </c>
      <c r="AJ73" s="28">
        <v>-400</v>
      </c>
      <c r="AK73" s="16">
        <f t="shared" si="29"/>
        <v>0</v>
      </c>
      <c r="AL73" s="28"/>
    </row>
    <row r="74" spans="2:38" x14ac:dyDescent="0.3">
      <c r="B74" s="17" t="s">
        <v>67</v>
      </c>
      <c r="D74" s="16">
        <v>0</v>
      </c>
      <c r="E74" s="16">
        <v>0</v>
      </c>
      <c r="F74" s="16">
        <v>0</v>
      </c>
      <c r="G74" s="16">
        <v>0</v>
      </c>
      <c r="H74" s="23"/>
      <c r="I74" s="16">
        <v>0</v>
      </c>
      <c r="J74" s="16">
        <v>50</v>
      </c>
      <c r="K74" s="16">
        <v>0</v>
      </c>
      <c r="L74" s="16">
        <f>SUM(I74:K74)</f>
        <v>50</v>
      </c>
      <c r="M74" s="23"/>
      <c r="N74" s="16">
        <v>0</v>
      </c>
      <c r="O74" s="16">
        <v>0</v>
      </c>
      <c r="P74" s="16">
        <v>0</v>
      </c>
      <c r="Q74" s="16">
        <v>0</v>
      </c>
      <c r="R74" s="23"/>
      <c r="S74" s="16">
        <v>0</v>
      </c>
      <c r="T74" s="16">
        <v>0</v>
      </c>
      <c r="U74" s="16">
        <v>0</v>
      </c>
      <c r="V74" s="16">
        <v>0</v>
      </c>
      <c r="W74" s="23"/>
      <c r="X74" s="16">
        <v>0</v>
      </c>
      <c r="Y74" s="16">
        <v>0</v>
      </c>
      <c r="Z74" s="16">
        <v>0</v>
      </c>
      <c r="AA74" s="16">
        <v>0</v>
      </c>
      <c r="AB74" s="23"/>
      <c r="AC74" s="16">
        <v>0</v>
      </c>
      <c r="AD74" s="16">
        <v>0</v>
      </c>
      <c r="AE74" s="16">
        <v>0</v>
      </c>
      <c r="AF74" s="16">
        <v>0</v>
      </c>
      <c r="AG74" s="23"/>
      <c r="AH74" s="16">
        <v>0</v>
      </c>
      <c r="AI74" s="16">
        <v>0</v>
      </c>
      <c r="AJ74" s="16">
        <v>0</v>
      </c>
      <c r="AK74" s="16">
        <v>0</v>
      </c>
      <c r="AL74" s="28"/>
    </row>
    <row r="75" spans="2:38" x14ac:dyDescent="0.3">
      <c r="B75" s="17" t="s">
        <v>74</v>
      </c>
      <c r="D75" s="16">
        <v>0</v>
      </c>
      <c r="E75" s="16">
        <v>0</v>
      </c>
      <c r="F75" s="16">
        <v>0</v>
      </c>
      <c r="G75" s="16">
        <v>0</v>
      </c>
      <c r="H75" s="23"/>
      <c r="I75" s="16">
        <v>0</v>
      </c>
      <c r="J75" s="16">
        <v>500</v>
      </c>
      <c r="K75" s="16">
        <v>-500</v>
      </c>
      <c r="L75" s="16">
        <f>SUM(I75:K75)</f>
        <v>0</v>
      </c>
      <c r="M75" s="23"/>
      <c r="N75" s="16">
        <v>0</v>
      </c>
      <c r="O75" s="16">
        <v>0</v>
      </c>
      <c r="P75" s="16">
        <v>0</v>
      </c>
      <c r="Q75" s="16">
        <v>0</v>
      </c>
      <c r="R75" s="23"/>
      <c r="S75" s="16">
        <v>0</v>
      </c>
      <c r="T75" s="16">
        <v>0</v>
      </c>
      <c r="U75" s="16">
        <v>0</v>
      </c>
      <c r="V75" s="16">
        <v>0</v>
      </c>
      <c r="W75" s="23"/>
      <c r="X75" s="16">
        <v>0</v>
      </c>
      <c r="Y75" s="16">
        <v>0</v>
      </c>
      <c r="Z75" s="16">
        <v>0</v>
      </c>
      <c r="AA75" s="16">
        <v>0</v>
      </c>
      <c r="AB75" s="23"/>
      <c r="AC75" s="16">
        <v>0</v>
      </c>
      <c r="AD75" s="16">
        <v>0</v>
      </c>
      <c r="AE75" s="16">
        <v>0</v>
      </c>
      <c r="AF75" s="16">
        <v>0</v>
      </c>
      <c r="AG75" s="23"/>
      <c r="AH75" s="16">
        <v>0</v>
      </c>
      <c r="AI75" s="16">
        <v>0</v>
      </c>
      <c r="AJ75" s="16">
        <v>0</v>
      </c>
      <c r="AK75" s="16">
        <v>0</v>
      </c>
      <c r="AL75" s="28"/>
    </row>
    <row r="76" spans="2:38" x14ac:dyDescent="0.3">
      <c r="B76" s="17" t="s">
        <v>86</v>
      </c>
      <c r="D76" s="16">
        <f>SUBTOTAL(9,D77:D123)</f>
        <v>310.58859000000001</v>
      </c>
      <c r="E76" s="16">
        <f>SUBTOTAL(9,E77:E123)</f>
        <v>427</v>
      </c>
      <c r="F76" s="16">
        <f>SUBTOTAL(9,F77:F123)</f>
        <v>-446.36954000000009</v>
      </c>
      <c r="G76" s="16">
        <f>SUBTOTAL(9,G77:G123)</f>
        <v>291.21905000000004</v>
      </c>
      <c r="H76" s="23"/>
      <c r="I76" s="16">
        <f>SUBTOTAL(9,I77:I123)</f>
        <v>291.21905000000004</v>
      </c>
      <c r="J76" s="16">
        <f>SUBTOTAL(9,J77:J123)</f>
        <v>1649.99</v>
      </c>
      <c r="K76" s="16">
        <f>SUBTOTAL(9,K77:K123)</f>
        <v>-574.99</v>
      </c>
      <c r="L76" s="16">
        <f>SUBTOTAL(9,L77:L123)</f>
        <v>1366.2190500000002</v>
      </c>
      <c r="M76" s="23"/>
      <c r="N76" s="16">
        <f>SUBTOTAL(9,N77:N123)</f>
        <v>310.58859000000001</v>
      </c>
      <c r="O76" s="16">
        <f>SUBTOTAL(9,O77:O123)</f>
        <v>-248.05282000000005</v>
      </c>
      <c r="P76" s="16">
        <f>SUBTOTAL(9,P77:P123)</f>
        <v>207.52105</v>
      </c>
      <c r="Q76" s="16">
        <f>SUBTOTAL(9,Q77:Q123)</f>
        <v>270.05681999999996</v>
      </c>
      <c r="R76" s="23"/>
      <c r="S76" s="16">
        <f>SUBTOTAL(9,S77:S123)</f>
        <v>270.05681999999996</v>
      </c>
      <c r="T76" s="16">
        <f>SUBTOTAL(9,T77:T123)</f>
        <v>1185.0643300000002</v>
      </c>
      <c r="U76" s="16">
        <f>SUBTOTAL(9,U77:U123)</f>
        <v>-1194.37985</v>
      </c>
      <c r="V76" s="16">
        <f>SUBTOTAL(9,V77:V123)</f>
        <v>260.74130000000002</v>
      </c>
      <c r="W76" s="23"/>
      <c r="X76" s="16">
        <f>SUBTOTAL(9,X77:X123)</f>
        <v>260.74130000000002</v>
      </c>
      <c r="Y76" s="16">
        <f>SUBTOTAL(9,Y77:Y123)</f>
        <v>950</v>
      </c>
      <c r="Z76" s="16">
        <f>SUBTOTAL(9,Z77:Z123)</f>
        <v>-1210.7413000000001</v>
      </c>
      <c r="AA76" s="16">
        <f>SUBTOTAL(9,AA77:AA123)</f>
        <v>0</v>
      </c>
      <c r="AB76" s="23"/>
      <c r="AC76" s="16">
        <f>SUBTOTAL(9,AC77:AC123)</f>
        <v>0</v>
      </c>
      <c r="AD76" s="16">
        <f>SUBTOTAL(9,AD77:AD123)</f>
        <v>669</v>
      </c>
      <c r="AE76" s="16">
        <f>SUBTOTAL(9,AE77:AE123)</f>
        <v>-619</v>
      </c>
      <c r="AF76" s="16">
        <f>SUBTOTAL(9,AF77:AF123)</f>
        <v>50</v>
      </c>
      <c r="AG76" s="23"/>
      <c r="AH76" s="16">
        <f>SUBTOTAL(9,AH77:AH123)</f>
        <v>50</v>
      </c>
      <c r="AI76" s="16">
        <f>SUBTOTAL(9,AI77:AI123)</f>
        <v>1495</v>
      </c>
      <c r="AJ76" s="16">
        <f>SUBTOTAL(9,AJ77:AJ123)</f>
        <v>-1050</v>
      </c>
      <c r="AK76" s="16">
        <f>SUBTOTAL(9,AK77:AK123)</f>
        <v>495</v>
      </c>
      <c r="AL76" s="16"/>
    </row>
    <row r="77" spans="2:38" outlineLevel="1" x14ac:dyDescent="0.3">
      <c r="B77" s="20" t="s">
        <v>174</v>
      </c>
      <c r="D77" s="28">
        <v>7.4408300000000054</v>
      </c>
      <c r="E77" s="28">
        <v>0</v>
      </c>
      <c r="F77" s="28">
        <v>0</v>
      </c>
      <c r="G77" s="16">
        <f t="shared" ref="G77:G89" si="30">SUM(D77:F77)</f>
        <v>7.4408300000000054</v>
      </c>
      <c r="H77" s="23"/>
      <c r="I77" s="16">
        <f t="shared" ref="I77:I88" si="31">G77</f>
        <v>7.4408300000000054</v>
      </c>
      <c r="J77" s="28">
        <v>0</v>
      </c>
      <c r="K77" s="28">
        <v>0</v>
      </c>
      <c r="L77" s="16">
        <f>SUM(I77:K77)</f>
        <v>7.4408300000000054</v>
      </c>
      <c r="M77" s="23"/>
      <c r="N77" s="28">
        <v>7.4408300000000001</v>
      </c>
      <c r="O77" s="28">
        <v>-760</v>
      </c>
      <c r="P77" s="28">
        <v>752.55916999999999</v>
      </c>
      <c r="Q77" s="16">
        <f>SUM(N77:P77)</f>
        <v>0</v>
      </c>
      <c r="R77" s="23"/>
      <c r="S77" s="16">
        <f>Q77</f>
        <v>0</v>
      </c>
      <c r="T77" s="28">
        <v>0</v>
      </c>
      <c r="U77" s="28">
        <v>0</v>
      </c>
      <c r="V77" s="16">
        <f>SUM(S77:U77)</f>
        <v>0</v>
      </c>
      <c r="W77" s="23"/>
      <c r="X77" s="16">
        <f>V77</f>
        <v>0</v>
      </c>
      <c r="Y77" s="28">
        <v>0</v>
      </c>
      <c r="Z77" s="28">
        <v>0</v>
      </c>
      <c r="AA77" s="16">
        <f>SUM(X77:Z77)</f>
        <v>0</v>
      </c>
      <c r="AB77" s="23"/>
      <c r="AC77" s="16">
        <f>AA77</f>
        <v>0</v>
      </c>
      <c r="AD77" s="28">
        <v>0</v>
      </c>
      <c r="AE77" s="28">
        <v>0</v>
      </c>
      <c r="AF77" s="16">
        <f>SUM(AC77:AE77)</f>
        <v>0</v>
      </c>
      <c r="AG77" s="23"/>
      <c r="AH77" s="16">
        <f>AF77</f>
        <v>0</v>
      </c>
      <c r="AI77" s="28">
        <v>0</v>
      </c>
      <c r="AJ77" s="28">
        <v>0</v>
      </c>
      <c r="AK77" s="16">
        <f>SUM(AH77:AJ77)</f>
        <v>0</v>
      </c>
      <c r="AL77" s="28"/>
    </row>
    <row r="78" spans="2:38" outlineLevel="1" x14ac:dyDescent="0.3">
      <c r="B78" s="20" t="s">
        <v>73</v>
      </c>
      <c r="D78" s="28">
        <v>0</v>
      </c>
      <c r="E78" s="28">
        <v>0</v>
      </c>
      <c r="F78" s="28">
        <v>0</v>
      </c>
      <c r="G78" s="16">
        <f t="shared" si="30"/>
        <v>0</v>
      </c>
      <c r="H78" s="23"/>
      <c r="I78" s="16">
        <f t="shared" si="31"/>
        <v>0</v>
      </c>
      <c r="J78" s="28">
        <v>200</v>
      </c>
      <c r="K78" s="28">
        <v>-200</v>
      </c>
      <c r="L78" s="16">
        <f>SUM(I78:K78)</f>
        <v>0</v>
      </c>
      <c r="M78" s="23"/>
      <c r="N78" s="16">
        <v>0</v>
      </c>
      <c r="O78" s="16">
        <v>0</v>
      </c>
      <c r="P78" s="16">
        <v>0</v>
      </c>
      <c r="Q78" s="16">
        <v>0</v>
      </c>
      <c r="R78" s="23"/>
      <c r="S78" s="16">
        <v>0</v>
      </c>
      <c r="T78" s="16">
        <v>0</v>
      </c>
      <c r="U78" s="16">
        <v>0</v>
      </c>
      <c r="V78" s="16">
        <v>0</v>
      </c>
      <c r="W78" s="23"/>
      <c r="X78" s="16">
        <v>0</v>
      </c>
      <c r="Y78" s="16">
        <v>0</v>
      </c>
      <c r="Z78" s="16">
        <v>0</v>
      </c>
      <c r="AA78" s="16">
        <v>0</v>
      </c>
      <c r="AB78" s="23"/>
      <c r="AC78" s="16">
        <v>0</v>
      </c>
      <c r="AD78" s="16">
        <v>0</v>
      </c>
      <c r="AE78" s="16">
        <v>0</v>
      </c>
      <c r="AF78" s="16">
        <v>0</v>
      </c>
      <c r="AG78" s="23"/>
      <c r="AH78" s="16">
        <v>0</v>
      </c>
      <c r="AI78" s="16">
        <v>0</v>
      </c>
      <c r="AJ78" s="16">
        <v>0</v>
      </c>
      <c r="AK78" s="16">
        <v>0</v>
      </c>
      <c r="AL78" s="28"/>
    </row>
    <row r="79" spans="2:38" outlineLevel="1" x14ac:dyDescent="0.3">
      <c r="B79" s="20" t="s">
        <v>75</v>
      </c>
      <c r="D79" s="28">
        <v>0</v>
      </c>
      <c r="E79" s="28">
        <v>0</v>
      </c>
      <c r="F79" s="28">
        <v>0</v>
      </c>
      <c r="G79" s="16">
        <f t="shared" si="30"/>
        <v>0</v>
      </c>
      <c r="H79" s="23"/>
      <c r="I79" s="16">
        <f t="shared" si="31"/>
        <v>0</v>
      </c>
      <c r="J79" s="28">
        <v>300</v>
      </c>
      <c r="K79" s="28">
        <v>-300</v>
      </c>
      <c r="L79" s="16">
        <f>SUM(I79:K79)</f>
        <v>0</v>
      </c>
      <c r="M79" s="23"/>
      <c r="N79" s="16">
        <v>0</v>
      </c>
      <c r="O79" s="16">
        <v>0</v>
      </c>
      <c r="P79" s="16">
        <v>0</v>
      </c>
      <c r="Q79" s="16">
        <v>0</v>
      </c>
      <c r="R79" s="23"/>
      <c r="S79" s="16">
        <v>0</v>
      </c>
      <c r="T79" s="16">
        <v>0</v>
      </c>
      <c r="U79" s="16">
        <v>0</v>
      </c>
      <c r="V79" s="16">
        <v>0</v>
      </c>
      <c r="W79" s="23"/>
      <c r="X79" s="16">
        <v>0</v>
      </c>
      <c r="Y79" s="16">
        <v>0</v>
      </c>
      <c r="Z79" s="16">
        <v>0</v>
      </c>
      <c r="AA79" s="16">
        <v>0</v>
      </c>
      <c r="AB79" s="23"/>
      <c r="AC79" s="16">
        <v>0</v>
      </c>
      <c r="AD79" s="16">
        <v>0</v>
      </c>
      <c r="AE79" s="16">
        <v>0</v>
      </c>
      <c r="AF79" s="16">
        <v>0</v>
      </c>
      <c r="AG79" s="23"/>
      <c r="AH79" s="16">
        <v>0</v>
      </c>
      <c r="AI79" s="16">
        <v>0</v>
      </c>
      <c r="AJ79" s="16">
        <v>0</v>
      </c>
      <c r="AK79" s="16">
        <v>0</v>
      </c>
      <c r="AL79" s="28"/>
    </row>
    <row r="80" spans="2:38" outlineLevel="1" x14ac:dyDescent="0.3">
      <c r="B80" s="20" t="s">
        <v>175</v>
      </c>
      <c r="D80" s="16">
        <v>72.536420000000007</v>
      </c>
      <c r="E80" s="16">
        <v>2</v>
      </c>
      <c r="F80" s="16">
        <v>0</v>
      </c>
      <c r="G80" s="16">
        <f t="shared" si="30"/>
        <v>74.536420000000007</v>
      </c>
      <c r="H80" s="23"/>
      <c r="I80" s="16">
        <f t="shared" si="31"/>
        <v>74.536420000000007</v>
      </c>
      <c r="J80" s="16">
        <v>250</v>
      </c>
      <c r="K80" s="16">
        <v>0</v>
      </c>
      <c r="L80" s="16">
        <f>SUM(I80:K80)</f>
        <v>324.53642000000002</v>
      </c>
      <c r="M80" s="23"/>
      <c r="N80" s="16">
        <v>72.536419999999993</v>
      </c>
      <c r="O80" s="16">
        <v>1.9658399999999998</v>
      </c>
      <c r="P80" s="16">
        <v>0</v>
      </c>
      <c r="Q80" s="16">
        <f t="shared" ref="Q80:Q123" si="32">SUM(N80:P80)</f>
        <v>74.502259999999993</v>
      </c>
      <c r="R80" s="23"/>
      <c r="S80" s="16">
        <f t="shared" ref="S80:S113" si="33">Q80</f>
        <v>74.502259999999993</v>
      </c>
      <c r="T80" s="16">
        <v>0</v>
      </c>
      <c r="U80" s="16">
        <v>-74.502259999999993</v>
      </c>
      <c r="V80" s="16">
        <f t="shared" ref="V80:V123" si="34">SUM(S80:U80)</f>
        <v>0</v>
      </c>
      <c r="W80" s="23"/>
      <c r="X80" s="16">
        <f t="shared" ref="X80:X113" si="35">V80</f>
        <v>0</v>
      </c>
      <c r="Y80" s="16">
        <v>0</v>
      </c>
      <c r="Z80" s="16">
        <v>0</v>
      </c>
      <c r="AA80" s="16">
        <f t="shared" ref="AA80:AA123" si="36">SUM(X80:Z80)</f>
        <v>0</v>
      </c>
      <c r="AB80" s="23"/>
      <c r="AC80" s="16">
        <f t="shared" ref="AC80:AC113" si="37">AA80</f>
        <v>0</v>
      </c>
      <c r="AD80" s="16">
        <v>0</v>
      </c>
      <c r="AE80" s="16">
        <v>0</v>
      </c>
      <c r="AF80" s="16">
        <f t="shared" ref="AF80:AF123" si="38">SUM(AC80:AE80)</f>
        <v>0</v>
      </c>
      <c r="AG80" s="23"/>
      <c r="AH80" s="16">
        <f t="shared" ref="AH80:AH113" si="39">AF80</f>
        <v>0</v>
      </c>
      <c r="AI80" s="16">
        <v>0</v>
      </c>
      <c r="AJ80" s="16">
        <v>0</v>
      </c>
      <c r="AK80" s="16">
        <f t="shared" ref="AK80:AK123" si="40">SUM(AH80:AJ80)</f>
        <v>0</v>
      </c>
      <c r="AL80" s="16"/>
    </row>
    <row r="81" spans="2:38" outlineLevel="1" x14ac:dyDescent="0.3">
      <c r="B81" s="20" t="s">
        <v>176</v>
      </c>
      <c r="D81" s="16">
        <v>10.69355</v>
      </c>
      <c r="E81" s="16">
        <v>275</v>
      </c>
      <c r="F81" s="16">
        <v>-285.69355000000002</v>
      </c>
      <c r="G81" s="16">
        <f t="shared" si="30"/>
        <v>0</v>
      </c>
      <c r="H81" s="23"/>
      <c r="I81" s="16">
        <f t="shared" si="31"/>
        <v>0</v>
      </c>
      <c r="J81" s="16">
        <v>0</v>
      </c>
      <c r="K81" s="16">
        <v>0</v>
      </c>
      <c r="L81" s="16">
        <v>0</v>
      </c>
      <c r="M81" s="23"/>
      <c r="N81" s="16">
        <v>10.69355</v>
      </c>
      <c r="O81" s="16">
        <v>337.41560999999996</v>
      </c>
      <c r="P81" s="16">
        <v>-348.10915999999997</v>
      </c>
      <c r="Q81" s="16">
        <f t="shared" si="32"/>
        <v>0</v>
      </c>
      <c r="R81" s="23"/>
      <c r="S81" s="16">
        <f t="shared" si="33"/>
        <v>0</v>
      </c>
      <c r="T81" s="16">
        <v>0</v>
      </c>
      <c r="U81" s="16">
        <v>0</v>
      </c>
      <c r="V81" s="16">
        <f t="shared" si="34"/>
        <v>0</v>
      </c>
      <c r="W81" s="23"/>
      <c r="X81" s="16">
        <f t="shared" si="35"/>
        <v>0</v>
      </c>
      <c r="Y81" s="16">
        <v>0</v>
      </c>
      <c r="Z81" s="16">
        <v>0</v>
      </c>
      <c r="AA81" s="16">
        <f t="shared" si="36"/>
        <v>0</v>
      </c>
      <c r="AB81" s="23"/>
      <c r="AC81" s="16">
        <f t="shared" si="37"/>
        <v>0</v>
      </c>
      <c r="AD81" s="16">
        <v>0</v>
      </c>
      <c r="AE81" s="16">
        <v>0</v>
      </c>
      <c r="AF81" s="16">
        <f t="shared" si="38"/>
        <v>0</v>
      </c>
      <c r="AG81" s="23"/>
      <c r="AH81" s="16">
        <f t="shared" si="39"/>
        <v>0</v>
      </c>
      <c r="AI81" s="16">
        <v>0</v>
      </c>
      <c r="AJ81" s="16">
        <v>0</v>
      </c>
      <c r="AK81" s="16">
        <f t="shared" si="40"/>
        <v>0</v>
      </c>
      <c r="AL81" s="16"/>
    </row>
    <row r="82" spans="2:38" outlineLevel="1" x14ac:dyDescent="0.3">
      <c r="B82" s="20" t="s">
        <v>177</v>
      </c>
      <c r="D82" s="16">
        <v>0</v>
      </c>
      <c r="E82" s="16">
        <v>60</v>
      </c>
      <c r="F82" s="16">
        <v>0</v>
      </c>
      <c r="G82" s="16">
        <f t="shared" si="30"/>
        <v>60</v>
      </c>
      <c r="H82" s="23"/>
      <c r="I82" s="16">
        <f t="shared" si="31"/>
        <v>60</v>
      </c>
      <c r="J82" s="16">
        <v>0</v>
      </c>
      <c r="K82" s="16">
        <v>0</v>
      </c>
      <c r="L82" s="16">
        <f t="shared" ref="L82:L123" si="41">SUM(I82:K82)</f>
        <v>60</v>
      </c>
      <c r="M82" s="23"/>
      <c r="N82" s="16">
        <v>0</v>
      </c>
      <c r="O82" s="16">
        <v>18.935970000000001</v>
      </c>
      <c r="P82" s="16">
        <v>-18.935970000000001</v>
      </c>
      <c r="Q82" s="16">
        <f t="shared" si="32"/>
        <v>0</v>
      </c>
      <c r="R82" s="23"/>
      <c r="S82" s="16">
        <f t="shared" si="33"/>
        <v>0</v>
      </c>
      <c r="T82" s="16">
        <v>0</v>
      </c>
      <c r="U82" s="16">
        <v>0</v>
      </c>
      <c r="V82" s="16">
        <f t="shared" si="34"/>
        <v>0</v>
      </c>
      <c r="W82" s="23"/>
      <c r="X82" s="16">
        <f t="shared" si="35"/>
        <v>0</v>
      </c>
      <c r="Y82" s="16">
        <v>0</v>
      </c>
      <c r="Z82" s="16">
        <v>0</v>
      </c>
      <c r="AA82" s="16">
        <f t="shared" si="36"/>
        <v>0</v>
      </c>
      <c r="AB82" s="23"/>
      <c r="AC82" s="16">
        <f t="shared" si="37"/>
        <v>0</v>
      </c>
      <c r="AD82" s="16">
        <v>0</v>
      </c>
      <c r="AE82" s="16">
        <v>0</v>
      </c>
      <c r="AF82" s="16">
        <f t="shared" si="38"/>
        <v>0</v>
      </c>
      <c r="AG82" s="23"/>
      <c r="AH82" s="16">
        <f t="shared" si="39"/>
        <v>0</v>
      </c>
      <c r="AI82" s="16">
        <v>0</v>
      </c>
      <c r="AJ82" s="16">
        <v>0</v>
      </c>
      <c r="AK82" s="16">
        <f t="shared" si="40"/>
        <v>0</v>
      </c>
      <c r="AL82" s="16"/>
    </row>
    <row r="83" spans="2:38" outlineLevel="1" x14ac:dyDescent="0.3">
      <c r="B83" s="20" t="s">
        <v>178</v>
      </c>
      <c r="D83" s="16">
        <v>149.24179999999998</v>
      </c>
      <c r="E83" s="16">
        <v>0</v>
      </c>
      <c r="F83" s="16">
        <v>0</v>
      </c>
      <c r="G83" s="16">
        <f t="shared" si="30"/>
        <v>149.24179999999998</v>
      </c>
      <c r="H83" s="23"/>
      <c r="I83" s="16">
        <f t="shared" si="31"/>
        <v>149.24179999999998</v>
      </c>
      <c r="J83" s="16">
        <v>200</v>
      </c>
      <c r="K83" s="16">
        <v>0</v>
      </c>
      <c r="L83" s="16">
        <f t="shared" si="41"/>
        <v>349.24180000000001</v>
      </c>
      <c r="M83" s="23"/>
      <c r="N83" s="16">
        <v>149.24179999999998</v>
      </c>
      <c r="O83" s="16">
        <v>5.2185600000000001</v>
      </c>
      <c r="P83" s="16">
        <v>0</v>
      </c>
      <c r="Q83" s="16">
        <f t="shared" si="32"/>
        <v>154.46035999999998</v>
      </c>
      <c r="R83" s="23"/>
      <c r="S83" s="16">
        <f t="shared" si="33"/>
        <v>154.46035999999998</v>
      </c>
      <c r="T83" s="16">
        <v>4.3258599999999996</v>
      </c>
      <c r="U83" s="16">
        <v>-158.78622000000001</v>
      </c>
      <c r="V83" s="16">
        <f t="shared" si="34"/>
        <v>0</v>
      </c>
      <c r="W83" s="23"/>
      <c r="X83" s="16">
        <f t="shared" si="35"/>
        <v>0</v>
      </c>
      <c r="Y83" s="16">
        <v>0</v>
      </c>
      <c r="Z83" s="16">
        <v>0</v>
      </c>
      <c r="AA83" s="16">
        <f t="shared" si="36"/>
        <v>0</v>
      </c>
      <c r="AB83" s="23"/>
      <c r="AC83" s="16">
        <f t="shared" si="37"/>
        <v>0</v>
      </c>
      <c r="AD83" s="16">
        <v>0</v>
      </c>
      <c r="AE83" s="16">
        <v>0</v>
      </c>
      <c r="AF83" s="16">
        <f t="shared" si="38"/>
        <v>0</v>
      </c>
      <c r="AG83" s="23"/>
      <c r="AH83" s="16">
        <f t="shared" si="39"/>
        <v>0</v>
      </c>
      <c r="AI83" s="16">
        <v>0</v>
      </c>
      <c r="AJ83" s="16">
        <v>0</v>
      </c>
      <c r="AK83" s="16">
        <f t="shared" si="40"/>
        <v>0</v>
      </c>
      <c r="AL83" s="16"/>
    </row>
    <row r="84" spans="2:38" outlineLevel="1" x14ac:dyDescent="0.3">
      <c r="B84" s="20" t="s">
        <v>179</v>
      </c>
      <c r="D84" s="16">
        <v>0</v>
      </c>
      <c r="E84" s="16">
        <v>0</v>
      </c>
      <c r="F84" s="16">
        <v>0</v>
      </c>
      <c r="G84" s="16">
        <f t="shared" si="30"/>
        <v>0</v>
      </c>
      <c r="H84" s="23"/>
      <c r="I84" s="16">
        <f t="shared" si="31"/>
        <v>0</v>
      </c>
      <c r="J84" s="16">
        <v>0</v>
      </c>
      <c r="K84" s="16">
        <v>0</v>
      </c>
      <c r="L84" s="16">
        <f t="shared" si="41"/>
        <v>0</v>
      </c>
      <c r="M84" s="23"/>
      <c r="N84" s="16">
        <v>0</v>
      </c>
      <c r="O84" s="16">
        <v>0</v>
      </c>
      <c r="P84" s="16">
        <v>0</v>
      </c>
      <c r="Q84" s="16">
        <f t="shared" si="32"/>
        <v>0</v>
      </c>
      <c r="R84" s="23"/>
      <c r="S84" s="16">
        <f t="shared" si="33"/>
        <v>0</v>
      </c>
      <c r="T84" s="16">
        <v>374.30070000000001</v>
      </c>
      <c r="U84" s="16">
        <v>-374.30070000000001</v>
      </c>
      <c r="V84" s="16">
        <f t="shared" si="34"/>
        <v>0</v>
      </c>
      <c r="W84" s="23"/>
      <c r="X84" s="16">
        <f t="shared" si="35"/>
        <v>0</v>
      </c>
      <c r="Y84" s="16">
        <v>0</v>
      </c>
      <c r="Z84" s="16">
        <v>0</v>
      </c>
      <c r="AA84" s="16">
        <f t="shared" si="36"/>
        <v>0</v>
      </c>
      <c r="AB84" s="23"/>
      <c r="AC84" s="16">
        <f t="shared" si="37"/>
        <v>0</v>
      </c>
      <c r="AD84" s="16">
        <v>0</v>
      </c>
      <c r="AE84" s="16">
        <v>0</v>
      </c>
      <c r="AF84" s="16">
        <f t="shared" si="38"/>
        <v>0</v>
      </c>
      <c r="AG84" s="23"/>
      <c r="AH84" s="16">
        <f t="shared" si="39"/>
        <v>0</v>
      </c>
      <c r="AI84" s="16">
        <v>0</v>
      </c>
      <c r="AJ84" s="16">
        <v>0</v>
      </c>
      <c r="AK84" s="16">
        <f t="shared" si="40"/>
        <v>0</v>
      </c>
      <c r="AL84" s="16"/>
    </row>
    <row r="85" spans="2:38" outlineLevel="1" x14ac:dyDescent="0.3">
      <c r="B85" s="20" t="s">
        <v>180</v>
      </c>
      <c r="D85" s="16">
        <v>0</v>
      </c>
      <c r="E85" s="16">
        <v>0</v>
      </c>
      <c r="F85" s="16">
        <v>0</v>
      </c>
      <c r="G85" s="16">
        <f t="shared" si="30"/>
        <v>0</v>
      </c>
      <c r="H85" s="23"/>
      <c r="I85" s="16">
        <f t="shared" si="31"/>
        <v>0</v>
      </c>
      <c r="J85" s="16">
        <v>0</v>
      </c>
      <c r="K85" s="16">
        <v>0</v>
      </c>
      <c r="L85" s="16">
        <f t="shared" si="41"/>
        <v>0</v>
      </c>
      <c r="M85" s="23"/>
      <c r="N85" s="16">
        <v>0</v>
      </c>
      <c r="O85" s="16">
        <v>0</v>
      </c>
      <c r="P85" s="16">
        <v>0</v>
      </c>
      <c r="Q85" s="16">
        <f t="shared" si="32"/>
        <v>0</v>
      </c>
      <c r="R85" s="23"/>
      <c r="S85" s="16">
        <f t="shared" si="33"/>
        <v>0</v>
      </c>
      <c r="T85" s="16">
        <v>374.87784000000005</v>
      </c>
      <c r="U85" s="16">
        <v>-374.87784000000005</v>
      </c>
      <c r="V85" s="16">
        <f t="shared" si="34"/>
        <v>0</v>
      </c>
      <c r="W85" s="23"/>
      <c r="X85" s="16">
        <f t="shared" si="35"/>
        <v>0</v>
      </c>
      <c r="Y85" s="16">
        <v>0</v>
      </c>
      <c r="Z85" s="16">
        <v>0</v>
      </c>
      <c r="AA85" s="16">
        <f t="shared" si="36"/>
        <v>0</v>
      </c>
      <c r="AB85" s="23"/>
      <c r="AC85" s="16">
        <f t="shared" si="37"/>
        <v>0</v>
      </c>
      <c r="AD85" s="16">
        <v>0</v>
      </c>
      <c r="AE85" s="16">
        <v>0</v>
      </c>
      <c r="AF85" s="16">
        <f t="shared" si="38"/>
        <v>0</v>
      </c>
      <c r="AG85" s="23"/>
      <c r="AH85" s="16">
        <f t="shared" si="39"/>
        <v>0</v>
      </c>
      <c r="AI85" s="16">
        <v>0</v>
      </c>
      <c r="AJ85" s="16">
        <v>0</v>
      </c>
      <c r="AK85" s="16">
        <f t="shared" si="40"/>
        <v>0</v>
      </c>
      <c r="AL85" s="16"/>
    </row>
    <row r="86" spans="2:38" outlineLevel="1" x14ac:dyDescent="0.3">
      <c r="B86" s="20" t="s">
        <v>181</v>
      </c>
      <c r="D86" s="16">
        <v>0</v>
      </c>
      <c r="E86" s="16">
        <v>0</v>
      </c>
      <c r="F86" s="16">
        <v>0</v>
      </c>
      <c r="G86" s="16">
        <f t="shared" si="30"/>
        <v>0</v>
      </c>
      <c r="H86" s="23"/>
      <c r="I86" s="16">
        <f t="shared" si="31"/>
        <v>0</v>
      </c>
      <c r="J86" s="16">
        <v>0</v>
      </c>
      <c r="K86" s="16">
        <v>0</v>
      </c>
      <c r="L86" s="16">
        <f t="shared" si="41"/>
        <v>0</v>
      </c>
      <c r="M86" s="23"/>
      <c r="N86" s="16">
        <v>0</v>
      </c>
      <c r="O86" s="16">
        <v>0</v>
      </c>
      <c r="P86" s="16">
        <v>0</v>
      </c>
      <c r="Q86" s="16">
        <f t="shared" si="32"/>
        <v>0</v>
      </c>
      <c r="R86" s="23"/>
      <c r="S86" s="16">
        <f t="shared" si="33"/>
        <v>0</v>
      </c>
      <c r="T86" s="16">
        <v>194.62614000000002</v>
      </c>
      <c r="U86" s="16">
        <v>0</v>
      </c>
      <c r="V86" s="16">
        <f t="shared" si="34"/>
        <v>194.62614000000002</v>
      </c>
      <c r="W86" s="23"/>
      <c r="X86" s="16">
        <f t="shared" si="35"/>
        <v>194.62614000000002</v>
      </c>
      <c r="Y86" s="16">
        <v>0</v>
      </c>
      <c r="Z86" s="16">
        <v>-194.62614000000002</v>
      </c>
      <c r="AA86" s="16">
        <f t="shared" si="36"/>
        <v>0</v>
      </c>
      <c r="AB86" s="23"/>
      <c r="AC86" s="16">
        <f t="shared" si="37"/>
        <v>0</v>
      </c>
      <c r="AD86" s="16">
        <v>0</v>
      </c>
      <c r="AE86" s="16">
        <v>0</v>
      </c>
      <c r="AF86" s="16">
        <f t="shared" si="38"/>
        <v>0</v>
      </c>
      <c r="AG86" s="23"/>
      <c r="AH86" s="16">
        <f t="shared" si="39"/>
        <v>0</v>
      </c>
      <c r="AI86" s="16">
        <v>0</v>
      </c>
      <c r="AJ86" s="16">
        <v>0</v>
      </c>
      <c r="AK86" s="16">
        <f t="shared" si="40"/>
        <v>0</v>
      </c>
      <c r="AL86" s="16"/>
    </row>
    <row r="87" spans="2:38" outlineLevel="1" x14ac:dyDescent="0.3">
      <c r="B87" s="20" t="s">
        <v>182</v>
      </c>
      <c r="D87" s="16">
        <v>0</v>
      </c>
      <c r="E87" s="16">
        <v>0</v>
      </c>
      <c r="F87" s="16">
        <v>0</v>
      </c>
      <c r="G87" s="16">
        <f t="shared" si="30"/>
        <v>0</v>
      </c>
      <c r="H87" s="23"/>
      <c r="I87" s="16">
        <f t="shared" si="31"/>
        <v>0</v>
      </c>
      <c r="J87" s="16">
        <v>0</v>
      </c>
      <c r="K87" s="16">
        <v>0</v>
      </c>
      <c r="L87" s="16">
        <f t="shared" si="41"/>
        <v>0</v>
      </c>
      <c r="M87" s="23"/>
      <c r="N87" s="16">
        <v>0</v>
      </c>
      <c r="O87" s="16">
        <v>0</v>
      </c>
      <c r="P87" s="16">
        <v>0</v>
      </c>
      <c r="Q87" s="16">
        <f t="shared" si="32"/>
        <v>0</v>
      </c>
      <c r="R87" s="23"/>
      <c r="S87" s="16">
        <f t="shared" si="33"/>
        <v>0</v>
      </c>
      <c r="T87" s="16">
        <v>108.59062</v>
      </c>
      <c r="U87" s="16">
        <v>-108.59062</v>
      </c>
      <c r="V87" s="16">
        <f t="shared" si="34"/>
        <v>0</v>
      </c>
      <c r="W87" s="23"/>
      <c r="X87" s="16">
        <f t="shared" si="35"/>
        <v>0</v>
      </c>
      <c r="Y87" s="16">
        <v>0</v>
      </c>
      <c r="Z87" s="16">
        <v>0</v>
      </c>
      <c r="AA87" s="16">
        <f t="shared" si="36"/>
        <v>0</v>
      </c>
      <c r="AB87" s="23"/>
      <c r="AC87" s="16">
        <f t="shared" si="37"/>
        <v>0</v>
      </c>
      <c r="AD87" s="16">
        <v>0</v>
      </c>
      <c r="AE87" s="16">
        <v>0</v>
      </c>
      <c r="AF87" s="16">
        <f t="shared" si="38"/>
        <v>0</v>
      </c>
      <c r="AG87" s="23"/>
      <c r="AH87" s="16">
        <f t="shared" si="39"/>
        <v>0</v>
      </c>
      <c r="AI87" s="16">
        <v>0</v>
      </c>
      <c r="AJ87" s="16">
        <v>0</v>
      </c>
      <c r="AK87" s="16">
        <f t="shared" si="40"/>
        <v>0</v>
      </c>
      <c r="AL87" s="16"/>
    </row>
    <row r="88" spans="2:38" outlineLevel="1" x14ac:dyDescent="0.3">
      <c r="B88" s="20" t="s">
        <v>183</v>
      </c>
      <c r="D88" s="16">
        <v>0</v>
      </c>
      <c r="E88" s="16">
        <v>0</v>
      </c>
      <c r="F88" s="16">
        <v>0</v>
      </c>
      <c r="G88" s="16">
        <f t="shared" si="30"/>
        <v>0</v>
      </c>
      <c r="H88" s="23"/>
      <c r="I88" s="16">
        <f t="shared" si="31"/>
        <v>0</v>
      </c>
      <c r="J88" s="16">
        <v>0</v>
      </c>
      <c r="K88" s="16">
        <v>0</v>
      </c>
      <c r="L88" s="16">
        <f t="shared" si="41"/>
        <v>0</v>
      </c>
      <c r="M88" s="23"/>
      <c r="N88" s="16">
        <v>0</v>
      </c>
      <c r="O88" s="16">
        <v>0</v>
      </c>
      <c r="P88" s="16">
        <v>0</v>
      </c>
      <c r="Q88" s="16">
        <f t="shared" si="32"/>
        <v>0</v>
      </c>
      <c r="R88" s="23"/>
      <c r="S88" s="16">
        <f t="shared" si="33"/>
        <v>0</v>
      </c>
      <c r="T88" s="16">
        <v>53.348339999999993</v>
      </c>
      <c r="U88" s="16">
        <v>0</v>
      </c>
      <c r="V88" s="16">
        <f t="shared" si="34"/>
        <v>53.348339999999993</v>
      </c>
      <c r="W88" s="23"/>
      <c r="X88" s="16">
        <f t="shared" si="35"/>
        <v>53.348339999999993</v>
      </c>
      <c r="Y88" s="16">
        <v>0</v>
      </c>
      <c r="Z88" s="16">
        <v>-53.348339999999993</v>
      </c>
      <c r="AA88" s="16">
        <f t="shared" si="36"/>
        <v>0</v>
      </c>
      <c r="AB88" s="23"/>
      <c r="AC88" s="16">
        <f t="shared" si="37"/>
        <v>0</v>
      </c>
      <c r="AD88" s="16">
        <v>0</v>
      </c>
      <c r="AE88" s="16">
        <v>0</v>
      </c>
      <c r="AF88" s="16">
        <f t="shared" si="38"/>
        <v>0</v>
      </c>
      <c r="AG88" s="23"/>
      <c r="AH88" s="16">
        <f t="shared" si="39"/>
        <v>0</v>
      </c>
      <c r="AI88" s="16">
        <v>0</v>
      </c>
      <c r="AJ88" s="16">
        <v>0</v>
      </c>
      <c r="AK88" s="16">
        <f t="shared" si="40"/>
        <v>0</v>
      </c>
      <c r="AL88" s="16"/>
    </row>
    <row r="89" spans="2:38" outlineLevel="1" x14ac:dyDescent="0.3">
      <c r="B89" s="20" t="s">
        <v>184</v>
      </c>
      <c r="D89" s="16">
        <v>0</v>
      </c>
      <c r="E89" s="16">
        <v>0</v>
      </c>
      <c r="F89" s="16">
        <v>0</v>
      </c>
      <c r="G89" s="16">
        <f t="shared" si="30"/>
        <v>0</v>
      </c>
      <c r="H89" s="23"/>
      <c r="I89" s="16">
        <v>0</v>
      </c>
      <c r="J89" s="16">
        <v>50</v>
      </c>
      <c r="K89" s="16">
        <v>0</v>
      </c>
      <c r="L89" s="16">
        <f t="shared" si="41"/>
        <v>50</v>
      </c>
      <c r="M89" s="23"/>
      <c r="N89" s="16">
        <v>0</v>
      </c>
      <c r="O89" s="16">
        <v>0</v>
      </c>
      <c r="P89" s="16">
        <v>0</v>
      </c>
      <c r="Q89" s="16">
        <f t="shared" si="32"/>
        <v>0</v>
      </c>
      <c r="R89" s="23"/>
      <c r="S89" s="16">
        <f t="shared" si="33"/>
        <v>0</v>
      </c>
      <c r="T89" s="16">
        <v>0</v>
      </c>
      <c r="U89" s="16">
        <v>0</v>
      </c>
      <c r="V89" s="16">
        <f t="shared" si="34"/>
        <v>0</v>
      </c>
      <c r="W89" s="23"/>
      <c r="X89" s="16">
        <f t="shared" si="35"/>
        <v>0</v>
      </c>
      <c r="Y89" s="16">
        <v>0</v>
      </c>
      <c r="Z89" s="16">
        <v>0</v>
      </c>
      <c r="AA89" s="16">
        <f t="shared" si="36"/>
        <v>0</v>
      </c>
      <c r="AB89" s="23"/>
      <c r="AC89" s="16">
        <f t="shared" si="37"/>
        <v>0</v>
      </c>
      <c r="AD89" s="16">
        <v>50</v>
      </c>
      <c r="AE89" s="16">
        <v>0</v>
      </c>
      <c r="AF89" s="16">
        <f t="shared" si="38"/>
        <v>50</v>
      </c>
      <c r="AG89" s="23"/>
      <c r="AH89" s="16">
        <f t="shared" si="39"/>
        <v>50</v>
      </c>
      <c r="AI89" s="16">
        <v>225</v>
      </c>
      <c r="AJ89" s="16">
        <v>-275</v>
      </c>
      <c r="AK89" s="16">
        <f t="shared" si="40"/>
        <v>0</v>
      </c>
      <c r="AL89" s="16"/>
    </row>
    <row r="90" spans="2:38" outlineLevel="1" x14ac:dyDescent="0.3">
      <c r="B90" s="20" t="s">
        <v>185</v>
      </c>
      <c r="D90" s="16">
        <v>0</v>
      </c>
      <c r="E90" s="16">
        <v>0</v>
      </c>
      <c r="F90" s="16">
        <v>0</v>
      </c>
      <c r="G90" s="16">
        <v>0</v>
      </c>
      <c r="H90" s="23"/>
      <c r="I90" s="16">
        <f>G90</f>
        <v>0</v>
      </c>
      <c r="J90" s="16">
        <v>0</v>
      </c>
      <c r="K90" s="16">
        <v>0</v>
      </c>
      <c r="L90" s="16">
        <f t="shared" si="41"/>
        <v>0</v>
      </c>
      <c r="M90" s="23"/>
      <c r="N90" s="16">
        <v>0</v>
      </c>
      <c r="O90" s="16">
        <v>0</v>
      </c>
      <c r="P90" s="16">
        <v>0</v>
      </c>
      <c r="Q90" s="16">
        <f t="shared" si="32"/>
        <v>0</v>
      </c>
      <c r="R90" s="23"/>
      <c r="S90" s="16">
        <f t="shared" si="33"/>
        <v>0</v>
      </c>
      <c r="T90" s="16">
        <v>0</v>
      </c>
      <c r="U90" s="16">
        <v>0</v>
      </c>
      <c r="V90" s="16">
        <f t="shared" si="34"/>
        <v>0</v>
      </c>
      <c r="W90" s="23"/>
      <c r="X90" s="16">
        <f t="shared" si="35"/>
        <v>0</v>
      </c>
      <c r="Y90" s="16">
        <v>0</v>
      </c>
      <c r="Z90" s="16">
        <v>0</v>
      </c>
      <c r="AA90" s="16">
        <f t="shared" si="36"/>
        <v>0</v>
      </c>
      <c r="AB90" s="23"/>
      <c r="AC90" s="16">
        <f t="shared" si="37"/>
        <v>0</v>
      </c>
      <c r="AD90" s="16">
        <v>100</v>
      </c>
      <c r="AE90" s="16">
        <v>-100</v>
      </c>
      <c r="AF90" s="16">
        <f t="shared" si="38"/>
        <v>0</v>
      </c>
      <c r="AG90" s="23"/>
      <c r="AH90" s="16">
        <f t="shared" si="39"/>
        <v>0</v>
      </c>
      <c r="AI90" s="16">
        <v>0</v>
      </c>
      <c r="AJ90" s="16">
        <v>0</v>
      </c>
      <c r="AK90" s="16">
        <f t="shared" si="40"/>
        <v>0</v>
      </c>
      <c r="AL90" s="16"/>
    </row>
    <row r="91" spans="2:38" outlineLevel="1" x14ac:dyDescent="0.3">
      <c r="B91" s="20" t="s">
        <v>186</v>
      </c>
      <c r="D91" s="16">
        <v>0</v>
      </c>
      <c r="E91" s="16">
        <v>0</v>
      </c>
      <c r="F91" s="16">
        <v>0</v>
      </c>
      <c r="G91" s="16">
        <f t="shared" ref="G91:G97" si="42">SUM(D91:F91)</f>
        <v>0</v>
      </c>
      <c r="H91" s="23"/>
      <c r="I91" s="16">
        <f>G91</f>
        <v>0</v>
      </c>
      <c r="J91" s="16">
        <v>0</v>
      </c>
      <c r="K91" s="16">
        <v>0</v>
      </c>
      <c r="L91" s="16">
        <f t="shared" si="41"/>
        <v>0</v>
      </c>
      <c r="M91" s="23"/>
      <c r="N91" s="16">
        <v>0</v>
      </c>
      <c r="O91" s="16">
        <v>0</v>
      </c>
      <c r="P91" s="16">
        <v>0</v>
      </c>
      <c r="Q91" s="16">
        <f t="shared" si="32"/>
        <v>0</v>
      </c>
      <c r="R91" s="23"/>
      <c r="S91" s="16">
        <f t="shared" si="33"/>
        <v>0</v>
      </c>
      <c r="T91" s="16">
        <v>0</v>
      </c>
      <c r="U91" s="16">
        <v>0</v>
      </c>
      <c r="V91" s="16">
        <f t="shared" si="34"/>
        <v>0</v>
      </c>
      <c r="W91" s="23"/>
      <c r="X91" s="16">
        <f t="shared" si="35"/>
        <v>0</v>
      </c>
      <c r="Y91" s="16">
        <v>0</v>
      </c>
      <c r="Z91" s="16">
        <v>0</v>
      </c>
      <c r="AA91" s="16">
        <f t="shared" si="36"/>
        <v>0</v>
      </c>
      <c r="AB91" s="23"/>
      <c r="AC91" s="16">
        <f t="shared" si="37"/>
        <v>0</v>
      </c>
      <c r="AD91" s="16">
        <v>190</v>
      </c>
      <c r="AE91" s="16">
        <v>-190</v>
      </c>
      <c r="AF91" s="16">
        <f t="shared" si="38"/>
        <v>0</v>
      </c>
      <c r="AG91" s="23"/>
      <c r="AH91" s="16">
        <f t="shared" si="39"/>
        <v>0</v>
      </c>
      <c r="AI91" s="16">
        <v>0</v>
      </c>
      <c r="AJ91" s="16">
        <v>0</v>
      </c>
      <c r="AK91" s="16">
        <f t="shared" si="40"/>
        <v>0</v>
      </c>
      <c r="AL91" s="16"/>
    </row>
    <row r="92" spans="2:38" outlineLevel="1" x14ac:dyDescent="0.3">
      <c r="B92" s="20" t="s">
        <v>187</v>
      </c>
      <c r="D92" s="16">
        <v>0</v>
      </c>
      <c r="E92" s="16">
        <v>0</v>
      </c>
      <c r="F92" s="16">
        <v>0</v>
      </c>
      <c r="G92" s="16">
        <f t="shared" si="42"/>
        <v>0</v>
      </c>
      <c r="H92" s="23"/>
      <c r="I92" s="16">
        <f>G92</f>
        <v>0</v>
      </c>
      <c r="J92" s="16">
        <v>0</v>
      </c>
      <c r="K92" s="16">
        <v>0</v>
      </c>
      <c r="L92" s="16">
        <f t="shared" si="41"/>
        <v>0</v>
      </c>
      <c r="M92" s="23"/>
      <c r="N92" s="16">
        <v>0</v>
      </c>
      <c r="O92" s="16">
        <v>0</v>
      </c>
      <c r="P92" s="16">
        <v>0</v>
      </c>
      <c r="Q92" s="16">
        <f t="shared" si="32"/>
        <v>0</v>
      </c>
      <c r="R92" s="23"/>
      <c r="S92" s="16">
        <f t="shared" si="33"/>
        <v>0</v>
      </c>
      <c r="T92" s="16">
        <v>0</v>
      </c>
      <c r="U92" s="16">
        <v>0</v>
      </c>
      <c r="V92" s="16">
        <f t="shared" si="34"/>
        <v>0</v>
      </c>
      <c r="W92" s="23"/>
      <c r="X92" s="16">
        <f t="shared" si="35"/>
        <v>0</v>
      </c>
      <c r="Y92" s="16">
        <v>0</v>
      </c>
      <c r="Z92" s="16">
        <v>0</v>
      </c>
      <c r="AA92" s="16">
        <f t="shared" si="36"/>
        <v>0</v>
      </c>
      <c r="AB92" s="23"/>
      <c r="AC92" s="16">
        <f t="shared" si="37"/>
        <v>0</v>
      </c>
      <c r="AD92" s="16">
        <v>65</v>
      </c>
      <c r="AE92" s="16">
        <v>-65</v>
      </c>
      <c r="AF92" s="16">
        <f t="shared" si="38"/>
        <v>0</v>
      </c>
      <c r="AG92" s="23"/>
      <c r="AH92" s="16">
        <f t="shared" si="39"/>
        <v>0</v>
      </c>
      <c r="AI92" s="16">
        <v>0</v>
      </c>
      <c r="AJ92" s="16">
        <v>0</v>
      </c>
      <c r="AK92" s="16">
        <f t="shared" si="40"/>
        <v>0</v>
      </c>
      <c r="AL92" s="16"/>
    </row>
    <row r="93" spans="2:38" outlineLevel="1" x14ac:dyDescent="0.3">
      <c r="B93" s="20" t="s">
        <v>188</v>
      </c>
      <c r="D93" s="16">
        <v>0</v>
      </c>
      <c r="E93" s="16">
        <v>0</v>
      </c>
      <c r="F93" s="16">
        <v>0</v>
      </c>
      <c r="G93" s="16">
        <f t="shared" si="42"/>
        <v>0</v>
      </c>
      <c r="H93" s="23"/>
      <c r="I93" s="16">
        <f>G93</f>
        <v>0</v>
      </c>
      <c r="J93" s="16">
        <v>0</v>
      </c>
      <c r="K93" s="16">
        <v>0</v>
      </c>
      <c r="L93" s="16">
        <f t="shared" si="41"/>
        <v>0</v>
      </c>
      <c r="M93" s="23"/>
      <c r="N93" s="16">
        <v>0</v>
      </c>
      <c r="O93" s="16">
        <v>0</v>
      </c>
      <c r="P93" s="16">
        <v>0</v>
      </c>
      <c r="Q93" s="16">
        <f t="shared" si="32"/>
        <v>0</v>
      </c>
      <c r="R93" s="23"/>
      <c r="S93" s="16">
        <f t="shared" si="33"/>
        <v>0</v>
      </c>
      <c r="T93" s="16">
        <v>0</v>
      </c>
      <c r="U93" s="16">
        <v>0</v>
      </c>
      <c r="V93" s="16">
        <f t="shared" si="34"/>
        <v>0</v>
      </c>
      <c r="W93" s="23"/>
      <c r="X93" s="16">
        <f t="shared" si="35"/>
        <v>0</v>
      </c>
      <c r="Y93" s="16">
        <v>0</v>
      </c>
      <c r="Z93" s="16">
        <v>0</v>
      </c>
      <c r="AA93" s="16">
        <f t="shared" si="36"/>
        <v>0</v>
      </c>
      <c r="AB93" s="23"/>
      <c r="AC93" s="16">
        <f t="shared" si="37"/>
        <v>0</v>
      </c>
      <c r="AD93" s="16">
        <v>199</v>
      </c>
      <c r="AE93" s="16">
        <v>-199</v>
      </c>
      <c r="AF93" s="16">
        <f t="shared" si="38"/>
        <v>0</v>
      </c>
      <c r="AG93" s="23"/>
      <c r="AH93" s="16">
        <f t="shared" si="39"/>
        <v>0</v>
      </c>
      <c r="AI93" s="16">
        <v>0</v>
      </c>
      <c r="AJ93" s="16">
        <v>0</v>
      </c>
      <c r="AK93" s="16">
        <f t="shared" si="40"/>
        <v>0</v>
      </c>
      <c r="AL93" s="16"/>
    </row>
    <row r="94" spans="2:38" outlineLevel="1" x14ac:dyDescent="0.3">
      <c r="B94" s="20" t="s">
        <v>189</v>
      </c>
      <c r="D94" s="16">
        <v>0</v>
      </c>
      <c r="E94" s="16">
        <v>0</v>
      </c>
      <c r="F94" s="16">
        <v>0</v>
      </c>
      <c r="G94" s="16">
        <f t="shared" si="42"/>
        <v>0</v>
      </c>
      <c r="H94" s="23"/>
      <c r="I94" s="16">
        <v>0</v>
      </c>
      <c r="J94" s="16">
        <v>0</v>
      </c>
      <c r="K94" s="16">
        <v>0</v>
      </c>
      <c r="L94" s="16">
        <f t="shared" si="41"/>
        <v>0</v>
      </c>
      <c r="M94" s="23"/>
      <c r="N94" s="16">
        <v>0</v>
      </c>
      <c r="O94" s="16">
        <v>0</v>
      </c>
      <c r="P94" s="16">
        <v>0</v>
      </c>
      <c r="Q94" s="16">
        <f t="shared" si="32"/>
        <v>0</v>
      </c>
      <c r="R94" s="23"/>
      <c r="S94" s="16">
        <f t="shared" si="33"/>
        <v>0</v>
      </c>
      <c r="T94" s="16">
        <v>0</v>
      </c>
      <c r="U94" s="16">
        <v>0</v>
      </c>
      <c r="V94" s="16">
        <f t="shared" si="34"/>
        <v>0</v>
      </c>
      <c r="W94" s="23"/>
      <c r="X94" s="16">
        <f t="shared" si="35"/>
        <v>0</v>
      </c>
      <c r="Y94" s="16">
        <v>0</v>
      </c>
      <c r="Z94" s="16">
        <v>0</v>
      </c>
      <c r="AA94" s="16">
        <f t="shared" si="36"/>
        <v>0</v>
      </c>
      <c r="AB94" s="23"/>
      <c r="AC94" s="16">
        <f t="shared" si="37"/>
        <v>0</v>
      </c>
      <c r="AD94" s="16">
        <v>65</v>
      </c>
      <c r="AE94" s="16">
        <v>-65</v>
      </c>
      <c r="AF94" s="16">
        <f t="shared" si="38"/>
        <v>0</v>
      </c>
      <c r="AG94" s="23"/>
      <c r="AH94" s="16">
        <f t="shared" si="39"/>
        <v>0</v>
      </c>
      <c r="AI94" s="16">
        <v>0</v>
      </c>
      <c r="AJ94" s="16">
        <v>0</v>
      </c>
      <c r="AK94" s="16">
        <f t="shared" si="40"/>
        <v>0</v>
      </c>
      <c r="AL94" s="16"/>
    </row>
    <row r="95" spans="2:38" outlineLevel="1" x14ac:dyDescent="0.3">
      <c r="B95" s="20" t="s">
        <v>190</v>
      </c>
      <c r="D95" s="16">
        <v>0</v>
      </c>
      <c r="E95" s="16">
        <v>0</v>
      </c>
      <c r="F95" s="16">
        <v>0</v>
      </c>
      <c r="G95" s="16">
        <f t="shared" si="42"/>
        <v>0</v>
      </c>
      <c r="H95" s="23"/>
      <c r="I95" s="16">
        <f t="shared" ref="I95:I112" si="43">G95</f>
        <v>0</v>
      </c>
      <c r="J95" s="16">
        <v>150</v>
      </c>
      <c r="K95" s="16">
        <v>0</v>
      </c>
      <c r="L95" s="16">
        <f t="shared" si="41"/>
        <v>150</v>
      </c>
      <c r="M95" s="23"/>
      <c r="N95" s="16">
        <v>0</v>
      </c>
      <c r="O95" s="16">
        <v>0</v>
      </c>
      <c r="P95" s="16">
        <v>0</v>
      </c>
      <c r="Q95" s="16">
        <f t="shared" si="32"/>
        <v>0</v>
      </c>
      <c r="R95" s="23"/>
      <c r="S95" s="16">
        <f t="shared" si="33"/>
        <v>0</v>
      </c>
      <c r="T95" s="16">
        <v>0</v>
      </c>
      <c r="U95" s="16">
        <v>0</v>
      </c>
      <c r="V95" s="16">
        <f t="shared" si="34"/>
        <v>0</v>
      </c>
      <c r="W95" s="23"/>
      <c r="X95" s="16">
        <f t="shared" si="35"/>
        <v>0</v>
      </c>
      <c r="Y95" s="16">
        <v>0</v>
      </c>
      <c r="Z95" s="16">
        <v>0</v>
      </c>
      <c r="AA95" s="16">
        <f t="shared" si="36"/>
        <v>0</v>
      </c>
      <c r="AB95" s="23"/>
      <c r="AC95" s="16">
        <f t="shared" si="37"/>
        <v>0</v>
      </c>
      <c r="AD95" s="16">
        <v>0</v>
      </c>
      <c r="AE95" s="16">
        <v>0</v>
      </c>
      <c r="AF95" s="16">
        <f t="shared" si="38"/>
        <v>0</v>
      </c>
      <c r="AG95" s="23"/>
      <c r="AH95" s="16">
        <f t="shared" si="39"/>
        <v>0</v>
      </c>
      <c r="AI95" s="16">
        <v>150</v>
      </c>
      <c r="AJ95" s="16">
        <v>-150</v>
      </c>
      <c r="AK95" s="16">
        <f t="shared" si="40"/>
        <v>0</v>
      </c>
      <c r="AL95" s="16"/>
    </row>
    <row r="96" spans="2:38" outlineLevel="1" x14ac:dyDescent="0.3">
      <c r="B96" s="20" t="s">
        <v>191</v>
      </c>
      <c r="D96" s="16">
        <v>0</v>
      </c>
      <c r="E96" s="16">
        <v>0</v>
      </c>
      <c r="F96" s="16">
        <v>0</v>
      </c>
      <c r="G96" s="16">
        <f t="shared" si="42"/>
        <v>0</v>
      </c>
      <c r="H96" s="23"/>
      <c r="I96" s="16">
        <f t="shared" si="43"/>
        <v>0</v>
      </c>
      <c r="J96" s="16">
        <v>200</v>
      </c>
      <c r="K96" s="16">
        <v>0</v>
      </c>
      <c r="L96" s="16">
        <f t="shared" si="41"/>
        <v>200</v>
      </c>
      <c r="M96" s="23"/>
      <c r="N96" s="16">
        <v>0</v>
      </c>
      <c r="O96" s="16">
        <v>0</v>
      </c>
      <c r="P96" s="16">
        <v>0</v>
      </c>
      <c r="Q96" s="16">
        <f t="shared" si="32"/>
        <v>0</v>
      </c>
      <c r="R96" s="23"/>
      <c r="S96" s="16">
        <f t="shared" si="33"/>
        <v>0</v>
      </c>
      <c r="T96" s="16">
        <v>0</v>
      </c>
      <c r="U96" s="16">
        <v>0</v>
      </c>
      <c r="V96" s="16">
        <f t="shared" si="34"/>
        <v>0</v>
      </c>
      <c r="W96" s="23"/>
      <c r="X96" s="16">
        <f t="shared" si="35"/>
        <v>0</v>
      </c>
      <c r="Y96" s="16">
        <v>0</v>
      </c>
      <c r="Z96" s="16">
        <v>0</v>
      </c>
      <c r="AA96" s="16">
        <f t="shared" si="36"/>
        <v>0</v>
      </c>
      <c r="AB96" s="23"/>
      <c r="AC96" s="16">
        <f t="shared" si="37"/>
        <v>0</v>
      </c>
      <c r="AD96" s="16">
        <v>0</v>
      </c>
      <c r="AE96" s="16">
        <v>0</v>
      </c>
      <c r="AF96" s="16">
        <f t="shared" si="38"/>
        <v>0</v>
      </c>
      <c r="AG96" s="23"/>
      <c r="AH96" s="16">
        <f t="shared" si="39"/>
        <v>0</v>
      </c>
      <c r="AI96" s="16">
        <v>200</v>
      </c>
      <c r="AJ96" s="16">
        <v>-200</v>
      </c>
      <c r="AK96" s="16">
        <f t="shared" si="40"/>
        <v>0</v>
      </c>
      <c r="AL96" s="16"/>
    </row>
    <row r="97" spans="2:38" outlineLevel="1" x14ac:dyDescent="0.3">
      <c r="B97" s="20" t="s">
        <v>192</v>
      </c>
      <c r="D97" s="16">
        <v>0</v>
      </c>
      <c r="E97" s="16">
        <v>0</v>
      </c>
      <c r="F97" s="16">
        <v>0</v>
      </c>
      <c r="G97" s="16">
        <f t="shared" si="42"/>
        <v>0</v>
      </c>
      <c r="H97" s="23"/>
      <c r="I97" s="16">
        <f t="shared" si="43"/>
        <v>0</v>
      </c>
      <c r="J97" s="16">
        <v>200</v>
      </c>
      <c r="K97" s="16">
        <v>0</v>
      </c>
      <c r="L97" s="16">
        <f t="shared" si="41"/>
        <v>200</v>
      </c>
      <c r="M97" s="23"/>
      <c r="N97" s="16">
        <v>0</v>
      </c>
      <c r="O97" s="16">
        <v>0</v>
      </c>
      <c r="P97" s="16">
        <v>0</v>
      </c>
      <c r="Q97" s="16">
        <f t="shared" si="32"/>
        <v>0</v>
      </c>
      <c r="R97" s="23"/>
      <c r="S97" s="16">
        <f t="shared" si="33"/>
        <v>0</v>
      </c>
      <c r="T97" s="16">
        <v>0</v>
      </c>
      <c r="U97" s="16">
        <v>0</v>
      </c>
      <c r="V97" s="16">
        <f t="shared" si="34"/>
        <v>0</v>
      </c>
      <c r="W97" s="23"/>
      <c r="X97" s="16">
        <f t="shared" si="35"/>
        <v>0</v>
      </c>
      <c r="Y97" s="16">
        <v>0</v>
      </c>
      <c r="Z97" s="16">
        <v>0</v>
      </c>
      <c r="AA97" s="16">
        <f t="shared" si="36"/>
        <v>0</v>
      </c>
      <c r="AB97" s="23"/>
      <c r="AC97" s="16">
        <f t="shared" si="37"/>
        <v>0</v>
      </c>
      <c r="AD97" s="16">
        <v>0</v>
      </c>
      <c r="AE97" s="16">
        <v>0</v>
      </c>
      <c r="AF97" s="16">
        <f t="shared" si="38"/>
        <v>0</v>
      </c>
      <c r="AG97" s="23"/>
      <c r="AH97" s="16">
        <f t="shared" si="39"/>
        <v>0</v>
      </c>
      <c r="AI97" s="16">
        <v>200</v>
      </c>
      <c r="AJ97" s="16">
        <v>-200</v>
      </c>
      <c r="AK97" s="16">
        <f t="shared" si="40"/>
        <v>0</v>
      </c>
      <c r="AL97" s="16"/>
    </row>
    <row r="98" spans="2:38" outlineLevel="1" x14ac:dyDescent="0.3">
      <c r="B98" s="20" t="s">
        <v>193</v>
      </c>
      <c r="D98" s="16">
        <v>0</v>
      </c>
      <c r="E98" s="16">
        <v>0</v>
      </c>
      <c r="F98" s="16">
        <v>0</v>
      </c>
      <c r="G98" s="16">
        <v>0</v>
      </c>
      <c r="H98" s="23"/>
      <c r="I98" s="16">
        <f t="shared" si="43"/>
        <v>0</v>
      </c>
      <c r="J98" s="16">
        <v>0</v>
      </c>
      <c r="K98" s="16">
        <v>0</v>
      </c>
      <c r="L98" s="16">
        <f t="shared" si="41"/>
        <v>0</v>
      </c>
      <c r="M98" s="23"/>
      <c r="N98" s="16">
        <v>0</v>
      </c>
      <c r="O98" s="16">
        <v>0</v>
      </c>
      <c r="P98" s="16">
        <v>0</v>
      </c>
      <c r="Q98" s="16">
        <f t="shared" si="32"/>
        <v>0</v>
      </c>
      <c r="R98" s="23"/>
      <c r="S98" s="16">
        <f t="shared" si="33"/>
        <v>0</v>
      </c>
      <c r="T98" s="16">
        <v>0</v>
      </c>
      <c r="U98" s="16">
        <v>0</v>
      </c>
      <c r="V98" s="16">
        <f t="shared" si="34"/>
        <v>0</v>
      </c>
      <c r="W98" s="23"/>
      <c r="X98" s="16">
        <f t="shared" si="35"/>
        <v>0</v>
      </c>
      <c r="Y98" s="16">
        <v>0</v>
      </c>
      <c r="Z98" s="16">
        <v>0</v>
      </c>
      <c r="AA98" s="16">
        <f t="shared" si="36"/>
        <v>0</v>
      </c>
      <c r="AB98" s="23"/>
      <c r="AC98" s="16">
        <f t="shared" si="37"/>
        <v>0</v>
      </c>
      <c r="AD98" s="16">
        <v>0</v>
      </c>
      <c r="AE98" s="16">
        <v>0</v>
      </c>
      <c r="AF98" s="16">
        <f t="shared" si="38"/>
        <v>0</v>
      </c>
      <c r="AG98" s="23"/>
      <c r="AH98" s="16">
        <f t="shared" si="39"/>
        <v>0</v>
      </c>
      <c r="AI98" s="16">
        <v>75</v>
      </c>
      <c r="AJ98" s="16">
        <v>0</v>
      </c>
      <c r="AK98" s="16">
        <f t="shared" si="40"/>
        <v>75</v>
      </c>
      <c r="AL98" s="16"/>
    </row>
    <row r="99" spans="2:38" outlineLevel="1" x14ac:dyDescent="0.3">
      <c r="B99" s="20" t="s">
        <v>194</v>
      </c>
      <c r="D99" s="16">
        <v>0</v>
      </c>
      <c r="E99" s="16">
        <v>0</v>
      </c>
      <c r="F99" s="16">
        <v>0</v>
      </c>
      <c r="G99" s="16">
        <f t="shared" ref="G99:G118" si="44">SUM(D99:F99)</f>
        <v>0</v>
      </c>
      <c r="H99" s="23"/>
      <c r="I99" s="16">
        <f t="shared" si="43"/>
        <v>0</v>
      </c>
      <c r="J99" s="16">
        <v>0</v>
      </c>
      <c r="K99" s="16">
        <v>0</v>
      </c>
      <c r="L99" s="16">
        <f t="shared" si="41"/>
        <v>0</v>
      </c>
      <c r="M99" s="23"/>
      <c r="N99" s="16">
        <v>0</v>
      </c>
      <c r="O99" s="16">
        <v>0</v>
      </c>
      <c r="P99" s="16">
        <v>0</v>
      </c>
      <c r="Q99" s="16">
        <f t="shared" si="32"/>
        <v>0</v>
      </c>
      <c r="R99" s="23"/>
      <c r="S99" s="16">
        <f t="shared" si="33"/>
        <v>0</v>
      </c>
      <c r="T99" s="16">
        <v>0</v>
      </c>
      <c r="U99" s="16">
        <v>0</v>
      </c>
      <c r="V99" s="16">
        <f t="shared" si="34"/>
        <v>0</v>
      </c>
      <c r="W99" s="23"/>
      <c r="X99" s="16">
        <f t="shared" si="35"/>
        <v>0</v>
      </c>
      <c r="Y99" s="16">
        <v>0</v>
      </c>
      <c r="Z99" s="16">
        <v>0</v>
      </c>
      <c r="AA99" s="16">
        <f t="shared" si="36"/>
        <v>0</v>
      </c>
      <c r="AB99" s="23"/>
      <c r="AC99" s="16">
        <f t="shared" si="37"/>
        <v>0</v>
      </c>
      <c r="AD99" s="16">
        <v>0</v>
      </c>
      <c r="AE99" s="16">
        <v>0</v>
      </c>
      <c r="AF99" s="16">
        <f t="shared" si="38"/>
        <v>0</v>
      </c>
      <c r="AG99" s="23"/>
      <c r="AH99" s="16">
        <f t="shared" si="39"/>
        <v>0</v>
      </c>
      <c r="AI99" s="16">
        <v>80</v>
      </c>
      <c r="AJ99" s="16">
        <v>-80</v>
      </c>
      <c r="AK99" s="16">
        <f t="shared" si="40"/>
        <v>0</v>
      </c>
      <c r="AL99" s="16"/>
    </row>
    <row r="100" spans="2:38" outlineLevel="1" x14ac:dyDescent="0.3">
      <c r="B100" s="20" t="s">
        <v>195</v>
      </c>
      <c r="D100" s="16">
        <v>0</v>
      </c>
      <c r="E100" s="16">
        <v>0</v>
      </c>
      <c r="F100" s="16">
        <v>0</v>
      </c>
      <c r="G100" s="16">
        <f t="shared" si="44"/>
        <v>0</v>
      </c>
      <c r="H100" s="23"/>
      <c r="I100" s="16">
        <f t="shared" si="43"/>
        <v>0</v>
      </c>
      <c r="J100" s="16">
        <v>0</v>
      </c>
      <c r="K100" s="16">
        <v>0</v>
      </c>
      <c r="L100" s="16">
        <f t="shared" si="41"/>
        <v>0</v>
      </c>
      <c r="M100" s="23"/>
      <c r="N100" s="16">
        <v>0</v>
      </c>
      <c r="O100" s="16">
        <v>0</v>
      </c>
      <c r="P100" s="16">
        <v>0</v>
      </c>
      <c r="Q100" s="16">
        <f t="shared" si="32"/>
        <v>0</v>
      </c>
      <c r="R100" s="23"/>
      <c r="S100" s="16">
        <f t="shared" si="33"/>
        <v>0</v>
      </c>
      <c r="T100" s="16">
        <v>0</v>
      </c>
      <c r="U100" s="16">
        <v>0</v>
      </c>
      <c r="V100" s="16">
        <f t="shared" si="34"/>
        <v>0</v>
      </c>
      <c r="W100" s="23"/>
      <c r="X100" s="16">
        <f t="shared" si="35"/>
        <v>0</v>
      </c>
      <c r="Y100" s="16">
        <v>0</v>
      </c>
      <c r="Z100" s="16">
        <v>0</v>
      </c>
      <c r="AA100" s="16">
        <f t="shared" si="36"/>
        <v>0</v>
      </c>
      <c r="AB100" s="23"/>
      <c r="AC100" s="16">
        <f t="shared" si="37"/>
        <v>0</v>
      </c>
      <c r="AD100" s="16">
        <v>0</v>
      </c>
      <c r="AE100" s="16">
        <v>0</v>
      </c>
      <c r="AF100" s="16">
        <f t="shared" si="38"/>
        <v>0</v>
      </c>
      <c r="AG100" s="23"/>
      <c r="AH100" s="16">
        <f t="shared" si="39"/>
        <v>0</v>
      </c>
      <c r="AI100" s="16">
        <v>50</v>
      </c>
      <c r="AJ100" s="16">
        <v>-50</v>
      </c>
      <c r="AK100" s="16">
        <f t="shared" si="40"/>
        <v>0</v>
      </c>
      <c r="AL100" s="16"/>
    </row>
    <row r="101" spans="2:38" outlineLevel="1" x14ac:dyDescent="0.3">
      <c r="B101" s="20" t="s">
        <v>196</v>
      </c>
      <c r="D101" s="16">
        <v>0</v>
      </c>
      <c r="E101" s="16">
        <v>0</v>
      </c>
      <c r="F101" s="16">
        <v>0</v>
      </c>
      <c r="G101" s="16">
        <f t="shared" si="44"/>
        <v>0</v>
      </c>
      <c r="H101" s="23"/>
      <c r="I101" s="16">
        <f t="shared" si="43"/>
        <v>0</v>
      </c>
      <c r="J101" s="16">
        <v>0</v>
      </c>
      <c r="K101" s="16">
        <v>0</v>
      </c>
      <c r="L101" s="16">
        <f t="shared" si="41"/>
        <v>0</v>
      </c>
      <c r="M101" s="23"/>
      <c r="N101" s="16">
        <v>0</v>
      </c>
      <c r="O101" s="16">
        <v>0</v>
      </c>
      <c r="P101" s="16">
        <v>0</v>
      </c>
      <c r="Q101" s="16">
        <f t="shared" si="32"/>
        <v>0</v>
      </c>
      <c r="R101" s="23"/>
      <c r="S101" s="16">
        <f t="shared" si="33"/>
        <v>0</v>
      </c>
      <c r="T101" s="16">
        <v>0</v>
      </c>
      <c r="U101" s="16">
        <v>0</v>
      </c>
      <c r="V101" s="16">
        <f t="shared" si="34"/>
        <v>0</v>
      </c>
      <c r="W101" s="23"/>
      <c r="X101" s="16">
        <f t="shared" si="35"/>
        <v>0</v>
      </c>
      <c r="Y101" s="16">
        <v>0</v>
      </c>
      <c r="Z101" s="16">
        <v>0</v>
      </c>
      <c r="AA101" s="16">
        <f t="shared" si="36"/>
        <v>0</v>
      </c>
      <c r="AB101" s="23"/>
      <c r="AC101" s="16">
        <f t="shared" si="37"/>
        <v>0</v>
      </c>
      <c r="AD101" s="16">
        <v>0</v>
      </c>
      <c r="AE101" s="16">
        <v>0</v>
      </c>
      <c r="AF101" s="16">
        <f t="shared" si="38"/>
        <v>0</v>
      </c>
      <c r="AG101" s="23"/>
      <c r="AH101" s="16">
        <f t="shared" si="39"/>
        <v>0</v>
      </c>
      <c r="AI101" s="16">
        <v>200</v>
      </c>
      <c r="AJ101" s="16">
        <v>0</v>
      </c>
      <c r="AK101" s="16">
        <f t="shared" si="40"/>
        <v>200</v>
      </c>
      <c r="AL101" s="16"/>
    </row>
    <row r="102" spans="2:38" outlineLevel="1" x14ac:dyDescent="0.3">
      <c r="B102" s="20" t="s">
        <v>197</v>
      </c>
      <c r="D102" s="16">
        <v>0</v>
      </c>
      <c r="E102" s="16">
        <v>0</v>
      </c>
      <c r="F102" s="16">
        <v>0</v>
      </c>
      <c r="G102" s="16">
        <f t="shared" si="44"/>
        <v>0</v>
      </c>
      <c r="H102" s="23"/>
      <c r="I102" s="16">
        <f t="shared" si="43"/>
        <v>0</v>
      </c>
      <c r="J102" s="16">
        <v>0</v>
      </c>
      <c r="K102" s="16">
        <v>0</v>
      </c>
      <c r="L102" s="16">
        <f t="shared" si="41"/>
        <v>0</v>
      </c>
      <c r="M102" s="23"/>
      <c r="N102" s="16">
        <v>0</v>
      </c>
      <c r="O102" s="16">
        <v>0</v>
      </c>
      <c r="P102" s="16">
        <v>0</v>
      </c>
      <c r="Q102" s="16">
        <f t="shared" si="32"/>
        <v>0</v>
      </c>
      <c r="R102" s="23"/>
      <c r="S102" s="16">
        <f t="shared" si="33"/>
        <v>0</v>
      </c>
      <c r="T102" s="16">
        <v>0</v>
      </c>
      <c r="U102" s="16">
        <v>0</v>
      </c>
      <c r="V102" s="16">
        <f t="shared" si="34"/>
        <v>0</v>
      </c>
      <c r="W102" s="23"/>
      <c r="X102" s="16">
        <f t="shared" si="35"/>
        <v>0</v>
      </c>
      <c r="Y102" s="16">
        <v>0</v>
      </c>
      <c r="Z102" s="16">
        <v>0</v>
      </c>
      <c r="AA102" s="16">
        <f t="shared" si="36"/>
        <v>0</v>
      </c>
      <c r="AB102" s="23"/>
      <c r="AC102" s="16">
        <f t="shared" si="37"/>
        <v>0</v>
      </c>
      <c r="AD102" s="16">
        <v>0</v>
      </c>
      <c r="AE102" s="16">
        <v>0</v>
      </c>
      <c r="AF102" s="16">
        <f t="shared" si="38"/>
        <v>0</v>
      </c>
      <c r="AG102" s="23"/>
      <c r="AH102" s="16">
        <f t="shared" si="39"/>
        <v>0</v>
      </c>
      <c r="AI102" s="16">
        <v>20</v>
      </c>
      <c r="AJ102" s="16">
        <v>0</v>
      </c>
      <c r="AK102" s="16">
        <f t="shared" si="40"/>
        <v>20</v>
      </c>
      <c r="AL102" s="16"/>
    </row>
    <row r="103" spans="2:38" outlineLevel="1" x14ac:dyDescent="0.3">
      <c r="B103" s="20" t="s">
        <v>198</v>
      </c>
      <c r="D103" s="16">
        <v>0</v>
      </c>
      <c r="E103" s="16">
        <v>0</v>
      </c>
      <c r="F103" s="16">
        <v>0</v>
      </c>
      <c r="G103" s="16">
        <f t="shared" si="44"/>
        <v>0</v>
      </c>
      <c r="H103" s="23"/>
      <c r="I103" s="16">
        <f t="shared" si="43"/>
        <v>0</v>
      </c>
      <c r="J103" s="16">
        <v>0</v>
      </c>
      <c r="K103" s="16">
        <v>0</v>
      </c>
      <c r="L103" s="16">
        <f t="shared" si="41"/>
        <v>0</v>
      </c>
      <c r="M103" s="23"/>
      <c r="N103" s="16">
        <v>0</v>
      </c>
      <c r="O103" s="16">
        <v>0</v>
      </c>
      <c r="P103" s="16">
        <v>0</v>
      </c>
      <c r="Q103" s="16">
        <f t="shared" si="32"/>
        <v>0</v>
      </c>
      <c r="R103" s="23"/>
      <c r="S103" s="16">
        <f t="shared" si="33"/>
        <v>0</v>
      </c>
      <c r="T103" s="16">
        <v>0</v>
      </c>
      <c r="U103" s="16">
        <v>0</v>
      </c>
      <c r="V103" s="16">
        <f t="shared" si="34"/>
        <v>0</v>
      </c>
      <c r="W103" s="23"/>
      <c r="X103" s="16">
        <f t="shared" si="35"/>
        <v>0</v>
      </c>
      <c r="Y103" s="16">
        <v>0</v>
      </c>
      <c r="Z103" s="16">
        <v>0</v>
      </c>
      <c r="AA103" s="16">
        <f t="shared" si="36"/>
        <v>0</v>
      </c>
      <c r="AB103" s="23"/>
      <c r="AC103" s="16">
        <f t="shared" si="37"/>
        <v>0</v>
      </c>
      <c r="AD103" s="16">
        <v>0</v>
      </c>
      <c r="AE103" s="16">
        <v>0</v>
      </c>
      <c r="AF103" s="16">
        <f t="shared" si="38"/>
        <v>0</v>
      </c>
      <c r="AG103" s="23"/>
      <c r="AH103" s="16">
        <f t="shared" si="39"/>
        <v>0</v>
      </c>
      <c r="AI103" s="16">
        <v>200</v>
      </c>
      <c r="AJ103" s="16">
        <v>0</v>
      </c>
      <c r="AK103" s="16">
        <f t="shared" si="40"/>
        <v>200</v>
      </c>
      <c r="AL103" s="16"/>
    </row>
    <row r="104" spans="2:38" outlineLevel="1" x14ac:dyDescent="0.3">
      <c r="B104" s="20" t="s">
        <v>199</v>
      </c>
      <c r="D104" s="16">
        <v>0</v>
      </c>
      <c r="E104" s="16">
        <v>0</v>
      </c>
      <c r="F104" s="16">
        <v>0</v>
      </c>
      <c r="G104" s="16">
        <f t="shared" si="44"/>
        <v>0</v>
      </c>
      <c r="H104" s="23"/>
      <c r="I104" s="16">
        <f t="shared" si="43"/>
        <v>0</v>
      </c>
      <c r="J104" s="16">
        <v>0</v>
      </c>
      <c r="K104" s="16">
        <v>0</v>
      </c>
      <c r="L104" s="16">
        <f t="shared" si="41"/>
        <v>0</v>
      </c>
      <c r="M104" s="23"/>
      <c r="N104" s="16">
        <v>0</v>
      </c>
      <c r="O104" s="16">
        <v>0</v>
      </c>
      <c r="P104" s="16">
        <v>0</v>
      </c>
      <c r="Q104" s="16">
        <f t="shared" si="32"/>
        <v>0</v>
      </c>
      <c r="R104" s="23"/>
      <c r="S104" s="16">
        <f t="shared" si="33"/>
        <v>0</v>
      </c>
      <c r="T104" s="16">
        <v>0</v>
      </c>
      <c r="U104" s="16">
        <v>0</v>
      </c>
      <c r="V104" s="16">
        <f t="shared" si="34"/>
        <v>0</v>
      </c>
      <c r="W104" s="23"/>
      <c r="X104" s="16">
        <f t="shared" si="35"/>
        <v>0</v>
      </c>
      <c r="Y104" s="16">
        <v>0</v>
      </c>
      <c r="Z104" s="16">
        <v>0</v>
      </c>
      <c r="AA104" s="16">
        <f t="shared" si="36"/>
        <v>0</v>
      </c>
      <c r="AB104" s="23"/>
      <c r="AC104" s="16">
        <f t="shared" si="37"/>
        <v>0</v>
      </c>
      <c r="AD104" s="16">
        <v>0</v>
      </c>
      <c r="AE104" s="16">
        <v>0</v>
      </c>
      <c r="AF104" s="16">
        <f t="shared" si="38"/>
        <v>0</v>
      </c>
      <c r="AG104" s="23"/>
      <c r="AH104" s="16">
        <f t="shared" si="39"/>
        <v>0</v>
      </c>
      <c r="AI104" s="16">
        <v>95</v>
      </c>
      <c r="AJ104" s="16">
        <v>-95</v>
      </c>
      <c r="AK104" s="16">
        <f t="shared" si="40"/>
        <v>0</v>
      </c>
      <c r="AL104" s="16"/>
    </row>
    <row r="105" spans="2:38" outlineLevel="1" x14ac:dyDescent="0.3">
      <c r="B105" s="20" t="s">
        <v>200</v>
      </c>
      <c r="D105" s="28">
        <v>0.17362</v>
      </c>
      <c r="E105" s="28">
        <v>0</v>
      </c>
      <c r="F105" s="28">
        <v>-0.17362</v>
      </c>
      <c r="G105" s="16">
        <f t="shared" si="44"/>
        <v>0</v>
      </c>
      <c r="H105" s="23"/>
      <c r="I105" s="16">
        <f t="shared" si="43"/>
        <v>0</v>
      </c>
      <c r="J105" s="28">
        <v>0</v>
      </c>
      <c r="K105" s="28">
        <v>0</v>
      </c>
      <c r="L105" s="16">
        <f t="shared" si="41"/>
        <v>0</v>
      </c>
      <c r="M105" s="23"/>
      <c r="N105" s="28">
        <v>0.17362</v>
      </c>
      <c r="O105" s="28">
        <v>4.2900000000000004E-3</v>
      </c>
      <c r="P105" s="28">
        <v>-0.17790999999999998</v>
      </c>
      <c r="Q105" s="16">
        <f t="shared" si="32"/>
        <v>0</v>
      </c>
      <c r="R105" s="23"/>
      <c r="S105" s="16">
        <f t="shared" si="33"/>
        <v>0</v>
      </c>
      <c r="T105" s="28">
        <v>0</v>
      </c>
      <c r="U105" s="28">
        <v>0</v>
      </c>
      <c r="V105" s="16">
        <f t="shared" si="34"/>
        <v>0</v>
      </c>
      <c r="W105" s="23"/>
      <c r="X105" s="16">
        <f t="shared" si="35"/>
        <v>0</v>
      </c>
      <c r="Y105" s="28">
        <v>0</v>
      </c>
      <c r="Z105" s="28">
        <v>0</v>
      </c>
      <c r="AA105" s="16">
        <f t="shared" si="36"/>
        <v>0</v>
      </c>
      <c r="AB105" s="23"/>
      <c r="AC105" s="16">
        <f t="shared" si="37"/>
        <v>0</v>
      </c>
      <c r="AD105" s="28">
        <v>0</v>
      </c>
      <c r="AE105" s="28">
        <v>0</v>
      </c>
      <c r="AF105" s="16">
        <f t="shared" si="38"/>
        <v>0</v>
      </c>
      <c r="AG105" s="23"/>
      <c r="AH105" s="16">
        <f t="shared" si="39"/>
        <v>0</v>
      </c>
      <c r="AI105" s="28">
        <v>0</v>
      </c>
      <c r="AJ105" s="28">
        <v>0</v>
      </c>
      <c r="AK105" s="16">
        <f t="shared" si="40"/>
        <v>0</v>
      </c>
      <c r="AL105" s="28"/>
    </row>
    <row r="106" spans="2:38" outlineLevel="1" x14ac:dyDescent="0.3">
      <c r="B106" s="20" t="s">
        <v>201</v>
      </c>
      <c r="D106" s="28">
        <v>20.199830000000002</v>
      </c>
      <c r="E106" s="28">
        <v>0</v>
      </c>
      <c r="F106" s="28">
        <v>-20.199830000000002</v>
      </c>
      <c r="G106" s="16">
        <f t="shared" si="44"/>
        <v>0</v>
      </c>
      <c r="H106" s="23"/>
      <c r="I106" s="16">
        <f t="shared" si="43"/>
        <v>0</v>
      </c>
      <c r="J106" s="28">
        <v>0</v>
      </c>
      <c r="K106" s="28">
        <v>0</v>
      </c>
      <c r="L106" s="16">
        <f t="shared" si="41"/>
        <v>0</v>
      </c>
      <c r="M106" s="23"/>
      <c r="N106" s="28">
        <v>20.199830000000002</v>
      </c>
      <c r="O106" s="28">
        <v>0.46389999999999998</v>
      </c>
      <c r="P106" s="28">
        <v>-20.663730000000001</v>
      </c>
      <c r="Q106" s="16">
        <f t="shared" si="32"/>
        <v>0</v>
      </c>
      <c r="R106" s="23"/>
      <c r="S106" s="16">
        <f t="shared" si="33"/>
        <v>0</v>
      </c>
      <c r="T106" s="28">
        <v>0</v>
      </c>
      <c r="U106" s="28">
        <v>0</v>
      </c>
      <c r="V106" s="16">
        <f t="shared" si="34"/>
        <v>0</v>
      </c>
      <c r="W106" s="23"/>
      <c r="X106" s="16">
        <f t="shared" si="35"/>
        <v>0</v>
      </c>
      <c r="Y106" s="28">
        <v>0</v>
      </c>
      <c r="Z106" s="28">
        <v>0</v>
      </c>
      <c r="AA106" s="16">
        <f t="shared" si="36"/>
        <v>0</v>
      </c>
      <c r="AB106" s="23"/>
      <c r="AC106" s="16">
        <f t="shared" si="37"/>
        <v>0</v>
      </c>
      <c r="AD106" s="28">
        <v>0</v>
      </c>
      <c r="AE106" s="28">
        <v>0</v>
      </c>
      <c r="AF106" s="16">
        <f t="shared" si="38"/>
        <v>0</v>
      </c>
      <c r="AG106" s="23"/>
      <c r="AH106" s="16">
        <f t="shared" si="39"/>
        <v>0</v>
      </c>
      <c r="AI106" s="28">
        <v>0</v>
      </c>
      <c r="AJ106" s="28">
        <v>0</v>
      </c>
      <c r="AK106" s="16">
        <f t="shared" si="40"/>
        <v>0</v>
      </c>
      <c r="AL106" s="28"/>
    </row>
    <row r="107" spans="2:38" outlineLevel="1" x14ac:dyDescent="0.3">
      <c r="B107" s="20" t="s">
        <v>202</v>
      </c>
      <c r="D107" s="28">
        <v>6.6786199999999996</v>
      </c>
      <c r="E107" s="28">
        <v>20</v>
      </c>
      <c r="F107" s="28">
        <v>-26.678619999999999</v>
      </c>
      <c r="G107" s="16">
        <f t="shared" si="44"/>
        <v>0</v>
      </c>
      <c r="H107" s="23"/>
      <c r="I107" s="16">
        <f t="shared" si="43"/>
        <v>0</v>
      </c>
      <c r="J107" s="28">
        <v>0</v>
      </c>
      <c r="K107" s="28">
        <v>0</v>
      </c>
      <c r="L107" s="16">
        <f t="shared" si="41"/>
        <v>0</v>
      </c>
      <c r="M107" s="23"/>
      <c r="N107" s="28">
        <v>6.6786199999999996</v>
      </c>
      <c r="O107" s="28">
        <v>15.414709999999999</v>
      </c>
      <c r="P107" s="28">
        <v>0</v>
      </c>
      <c r="Q107" s="16">
        <f t="shared" si="32"/>
        <v>22.093329999999998</v>
      </c>
      <c r="R107" s="23"/>
      <c r="S107" s="16">
        <f t="shared" si="33"/>
        <v>22.093329999999998</v>
      </c>
      <c r="T107" s="28">
        <v>8.7280099999999994</v>
      </c>
      <c r="U107" s="28">
        <v>-30.821339999999999</v>
      </c>
      <c r="V107" s="16">
        <f t="shared" si="34"/>
        <v>0</v>
      </c>
      <c r="W107" s="23"/>
      <c r="X107" s="16">
        <f t="shared" si="35"/>
        <v>0</v>
      </c>
      <c r="Y107" s="28">
        <v>0</v>
      </c>
      <c r="Z107" s="28">
        <v>0</v>
      </c>
      <c r="AA107" s="16">
        <f t="shared" si="36"/>
        <v>0</v>
      </c>
      <c r="AB107" s="23"/>
      <c r="AC107" s="16">
        <f t="shared" si="37"/>
        <v>0</v>
      </c>
      <c r="AD107" s="28">
        <v>0</v>
      </c>
      <c r="AE107" s="28">
        <v>0</v>
      </c>
      <c r="AF107" s="16">
        <f t="shared" si="38"/>
        <v>0</v>
      </c>
      <c r="AG107" s="23"/>
      <c r="AH107" s="16">
        <f t="shared" si="39"/>
        <v>0</v>
      </c>
      <c r="AI107" s="28">
        <v>0</v>
      </c>
      <c r="AJ107" s="28">
        <v>0</v>
      </c>
      <c r="AK107" s="16">
        <f t="shared" si="40"/>
        <v>0</v>
      </c>
      <c r="AL107" s="28"/>
    </row>
    <row r="108" spans="2:38" outlineLevel="1" x14ac:dyDescent="0.3">
      <c r="B108" s="20" t="s">
        <v>203</v>
      </c>
      <c r="D108" s="28">
        <v>31.860619999999997</v>
      </c>
      <c r="E108" s="28">
        <v>20</v>
      </c>
      <c r="F108" s="28">
        <v>-51.860620000000004</v>
      </c>
      <c r="G108" s="16">
        <f t="shared" si="44"/>
        <v>0</v>
      </c>
      <c r="H108" s="23"/>
      <c r="I108" s="16">
        <f t="shared" si="43"/>
        <v>0</v>
      </c>
      <c r="J108" s="28">
        <v>0</v>
      </c>
      <c r="K108" s="28">
        <v>0</v>
      </c>
      <c r="L108" s="16">
        <f t="shared" si="41"/>
        <v>0</v>
      </c>
      <c r="M108" s="23"/>
      <c r="N108" s="28">
        <v>31.860619999999997</v>
      </c>
      <c r="O108" s="28">
        <v>82.88449</v>
      </c>
      <c r="P108" s="28">
        <v>-114.74511</v>
      </c>
      <c r="Q108" s="16">
        <f t="shared" si="32"/>
        <v>0</v>
      </c>
      <c r="R108" s="23"/>
      <c r="S108" s="16">
        <f t="shared" si="33"/>
        <v>0</v>
      </c>
      <c r="T108" s="28">
        <v>0</v>
      </c>
      <c r="U108" s="28">
        <v>0</v>
      </c>
      <c r="V108" s="16">
        <f t="shared" si="34"/>
        <v>0</v>
      </c>
      <c r="W108" s="23"/>
      <c r="X108" s="16">
        <f t="shared" si="35"/>
        <v>0</v>
      </c>
      <c r="Y108" s="28">
        <v>0</v>
      </c>
      <c r="Z108" s="28">
        <v>0</v>
      </c>
      <c r="AA108" s="16">
        <f t="shared" si="36"/>
        <v>0</v>
      </c>
      <c r="AB108" s="23"/>
      <c r="AC108" s="16">
        <f t="shared" si="37"/>
        <v>0</v>
      </c>
      <c r="AD108" s="28">
        <v>0</v>
      </c>
      <c r="AE108" s="28">
        <v>0</v>
      </c>
      <c r="AF108" s="16">
        <f t="shared" si="38"/>
        <v>0</v>
      </c>
      <c r="AG108" s="23"/>
      <c r="AH108" s="16">
        <f t="shared" si="39"/>
        <v>0</v>
      </c>
      <c r="AI108" s="28">
        <v>0</v>
      </c>
      <c r="AJ108" s="28">
        <v>0</v>
      </c>
      <c r="AK108" s="16">
        <f t="shared" si="40"/>
        <v>0</v>
      </c>
      <c r="AL108" s="28"/>
    </row>
    <row r="109" spans="2:38" outlineLevel="1" x14ac:dyDescent="0.3">
      <c r="B109" s="20" t="s">
        <v>204</v>
      </c>
      <c r="D109" s="28">
        <v>9.7939999999999999E-2</v>
      </c>
      <c r="E109" s="28">
        <v>0</v>
      </c>
      <c r="F109" s="28">
        <v>-9.7939999999999999E-2</v>
      </c>
      <c r="G109" s="16">
        <f t="shared" si="44"/>
        <v>0</v>
      </c>
      <c r="H109" s="23"/>
      <c r="I109" s="16">
        <f t="shared" si="43"/>
        <v>0</v>
      </c>
      <c r="J109" s="28">
        <v>0</v>
      </c>
      <c r="K109" s="28">
        <v>0</v>
      </c>
      <c r="L109" s="16">
        <f t="shared" si="41"/>
        <v>0</v>
      </c>
      <c r="M109" s="23"/>
      <c r="N109" s="28">
        <v>9.7939999999999999E-2</v>
      </c>
      <c r="O109" s="28">
        <v>2.3E-3</v>
      </c>
      <c r="P109" s="28">
        <v>-0.10024</v>
      </c>
      <c r="Q109" s="16">
        <f t="shared" si="32"/>
        <v>0</v>
      </c>
      <c r="R109" s="23"/>
      <c r="S109" s="16">
        <f t="shared" si="33"/>
        <v>0</v>
      </c>
      <c r="T109" s="28">
        <v>0</v>
      </c>
      <c r="U109" s="28">
        <v>0</v>
      </c>
      <c r="V109" s="16">
        <f t="shared" si="34"/>
        <v>0</v>
      </c>
      <c r="W109" s="23"/>
      <c r="X109" s="16">
        <f t="shared" si="35"/>
        <v>0</v>
      </c>
      <c r="Y109" s="28">
        <v>0</v>
      </c>
      <c r="Z109" s="28">
        <v>0</v>
      </c>
      <c r="AA109" s="16">
        <f t="shared" si="36"/>
        <v>0</v>
      </c>
      <c r="AB109" s="23"/>
      <c r="AC109" s="16">
        <f t="shared" si="37"/>
        <v>0</v>
      </c>
      <c r="AD109" s="28">
        <v>0</v>
      </c>
      <c r="AE109" s="28">
        <v>0</v>
      </c>
      <c r="AF109" s="16">
        <f t="shared" si="38"/>
        <v>0</v>
      </c>
      <c r="AG109" s="23"/>
      <c r="AH109" s="16">
        <f t="shared" si="39"/>
        <v>0</v>
      </c>
      <c r="AI109" s="28">
        <v>0</v>
      </c>
      <c r="AJ109" s="28">
        <v>0</v>
      </c>
      <c r="AK109" s="16">
        <f t="shared" si="40"/>
        <v>0</v>
      </c>
      <c r="AL109" s="28"/>
    </row>
    <row r="110" spans="2:38" outlineLevel="1" x14ac:dyDescent="0.3">
      <c r="B110" s="20" t="s">
        <v>205</v>
      </c>
      <c r="D110" s="28">
        <v>11.66536</v>
      </c>
      <c r="E110" s="28">
        <v>0</v>
      </c>
      <c r="F110" s="28">
        <v>-11.66536</v>
      </c>
      <c r="G110" s="16">
        <f t="shared" si="44"/>
        <v>0</v>
      </c>
      <c r="H110" s="23"/>
      <c r="I110" s="16">
        <f t="shared" si="43"/>
        <v>0</v>
      </c>
      <c r="J110" s="28">
        <v>0</v>
      </c>
      <c r="K110" s="28">
        <v>0</v>
      </c>
      <c r="L110" s="16">
        <f t="shared" si="41"/>
        <v>0</v>
      </c>
      <c r="M110" s="23"/>
      <c r="N110" s="28">
        <v>11.66536</v>
      </c>
      <c r="O110" s="28">
        <v>7.3355100000000002</v>
      </c>
      <c r="P110" s="28">
        <v>0</v>
      </c>
      <c r="Q110" s="16">
        <f t="shared" si="32"/>
        <v>19.000869999999999</v>
      </c>
      <c r="R110" s="23"/>
      <c r="S110" s="16">
        <f t="shared" si="33"/>
        <v>19.000869999999999</v>
      </c>
      <c r="T110" s="28">
        <v>0</v>
      </c>
      <c r="U110" s="28">
        <v>-19.000869999999999</v>
      </c>
      <c r="V110" s="16">
        <f t="shared" si="34"/>
        <v>0</v>
      </c>
      <c r="W110" s="23"/>
      <c r="X110" s="16">
        <f t="shared" si="35"/>
        <v>0</v>
      </c>
      <c r="Y110" s="28">
        <v>0</v>
      </c>
      <c r="Z110" s="28">
        <v>0</v>
      </c>
      <c r="AA110" s="16">
        <f t="shared" si="36"/>
        <v>0</v>
      </c>
      <c r="AB110" s="23"/>
      <c r="AC110" s="16">
        <f t="shared" si="37"/>
        <v>0</v>
      </c>
      <c r="AD110" s="28">
        <v>0</v>
      </c>
      <c r="AE110" s="28">
        <v>0</v>
      </c>
      <c r="AF110" s="16">
        <f t="shared" si="38"/>
        <v>0</v>
      </c>
      <c r="AG110" s="23"/>
      <c r="AH110" s="16">
        <f t="shared" si="39"/>
        <v>0</v>
      </c>
      <c r="AI110" s="28">
        <v>0</v>
      </c>
      <c r="AJ110" s="28">
        <v>0</v>
      </c>
      <c r="AK110" s="16">
        <f t="shared" si="40"/>
        <v>0</v>
      </c>
      <c r="AL110" s="28"/>
    </row>
    <row r="111" spans="2:38" outlineLevel="1" x14ac:dyDescent="0.3">
      <c r="B111" s="20" t="s">
        <v>206</v>
      </c>
      <c r="D111" s="28">
        <v>0</v>
      </c>
      <c r="E111" s="28">
        <v>0</v>
      </c>
      <c r="F111" s="28">
        <v>0</v>
      </c>
      <c r="G111" s="16">
        <f t="shared" si="44"/>
        <v>0</v>
      </c>
      <c r="H111" s="23"/>
      <c r="I111" s="16">
        <f t="shared" si="43"/>
        <v>0</v>
      </c>
      <c r="J111" s="28">
        <v>0</v>
      </c>
      <c r="K111" s="28">
        <v>0</v>
      </c>
      <c r="L111" s="16">
        <f t="shared" si="41"/>
        <v>0</v>
      </c>
      <c r="M111" s="23"/>
      <c r="N111" s="28">
        <v>0</v>
      </c>
      <c r="O111" s="28">
        <v>34.805999999999997</v>
      </c>
      <c r="P111" s="28">
        <v>-34.805999999999997</v>
      </c>
      <c r="Q111" s="16">
        <f t="shared" si="32"/>
        <v>0</v>
      </c>
      <c r="R111" s="23"/>
      <c r="S111" s="16">
        <f t="shared" si="33"/>
        <v>0</v>
      </c>
      <c r="T111" s="28">
        <v>0</v>
      </c>
      <c r="U111" s="28">
        <v>0</v>
      </c>
      <c r="V111" s="16">
        <f t="shared" si="34"/>
        <v>0</v>
      </c>
      <c r="W111" s="23"/>
      <c r="X111" s="16">
        <f t="shared" si="35"/>
        <v>0</v>
      </c>
      <c r="Y111" s="28">
        <v>0</v>
      </c>
      <c r="Z111" s="28">
        <v>0</v>
      </c>
      <c r="AA111" s="16">
        <f t="shared" si="36"/>
        <v>0</v>
      </c>
      <c r="AB111" s="23"/>
      <c r="AC111" s="16">
        <f t="shared" si="37"/>
        <v>0</v>
      </c>
      <c r="AD111" s="28">
        <v>0</v>
      </c>
      <c r="AE111" s="28">
        <v>0</v>
      </c>
      <c r="AF111" s="16">
        <f t="shared" si="38"/>
        <v>0</v>
      </c>
      <c r="AG111" s="23"/>
      <c r="AH111" s="16">
        <f t="shared" si="39"/>
        <v>0</v>
      </c>
      <c r="AI111" s="28">
        <v>0</v>
      </c>
      <c r="AJ111" s="28">
        <v>0</v>
      </c>
      <c r="AK111" s="16">
        <f t="shared" si="40"/>
        <v>0</v>
      </c>
      <c r="AL111" s="28"/>
    </row>
    <row r="112" spans="2:38" outlineLevel="1" x14ac:dyDescent="0.3">
      <c r="B112" s="20" t="s">
        <v>207</v>
      </c>
      <c r="D112" s="28">
        <v>0</v>
      </c>
      <c r="E112" s="28">
        <v>50</v>
      </c>
      <c r="F112" s="28">
        <v>-50</v>
      </c>
      <c r="G112" s="16">
        <f t="shared" si="44"/>
        <v>0</v>
      </c>
      <c r="H112" s="23"/>
      <c r="I112" s="16">
        <f t="shared" si="43"/>
        <v>0</v>
      </c>
      <c r="J112" s="28">
        <v>0</v>
      </c>
      <c r="K112" s="28">
        <v>0</v>
      </c>
      <c r="L112" s="16">
        <f t="shared" si="41"/>
        <v>0</v>
      </c>
      <c r="M112" s="23"/>
      <c r="N112" s="28">
        <v>0</v>
      </c>
      <c r="O112" s="28">
        <v>0</v>
      </c>
      <c r="P112" s="28">
        <v>0</v>
      </c>
      <c r="Q112" s="16">
        <f t="shared" si="32"/>
        <v>0</v>
      </c>
      <c r="R112" s="23"/>
      <c r="S112" s="16">
        <f t="shared" si="33"/>
        <v>0</v>
      </c>
      <c r="T112" s="28">
        <v>53.5</v>
      </c>
      <c r="U112" s="28">
        <v>-53.5</v>
      </c>
      <c r="V112" s="16">
        <f t="shared" si="34"/>
        <v>0</v>
      </c>
      <c r="W112" s="23"/>
      <c r="X112" s="16">
        <f t="shared" si="35"/>
        <v>0</v>
      </c>
      <c r="Y112" s="28">
        <v>0</v>
      </c>
      <c r="Z112" s="28">
        <v>0</v>
      </c>
      <c r="AA112" s="16">
        <f t="shared" si="36"/>
        <v>0</v>
      </c>
      <c r="AB112" s="23"/>
      <c r="AC112" s="16">
        <f t="shared" si="37"/>
        <v>0</v>
      </c>
      <c r="AD112" s="28">
        <v>0</v>
      </c>
      <c r="AE112" s="28">
        <v>0</v>
      </c>
      <c r="AF112" s="16">
        <f t="shared" si="38"/>
        <v>0</v>
      </c>
      <c r="AG112" s="23"/>
      <c r="AH112" s="16">
        <f t="shared" si="39"/>
        <v>0</v>
      </c>
      <c r="AI112" s="28">
        <v>0</v>
      </c>
      <c r="AJ112" s="28">
        <v>0</v>
      </c>
      <c r="AK112" s="16">
        <f t="shared" si="40"/>
        <v>0</v>
      </c>
      <c r="AL112" s="28"/>
    </row>
    <row r="113" spans="2:38" outlineLevel="1" x14ac:dyDescent="0.3">
      <c r="B113" s="20" t="s">
        <v>208</v>
      </c>
      <c r="D113" s="28">
        <v>0</v>
      </c>
      <c r="E113" s="28">
        <v>0</v>
      </c>
      <c r="F113" s="28">
        <v>0</v>
      </c>
      <c r="G113" s="16">
        <f t="shared" si="44"/>
        <v>0</v>
      </c>
      <c r="H113" s="23"/>
      <c r="I113" s="16">
        <v>0</v>
      </c>
      <c r="J113" s="16">
        <v>50</v>
      </c>
      <c r="K113" s="16">
        <v>-50</v>
      </c>
      <c r="L113" s="16">
        <f t="shared" si="41"/>
        <v>0</v>
      </c>
      <c r="M113" s="23"/>
      <c r="N113" s="28">
        <v>0</v>
      </c>
      <c r="O113" s="28">
        <v>0</v>
      </c>
      <c r="P113" s="28">
        <v>0</v>
      </c>
      <c r="Q113" s="16">
        <f t="shared" si="32"/>
        <v>0</v>
      </c>
      <c r="R113" s="23"/>
      <c r="S113" s="16">
        <f t="shared" si="33"/>
        <v>0</v>
      </c>
      <c r="T113" s="28">
        <v>12.766819999999999</v>
      </c>
      <c r="U113" s="28">
        <v>0</v>
      </c>
      <c r="V113" s="16">
        <f t="shared" si="34"/>
        <v>12.766819999999999</v>
      </c>
      <c r="W113" s="23"/>
      <c r="X113" s="16">
        <f t="shared" si="35"/>
        <v>12.766819999999999</v>
      </c>
      <c r="Y113" s="28">
        <v>0</v>
      </c>
      <c r="Z113" s="28">
        <v>-12.766819999999999</v>
      </c>
      <c r="AA113" s="16">
        <f t="shared" si="36"/>
        <v>0</v>
      </c>
      <c r="AB113" s="23"/>
      <c r="AC113" s="16">
        <f t="shared" si="37"/>
        <v>0</v>
      </c>
      <c r="AD113" s="28">
        <v>0</v>
      </c>
      <c r="AE113" s="28">
        <v>0</v>
      </c>
      <c r="AF113" s="16">
        <f t="shared" si="38"/>
        <v>0</v>
      </c>
      <c r="AG113" s="23"/>
      <c r="AH113" s="16">
        <f t="shared" si="39"/>
        <v>0</v>
      </c>
      <c r="AI113" s="28">
        <v>0</v>
      </c>
      <c r="AJ113" s="28">
        <v>0</v>
      </c>
      <c r="AK113" s="16">
        <f t="shared" si="40"/>
        <v>0</v>
      </c>
      <c r="AL113" s="28"/>
    </row>
    <row r="114" spans="2:38" outlineLevel="1" x14ac:dyDescent="0.3">
      <c r="B114" s="20" t="s">
        <v>110</v>
      </c>
      <c r="D114" s="28">
        <v>0</v>
      </c>
      <c r="E114" s="28">
        <v>0</v>
      </c>
      <c r="F114" s="28">
        <v>0</v>
      </c>
      <c r="G114" s="16">
        <f t="shared" si="44"/>
        <v>0</v>
      </c>
      <c r="H114" s="23"/>
      <c r="I114" s="16">
        <v>0</v>
      </c>
      <c r="J114" s="16">
        <v>75</v>
      </c>
      <c r="K114" s="16">
        <v>-75</v>
      </c>
      <c r="L114" s="16">
        <f t="shared" si="41"/>
        <v>0</v>
      </c>
      <c r="M114" s="23"/>
      <c r="N114" s="28">
        <v>0</v>
      </c>
      <c r="O114" s="28">
        <v>0</v>
      </c>
      <c r="P114" s="28">
        <v>0</v>
      </c>
      <c r="Q114" s="16">
        <f t="shared" si="32"/>
        <v>0</v>
      </c>
      <c r="R114" s="23"/>
      <c r="S114" s="28">
        <v>0</v>
      </c>
      <c r="T114" s="28">
        <v>0</v>
      </c>
      <c r="U114" s="28">
        <v>0</v>
      </c>
      <c r="V114" s="16">
        <f t="shared" si="34"/>
        <v>0</v>
      </c>
      <c r="W114" s="23"/>
      <c r="X114" s="28">
        <v>0</v>
      </c>
      <c r="Y114" s="28">
        <v>0</v>
      </c>
      <c r="Z114" s="28">
        <v>0</v>
      </c>
      <c r="AA114" s="16">
        <f t="shared" si="36"/>
        <v>0</v>
      </c>
      <c r="AB114" s="23"/>
      <c r="AC114" s="28">
        <v>0</v>
      </c>
      <c r="AD114" s="28">
        <v>0</v>
      </c>
      <c r="AE114" s="28">
        <v>0</v>
      </c>
      <c r="AF114" s="16">
        <f t="shared" si="38"/>
        <v>0</v>
      </c>
      <c r="AG114" s="23"/>
      <c r="AH114" s="28">
        <v>0</v>
      </c>
      <c r="AI114" s="28">
        <v>0</v>
      </c>
      <c r="AJ114" s="28">
        <v>0</v>
      </c>
      <c r="AK114" s="16">
        <f t="shared" si="40"/>
        <v>0</v>
      </c>
      <c r="AL114" s="28"/>
    </row>
    <row r="115" spans="2:38" outlineLevel="1" x14ac:dyDescent="0.3">
      <c r="B115" s="20" t="s">
        <v>111</v>
      </c>
      <c r="D115" s="28">
        <v>0</v>
      </c>
      <c r="E115" s="28">
        <v>0</v>
      </c>
      <c r="F115" s="28">
        <v>0</v>
      </c>
      <c r="G115" s="16">
        <f t="shared" si="44"/>
        <v>0</v>
      </c>
      <c r="H115" s="23"/>
      <c r="I115" s="16">
        <v>0</v>
      </c>
      <c r="J115" s="16">
        <v>25</v>
      </c>
      <c r="K115" s="16">
        <v>0</v>
      </c>
      <c r="L115" s="16">
        <f t="shared" si="41"/>
        <v>25</v>
      </c>
      <c r="M115" s="23"/>
      <c r="N115" s="28">
        <v>0</v>
      </c>
      <c r="O115" s="28">
        <v>0</v>
      </c>
      <c r="P115" s="28">
        <v>0</v>
      </c>
      <c r="Q115" s="16">
        <f t="shared" si="32"/>
        <v>0</v>
      </c>
      <c r="R115" s="23"/>
      <c r="S115" s="28">
        <v>0</v>
      </c>
      <c r="T115" s="28">
        <v>0</v>
      </c>
      <c r="U115" s="28">
        <v>0</v>
      </c>
      <c r="V115" s="16">
        <f t="shared" si="34"/>
        <v>0</v>
      </c>
      <c r="W115" s="23"/>
      <c r="X115" s="28">
        <v>0</v>
      </c>
      <c r="Y115" s="28">
        <v>0</v>
      </c>
      <c r="Z115" s="28">
        <v>0</v>
      </c>
      <c r="AA115" s="16">
        <f t="shared" si="36"/>
        <v>0</v>
      </c>
      <c r="AB115" s="23"/>
      <c r="AC115" s="28">
        <v>0</v>
      </c>
      <c r="AD115" s="28">
        <v>0</v>
      </c>
      <c r="AE115" s="28">
        <v>0</v>
      </c>
      <c r="AF115" s="16">
        <f t="shared" si="38"/>
        <v>0</v>
      </c>
      <c r="AG115" s="23"/>
      <c r="AH115" s="28">
        <v>0</v>
      </c>
      <c r="AI115" s="28">
        <v>0</v>
      </c>
      <c r="AJ115" s="28">
        <v>0</v>
      </c>
      <c r="AK115" s="16">
        <f t="shared" si="40"/>
        <v>0</v>
      </c>
      <c r="AL115" s="28"/>
    </row>
    <row r="116" spans="2:38" outlineLevel="1" x14ac:dyDescent="0.3">
      <c r="B116" s="20" t="s">
        <v>112</v>
      </c>
      <c r="D116" s="28">
        <v>0</v>
      </c>
      <c r="E116" s="28">
        <v>0</v>
      </c>
      <c r="F116" s="28">
        <v>0</v>
      </c>
      <c r="G116" s="16">
        <f t="shared" si="44"/>
        <v>0</v>
      </c>
      <c r="H116" s="23"/>
      <c r="I116" s="16">
        <v>0</v>
      </c>
      <c r="J116" s="16">
        <v>-100.01</v>
      </c>
      <c r="K116" s="16">
        <v>100.01</v>
      </c>
      <c r="L116" s="16">
        <f t="shared" si="41"/>
        <v>0</v>
      </c>
      <c r="M116" s="23"/>
      <c r="N116" s="28">
        <v>0</v>
      </c>
      <c r="O116" s="28">
        <v>0</v>
      </c>
      <c r="P116" s="28">
        <v>0</v>
      </c>
      <c r="Q116" s="16">
        <f t="shared" si="32"/>
        <v>0</v>
      </c>
      <c r="R116" s="23"/>
      <c r="S116" s="28">
        <v>0</v>
      </c>
      <c r="T116" s="28">
        <v>0</v>
      </c>
      <c r="U116" s="28">
        <v>0</v>
      </c>
      <c r="V116" s="16">
        <f t="shared" si="34"/>
        <v>0</v>
      </c>
      <c r="W116" s="23"/>
      <c r="X116" s="28">
        <v>0</v>
      </c>
      <c r="Y116" s="28">
        <v>0</v>
      </c>
      <c r="Z116" s="28">
        <v>0</v>
      </c>
      <c r="AA116" s="16">
        <f t="shared" si="36"/>
        <v>0</v>
      </c>
      <c r="AB116" s="23"/>
      <c r="AC116" s="28">
        <v>0</v>
      </c>
      <c r="AD116" s="28">
        <v>0</v>
      </c>
      <c r="AE116" s="28">
        <v>0</v>
      </c>
      <c r="AF116" s="16">
        <f t="shared" si="38"/>
        <v>0</v>
      </c>
      <c r="AG116" s="23"/>
      <c r="AH116" s="28">
        <v>0</v>
      </c>
      <c r="AI116" s="28">
        <v>0</v>
      </c>
      <c r="AJ116" s="28">
        <v>0</v>
      </c>
      <c r="AK116" s="16">
        <f t="shared" si="40"/>
        <v>0</v>
      </c>
      <c r="AL116" s="28"/>
    </row>
    <row r="117" spans="2:38" outlineLevel="1" x14ac:dyDescent="0.3">
      <c r="B117" s="20" t="s">
        <v>209</v>
      </c>
      <c r="D117" s="28">
        <v>0</v>
      </c>
      <c r="E117" s="28">
        <v>0</v>
      </c>
      <c r="F117" s="28">
        <v>0</v>
      </c>
      <c r="G117" s="16">
        <f t="shared" si="44"/>
        <v>0</v>
      </c>
      <c r="H117" s="23"/>
      <c r="I117" s="16">
        <f>G117</f>
        <v>0</v>
      </c>
      <c r="J117" s="28">
        <v>0</v>
      </c>
      <c r="K117" s="28">
        <v>0</v>
      </c>
      <c r="L117" s="16">
        <f t="shared" si="41"/>
        <v>0</v>
      </c>
      <c r="M117" s="23"/>
      <c r="N117" s="28">
        <v>0</v>
      </c>
      <c r="O117" s="28">
        <v>0</v>
      </c>
      <c r="P117" s="28">
        <v>0</v>
      </c>
      <c r="Q117" s="16">
        <f t="shared" si="32"/>
        <v>0</v>
      </c>
      <c r="R117" s="23"/>
      <c r="S117" s="16">
        <f t="shared" ref="S117:S123" si="45">Q117</f>
        <v>0</v>
      </c>
      <c r="T117" s="28">
        <v>0</v>
      </c>
      <c r="U117" s="28">
        <v>0</v>
      </c>
      <c r="V117" s="16">
        <f t="shared" si="34"/>
        <v>0</v>
      </c>
      <c r="W117" s="23"/>
      <c r="X117" s="16">
        <f t="shared" ref="X117:X123" si="46">V117</f>
        <v>0</v>
      </c>
      <c r="Y117" s="28">
        <v>75</v>
      </c>
      <c r="Z117" s="28">
        <v>-75</v>
      </c>
      <c r="AA117" s="16">
        <f t="shared" si="36"/>
        <v>0</v>
      </c>
      <c r="AB117" s="23"/>
      <c r="AC117" s="16">
        <f t="shared" ref="AC117:AC123" si="47">AA117</f>
        <v>0</v>
      </c>
      <c r="AD117" s="28">
        <v>0</v>
      </c>
      <c r="AE117" s="28">
        <v>0</v>
      </c>
      <c r="AF117" s="16">
        <f t="shared" si="38"/>
        <v>0</v>
      </c>
      <c r="AG117" s="23"/>
      <c r="AH117" s="16">
        <f t="shared" ref="AH117:AH123" si="48">AF117</f>
        <v>0</v>
      </c>
      <c r="AI117" s="28">
        <v>0</v>
      </c>
      <c r="AJ117" s="28">
        <v>0</v>
      </c>
      <c r="AK117" s="16">
        <f t="shared" si="40"/>
        <v>0</v>
      </c>
      <c r="AL117" s="28"/>
    </row>
    <row r="118" spans="2:38" outlineLevel="1" x14ac:dyDescent="0.3">
      <c r="B118" s="20" t="s">
        <v>210</v>
      </c>
      <c r="D118" s="28">
        <v>0</v>
      </c>
      <c r="E118" s="28">
        <v>0</v>
      </c>
      <c r="F118" s="28">
        <v>0</v>
      </c>
      <c r="G118" s="16">
        <f t="shared" si="44"/>
        <v>0</v>
      </c>
      <c r="H118" s="23"/>
      <c r="I118" s="16">
        <f>G118</f>
        <v>0</v>
      </c>
      <c r="J118" s="28">
        <v>0</v>
      </c>
      <c r="K118" s="28">
        <v>0</v>
      </c>
      <c r="L118" s="16">
        <f t="shared" si="41"/>
        <v>0</v>
      </c>
      <c r="M118" s="23"/>
      <c r="N118" s="28">
        <v>0</v>
      </c>
      <c r="O118" s="28">
        <v>0</v>
      </c>
      <c r="P118" s="28">
        <v>0</v>
      </c>
      <c r="Q118" s="16">
        <f t="shared" si="32"/>
        <v>0</v>
      </c>
      <c r="R118" s="23"/>
      <c r="S118" s="16">
        <f t="shared" si="45"/>
        <v>0</v>
      </c>
      <c r="T118" s="28">
        <v>0</v>
      </c>
      <c r="U118" s="28">
        <v>0</v>
      </c>
      <c r="V118" s="16">
        <f t="shared" si="34"/>
        <v>0</v>
      </c>
      <c r="W118" s="23"/>
      <c r="X118" s="16">
        <f t="shared" si="46"/>
        <v>0</v>
      </c>
      <c r="Y118" s="28">
        <v>250</v>
      </c>
      <c r="Z118" s="28">
        <v>-250</v>
      </c>
      <c r="AA118" s="16">
        <f t="shared" si="36"/>
        <v>0</v>
      </c>
      <c r="AB118" s="23"/>
      <c r="AC118" s="16">
        <f t="shared" si="47"/>
        <v>0</v>
      </c>
      <c r="AD118" s="28">
        <v>0</v>
      </c>
      <c r="AE118" s="28">
        <v>0</v>
      </c>
      <c r="AF118" s="16">
        <f t="shared" si="38"/>
        <v>0</v>
      </c>
      <c r="AG118" s="23"/>
      <c r="AH118" s="16">
        <f t="shared" si="48"/>
        <v>0</v>
      </c>
      <c r="AI118" s="28">
        <v>0</v>
      </c>
      <c r="AJ118" s="28">
        <v>0</v>
      </c>
      <c r="AK118" s="16">
        <f t="shared" si="40"/>
        <v>0</v>
      </c>
      <c r="AL118" s="28"/>
    </row>
    <row r="119" spans="2:38" outlineLevel="1" x14ac:dyDescent="0.3">
      <c r="B119" s="20" t="s">
        <v>211</v>
      </c>
      <c r="D119" s="28">
        <v>0</v>
      </c>
      <c r="E119" s="28">
        <v>0</v>
      </c>
      <c r="F119" s="28">
        <v>0</v>
      </c>
      <c r="G119" s="16">
        <v>0</v>
      </c>
      <c r="H119" s="23"/>
      <c r="I119" s="16">
        <f>G119</f>
        <v>0</v>
      </c>
      <c r="J119" s="28">
        <v>0</v>
      </c>
      <c r="K119" s="28">
        <v>0</v>
      </c>
      <c r="L119" s="16">
        <f t="shared" si="41"/>
        <v>0</v>
      </c>
      <c r="M119" s="23"/>
      <c r="N119" s="28">
        <v>0</v>
      </c>
      <c r="O119" s="28">
        <v>0</v>
      </c>
      <c r="P119" s="28">
        <v>0</v>
      </c>
      <c r="Q119" s="16">
        <f t="shared" si="32"/>
        <v>0</v>
      </c>
      <c r="R119" s="23"/>
      <c r="S119" s="16">
        <f t="shared" si="45"/>
        <v>0</v>
      </c>
      <c r="T119" s="28">
        <v>0</v>
      </c>
      <c r="U119" s="28">
        <v>0</v>
      </c>
      <c r="V119" s="16">
        <f t="shared" si="34"/>
        <v>0</v>
      </c>
      <c r="W119" s="23"/>
      <c r="X119" s="16">
        <f t="shared" si="46"/>
        <v>0</v>
      </c>
      <c r="Y119" s="28">
        <v>250</v>
      </c>
      <c r="Z119" s="28">
        <v>-250</v>
      </c>
      <c r="AA119" s="16">
        <f t="shared" si="36"/>
        <v>0</v>
      </c>
      <c r="AB119" s="23"/>
      <c r="AC119" s="16">
        <f t="shared" si="47"/>
        <v>0</v>
      </c>
      <c r="AD119" s="28">
        <v>0</v>
      </c>
      <c r="AE119" s="28">
        <v>0</v>
      </c>
      <c r="AF119" s="16">
        <f t="shared" si="38"/>
        <v>0</v>
      </c>
      <c r="AG119" s="23"/>
      <c r="AH119" s="16">
        <f t="shared" si="48"/>
        <v>0</v>
      </c>
      <c r="AI119" s="28">
        <v>0</v>
      </c>
      <c r="AJ119" s="28">
        <v>0</v>
      </c>
      <c r="AK119" s="16">
        <f t="shared" si="40"/>
        <v>0</v>
      </c>
      <c r="AL119" s="28"/>
    </row>
    <row r="120" spans="2:38" outlineLevel="1" x14ac:dyDescent="0.3">
      <c r="B120" s="20" t="s">
        <v>212</v>
      </c>
      <c r="D120" s="28">
        <v>0</v>
      </c>
      <c r="E120" s="28">
        <v>0</v>
      </c>
      <c r="F120" s="28">
        <v>0</v>
      </c>
      <c r="G120" s="16">
        <f>SUM(D120:F120)</f>
        <v>0</v>
      </c>
      <c r="H120" s="23"/>
      <c r="I120" s="16">
        <f>G120</f>
        <v>0</v>
      </c>
      <c r="J120" s="28">
        <v>0</v>
      </c>
      <c r="K120" s="28">
        <v>0</v>
      </c>
      <c r="L120" s="16">
        <f t="shared" si="41"/>
        <v>0</v>
      </c>
      <c r="M120" s="23"/>
      <c r="N120" s="28">
        <v>0</v>
      </c>
      <c r="O120" s="28">
        <v>0</v>
      </c>
      <c r="P120" s="28">
        <v>0</v>
      </c>
      <c r="Q120" s="16">
        <f t="shared" si="32"/>
        <v>0</v>
      </c>
      <c r="R120" s="23"/>
      <c r="S120" s="16">
        <f t="shared" si="45"/>
        <v>0</v>
      </c>
      <c r="T120" s="28">
        <v>0</v>
      </c>
      <c r="U120" s="28">
        <v>0</v>
      </c>
      <c r="V120" s="16">
        <f t="shared" si="34"/>
        <v>0</v>
      </c>
      <c r="W120" s="23"/>
      <c r="X120" s="16">
        <f t="shared" si="46"/>
        <v>0</v>
      </c>
      <c r="Y120" s="28">
        <v>200</v>
      </c>
      <c r="Z120" s="28">
        <v>-200</v>
      </c>
      <c r="AA120" s="16">
        <f t="shared" si="36"/>
        <v>0</v>
      </c>
      <c r="AB120" s="23"/>
      <c r="AC120" s="16">
        <f t="shared" si="47"/>
        <v>0</v>
      </c>
      <c r="AD120" s="28">
        <v>0</v>
      </c>
      <c r="AE120" s="28">
        <v>0</v>
      </c>
      <c r="AF120" s="16">
        <f t="shared" si="38"/>
        <v>0</v>
      </c>
      <c r="AG120" s="23"/>
      <c r="AH120" s="16">
        <f t="shared" si="48"/>
        <v>0</v>
      </c>
      <c r="AI120" s="28">
        <v>0</v>
      </c>
      <c r="AJ120" s="28">
        <v>0</v>
      </c>
      <c r="AK120" s="16">
        <f t="shared" si="40"/>
        <v>0</v>
      </c>
      <c r="AL120" s="28"/>
    </row>
    <row r="121" spans="2:38" outlineLevel="1" x14ac:dyDescent="0.3">
      <c r="B121" s="20" t="s">
        <v>213</v>
      </c>
      <c r="D121" s="28">
        <v>0</v>
      </c>
      <c r="E121" s="28">
        <v>0</v>
      </c>
      <c r="F121" s="28">
        <v>0</v>
      </c>
      <c r="G121" s="16">
        <f>SUM(D121:F121)</f>
        <v>0</v>
      </c>
      <c r="H121" s="23"/>
      <c r="I121" s="16">
        <v>0</v>
      </c>
      <c r="J121" s="16">
        <v>50</v>
      </c>
      <c r="K121" s="16">
        <v>-50</v>
      </c>
      <c r="L121" s="16">
        <f t="shared" si="41"/>
        <v>0</v>
      </c>
      <c r="M121" s="23"/>
      <c r="N121" s="28">
        <v>0</v>
      </c>
      <c r="O121" s="28">
        <v>0</v>
      </c>
      <c r="P121" s="28">
        <v>0</v>
      </c>
      <c r="Q121" s="16">
        <f t="shared" si="32"/>
        <v>0</v>
      </c>
      <c r="R121" s="23"/>
      <c r="S121" s="16">
        <f t="shared" si="45"/>
        <v>0</v>
      </c>
      <c r="T121" s="28">
        <v>0</v>
      </c>
      <c r="U121" s="28">
        <v>0</v>
      </c>
      <c r="V121" s="16">
        <f t="shared" si="34"/>
        <v>0</v>
      </c>
      <c r="W121" s="23"/>
      <c r="X121" s="16">
        <f t="shared" si="46"/>
        <v>0</v>
      </c>
      <c r="Y121" s="28">
        <v>75</v>
      </c>
      <c r="Z121" s="28">
        <v>-75</v>
      </c>
      <c r="AA121" s="16">
        <f t="shared" si="36"/>
        <v>0</v>
      </c>
      <c r="AB121" s="23"/>
      <c r="AC121" s="16">
        <f t="shared" si="47"/>
        <v>0</v>
      </c>
      <c r="AD121" s="28">
        <v>0</v>
      </c>
      <c r="AE121" s="28">
        <v>0</v>
      </c>
      <c r="AF121" s="16">
        <f t="shared" si="38"/>
        <v>0</v>
      </c>
      <c r="AG121" s="23"/>
      <c r="AH121" s="16">
        <f t="shared" si="48"/>
        <v>0</v>
      </c>
      <c r="AI121" s="28">
        <v>0</v>
      </c>
      <c r="AJ121" s="28">
        <v>0</v>
      </c>
      <c r="AK121" s="16">
        <f t="shared" si="40"/>
        <v>0</v>
      </c>
      <c r="AL121" s="28"/>
    </row>
    <row r="122" spans="2:38" outlineLevel="1" x14ac:dyDescent="0.3">
      <c r="B122" s="20" t="s">
        <v>214</v>
      </c>
      <c r="D122" s="28">
        <v>0</v>
      </c>
      <c r="E122" s="28">
        <v>0</v>
      </c>
      <c r="F122" s="28">
        <v>0</v>
      </c>
      <c r="G122" s="16">
        <f>SUM(D122:F122)</f>
        <v>0</v>
      </c>
      <c r="H122" s="23"/>
      <c r="I122" s="16">
        <f>G122</f>
        <v>0</v>
      </c>
      <c r="J122" s="28">
        <v>0</v>
      </c>
      <c r="K122" s="28">
        <v>0</v>
      </c>
      <c r="L122" s="16">
        <f t="shared" si="41"/>
        <v>0</v>
      </c>
      <c r="M122" s="23"/>
      <c r="N122" s="28">
        <v>0</v>
      </c>
      <c r="O122" s="28">
        <v>0</v>
      </c>
      <c r="P122" s="28">
        <v>0</v>
      </c>
      <c r="Q122" s="16">
        <f t="shared" si="32"/>
        <v>0</v>
      </c>
      <c r="R122" s="23"/>
      <c r="S122" s="16">
        <f t="shared" si="45"/>
        <v>0</v>
      </c>
      <c r="T122" s="28">
        <v>0</v>
      </c>
      <c r="U122" s="28">
        <v>0</v>
      </c>
      <c r="V122" s="16">
        <f t="shared" si="34"/>
        <v>0</v>
      </c>
      <c r="W122" s="23"/>
      <c r="X122" s="16">
        <f t="shared" si="46"/>
        <v>0</v>
      </c>
      <c r="Y122" s="28">
        <v>100</v>
      </c>
      <c r="Z122" s="28">
        <v>-100</v>
      </c>
      <c r="AA122" s="16">
        <f t="shared" si="36"/>
        <v>0</v>
      </c>
      <c r="AB122" s="23"/>
      <c r="AC122" s="16">
        <f t="shared" si="47"/>
        <v>0</v>
      </c>
      <c r="AD122" s="28">
        <v>0</v>
      </c>
      <c r="AE122" s="28">
        <v>0</v>
      </c>
      <c r="AF122" s="16">
        <f t="shared" si="38"/>
        <v>0</v>
      </c>
      <c r="AG122" s="23"/>
      <c r="AH122" s="16">
        <f t="shared" si="48"/>
        <v>0</v>
      </c>
      <c r="AI122" s="28">
        <v>0</v>
      </c>
      <c r="AJ122" s="28">
        <v>0</v>
      </c>
      <c r="AK122" s="16">
        <f t="shared" si="40"/>
        <v>0</v>
      </c>
      <c r="AL122" s="28"/>
    </row>
    <row r="123" spans="2:38" outlineLevel="1" x14ac:dyDescent="0.3">
      <c r="B123" s="20" t="s">
        <v>215</v>
      </c>
      <c r="D123" s="28">
        <v>0</v>
      </c>
      <c r="E123" s="28">
        <v>0</v>
      </c>
      <c r="F123" s="28">
        <v>0</v>
      </c>
      <c r="G123" s="16">
        <f>SUM(D123:F123)</f>
        <v>0</v>
      </c>
      <c r="H123" s="23"/>
      <c r="I123" s="16">
        <f>G123</f>
        <v>0</v>
      </c>
      <c r="J123" s="28">
        <v>0</v>
      </c>
      <c r="K123" s="28">
        <v>0</v>
      </c>
      <c r="L123" s="16">
        <f t="shared" si="41"/>
        <v>0</v>
      </c>
      <c r="M123" s="23"/>
      <c r="N123" s="28">
        <v>0</v>
      </c>
      <c r="O123" s="28">
        <v>7.5</v>
      </c>
      <c r="P123" s="28">
        <v>-7.5</v>
      </c>
      <c r="Q123" s="16">
        <f t="shared" si="32"/>
        <v>0</v>
      </c>
      <c r="R123" s="23"/>
      <c r="S123" s="16">
        <f t="shared" si="45"/>
        <v>0</v>
      </c>
      <c r="T123" s="28">
        <v>0</v>
      </c>
      <c r="U123" s="28">
        <v>0</v>
      </c>
      <c r="V123" s="16">
        <f t="shared" si="34"/>
        <v>0</v>
      </c>
      <c r="W123" s="23"/>
      <c r="X123" s="16">
        <f t="shared" si="46"/>
        <v>0</v>
      </c>
      <c r="Y123" s="28">
        <v>0</v>
      </c>
      <c r="Z123" s="28">
        <v>0</v>
      </c>
      <c r="AA123" s="16">
        <f t="shared" si="36"/>
        <v>0</v>
      </c>
      <c r="AB123" s="23"/>
      <c r="AC123" s="16">
        <f t="shared" si="47"/>
        <v>0</v>
      </c>
      <c r="AD123" s="28">
        <v>0</v>
      </c>
      <c r="AE123" s="28">
        <v>0</v>
      </c>
      <c r="AF123" s="16">
        <f t="shared" si="38"/>
        <v>0</v>
      </c>
      <c r="AG123" s="23"/>
      <c r="AH123" s="16">
        <f t="shared" si="48"/>
        <v>0</v>
      </c>
      <c r="AI123" s="28">
        <v>0</v>
      </c>
      <c r="AJ123" s="28">
        <v>0</v>
      </c>
      <c r="AK123" s="16">
        <f t="shared" si="40"/>
        <v>0</v>
      </c>
      <c r="AL123" s="28"/>
    </row>
    <row r="124" spans="2:38" s="6" customFormat="1" x14ac:dyDescent="0.3">
      <c r="B124" s="6" t="s">
        <v>52</v>
      </c>
      <c r="D124" s="29">
        <f>SUBTOTAL(9,D61:D123)</f>
        <v>1890.5343699999999</v>
      </c>
      <c r="E124" s="29">
        <f>SUBTOTAL(9,E61:E123)</f>
        <v>2720.6464300000002</v>
      </c>
      <c r="F124" s="29">
        <f>SUBTOTAL(9,F61:F123)</f>
        <v>-946.36954000000003</v>
      </c>
      <c r="G124" s="29">
        <f>SUBTOTAL(9,G61:G123)</f>
        <v>3664.8112599999999</v>
      </c>
      <c r="H124" s="30"/>
      <c r="I124" s="29">
        <f>SUBTOTAL(9,I61:I123)</f>
        <v>3664.8112599999999</v>
      </c>
      <c r="J124" s="29">
        <f>SUBTOTAL(9,J61:J123)</f>
        <v>19571.848570000002</v>
      </c>
      <c r="K124" s="29">
        <f>SUBTOTAL(9,K61:K123)</f>
        <v>-5046.0975499999995</v>
      </c>
      <c r="L124" s="29">
        <f>SUBTOTAL(9,L61:L123)</f>
        <v>18190.562279999998</v>
      </c>
      <c r="M124" s="30"/>
      <c r="N124" s="29">
        <f>SUBTOTAL(9,N61:N123)</f>
        <v>1890.5343699999999</v>
      </c>
      <c r="O124" s="29">
        <f>SUBTOTAL(9,O61:O123)</f>
        <v>2166.4076800000003</v>
      </c>
      <c r="P124" s="29">
        <f>SUBTOTAL(9,P61:P123)</f>
        <v>-1575.4120700000001</v>
      </c>
      <c r="Q124" s="29">
        <f>SUBTOTAL(9,Q61:Q123)</f>
        <v>2481.5299800000003</v>
      </c>
      <c r="R124" s="30"/>
      <c r="S124" s="29">
        <f>SUBTOTAL(9,S61:S123)</f>
        <v>2481.5299800000003</v>
      </c>
      <c r="T124" s="29">
        <f>SUBTOTAL(9,T61:T123)</f>
        <v>3075.7589299999995</v>
      </c>
      <c r="U124" s="29">
        <f>SUBTOTAL(9,U61:U123)</f>
        <v>-3395.6749699999996</v>
      </c>
      <c r="V124" s="29">
        <f>SUBTOTAL(9,V61:V123)</f>
        <v>2161.6139399999997</v>
      </c>
      <c r="W124" s="30"/>
      <c r="X124" s="29">
        <f>SUBTOTAL(9,X61:X123)</f>
        <v>2161.6139399999997</v>
      </c>
      <c r="Y124" s="29">
        <f>SUBTOTAL(9,Y61:Y123)</f>
        <v>3649</v>
      </c>
      <c r="Z124" s="29">
        <f>SUBTOTAL(9,Z61:Z123)</f>
        <v>-3162.73578</v>
      </c>
      <c r="AA124" s="29">
        <f>SUBTOTAL(9,AA61:AA123)</f>
        <v>2647.8781600000002</v>
      </c>
      <c r="AB124" s="30"/>
      <c r="AC124" s="29">
        <f>SUBTOTAL(9,AC61:AC123)</f>
        <v>2647.8781600000002</v>
      </c>
      <c r="AD124" s="29">
        <f>SUBTOTAL(9,AD61:AD123)</f>
        <v>3129</v>
      </c>
      <c r="AE124" s="29">
        <f>SUBTOTAL(9,AE61:AE123)</f>
        <v>-3426.7929599999998</v>
      </c>
      <c r="AF124" s="29">
        <f>SUBTOTAL(9,AF61:AF123)</f>
        <v>2350.0852</v>
      </c>
      <c r="AG124" s="30"/>
      <c r="AH124" s="29">
        <f>SUBTOTAL(9,AH61:AH123)</f>
        <v>2350.0852</v>
      </c>
      <c r="AI124" s="29">
        <f>SUBTOTAL(9,AI61:AI123)</f>
        <v>4245</v>
      </c>
      <c r="AJ124" s="29">
        <f>SUBTOTAL(9,AJ61:AJ123)</f>
        <v>-3410</v>
      </c>
      <c r="AK124" s="29">
        <f>SUBTOTAL(9,AK61:AK123)</f>
        <v>3185.0852</v>
      </c>
      <c r="AL124" s="29"/>
    </row>
    <row r="125" spans="2:38" s="6" customFormat="1" ht="4.5" customHeight="1" x14ac:dyDescent="0.3">
      <c r="D125" s="29"/>
      <c r="E125" s="29"/>
      <c r="F125" s="29"/>
      <c r="G125" s="29"/>
      <c r="H125" s="30"/>
      <c r="I125" s="29"/>
      <c r="J125" s="29"/>
      <c r="K125" s="29"/>
      <c r="L125" s="29"/>
      <c r="M125" s="30"/>
      <c r="N125" s="29"/>
      <c r="O125" s="29"/>
      <c r="P125" s="29"/>
      <c r="Q125" s="29"/>
      <c r="R125" s="30"/>
      <c r="S125" s="29"/>
      <c r="T125" s="29"/>
      <c r="U125" s="29"/>
      <c r="V125" s="29"/>
      <c r="W125" s="30"/>
      <c r="X125" s="29"/>
      <c r="Y125" s="29"/>
      <c r="Z125" s="29"/>
      <c r="AA125" s="29"/>
      <c r="AB125" s="30"/>
      <c r="AC125" s="29"/>
      <c r="AD125" s="29"/>
      <c r="AE125" s="29"/>
      <c r="AF125" s="29"/>
      <c r="AG125" s="30"/>
      <c r="AH125" s="29"/>
      <c r="AI125" s="29"/>
      <c r="AJ125" s="29"/>
      <c r="AK125" s="29"/>
      <c r="AL125" s="29"/>
    </row>
    <row r="126" spans="2:38" s="6" customFormat="1" x14ac:dyDescent="0.3">
      <c r="B126" s="6" t="s">
        <v>26</v>
      </c>
      <c r="D126" s="29"/>
      <c r="E126" s="29"/>
      <c r="F126" s="29"/>
      <c r="G126" s="29"/>
      <c r="H126" s="30"/>
      <c r="I126" s="29"/>
      <c r="J126" s="29"/>
      <c r="K126" s="29"/>
      <c r="L126" s="29"/>
      <c r="M126" s="30"/>
      <c r="N126" s="29"/>
      <c r="O126" s="29"/>
      <c r="P126" s="29"/>
      <c r="Q126" s="29"/>
      <c r="R126" s="30"/>
      <c r="S126" s="29"/>
      <c r="T126" s="29"/>
      <c r="U126" s="29"/>
      <c r="V126" s="29"/>
      <c r="W126" s="30"/>
      <c r="X126" s="29"/>
      <c r="Y126" s="29"/>
      <c r="Z126" s="29"/>
      <c r="AA126" s="29"/>
      <c r="AB126" s="30"/>
      <c r="AC126" s="29"/>
      <c r="AD126" s="29"/>
      <c r="AE126" s="29"/>
      <c r="AF126" s="29"/>
      <c r="AG126" s="30"/>
      <c r="AH126" s="29"/>
      <c r="AI126" s="29"/>
      <c r="AJ126" s="29"/>
      <c r="AK126" s="29"/>
      <c r="AL126" s="29"/>
    </row>
    <row r="127" spans="2:38" x14ac:dyDescent="0.3">
      <c r="B127" s="17" t="s">
        <v>216</v>
      </c>
      <c r="D127" s="16">
        <v>0</v>
      </c>
      <c r="E127" s="16">
        <v>0</v>
      </c>
      <c r="F127" s="16">
        <v>0</v>
      </c>
      <c r="G127" s="16">
        <f>SUM(D127:F127)</f>
        <v>0</v>
      </c>
      <c r="H127" s="23"/>
      <c r="I127" s="16">
        <f t="shared" ref="I127:I138" si="49">G127</f>
        <v>0</v>
      </c>
      <c r="J127" s="16">
        <v>0</v>
      </c>
      <c r="K127" s="16">
        <v>0</v>
      </c>
      <c r="L127" s="16">
        <f t="shared" ref="L127:L138" si="50">SUM(I127:K127)</f>
        <v>0</v>
      </c>
      <c r="M127" s="23"/>
      <c r="N127" s="16">
        <v>0</v>
      </c>
      <c r="O127" s="16">
        <v>0</v>
      </c>
      <c r="P127" s="16">
        <v>0</v>
      </c>
      <c r="Q127" s="16">
        <f t="shared" ref="Q127:Q138" si="51">SUM(N127:P127)</f>
        <v>0</v>
      </c>
      <c r="R127" s="23"/>
      <c r="S127" s="16">
        <f t="shared" ref="S127:S138" si="52">Q127</f>
        <v>0</v>
      </c>
      <c r="T127" s="16">
        <v>1722.7690600000001</v>
      </c>
      <c r="U127" s="16">
        <v>-1722.7690600000001</v>
      </c>
      <c r="V127" s="16">
        <f t="shared" ref="V127:V138" si="53">SUM(S127:U127)</f>
        <v>0</v>
      </c>
      <c r="W127" s="23"/>
      <c r="X127" s="16">
        <f t="shared" ref="X127:X138" si="54">V127</f>
        <v>0</v>
      </c>
      <c r="Y127" s="16">
        <v>0</v>
      </c>
      <c r="Z127" s="16">
        <v>0</v>
      </c>
      <c r="AA127" s="16">
        <f t="shared" ref="AA127:AA138" si="55">SUM(X127:Z127)</f>
        <v>0</v>
      </c>
      <c r="AB127" s="23"/>
      <c r="AC127" s="16">
        <f t="shared" ref="AC127:AC138" si="56">AA127</f>
        <v>0</v>
      </c>
      <c r="AD127" s="16">
        <v>0</v>
      </c>
      <c r="AE127" s="16">
        <v>0</v>
      </c>
      <c r="AF127" s="16">
        <f t="shared" ref="AF127:AF138" si="57">SUM(AC127:AE127)</f>
        <v>0</v>
      </c>
      <c r="AG127" s="23"/>
      <c r="AH127" s="16">
        <f t="shared" ref="AH127:AH138" si="58">AF127</f>
        <v>0</v>
      </c>
      <c r="AI127" s="16">
        <v>0</v>
      </c>
      <c r="AJ127" s="16">
        <v>0</v>
      </c>
      <c r="AK127" s="16">
        <f t="shared" ref="AK127:AK138" si="59">SUM(AH127:AJ127)</f>
        <v>0</v>
      </c>
      <c r="AL127" s="16"/>
    </row>
    <row r="128" spans="2:38" x14ac:dyDescent="0.3">
      <c r="B128" s="17" t="s">
        <v>217</v>
      </c>
      <c r="D128" s="31">
        <v>0</v>
      </c>
      <c r="E128" s="31">
        <v>0</v>
      </c>
      <c r="F128" s="31">
        <v>0</v>
      </c>
      <c r="G128" s="31">
        <f>SUM(D128:F128)</f>
        <v>0</v>
      </c>
      <c r="H128" s="23"/>
      <c r="I128" s="16">
        <f t="shared" si="49"/>
        <v>0</v>
      </c>
      <c r="J128" s="28">
        <v>690</v>
      </c>
      <c r="K128" s="28">
        <v>0</v>
      </c>
      <c r="L128" s="16">
        <f t="shared" si="50"/>
        <v>690</v>
      </c>
      <c r="M128" s="23"/>
      <c r="N128" s="28">
        <v>0</v>
      </c>
      <c r="O128" s="28">
        <v>0</v>
      </c>
      <c r="P128" s="28">
        <v>0</v>
      </c>
      <c r="Q128" s="16">
        <f t="shared" si="51"/>
        <v>0</v>
      </c>
      <c r="R128" s="23"/>
      <c r="S128" s="16">
        <f t="shared" si="52"/>
        <v>0</v>
      </c>
      <c r="T128" s="28">
        <v>12.955540000000001</v>
      </c>
      <c r="U128" s="28">
        <v>0</v>
      </c>
      <c r="V128" s="16">
        <f t="shared" si="53"/>
        <v>12.955540000000001</v>
      </c>
      <c r="W128" s="23"/>
      <c r="X128" s="16">
        <f t="shared" si="54"/>
        <v>12.955540000000001</v>
      </c>
      <c r="Y128" s="28">
        <v>450</v>
      </c>
      <c r="Z128" s="28">
        <v>0</v>
      </c>
      <c r="AA128" s="16">
        <f t="shared" si="55"/>
        <v>462.95553999999998</v>
      </c>
      <c r="AB128" s="23"/>
      <c r="AC128" s="16">
        <f t="shared" si="56"/>
        <v>462.95553999999998</v>
      </c>
      <c r="AD128" s="28">
        <v>870</v>
      </c>
      <c r="AE128" s="28">
        <v>-1332.9555399999999</v>
      </c>
      <c r="AF128" s="16">
        <f t="shared" si="57"/>
        <v>0</v>
      </c>
      <c r="AG128" s="23"/>
      <c r="AH128" s="16">
        <f t="shared" si="58"/>
        <v>0</v>
      </c>
      <c r="AI128" s="28">
        <v>0</v>
      </c>
      <c r="AJ128" s="28">
        <v>0</v>
      </c>
      <c r="AK128" s="16">
        <f t="shared" si="59"/>
        <v>0</v>
      </c>
      <c r="AL128" s="28"/>
    </row>
    <row r="129" spans="2:38" x14ac:dyDescent="0.3">
      <c r="B129" s="17" t="s">
        <v>218</v>
      </c>
      <c r="D129" s="31">
        <v>0</v>
      </c>
      <c r="E129" s="31">
        <v>0</v>
      </c>
      <c r="F129" s="31">
        <v>0</v>
      </c>
      <c r="G129" s="31">
        <f>SUM(D129:F129)</f>
        <v>0</v>
      </c>
      <c r="H129" s="23"/>
      <c r="I129" s="16">
        <f t="shared" si="49"/>
        <v>0</v>
      </c>
      <c r="J129" s="28">
        <v>600</v>
      </c>
      <c r="K129" s="28">
        <v>0</v>
      </c>
      <c r="L129" s="16">
        <f t="shared" si="50"/>
        <v>600</v>
      </c>
      <c r="M129" s="23"/>
      <c r="N129" s="16">
        <v>0</v>
      </c>
      <c r="O129" s="16">
        <v>0</v>
      </c>
      <c r="P129" s="16">
        <v>0</v>
      </c>
      <c r="Q129" s="16">
        <f t="shared" si="51"/>
        <v>0</v>
      </c>
      <c r="R129" s="23"/>
      <c r="S129" s="16">
        <f t="shared" si="52"/>
        <v>0</v>
      </c>
      <c r="T129" s="16">
        <v>0</v>
      </c>
      <c r="U129" s="16">
        <v>0</v>
      </c>
      <c r="V129" s="16">
        <f t="shared" si="53"/>
        <v>0</v>
      </c>
      <c r="W129" s="23"/>
      <c r="X129" s="16">
        <f t="shared" si="54"/>
        <v>0</v>
      </c>
      <c r="Y129" s="16">
        <v>0</v>
      </c>
      <c r="Z129" s="16">
        <v>0</v>
      </c>
      <c r="AA129" s="16">
        <f t="shared" si="55"/>
        <v>0</v>
      </c>
      <c r="AB129" s="23"/>
      <c r="AC129" s="16">
        <f t="shared" si="56"/>
        <v>0</v>
      </c>
      <c r="AD129" s="16">
        <v>600</v>
      </c>
      <c r="AE129" s="16">
        <v>0</v>
      </c>
      <c r="AF129" s="16">
        <f t="shared" si="57"/>
        <v>600</v>
      </c>
      <c r="AG129" s="23"/>
      <c r="AH129" s="16">
        <f t="shared" si="58"/>
        <v>600</v>
      </c>
      <c r="AI129" s="16">
        <v>700</v>
      </c>
      <c r="AJ129" s="16">
        <v>-1300</v>
      </c>
      <c r="AK129" s="16">
        <f t="shared" si="59"/>
        <v>0</v>
      </c>
      <c r="AL129" s="16"/>
    </row>
    <row r="130" spans="2:38" x14ac:dyDescent="0.3">
      <c r="B130" s="17" t="s">
        <v>219</v>
      </c>
      <c r="D130" s="16">
        <v>0</v>
      </c>
      <c r="E130" s="16">
        <v>0</v>
      </c>
      <c r="F130" s="16">
        <v>0</v>
      </c>
      <c r="G130" s="16">
        <f>SUM(D130:F130)</f>
        <v>0</v>
      </c>
      <c r="H130" s="23"/>
      <c r="I130" s="16">
        <f t="shared" si="49"/>
        <v>0</v>
      </c>
      <c r="J130" s="16">
        <v>250</v>
      </c>
      <c r="K130" s="16">
        <v>-250</v>
      </c>
      <c r="L130" s="16">
        <f t="shared" si="50"/>
        <v>0</v>
      </c>
      <c r="M130" s="23"/>
      <c r="N130" s="16">
        <v>0</v>
      </c>
      <c r="O130" s="16">
        <v>0</v>
      </c>
      <c r="P130" s="16">
        <v>0</v>
      </c>
      <c r="Q130" s="16">
        <f t="shared" si="51"/>
        <v>0</v>
      </c>
      <c r="R130" s="23"/>
      <c r="S130" s="16">
        <f t="shared" si="52"/>
        <v>0</v>
      </c>
      <c r="T130" s="16">
        <v>162.99266</v>
      </c>
      <c r="U130" s="16">
        <v>0</v>
      </c>
      <c r="V130" s="16">
        <f t="shared" si="53"/>
        <v>162.99266</v>
      </c>
      <c r="W130" s="23"/>
      <c r="X130" s="16">
        <f t="shared" si="54"/>
        <v>162.99266</v>
      </c>
      <c r="Y130" s="16">
        <v>300</v>
      </c>
      <c r="Z130" s="16">
        <v>-462.99266</v>
      </c>
      <c r="AA130" s="16">
        <f t="shared" si="55"/>
        <v>0</v>
      </c>
      <c r="AB130" s="23"/>
      <c r="AC130" s="16">
        <f t="shared" si="56"/>
        <v>0</v>
      </c>
      <c r="AD130" s="16">
        <v>300</v>
      </c>
      <c r="AE130" s="16">
        <v>-300</v>
      </c>
      <c r="AF130" s="16">
        <f t="shared" si="57"/>
        <v>0</v>
      </c>
      <c r="AG130" s="23"/>
      <c r="AH130" s="16">
        <f t="shared" si="58"/>
        <v>0</v>
      </c>
      <c r="AI130" s="16">
        <v>200</v>
      </c>
      <c r="AJ130" s="16">
        <v>-200</v>
      </c>
      <c r="AK130" s="16">
        <f t="shared" si="59"/>
        <v>0</v>
      </c>
      <c r="AL130" s="16"/>
    </row>
    <row r="131" spans="2:38" x14ac:dyDescent="0.3">
      <c r="B131" s="17" t="s">
        <v>220</v>
      </c>
      <c r="D131" s="28">
        <v>0</v>
      </c>
      <c r="E131" s="28">
        <v>0</v>
      </c>
      <c r="F131" s="28">
        <v>0</v>
      </c>
      <c r="G131" s="16">
        <f>SUM(D131:F131)</f>
        <v>0</v>
      </c>
      <c r="H131" s="23"/>
      <c r="I131" s="16">
        <f t="shared" si="49"/>
        <v>0</v>
      </c>
      <c r="J131" s="28">
        <v>0</v>
      </c>
      <c r="K131" s="28">
        <v>0</v>
      </c>
      <c r="L131" s="16">
        <f t="shared" si="50"/>
        <v>0</v>
      </c>
      <c r="M131" s="23"/>
      <c r="N131" s="28">
        <v>0</v>
      </c>
      <c r="O131" s="28">
        <v>0</v>
      </c>
      <c r="P131" s="28">
        <v>0</v>
      </c>
      <c r="Q131" s="16">
        <f t="shared" si="51"/>
        <v>0</v>
      </c>
      <c r="R131" s="23"/>
      <c r="S131" s="16">
        <f t="shared" si="52"/>
        <v>0</v>
      </c>
      <c r="T131" s="28">
        <v>0</v>
      </c>
      <c r="U131" s="28">
        <v>0</v>
      </c>
      <c r="V131" s="16">
        <f t="shared" si="53"/>
        <v>0</v>
      </c>
      <c r="W131" s="23"/>
      <c r="X131" s="16">
        <f t="shared" si="54"/>
        <v>0</v>
      </c>
      <c r="Y131" s="28">
        <v>80</v>
      </c>
      <c r="Z131" s="28">
        <v>0</v>
      </c>
      <c r="AA131" s="16">
        <f t="shared" si="55"/>
        <v>80</v>
      </c>
      <c r="AB131" s="23"/>
      <c r="AC131" s="16">
        <f t="shared" si="56"/>
        <v>80</v>
      </c>
      <c r="AD131" s="28">
        <v>800</v>
      </c>
      <c r="AE131" s="28">
        <v>-880</v>
      </c>
      <c r="AF131" s="16">
        <f t="shared" si="57"/>
        <v>0</v>
      </c>
      <c r="AG131" s="23"/>
      <c r="AH131" s="16">
        <f t="shared" si="58"/>
        <v>0</v>
      </c>
      <c r="AI131" s="28">
        <v>0</v>
      </c>
      <c r="AJ131" s="28">
        <v>0</v>
      </c>
      <c r="AK131" s="16">
        <f t="shared" si="59"/>
        <v>0</v>
      </c>
      <c r="AL131" s="28"/>
    </row>
    <row r="132" spans="2:38" x14ac:dyDescent="0.3">
      <c r="B132" s="17" t="s">
        <v>221</v>
      </c>
      <c r="D132" s="16">
        <v>0</v>
      </c>
      <c r="E132" s="16">
        <v>0</v>
      </c>
      <c r="F132" s="16">
        <v>0</v>
      </c>
      <c r="G132" s="16">
        <v>0</v>
      </c>
      <c r="H132" s="23"/>
      <c r="I132" s="16">
        <f t="shared" si="49"/>
        <v>0</v>
      </c>
      <c r="J132" s="16">
        <v>0</v>
      </c>
      <c r="K132" s="16">
        <v>0</v>
      </c>
      <c r="L132" s="16">
        <f t="shared" si="50"/>
        <v>0</v>
      </c>
      <c r="M132" s="23"/>
      <c r="N132" s="16">
        <v>0</v>
      </c>
      <c r="O132" s="16">
        <v>0</v>
      </c>
      <c r="P132" s="16">
        <v>0</v>
      </c>
      <c r="Q132" s="16">
        <f t="shared" si="51"/>
        <v>0</v>
      </c>
      <c r="R132" s="23"/>
      <c r="S132" s="16">
        <f t="shared" si="52"/>
        <v>0</v>
      </c>
      <c r="T132" s="16">
        <v>0</v>
      </c>
      <c r="U132" s="16">
        <v>0</v>
      </c>
      <c r="V132" s="16">
        <f t="shared" si="53"/>
        <v>0</v>
      </c>
      <c r="W132" s="23"/>
      <c r="X132" s="16">
        <f t="shared" si="54"/>
        <v>0</v>
      </c>
      <c r="Y132" s="16">
        <v>0</v>
      </c>
      <c r="Z132" s="16">
        <v>0</v>
      </c>
      <c r="AA132" s="16">
        <f t="shared" si="55"/>
        <v>0</v>
      </c>
      <c r="AB132" s="23"/>
      <c r="AC132" s="16">
        <f t="shared" si="56"/>
        <v>0</v>
      </c>
      <c r="AD132" s="16">
        <v>100</v>
      </c>
      <c r="AE132" s="16">
        <v>0</v>
      </c>
      <c r="AF132" s="16">
        <f t="shared" si="57"/>
        <v>100</v>
      </c>
      <c r="AG132" s="23"/>
      <c r="AH132" s="16">
        <f t="shared" si="58"/>
        <v>100</v>
      </c>
      <c r="AI132" s="16">
        <v>680</v>
      </c>
      <c r="AJ132" s="16">
        <v>-780</v>
      </c>
      <c r="AK132" s="16">
        <f t="shared" si="59"/>
        <v>0</v>
      </c>
      <c r="AL132" s="16"/>
    </row>
    <row r="133" spans="2:38" x14ac:dyDescent="0.3">
      <c r="B133" s="17" t="s">
        <v>222</v>
      </c>
      <c r="D133" s="28">
        <v>0</v>
      </c>
      <c r="E133" s="28">
        <v>0</v>
      </c>
      <c r="F133" s="28">
        <v>0</v>
      </c>
      <c r="G133" s="16">
        <f t="shared" ref="G133:G138" si="60">SUM(D133:F133)</f>
        <v>0</v>
      </c>
      <c r="H133" s="23"/>
      <c r="I133" s="16">
        <f t="shared" si="49"/>
        <v>0</v>
      </c>
      <c r="J133" s="28">
        <v>0</v>
      </c>
      <c r="K133" s="28">
        <v>0</v>
      </c>
      <c r="L133" s="16">
        <f t="shared" si="50"/>
        <v>0</v>
      </c>
      <c r="M133" s="23"/>
      <c r="N133" s="28">
        <v>0</v>
      </c>
      <c r="O133" s="28">
        <v>0</v>
      </c>
      <c r="P133" s="28">
        <v>0</v>
      </c>
      <c r="Q133" s="16">
        <f t="shared" si="51"/>
        <v>0</v>
      </c>
      <c r="R133" s="23"/>
      <c r="S133" s="16">
        <f t="shared" si="52"/>
        <v>0</v>
      </c>
      <c r="T133" s="28">
        <v>0</v>
      </c>
      <c r="U133" s="28">
        <v>0</v>
      </c>
      <c r="V133" s="16">
        <f t="shared" si="53"/>
        <v>0</v>
      </c>
      <c r="W133" s="23"/>
      <c r="X133" s="16">
        <f t="shared" si="54"/>
        <v>0</v>
      </c>
      <c r="Y133" s="28">
        <v>200</v>
      </c>
      <c r="Z133" s="28">
        <v>0</v>
      </c>
      <c r="AA133" s="16">
        <f t="shared" si="55"/>
        <v>200</v>
      </c>
      <c r="AB133" s="23"/>
      <c r="AC133" s="16">
        <f t="shared" si="56"/>
        <v>200</v>
      </c>
      <c r="AD133" s="28">
        <v>300</v>
      </c>
      <c r="AE133" s="28">
        <v>-500</v>
      </c>
      <c r="AF133" s="16">
        <f t="shared" si="57"/>
        <v>0</v>
      </c>
      <c r="AG133" s="23"/>
      <c r="AH133" s="16">
        <f t="shared" si="58"/>
        <v>0</v>
      </c>
      <c r="AI133" s="28">
        <v>250</v>
      </c>
      <c r="AJ133" s="28">
        <v>-250</v>
      </c>
      <c r="AK133" s="16">
        <f t="shared" si="59"/>
        <v>0</v>
      </c>
      <c r="AL133" s="28"/>
    </row>
    <row r="134" spans="2:38" x14ac:dyDescent="0.3">
      <c r="B134" s="17" t="s">
        <v>223</v>
      </c>
      <c r="D134" s="16">
        <v>304.70203000000004</v>
      </c>
      <c r="E134" s="16">
        <v>433.57489000000004</v>
      </c>
      <c r="F134" s="16">
        <v>-738.27692000000002</v>
      </c>
      <c r="G134" s="16">
        <f t="shared" si="60"/>
        <v>0</v>
      </c>
      <c r="H134" s="23"/>
      <c r="I134" s="16">
        <f t="shared" si="49"/>
        <v>0</v>
      </c>
      <c r="J134" s="16">
        <v>0</v>
      </c>
      <c r="K134" s="16">
        <v>0</v>
      </c>
      <c r="L134" s="16">
        <f t="shared" si="50"/>
        <v>0</v>
      </c>
      <c r="M134" s="23"/>
      <c r="N134" s="16">
        <v>304.70203000000004</v>
      </c>
      <c r="O134" s="16">
        <v>219.70645000000002</v>
      </c>
      <c r="P134" s="16">
        <v>-524.40847999999994</v>
      </c>
      <c r="Q134" s="16">
        <f t="shared" si="51"/>
        <v>0</v>
      </c>
      <c r="R134" s="23"/>
      <c r="S134" s="16">
        <f t="shared" si="52"/>
        <v>0</v>
      </c>
      <c r="T134" s="16">
        <v>0</v>
      </c>
      <c r="U134" s="16">
        <v>0</v>
      </c>
      <c r="V134" s="16">
        <f t="shared" si="53"/>
        <v>0</v>
      </c>
      <c r="W134" s="23"/>
      <c r="X134" s="16">
        <f t="shared" si="54"/>
        <v>0</v>
      </c>
      <c r="Y134" s="16">
        <v>0</v>
      </c>
      <c r="Z134" s="16">
        <v>0</v>
      </c>
      <c r="AA134" s="16">
        <f t="shared" si="55"/>
        <v>0</v>
      </c>
      <c r="AB134" s="23"/>
      <c r="AC134" s="16">
        <f t="shared" si="56"/>
        <v>0</v>
      </c>
      <c r="AD134" s="16">
        <v>0</v>
      </c>
      <c r="AE134" s="16">
        <v>0</v>
      </c>
      <c r="AF134" s="16">
        <f t="shared" si="57"/>
        <v>0</v>
      </c>
      <c r="AG134" s="23"/>
      <c r="AH134" s="16">
        <f t="shared" si="58"/>
        <v>0</v>
      </c>
      <c r="AI134" s="16">
        <v>0</v>
      </c>
      <c r="AJ134" s="16">
        <v>0</v>
      </c>
      <c r="AK134" s="16">
        <f t="shared" si="59"/>
        <v>0</v>
      </c>
      <c r="AL134" s="16"/>
    </row>
    <row r="135" spans="2:38" x14ac:dyDescent="0.3">
      <c r="B135" s="17" t="s">
        <v>224</v>
      </c>
      <c r="D135" s="16">
        <v>0</v>
      </c>
      <c r="E135" s="16">
        <v>405</v>
      </c>
      <c r="F135" s="16">
        <v>0</v>
      </c>
      <c r="G135" s="16">
        <f t="shared" si="60"/>
        <v>405</v>
      </c>
      <c r="H135" s="23"/>
      <c r="I135" s="16">
        <f t="shared" si="49"/>
        <v>405</v>
      </c>
      <c r="J135" s="16">
        <v>434</v>
      </c>
      <c r="K135" s="16">
        <v>-839</v>
      </c>
      <c r="L135" s="16">
        <f t="shared" si="50"/>
        <v>0</v>
      </c>
      <c r="M135" s="23"/>
      <c r="N135" s="16">
        <v>0</v>
      </c>
      <c r="O135" s="16">
        <v>0.25342999999999999</v>
      </c>
      <c r="P135" s="16">
        <v>0</v>
      </c>
      <c r="Q135" s="16">
        <f t="shared" si="51"/>
        <v>0.25342999999999999</v>
      </c>
      <c r="R135" s="23"/>
      <c r="S135" s="16">
        <f t="shared" si="52"/>
        <v>0.25342999999999999</v>
      </c>
      <c r="T135" s="16">
        <v>18.36205</v>
      </c>
      <c r="U135" s="16">
        <v>0</v>
      </c>
      <c r="V135" s="16">
        <f t="shared" si="53"/>
        <v>18.615480000000002</v>
      </c>
      <c r="W135" s="23"/>
      <c r="X135" s="16">
        <f t="shared" si="54"/>
        <v>18.615480000000002</v>
      </c>
      <c r="Y135" s="16">
        <v>434</v>
      </c>
      <c r="Z135" s="16">
        <v>0</v>
      </c>
      <c r="AA135" s="16">
        <f t="shared" si="55"/>
        <v>452.61547999999999</v>
      </c>
      <c r="AB135" s="23"/>
      <c r="AC135" s="16">
        <f t="shared" si="56"/>
        <v>452.61547999999999</v>
      </c>
      <c r="AD135" s="16">
        <v>0</v>
      </c>
      <c r="AE135" s="16">
        <v>0</v>
      </c>
      <c r="AF135" s="16">
        <f t="shared" si="57"/>
        <v>452.61547999999999</v>
      </c>
      <c r="AG135" s="23"/>
      <c r="AH135" s="16">
        <f t="shared" si="58"/>
        <v>452.61547999999999</v>
      </c>
      <c r="AI135" s="16">
        <v>0</v>
      </c>
      <c r="AJ135" s="16">
        <v>0</v>
      </c>
      <c r="AK135" s="16">
        <f t="shared" si="59"/>
        <v>452.61547999999999</v>
      </c>
      <c r="AL135" s="16"/>
    </row>
    <row r="136" spans="2:38" x14ac:dyDescent="0.3">
      <c r="B136" s="17" t="s">
        <v>225</v>
      </c>
      <c r="D136" s="16">
        <v>0</v>
      </c>
      <c r="E136" s="16">
        <v>0</v>
      </c>
      <c r="F136" s="16">
        <v>0</v>
      </c>
      <c r="G136" s="16">
        <f t="shared" si="60"/>
        <v>0</v>
      </c>
      <c r="H136" s="23"/>
      <c r="I136" s="16">
        <f t="shared" si="49"/>
        <v>0</v>
      </c>
      <c r="J136" s="16">
        <v>0</v>
      </c>
      <c r="K136" s="16">
        <v>0</v>
      </c>
      <c r="L136" s="16">
        <f t="shared" si="50"/>
        <v>0</v>
      </c>
      <c r="M136" s="23"/>
      <c r="N136" s="16">
        <v>0</v>
      </c>
      <c r="O136" s="16">
        <v>0</v>
      </c>
      <c r="P136" s="16">
        <v>0</v>
      </c>
      <c r="Q136" s="16">
        <f t="shared" si="51"/>
        <v>0</v>
      </c>
      <c r="R136" s="23"/>
      <c r="S136" s="16">
        <f t="shared" si="52"/>
        <v>0</v>
      </c>
      <c r="T136" s="16">
        <v>0</v>
      </c>
      <c r="U136" s="16">
        <v>0</v>
      </c>
      <c r="V136" s="16">
        <f t="shared" si="53"/>
        <v>0</v>
      </c>
      <c r="W136" s="23"/>
      <c r="X136" s="16">
        <f t="shared" si="54"/>
        <v>0</v>
      </c>
      <c r="Y136" s="16">
        <v>0</v>
      </c>
      <c r="Z136" s="16">
        <v>0</v>
      </c>
      <c r="AA136" s="16">
        <f t="shared" si="55"/>
        <v>0</v>
      </c>
      <c r="AB136" s="23"/>
      <c r="AC136" s="16">
        <f t="shared" si="56"/>
        <v>0</v>
      </c>
      <c r="AD136" s="16">
        <v>450</v>
      </c>
      <c r="AE136" s="16">
        <v>-450</v>
      </c>
      <c r="AF136" s="16">
        <f t="shared" si="57"/>
        <v>0</v>
      </c>
      <c r="AG136" s="23"/>
      <c r="AH136" s="16">
        <f t="shared" si="58"/>
        <v>0</v>
      </c>
      <c r="AI136" s="16">
        <v>0</v>
      </c>
      <c r="AJ136" s="16">
        <v>0</v>
      </c>
      <c r="AK136" s="16">
        <f t="shared" si="59"/>
        <v>0</v>
      </c>
      <c r="AL136" s="16"/>
    </row>
    <row r="137" spans="2:38" x14ac:dyDescent="0.3">
      <c r="B137" s="17" t="s">
        <v>226</v>
      </c>
      <c r="D137" s="16">
        <v>0</v>
      </c>
      <c r="E137" s="16">
        <v>0</v>
      </c>
      <c r="F137" s="16">
        <v>0</v>
      </c>
      <c r="G137" s="16">
        <f t="shared" si="60"/>
        <v>0</v>
      </c>
      <c r="H137" s="23"/>
      <c r="I137" s="16">
        <f t="shared" si="49"/>
        <v>0</v>
      </c>
      <c r="J137" s="16">
        <v>100</v>
      </c>
      <c r="K137" s="16">
        <v>0</v>
      </c>
      <c r="L137" s="16">
        <f t="shared" si="50"/>
        <v>100</v>
      </c>
      <c r="M137" s="23"/>
      <c r="N137" s="16">
        <v>0</v>
      </c>
      <c r="O137" s="16">
        <v>0</v>
      </c>
      <c r="P137" s="16">
        <v>0</v>
      </c>
      <c r="Q137" s="16">
        <f t="shared" si="51"/>
        <v>0</v>
      </c>
      <c r="R137" s="23"/>
      <c r="S137" s="16">
        <f t="shared" si="52"/>
        <v>0</v>
      </c>
      <c r="T137" s="16">
        <v>0</v>
      </c>
      <c r="U137" s="16">
        <v>0</v>
      </c>
      <c r="V137" s="16">
        <f t="shared" si="53"/>
        <v>0</v>
      </c>
      <c r="W137" s="23"/>
      <c r="X137" s="16">
        <f t="shared" si="54"/>
        <v>0</v>
      </c>
      <c r="Y137" s="16">
        <v>0</v>
      </c>
      <c r="Z137" s="16">
        <v>0</v>
      </c>
      <c r="AA137" s="16">
        <f t="shared" si="55"/>
        <v>0</v>
      </c>
      <c r="AB137" s="23"/>
      <c r="AC137" s="16">
        <f t="shared" si="56"/>
        <v>0</v>
      </c>
      <c r="AD137" s="16">
        <v>0</v>
      </c>
      <c r="AE137" s="16">
        <v>0</v>
      </c>
      <c r="AF137" s="16">
        <f t="shared" si="57"/>
        <v>0</v>
      </c>
      <c r="AG137" s="23"/>
      <c r="AH137" s="16">
        <f t="shared" si="58"/>
        <v>0</v>
      </c>
      <c r="AI137" s="16">
        <v>400</v>
      </c>
      <c r="AJ137" s="16">
        <v>0</v>
      </c>
      <c r="AK137" s="16">
        <f t="shared" si="59"/>
        <v>400</v>
      </c>
      <c r="AL137" s="16"/>
    </row>
    <row r="138" spans="2:38" x14ac:dyDescent="0.3">
      <c r="B138" s="17" t="s">
        <v>227</v>
      </c>
      <c r="D138" s="28">
        <v>0</v>
      </c>
      <c r="E138" s="28">
        <v>0</v>
      </c>
      <c r="F138" s="28">
        <v>0</v>
      </c>
      <c r="G138" s="16">
        <f t="shared" si="60"/>
        <v>0</v>
      </c>
      <c r="H138" s="23"/>
      <c r="I138" s="16">
        <f t="shared" si="49"/>
        <v>0</v>
      </c>
      <c r="J138" s="28">
        <v>0</v>
      </c>
      <c r="K138" s="28">
        <v>0</v>
      </c>
      <c r="L138" s="16">
        <f t="shared" si="50"/>
        <v>0</v>
      </c>
      <c r="M138" s="23"/>
      <c r="N138" s="28">
        <v>0</v>
      </c>
      <c r="O138" s="28">
        <v>43.640260000000005</v>
      </c>
      <c r="P138" s="28">
        <v>0</v>
      </c>
      <c r="Q138" s="16">
        <f t="shared" si="51"/>
        <v>43.640260000000005</v>
      </c>
      <c r="R138" s="23"/>
      <c r="S138" s="16">
        <f t="shared" si="52"/>
        <v>43.640260000000005</v>
      </c>
      <c r="T138" s="28">
        <v>14.56007</v>
      </c>
      <c r="U138" s="28">
        <v>0</v>
      </c>
      <c r="V138" s="16">
        <f t="shared" si="53"/>
        <v>58.200330000000008</v>
      </c>
      <c r="W138" s="23"/>
      <c r="X138" s="16">
        <f t="shared" si="54"/>
        <v>58.200330000000008</v>
      </c>
      <c r="Y138" s="28">
        <v>75</v>
      </c>
      <c r="Z138" s="28">
        <v>0</v>
      </c>
      <c r="AA138" s="16">
        <f t="shared" si="55"/>
        <v>133.20033000000001</v>
      </c>
      <c r="AB138" s="23"/>
      <c r="AC138" s="16">
        <f t="shared" si="56"/>
        <v>133.20033000000001</v>
      </c>
      <c r="AD138" s="28">
        <v>325</v>
      </c>
      <c r="AE138" s="28">
        <v>0</v>
      </c>
      <c r="AF138" s="16">
        <f t="shared" si="57"/>
        <v>458.20033000000001</v>
      </c>
      <c r="AG138" s="23"/>
      <c r="AH138" s="16">
        <f t="shared" si="58"/>
        <v>458.20033000000001</v>
      </c>
      <c r="AI138" s="28">
        <v>1.4</v>
      </c>
      <c r="AJ138" s="28">
        <v>0</v>
      </c>
      <c r="AK138" s="16">
        <f t="shared" si="59"/>
        <v>459.60032999999999</v>
      </c>
      <c r="AL138" s="28"/>
    </row>
    <row r="139" spans="2:38" x14ac:dyDescent="0.3">
      <c r="B139" s="17" t="s">
        <v>86</v>
      </c>
      <c r="D139" s="16">
        <f>SUBTOTAL(9,D140:D164)</f>
        <v>14.42651</v>
      </c>
      <c r="E139" s="16">
        <f>SUBTOTAL(9,E140:E164)</f>
        <v>215</v>
      </c>
      <c r="F139" s="16">
        <f>SUBTOTAL(9,F140:F164)</f>
        <v>-229.42651000000001</v>
      </c>
      <c r="G139" s="16">
        <f>SUBTOTAL(9,G140:G164)</f>
        <v>0</v>
      </c>
      <c r="H139" s="23"/>
      <c r="I139" s="16">
        <f>SUBTOTAL(9,I140:I164)</f>
        <v>0</v>
      </c>
      <c r="J139" s="16">
        <f>SUBTOTAL(9,J140:J164)</f>
        <v>945</v>
      </c>
      <c r="K139" s="16">
        <f>SUBTOTAL(9,K140:K164)</f>
        <v>-545</v>
      </c>
      <c r="L139" s="16">
        <f>SUBTOTAL(9,L140:L164)</f>
        <v>400</v>
      </c>
      <c r="M139" s="23"/>
      <c r="N139" s="16">
        <f>SUBTOTAL(9,N140:N164)</f>
        <v>14.42651</v>
      </c>
      <c r="O139" s="16">
        <f>SUBTOTAL(9,O140:O164)</f>
        <v>226.34990999999999</v>
      </c>
      <c r="P139" s="16">
        <f>SUBTOTAL(9,P140:P164)</f>
        <v>-211.66811999999999</v>
      </c>
      <c r="Q139" s="16">
        <f>SUBTOTAL(9,Q140:Q164)</f>
        <v>29.1083</v>
      </c>
      <c r="R139" s="23"/>
      <c r="S139" s="16">
        <f>SUBTOTAL(9,S140:S164)</f>
        <v>29.1083</v>
      </c>
      <c r="T139" s="16">
        <f>SUBTOTAL(9,T140:T164)</f>
        <v>868.86105000000009</v>
      </c>
      <c r="U139" s="16">
        <f>SUBTOTAL(9,U140:U164)</f>
        <v>-429.29835000000003</v>
      </c>
      <c r="V139" s="16">
        <f>SUBTOTAL(9,V140:V164)</f>
        <v>468.67099999999999</v>
      </c>
      <c r="W139" s="23"/>
      <c r="X139" s="16">
        <f>SUBTOTAL(9,X140:X164)</f>
        <v>468.67099999999999</v>
      </c>
      <c r="Y139" s="16">
        <f>SUBTOTAL(9,Y140:Y164)</f>
        <v>670</v>
      </c>
      <c r="Z139" s="16">
        <f>SUBTOTAL(9,Z140:Z164)</f>
        <v>-736.71768999999995</v>
      </c>
      <c r="AA139" s="16">
        <f>SUBTOTAL(9,AA140:AA164)</f>
        <v>401.95330999999999</v>
      </c>
      <c r="AB139" s="23"/>
      <c r="AC139" s="16">
        <f>SUBTOTAL(9,AC140:AC164)</f>
        <v>401.95330999999999</v>
      </c>
      <c r="AD139" s="16">
        <f>SUBTOTAL(9,AD140:AD164)</f>
        <v>900.7</v>
      </c>
      <c r="AE139" s="16">
        <f>SUBTOTAL(9,AE140:AE164)</f>
        <v>-705.55837999999994</v>
      </c>
      <c r="AF139" s="16">
        <f>SUBTOTAL(9,AF140:AF164)</f>
        <v>597.09492999999998</v>
      </c>
      <c r="AG139" s="23"/>
      <c r="AH139" s="16">
        <f>SUBTOTAL(9,AH140:AH164)</f>
        <v>597.09492999999998</v>
      </c>
      <c r="AI139" s="16">
        <f>SUBTOTAL(9,AI140:AI164)</f>
        <v>1091.3999999999999</v>
      </c>
      <c r="AJ139" s="16">
        <f>SUBTOTAL(9,AJ140:AJ164)</f>
        <v>-990</v>
      </c>
      <c r="AK139" s="16">
        <f>SUBTOTAL(9,AK140:AK164)</f>
        <v>698.49493000000007</v>
      </c>
      <c r="AL139" s="16"/>
    </row>
    <row r="140" spans="2:38" outlineLevel="1" x14ac:dyDescent="0.3">
      <c r="B140" s="20" t="s">
        <v>228</v>
      </c>
      <c r="D140" s="28">
        <v>14.42651</v>
      </c>
      <c r="E140" s="28">
        <v>40</v>
      </c>
      <c r="F140" s="28">
        <v>-54.42651</v>
      </c>
      <c r="G140" s="16">
        <f t="shared" ref="G140:G151" si="61">SUM(D140:F140)</f>
        <v>0</v>
      </c>
      <c r="H140" s="23"/>
      <c r="I140" s="16">
        <f>G140</f>
        <v>0</v>
      </c>
      <c r="J140" s="28">
        <v>95</v>
      </c>
      <c r="K140" s="28">
        <v>-95</v>
      </c>
      <c r="L140" s="16">
        <f t="shared" ref="L140:L164" si="62">SUM(I140:K140)</f>
        <v>0</v>
      </c>
      <c r="M140" s="23"/>
      <c r="N140" s="28">
        <v>14.42651</v>
      </c>
      <c r="O140" s="28">
        <v>14.681790000000001</v>
      </c>
      <c r="P140" s="28">
        <v>0</v>
      </c>
      <c r="Q140" s="16">
        <f t="shared" ref="Q140:Q164" si="63">SUM(N140:P140)</f>
        <v>29.1083</v>
      </c>
      <c r="R140" s="23"/>
      <c r="S140" s="16">
        <f t="shared" ref="S140:S164" si="64">Q140</f>
        <v>29.1083</v>
      </c>
      <c r="T140" s="28">
        <v>51.348120000000002</v>
      </c>
      <c r="U140" s="28">
        <v>-48.387320000000003</v>
      </c>
      <c r="V140" s="16">
        <f t="shared" ref="V140:V164" si="65">SUM(S140:U140)</f>
        <v>32.069100000000006</v>
      </c>
      <c r="W140" s="23"/>
      <c r="X140" s="16">
        <f t="shared" ref="X140:X164" si="66">V140</f>
        <v>32.069100000000006</v>
      </c>
      <c r="Y140" s="28">
        <v>100</v>
      </c>
      <c r="Z140" s="28">
        <v>-132.06909999999999</v>
      </c>
      <c r="AA140" s="16">
        <f t="shared" ref="AA140:AA164" si="67">SUM(X140:Z140)</f>
        <v>0</v>
      </c>
      <c r="AB140" s="23"/>
      <c r="AC140" s="16">
        <f t="shared" ref="AC140:AC164" si="68">AA140</f>
        <v>0</v>
      </c>
      <c r="AD140" s="28">
        <v>100</v>
      </c>
      <c r="AE140" s="28">
        <v>-100</v>
      </c>
      <c r="AF140" s="16">
        <f t="shared" ref="AF140:AF164" si="69">SUM(AC140:AE140)</f>
        <v>0</v>
      </c>
      <c r="AG140" s="23"/>
      <c r="AH140" s="16">
        <f t="shared" ref="AH140:AH164" si="70">AF140</f>
        <v>0</v>
      </c>
      <c r="AI140" s="28">
        <v>100</v>
      </c>
      <c r="AJ140" s="28">
        <v>-100</v>
      </c>
      <c r="AK140" s="16">
        <f t="shared" ref="AK140:AK164" si="71">SUM(AH140:AJ140)</f>
        <v>0</v>
      </c>
      <c r="AL140" s="28"/>
    </row>
    <row r="141" spans="2:38" outlineLevel="1" x14ac:dyDescent="0.3">
      <c r="B141" s="20" t="s">
        <v>229</v>
      </c>
      <c r="D141" s="16">
        <v>0</v>
      </c>
      <c r="E141" s="16">
        <v>0</v>
      </c>
      <c r="F141" s="16">
        <v>0</v>
      </c>
      <c r="G141" s="16">
        <f t="shared" si="61"/>
        <v>0</v>
      </c>
      <c r="H141" s="23"/>
      <c r="I141" s="16">
        <f>G141</f>
        <v>0</v>
      </c>
      <c r="J141" s="16">
        <v>0</v>
      </c>
      <c r="K141" s="16">
        <v>0</v>
      </c>
      <c r="L141" s="16">
        <f t="shared" si="62"/>
        <v>0</v>
      </c>
      <c r="M141" s="23"/>
      <c r="N141" s="16">
        <v>0</v>
      </c>
      <c r="O141" s="16">
        <v>0</v>
      </c>
      <c r="P141" s="16">
        <v>0</v>
      </c>
      <c r="Q141" s="16">
        <f t="shared" si="63"/>
        <v>0</v>
      </c>
      <c r="R141" s="23"/>
      <c r="S141" s="16">
        <f t="shared" si="64"/>
        <v>0</v>
      </c>
      <c r="T141" s="16">
        <v>0</v>
      </c>
      <c r="U141" s="16">
        <v>0</v>
      </c>
      <c r="V141" s="16">
        <f t="shared" si="65"/>
        <v>0</v>
      </c>
      <c r="W141" s="23"/>
      <c r="X141" s="16">
        <f t="shared" si="66"/>
        <v>0</v>
      </c>
      <c r="Y141" s="16">
        <v>0</v>
      </c>
      <c r="Z141" s="16">
        <v>0</v>
      </c>
      <c r="AA141" s="16">
        <f t="shared" si="67"/>
        <v>0</v>
      </c>
      <c r="AB141" s="23"/>
      <c r="AC141" s="16">
        <f t="shared" si="68"/>
        <v>0</v>
      </c>
      <c r="AD141" s="16">
        <v>100</v>
      </c>
      <c r="AE141" s="16">
        <v>-100</v>
      </c>
      <c r="AF141" s="16">
        <f t="shared" si="69"/>
        <v>0</v>
      </c>
      <c r="AG141" s="23"/>
      <c r="AH141" s="16">
        <f t="shared" si="70"/>
        <v>0</v>
      </c>
      <c r="AI141" s="16">
        <v>100</v>
      </c>
      <c r="AJ141" s="16">
        <v>-100</v>
      </c>
      <c r="AK141" s="16">
        <f t="shared" si="71"/>
        <v>0</v>
      </c>
      <c r="AL141" s="16"/>
    </row>
    <row r="142" spans="2:38" outlineLevel="1" x14ac:dyDescent="0.3">
      <c r="B142" s="20" t="s">
        <v>230</v>
      </c>
      <c r="D142" s="16">
        <v>0</v>
      </c>
      <c r="E142" s="16">
        <v>0</v>
      </c>
      <c r="F142" s="16">
        <v>0</v>
      </c>
      <c r="G142" s="16">
        <f t="shared" si="61"/>
        <v>0</v>
      </c>
      <c r="H142" s="23"/>
      <c r="I142" s="16">
        <v>0</v>
      </c>
      <c r="J142" s="16">
        <v>0</v>
      </c>
      <c r="K142" s="16">
        <v>0</v>
      </c>
      <c r="L142" s="16">
        <f t="shared" si="62"/>
        <v>0</v>
      </c>
      <c r="M142" s="23"/>
      <c r="N142" s="16">
        <v>0</v>
      </c>
      <c r="O142" s="16">
        <v>0</v>
      </c>
      <c r="P142" s="16">
        <v>0</v>
      </c>
      <c r="Q142" s="16">
        <f t="shared" si="63"/>
        <v>0</v>
      </c>
      <c r="R142" s="23"/>
      <c r="S142" s="16">
        <f t="shared" si="64"/>
        <v>0</v>
      </c>
      <c r="T142" s="16">
        <v>234.64858999999998</v>
      </c>
      <c r="U142" s="16">
        <v>0</v>
      </c>
      <c r="V142" s="16">
        <f t="shared" si="65"/>
        <v>234.64858999999998</v>
      </c>
      <c r="W142" s="23"/>
      <c r="X142" s="16">
        <f t="shared" si="66"/>
        <v>234.64858999999998</v>
      </c>
      <c r="Y142" s="16">
        <v>0</v>
      </c>
      <c r="Z142" s="16">
        <v>-234.64858999999998</v>
      </c>
      <c r="AA142" s="16">
        <f t="shared" si="67"/>
        <v>0</v>
      </c>
      <c r="AB142" s="23"/>
      <c r="AC142" s="16">
        <f t="shared" si="68"/>
        <v>0</v>
      </c>
      <c r="AD142" s="16">
        <v>0</v>
      </c>
      <c r="AE142" s="16">
        <v>0</v>
      </c>
      <c r="AF142" s="16">
        <f t="shared" si="69"/>
        <v>0</v>
      </c>
      <c r="AG142" s="23"/>
      <c r="AH142" s="16">
        <f t="shared" si="70"/>
        <v>0</v>
      </c>
      <c r="AI142" s="16">
        <v>0</v>
      </c>
      <c r="AJ142" s="16">
        <v>0</v>
      </c>
      <c r="AK142" s="16">
        <f t="shared" si="71"/>
        <v>0</v>
      </c>
      <c r="AL142" s="16"/>
    </row>
    <row r="143" spans="2:38" outlineLevel="1" x14ac:dyDescent="0.3">
      <c r="B143" s="20" t="s">
        <v>145</v>
      </c>
      <c r="D143" s="16">
        <v>0</v>
      </c>
      <c r="E143" s="16">
        <v>0</v>
      </c>
      <c r="F143" s="16">
        <v>0</v>
      </c>
      <c r="G143" s="16">
        <f t="shared" si="61"/>
        <v>0</v>
      </c>
      <c r="H143" s="23"/>
      <c r="I143" s="16">
        <f t="shared" ref="I143:I164" si="72">G143</f>
        <v>0</v>
      </c>
      <c r="J143" s="16">
        <v>0</v>
      </c>
      <c r="K143" s="16">
        <v>0</v>
      </c>
      <c r="L143" s="16">
        <f t="shared" si="62"/>
        <v>0</v>
      </c>
      <c r="M143" s="23"/>
      <c r="N143" s="16">
        <v>0</v>
      </c>
      <c r="O143" s="16">
        <v>0</v>
      </c>
      <c r="P143" s="16">
        <v>0</v>
      </c>
      <c r="Q143" s="16">
        <f t="shared" si="63"/>
        <v>0</v>
      </c>
      <c r="R143" s="23"/>
      <c r="S143" s="16">
        <f t="shared" si="64"/>
        <v>0</v>
      </c>
      <c r="T143" s="16">
        <v>155.55838</v>
      </c>
      <c r="U143" s="16">
        <v>0</v>
      </c>
      <c r="V143" s="16">
        <f t="shared" si="65"/>
        <v>155.55838</v>
      </c>
      <c r="W143" s="23"/>
      <c r="X143" s="16">
        <f t="shared" si="66"/>
        <v>155.55838</v>
      </c>
      <c r="Y143" s="16">
        <v>0</v>
      </c>
      <c r="Z143" s="16">
        <v>0</v>
      </c>
      <c r="AA143" s="16">
        <f t="shared" si="67"/>
        <v>155.55838</v>
      </c>
      <c r="AB143" s="23"/>
      <c r="AC143" s="16">
        <f t="shared" si="68"/>
        <v>155.55838</v>
      </c>
      <c r="AD143" s="16">
        <v>0</v>
      </c>
      <c r="AE143" s="16">
        <v>-155.55838</v>
      </c>
      <c r="AF143" s="16">
        <f t="shared" si="69"/>
        <v>0</v>
      </c>
      <c r="AG143" s="23"/>
      <c r="AH143" s="16">
        <f t="shared" si="70"/>
        <v>0</v>
      </c>
      <c r="AI143" s="16">
        <v>0</v>
      </c>
      <c r="AJ143" s="16">
        <v>0</v>
      </c>
      <c r="AK143" s="16">
        <f t="shared" si="71"/>
        <v>0</v>
      </c>
      <c r="AL143" s="16"/>
    </row>
    <row r="144" spans="2:38" outlineLevel="1" x14ac:dyDescent="0.3">
      <c r="B144" s="20" t="s">
        <v>231</v>
      </c>
      <c r="D144" s="16">
        <v>0</v>
      </c>
      <c r="E144" s="16">
        <v>175</v>
      </c>
      <c r="F144" s="16">
        <v>-175</v>
      </c>
      <c r="G144" s="16">
        <f t="shared" si="61"/>
        <v>0</v>
      </c>
      <c r="H144" s="23"/>
      <c r="I144" s="16">
        <f t="shared" si="72"/>
        <v>0</v>
      </c>
      <c r="J144" s="16">
        <v>0</v>
      </c>
      <c r="K144" s="16">
        <v>0</v>
      </c>
      <c r="L144" s="16">
        <f t="shared" si="62"/>
        <v>0</v>
      </c>
      <c r="M144" s="23"/>
      <c r="N144" s="16">
        <v>0</v>
      </c>
      <c r="O144" s="16">
        <v>211.66811999999999</v>
      </c>
      <c r="P144" s="16">
        <v>-211.66811999999999</v>
      </c>
      <c r="Q144" s="16">
        <f t="shared" si="63"/>
        <v>0</v>
      </c>
      <c r="R144" s="23"/>
      <c r="S144" s="16">
        <f t="shared" si="64"/>
        <v>0</v>
      </c>
      <c r="T144" s="16">
        <v>0</v>
      </c>
      <c r="U144" s="16">
        <v>0</v>
      </c>
      <c r="V144" s="16">
        <f t="shared" si="65"/>
        <v>0</v>
      </c>
      <c r="W144" s="23"/>
      <c r="X144" s="16">
        <f t="shared" si="66"/>
        <v>0</v>
      </c>
      <c r="Y144" s="16">
        <v>0</v>
      </c>
      <c r="Z144" s="16">
        <v>0</v>
      </c>
      <c r="AA144" s="16">
        <f t="shared" si="67"/>
        <v>0</v>
      </c>
      <c r="AB144" s="23"/>
      <c r="AC144" s="16">
        <f t="shared" si="68"/>
        <v>0</v>
      </c>
      <c r="AD144" s="16">
        <v>0</v>
      </c>
      <c r="AE144" s="16">
        <v>0</v>
      </c>
      <c r="AF144" s="16">
        <f t="shared" si="69"/>
        <v>0</v>
      </c>
      <c r="AG144" s="23"/>
      <c r="AH144" s="16">
        <f t="shared" si="70"/>
        <v>0</v>
      </c>
      <c r="AI144" s="16">
        <v>0</v>
      </c>
      <c r="AJ144" s="16">
        <v>0</v>
      </c>
      <c r="AK144" s="16">
        <f t="shared" si="71"/>
        <v>0</v>
      </c>
      <c r="AL144" s="16"/>
    </row>
    <row r="145" spans="2:38" outlineLevel="1" x14ac:dyDescent="0.3">
      <c r="B145" s="20" t="s">
        <v>232</v>
      </c>
      <c r="D145" s="16">
        <v>0</v>
      </c>
      <c r="E145" s="16">
        <v>0</v>
      </c>
      <c r="F145" s="16">
        <v>0</v>
      </c>
      <c r="G145" s="16">
        <f t="shared" si="61"/>
        <v>0</v>
      </c>
      <c r="H145" s="23"/>
      <c r="I145" s="16">
        <f t="shared" si="72"/>
        <v>0</v>
      </c>
      <c r="J145" s="16">
        <v>0</v>
      </c>
      <c r="K145" s="16">
        <v>0</v>
      </c>
      <c r="L145" s="16">
        <f t="shared" si="62"/>
        <v>0</v>
      </c>
      <c r="M145" s="23"/>
      <c r="N145" s="16">
        <v>0</v>
      </c>
      <c r="O145" s="16">
        <v>0</v>
      </c>
      <c r="P145" s="16">
        <v>0</v>
      </c>
      <c r="Q145" s="16">
        <f t="shared" si="63"/>
        <v>0</v>
      </c>
      <c r="R145" s="23"/>
      <c r="S145" s="16">
        <f t="shared" si="64"/>
        <v>0</v>
      </c>
      <c r="T145" s="16">
        <v>258.72289000000001</v>
      </c>
      <c r="U145" s="16">
        <v>-258.72289000000001</v>
      </c>
      <c r="V145" s="16">
        <f t="shared" si="65"/>
        <v>0</v>
      </c>
      <c r="W145" s="23"/>
      <c r="X145" s="16">
        <f t="shared" si="66"/>
        <v>0</v>
      </c>
      <c r="Y145" s="16">
        <v>0</v>
      </c>
      <c r="Z145" s="16">
        <v>0</v>
      </c>
      <c r="AA145" s="16">
        <f t="shared" si="67"/>
        <v>0</v>
      </c>
      <c r="AB145" s="23"/>
      <c r="AC145" s="16">
        <f t="shared" si="68"/>
        <v>0</v>
      </c>
      <c r="AD145" s="16">
        <v>0</v>
      </c>
      <c r="AE145" s="16">
        <v>0</v>
      </c>
      <c r="AF145" s="16">
        <f t="shared" si="69"/>
        <v>0</v>
      </c>
      <c r="AG145" s="23"/>
      <c r="AH145" s="16">
        <f t="shared" si="70"/>
        <v>0</v>
      </c>
      <c r="AI145" s="16">
        <v>0</v>
      </c>
      <c r="AJ145" s="16">
        <v>0</v>
      </c>
      <c r="AK145" s="16">
        <f t="shared" si="71"/>
        <v>0</v>
      </c>
      <c r="AL145" s="16"/>
    </row>
    <row r="146" spans="2:38" outlineLevel="1" x14ac:dyDescent="0.3">
      <c r="B146" s="20" t="s">
        <v>233</v>
      </c>
      <c r="D146" s="16">
        <v>0</v>
      </c>
      <c r="E146" s="16">
        <v>0</v>
      </c>
      <c r="F146" s="16">
        <v>0</v>
      </c>
      <c r="G146" s="16">
        <f t="shared" si="61"/>
        <v>0</v>
      </c>
      <c r="H146" s="23"/>
      <c r="I146" s="16">
        <f t="shared" si="72"/>
        <v>0</v>
      </c>
      <c r="J146" s="16">
        <v>0</v>
      </c>
      <c r="K146" s="16">
        <v>0</v>
      </c>
      <c r="L146" s="16">
        <f t="shared" si="62"/>
        <v>0</v>
      </c>
      <c r="M146" s="23"/>
      <c r="N146" s="16">
        <v>0</v>
      </c>
      <c r="O146" s="16">
        <v>0</v>
      </c>
      <c r="P146" s="16">
        <v>0</v>
      </c>
      <c r="Q146" s="16">
        <f t="shared" si="63"/>
        <v>0</v>
      </c>
      <c r="R146" s="23"/>
      <c r="S146" s="16">
        <f t="shared" si="64"/>
        <v>0</v>
      </c>
      <c r="T146" s="16">
        <v>46.394930000000002</v>
      </c>
      <c r="U146" s="16">
        <v>0</v>
      </c>
      <c r="V146" s="16">
        <f t="shared" si="65"/>
        <v>46.394930000000002</v>
      </c>
      <c r="W146" s="23"/>
      <c r="X146" s="16">
        <f t="shared" si="66"/>
        <v>46.394930000000002</v>
      </c>
      <c r="Y146" s="16">
        <v>0</v>
      </c>
      <c r="Z146" s="16">
        <v>0</v>
      </c>
      <c r="AA146" s="16">
        <f t="shared" si="67"/>
        <v>46.394930000000002</v>
      </c>
      <c r="AB146" s="23"/>
      <c r="AC146" s="16">
        <f t="shared" si="68"/>
        <v>46.394930000000002</v>
      </c>
      <c r="AD146" s="16">
        <v>0</v>
      </c>
      <c r="AE146" s="16">
        <v>0</v>
      </c>
      <c r="AF146" s="16">
        <f t="shared" si="69"/>
        <v>46.394930000000002</v>
      </c>
      <c r="AG146" s="23"/>
      <c r="AH146" s="16">
        <f t="shared" si="70"/>
        <v>46.394930000000002</v>
      </c>
      <c r="AI146" s="16">
        <v>0</v>
      </c>
      <c r="AJ146" s="16">
        <v>0</v>
      </c>
      <c r="AK146" s="16">
        <f t="shared" si="71"/>
        <v>46.394930000000002</v>
      </c>
      <c r="AL146" s="16"/>
    </row>
    <row r="147" spans="2:38" outlineLevel="1" x14ac:dyDescent="0.3">
      <c r="B147" s="20" t="s">
        <v>234</v>
      </c>
      <c r="D147" s="16">
        <v>0</v>
      </c>
      <c r="E147" s="16">
        <v>0</v>
      </c>
      <c r="F147" s="16">
        <v>0</v>
      </c>
      <c r="G147" s="16">
        <f t="shared" si="61"/>
        <v>0</v>
      </c>
      <c r="H147" s="23"/>
      <c r="I147" s="16">
        <f t="shared" si="72"/>
        <v>0</v>
      </c>
      <c r="J147" s="16">
        <v>50</v>
      </c>
      <c r="K147" s="16">
        <v>-50</v>
      </c>
      <c r="L147" s="16">
        <f t="shared" si="62"/>
        <v>0</v>
      </c>
      <c r="M147" s="23"/>
      <c r="N147" s="16">
        <v>0</v>
      </c>
      <c r="O147" s="16">
        <v>0</v>
      </c>
      <c r="P147" s="16">
        <v>0</v>
      </c>
      <c r="Q147" s="16">
        <f t="shared" si="63"/>
        <v>0</v>
      </c>
      <c r="R147" s="23"/>
      <c r="S147" s="16">
        <f t="shared" si="64"/>
        <v>0</v>
      </c>
      <c r="T147" s="16">
        <v>66.100300000000004</v>
      </c>
      <c r="U147" s="16">
        <v>-66.100300000000004</v>
      </c>
      <c r="V147" s="16">
        <f t="shared" si="65"/>
        <v>0</v>
      </c>
      <c r="W147" s="23"/>
      <c r="X147" s="16">
        <f t="shared" si="66"/>
        <v>0</v>
      </c>
      <c r="Y147" s="16">
        <v>0</v>
      </c>
      <c r="Z147" s="16">
        <v>0</v>
      </c>
      <c r="AA147" s="16">
        <f t="shared" si="67"/>
        <v>0</v>
      </c>
      <c r="AB147" s="23"/>
      <c r="AC147" s="16">
        <f t="shared" si="68"/>
        <v>0</v>
      </c>
      <c r="AD147" s="16">
        <v>0</v>
      </c>
      <c r="AE147" s="16">
        <v>0</v>
      </c>
      <c r="AF147" s="16">
        <f t="shared" si="69"/>
        <v>0</v>
      </c>
      <c r="AG147" s="23"/>
      <c r="AH147" s="16">
        <f t="shared" si="70"/>
        <v>0</v>
      </c>
      <c r="AI147" s="16">
        <v>0</v>
      </c>
      <c r="AJ147" s="16">
        <v>0</v>
      </c>
      <c r="AK147" s="16">
        <f t="shared" si="71"/>
        <v>0</v>
      </c>
      <c r="AL147" s="16"/>
    </row>
    <row r="148" spans="2:38" outlineLevel="1" x14ac:dyDescent="0.3">
      <c r="B148" s="20" t="s">
        <v>235</v>
      </c>
      <c r="D148" s="16">
        <v>0</v>
      </c>
      <c r="E148" s="16">
        <v>0</v>
      </c>
      <c r="F148" s="16">
        <v>0</v>
      </c>
      <c r="G148" s="16">
        <f t="shared" si="61"/>
        <v>0</v>
      </c>
      <c r="H148" s="23"/>
      <c r="I148" s="16">
        <f t="shared" si="72"/>
        <v>0</v>
      </c>
      <c r="J148" s="16">
        <v>250</v>
      </c>
      <c r="K148" s="16">
        <v>-250</v>
      </c>
      <c r="L148" s="16">
        <f t="shared" si="62"/>
        <v>0</v>
      </c>
      <c r="M148" s="23"/>
      <c r="N148" s="16">
        <v>0</v>
      </c>
      <c r="O148" s="16">
        <v>0</v>
      </c>
      <c r="P148" s="16">
        <v>0</v>
      </c>
      <c r="Q148" s="16">
        <f t="shared" si="63"/>
        <v>0</v>
      </c>
      <c r="R148" s="23"/>
      <c r="S148" s="16">
        <f t="shared" si="64"/>
        <v>0</v>
      </c>
      <c r="T148" s="16">
        <v>0</v>
      </c>
      <c r="U148" s="16">
        <v>0</v>
      </c>
      <c r="V148" s="16">
        <f t="shared" si="65"/>
        <v>0</v>
      </c>
      <c r="W148" s="23"/>
      <c r="X148" s="16">
        <f t="shared" si="66"/>
        <v>0</v>
      </c>
      <c r="Y148" s="16">
        <v>0</v>
      </c>
      <c r="Z148" s="16">
        <v>0</v>
      </c>
      <c r="AA148" s="16">
        <f t="shared" si="67"/>
        <v>0</v>
      </c>
      <c r="AB148" s="23"/>
      <c r="AC148" s="16">
        <f t="shared" si="68"/>
        <v>0</v>
      </c>
      <c r="AD148" s="16">
        <v>250</v>
      </c>
      <c r="AE148" s="16">
        <v>-250</v>
      </c>
      <c r="AF148" s="16">
        <f t="shared" si="69"/>
        <v>0</v>
      </c>
      <c r="AG148" s="23"/>
      <c r="AH148" s="16">
        <f t="shared" si="70"/>
        <v>0</v>
      </c>
      <c r="AI148" s="16">
        <v>0</v>
      </c>
      <c r="AJ148" s="16">
        <v>0</v>
      </c>
      <c r="AK148" s="16">
        <f t="shared" si="71"/>
        <v>0</v>
      </c>
      <c r="AL148" s="16"/>
    </row>
    <row r="149" spans="2:38" outlineLevel="1" x14ac:dyDescent="0.3">
      <c r="B149" s="20" t="s">
        <v>236</v>
      </c>
      <c r="D149" s="16">
        <v>0</v>
      </c>
      <c r="E149" s="16">
        <v>0</v>
      </c>
      <c r="F149" s="16">
        <v>0</v>
      </c>
      <c r="G149" s="16">
        <f t="shared" si="61"/>
        <v>0</v>
      </c>
      <c r="H149" s="23"/>
      <c r="I149" s="16">
        <f t="shared" si="72"/>
        <v>0</v>
      </c>
      <c r="J149" s="16">
        <v>0</v>
      </c>
      <c r="K149" s="16">
        <v>0</v>
      </c>
      <c r="L149" s="16">
        <f t="shared" si="62"/>
        <v>0</v>
      </c>
      <c r="M149" s="23"/>
      <c r="N149" s="16">
        <v>0</v>
      </c>
      <c r="O149" s="16">
        <v>0</v>
      </c>
      <c r="P149" s="16">
        <v>0</v>
      </c>
      <c r="Q149" s="16">
        <f t="shared" si="63"/>
        <v>0</v>
      </c>
      <c r="R149" s="23"/>
      <c r="S149" s="16">
        <f t="shared" si="64"/>
        <v>0</v>
      </c>
      <c r="T149" s="16">
        <v>0</v>
      </c>
      <c r="U149" s="16">
        <v>0</v>
      </c>
      <c r="V149" s="16">
        <f t="shared" si="65"/>
        <v>0</v>
      </c>
      <c r="W149" s="23"/>
      <c r="X149" s="16">
        <f t="shared" si="66"/>
        <v>0</v>
      </c>
      <c r="Y149" s="16">
        <v>0</v>
      </c>
      <c r="Z149" s="16">
        <v>0</v>
      </c>
      <c r="AA149" s="16">
        <f t="shared" si="67"/>
        <v>0</v>
      </c>
      <c r="AB149" s="23"/>
      <c r="AC149" s="16">
        <f t="shared" si="68"/>
        <v>0</v>
      </c>
      <c r="AD149" s="16">
        <v>100</v>
      </c>
      <c r="AE149" s="16">
        <v>0</v>
      </c>
      <c r="AF149" s="16">
        <f t="shared" si="69"/>
        <v>100</v>
      </c>
      <c r="AG149" s="23"/>
      <c r="AH149" s="16">
        <f t="shared" si="70"/>
        <v>100</v>
      </c>
      <c r="AI149" s="16">
        <v>150</v>
      </c>
      <c r="AJ149" s="16">
        <v>-250</v>
      </c>
      <c r="AK149" s="16">
        <f t="shared" si="71"/>
        <v>0</v>
      </c>
      <c r="AL149" s="16"/>
    </row>
    <row r="150" spans="2:38" outlineLevel="1" x14ac:dyDescent="0.3">
      <c r="B150" s="20" t="s">
        <v>237</v>
      </c>
      <c r="D150" s="16">
        <v>0</v>
      </c>
      <c r="E150" s="16">
        <v>0</v>
      </c>
      <c r="F150" s="16">
        <v>0</v>
      </c>
      <c r="G150" s="16">
        <f t="shared" si="61"/>
        <v>0</v>
      </c>
      <c r="H150" s="23"/>
      <c r="I150" s="16">
        <f t="shared" si="72"/>
        <v>0</v>
      </c>
      <c r="J150" s="16">
        <v>0</v>
      </c>
      <c r="K150" s="16">
        <v>0</v>
      </c>
      <c r="L150" s="16">
        <f t="shared" si="62"/>
        <v>0</v>
      </c>
      <c r="M150" s="23"/>
      <c r="N150" s="16">
        <v>0</v>
      </c>
      <c r="O150" s="16">
        <v>0</v>
      </c>
      <c r="P150" s="16">
        <v>0</v>
      </c>
      <c r="Q150" s="16">
        <f t="shared" si="63"/>
        <v>0</v>
      </c>
      <c r="R150" s="23"/>
      <c r="S150" s="16">
        <f t="shared" si="64"/>
        <v>0</v>
      </c>
      <c r="T150" s="16">
        <v>0</v>
      </c>
      <c r="U150" s="16">
        <v>0</v>
      </c>
      <c r="V150" s="16">
        <f t="shared" si="65"/>
        <v>0</v>
      </c>
      <c r="W150" s="23"/>
      <c r="X150" s="16">
        <f t="shared" si="66"/>
        <v>0</v>
      </c>
      <c r="Y150" s="16">
        <v>0</v>
      </c>
      <c r="Z150" s="16">
        <v>0</v>
      </c>
      <c r="AA150" s="16">
        <f t="shared" si="67"/>
        <v>0</v>
      </c>
      <c r="AB150" s="23"/>
      <c r="AC150" s="16">
        <f t="shared" si="68"/>
        <v>0</v>
      </c>
      <c r="AD150" s="16">
        <v>100</v>
      </c>
      <c r="AE150" s="16">
        <v>0</v>
      </c>
      <c r="AF150" s="16">
        <f t="shared" si="69"/>
        <v>100</v>
      </c>
      <c r="AG150" s="23"/>
      <c r="AH150" s="16">
        <f t="shared" si="70"/>
        <v>100</v>
      </c>
      <c r="AI150" s="16">
        <v>0.35</v>
      </c>
      <c r="AJ150" s="16">
        <v>0</v>
      </c>
      <c r="AK150" s="16">
        <f t="shared" si="71"/>
        <v>100.35</v>
      </c>
      <c r="AL150" s="16"/>
    </row>
    <row r="151" spans="2:38" outlineLevel="1" x14ac:dyDescent="0.3">
      <c r="B151" s="20" t="s">
        <v>238</v>
      </c>
      <c r="D151" s="16">
        <v>0</v>
      </c>
      <c r="E151" s="16">
        <v>0</v>
      </c>
      <c r="F151" s="16">
        <v>0</v>
      </c>
      <c r="G151" s="16">
        <f t="shared" si="61"/>
        <v>0</v>
      </c>
      <c r="H151" s="23"/>
      <c r="I151" s="16">
        <f t="shared" si="72"/>
        <v>0</v>
      </c>
      <c r="J151" s="16">
        <v>0</v>
      </c>
      <c r="K151" s="16">
        <v>0</v>
      </c>
      <c r="L151" s="16">
        <f t="shared" si="62"/>
        <v>0</v>
      </c>
      <c r="M151" s="23"/>
      <c r="N151" s="16">
        <v>0</v>
      </c>
      <c r="O151" s="16">
        <v>0</v>
      </c>
      <c r="P151" s="16">
        <v>0</v>
      </c>
      <c r="Q151" s="16">
        <f t="shared" si="63"/>
        <v>0</v>
      </c>
      <c r="R151" s="23"/>
      <c r="S151" s="16">
        <f t="shared" si="64"/>
        <v>0</v>
      </c>
      <c r="T151" s="16">
        <v>0</v>
      </c>
      <c r="U151" s="16">
        <v>0</v>
      </c>
      <c r="V151" s="16">
        <f t="shared" si="65"/>
        <v>0</v>
      </c>
      <c r="W151" s="23"/>
      <c r="X151" s="16">
        <f t="shared" si="66"/>
        <v>0</v>
      </c>
      <c r="Y151" s="16">
        <v>0</v>
      </c>
      <c r="Z151" s="16">
        <v>0</v>
      </c>
      <c r="AA151" s="16">
        <f t="shared" si="67"/>
        <v>0</v>
      </c>
      <c r="AB151" s="23"/>
      <c r="AC151" s="16">
        <f t="shared" si="68"/>
        <v>0</v>
      </c>
      <c r="AD151" s="16">
        <v>100</v>
      </c>
      <c r="AE151" s="16">
        <v>0</v>
      </c>
      <c r="AF151" s="16">
        <f t="shared" si="69"/>
        <v>100</v>
      </c>
      <c r="AG151" s="23"/>
      <c r="AH151" s="16">
        <f t="shared" si="70"/>
        <v>100</v>
      </c>
      <c r="AI151" s="16">
        <v>0.35</v>
      </c>
      <c r="AJ151" s="16">
        <v>0</v>
      </c>
      <c r="AK151" s="16">
        <f t="shared" si="71"/>
        <v>100.35</v>
      </c>
      <c r="AL151" s="16"/>
    </row>
    <row r="152" spans="2:38" outlineLevel="1" x14ac:dyDescent="0.3">
      <c r="B152" s="20" t="s">
        <v>239</v>
      </c>
      <c r="D152" s="16">
        <v>0</v>
      </c>
      <c r="E152" s="16">
        <v>0</v>
      </c>
      <c r="F152" s="16">
        <v>0</v>
      </c>
      <c r="G152" s="16">
        <v>0</v>
      </c>
      <c r="H152" s="23"/>
      <c r="I152" s="16">
        <f t="shared" si="72"/>
        <v>0</v>
      </c>
      <c r="J152" s="16">
        <v>0</v>
      </c>
      <c r="K152" s="16">
        <v>0</v>
      </c>
      <c r="L152" s="16">
        <f t="shared" si="62"/>
        <v>0</v>
      </c>
      <c r="M152" s="23"/>
      <c r="N152" s="16">
        <v>0</v>
      </c>
      <c r="O152" s="16">
        <v>0</v>
      </c>
      <c r="P152" s="16">
        <v>0</v>
      </c>
      <c r="Q152" s="16">
        <f t="shared" si="63"/>
        <v>0</v>
      </c>
      <c r="R152" s="23"/>
      <c r="S152" s="16">
        <f t="shared" si="64"/>
        <v>0</v>
      </c>
      <c r="T152" s="16">
        <v>0</v>
      </c>
      <c r="U152" s="16">
        <v>0</v>
      </c>
      <c r="V152" s="16">
        <f t="shared" si="65"/>
        <v>0</v>
      </c>
      <c r="W152" s="23"/>
      <c r="X152" s="16">
        <f t="shared" si="66"/>
        <v>0</v>
      </c>
      <c r="Y152" s="16">
        <v>0</v>
      </c>
      <c r="Z152" s="16">
        <v>0</v>
      </c>
      <c r="AA152" s="16">
        <f t="shared" si="67"/>
        <v>0</v>
      </c>
      <c r="AB152" s="23"/>
      <c r="AC152" s="16">
        <f t="shared" si="68"/>
        <v>0</v>
      </c>
      <c r="AD152" s="16">
        <v>100</v>
      </c>
      <c r="AE152" s="16">
        <v>-100</v>
      </c>
      <c r="AF152" s="16">
        <f t="shared" si="69"/>
        <v>0</v>
      </c>
      <c r="AG152" s="23"/>
      <c r="AH152" s="16">
        <f t="shared" si="70"/>
        <v>0</v>
      </c>
      <c r="AI152" s="16">
        <v>0</v>
      </c>
      <c r="AJ152" s="16">
        <v>0</v>
      </c>
      <c r="AK152" s="16">
        <f t="shared" si="71"/>
        <v>0</v>
      </c>
      <c r="AL152" s="16"/>
    </row>
    <row r="153" spans="2:38" outlineLevel="1" x14ac:dyDescent="0.3">
      <c r="B153" s="20" t="s">
        <v>240</v>
      </c>
      <c r="D153" s="16">
        <v>0</v>
      </c>
      <c r="E153" s="16">
        <v>0</v>
      </c>
      <c r="F153" s="16">
        <v>0</v>
      </c>
      <c r="G153" s="16">
        <f t="shared" ref="G153:G161" si="73">SUM(D153:F153)</f>
        <v>0</v>
      </c>
      <c r="H153" s="23"/>
      <c r="I153" s="16">
        <f t="shared" si="72"/>
        <v>0</v>
      </c>
      <c r="J153" s="16">
        <v>0</v>
      </c>
      <c r="K153" s="16">
        <v>0</v>
      </c>
      <c r="L153" s="16">
        <f t="shared" si="62"/>
        <v>0</v>
      </c>
      <c r="M153" s="23"/>
      <c r="N153" s="16">
        <v>0</v>
      </c>
      <c r="O153" s="16">
        <v>0</v>
      </c>
      <c r="P153" s="16">
        <v>0</v>
      </c>
      <c r="Q153" s="16">
        <f t="shared" si="63"/>
        <v>0</v>
      </c>
      <c r="R153" s="23"/>
      <c r="S153" s="16">
        <f t="shared" si="64"/>
        <v>0</v>
      </c>
      <c r="T153" s="16">
        <v>0</v>
      </c>
      <c r="U153" s="16">
        <v>0</v>
      </c>
      <c r="V153" s="16">
        <f t="shared" si="65"/>
        <v>0</v>
      </c>
      <c r="W153" s="23"/>
      <c r="X153" s="16">
        <f t="shared" si="66"/>
        <v>0</v>
      </c>
      <c r="Y153" s="16">
        <v>0</v>
      </c>
      <c r="Z153" s="16">
        <v>0</v>
      </c>
      <c r="AA153" s="16">
        <f t="shared" si="67"/>
        <v>0</v>
      </c>
      <c r="AB153" s="23"/>
      <c r="AC153" s="16">
        <f t="shared" si="68"/>
        <v>0</v>
      </c>
      <c r="AD153" s="16">
        <v>50</v>
      </c>
      <c r="AE153" s="16">
        <v>0</v>
      </c>
      <c r="AF153" s="16">
        <f t="shared" si="69"/>
        <v>50</v>
      </c>
      <c r="AG153" s="23"/>
      <c r="AH153" s="16">
        <f t="shared" si="70"/>
        <v>50</v>
      </c>
      <c r="AI153" s="16">
        <v>250</v>
      </c>
      <c r="AJ153" s="16">
        <v>-300</v>
      </c>
      <c r="AK153" s="16">
        <f t="shared" si="71"/>
        <v>0</v>
      </c>
      <c r="AL153" s="16"/>
    </row>
    <row r="154" spans="2:38" outlineLevel="1" x14ac:dyDescent="0.3">
      <c r="B154" s="20" t="s">
        <v>241</v>
      </c>
      <c r="D154" s="16">
        <v>0</v>
      </c>
      <c r="E154" s="16">
        <v>0</v>
      </c>
      <c r="F154" s="16">
        <v>0</v>
      </c>
      <c r="G154" s="16">
        <f t="shared" si="73"/>
        <v>0</v>
      </c>
      <c r="H154" s="23"/>
      <c r="I154" s="16">
        <f t="shared" si="72"/>
        <v>0</v>
      </c>
      <c r="J154" s="16">
        <v>0</v>
      </c>
      <c r="K154" s="16">
        <v>0</v>
      </c>
      <c r="L154" s="16">
        <f t="shared" si="62"/>
        <v>0</v>
      </c>
      <c r="M154" s="23"/>
      <c r="N154" s="16">
        <v>0</v>
      </c>
      <c r="O154" s="16">
        <v>0</v>
      </c>
      <c r="P154" s="16">
        <v>0</v>
      </c>
      <c r="Q154" s="16">
        <f t="shared" si="63"/>
        <v>0</v>
      </c>
      <c r="R154" s="23"/>
      <c r="S154" s="16">
        <f t="shared" si="64"/>
        <v>0</v>
      </c>
      <c r="T154" s="16">
        <v>0</v>
      </c>
      <c r="U154" s="16">
        <v>0</v>
      </c>
      <c r="V154" s="16">
        <f t="shared" si="65"/>
        <v>0</v>
      </c>
      <c r="W154" s="23"/>
      <c r="X154" s="16">
        <f t="shared" si="66"/>
        <v>0</v>
      </c>
      <c r="Y154" s="16">
        <v>0</v>
      </c>
      <c r="Z154" s="16">
        <v>0</v>
      </c>
      <c r="AA154" s="16">
        <f t="shared" si="67"/>
        <v>0</v>
      </c>
      <c r="AB154" s="23"/>
      <c r="AC154" s="16">
        <f t="shared" si="68"/>
        <v>0</v>
      </c>
      <c r="AD154" s="16">
        <v>0</v>
      </c>
      <c r="AE154" s="16">
        <v>0</v>
      </c>
      <c r="AF154" s="16">
        <f t="shared" si="69"/>
        <v>0</v>
      </c>
      <c r="AG154" s="23"/>
      <c r="AH154" s="16">
        <f t="shared" si="70"/>
        <v>0</v>
      </c>
      <c r="AI154" s="16">
        <v>40</v>
      </c>
      <c r="AJ154" s="16">
        <v>-40</v>
      </c>
      <c r="AK154" s="16">
        <f t="shared" si="71"/>
        <v>0</v>
      </c>
      <c r="AL154" s="16"/>
    </row>
    <row r="155" spans="2:38" outlineLevel="1" x14ac:dyDescent="0.3">
      <c r="B155" s="20" t="s">
        <v>242</v>
      </c>
      <c r="D155" s="16">
        <v>0</v>
      </c>
      <c r="E155" s="16">
        <v>0</v>
      </c>
      <c r="F155" s="16">
        <v>0</v>
      </c>
      <c r="G155" s="16">
        <f t="shared" si="73"/>
        <v>0</v>
      </c>
      <c r="H155" s="23"/>
      <c r="I155" s="16">
        <f t="shared" si="72"/>
        <v>0</v>
      </c>
      <c r="J155" s="16">
        <v>0</v>
      </c>
      <c r="K155" s="16">
        <v>0</v>
      </c>
      <c r="L155" s="16">
        <f t="shared" si="62"/>
        <v>0</v>
      </c>
      <c r="M155" s="23"/>
      <c r="N155" s="16">
        <v>0</v>
      </c>
      <c r="O155" s="16">
        <v>0</v>
      </c>
      <c r="P155" s="16">
        <v>0</v>
      </c>
      <c r="Q155" s="16">
        <f t="shared" si="63"/>
        <v>0</v>
      </c>
      <c r="R155" s="23"/>
      <c r="S155" s="16">
        <f t="shared" si="64"/>
        <v>0</v>
      </c>
      <c r="T155" s="16">
        <v>0</v>
      </c>
      <c r="U155" s="16">
        <v>0</v>
      </c>
      <c r="V155" s="16">
        <f t="shared" si="65"/>
        <v>0</v>
      </c>
      <c r="W155" s="23"/>
      <c r="X155" s="16">
        <f t="shared" si="66"/>
        <v>0</v>
      </c>
      <c r="Y155" s="16">
        <v>0</v>
      </c>
      <c r="Z155" s="16">
        <v>0</v>
      </c>
      <c r="AA155" s="16">
        <f t="shared" si="67"/>
        <v>0</v>
      </c>
      <c r="AB155" s="23"/>
      <c r="AC155" s="16">
        <f t="shared" si="68"/>
        <v>0</v>
      </c>
      <c r="AD155" s="16">
        <v>0</v>
      </c>
      <c r="AE155" s="16">
        <v>0</v>
      </c>
      <c r="AF155" s="16">
        <f t="shared" si="69"/>
        <v>0</v>
      </c>
      <c r="AG155" s="23"/>
      <c r="AH155" s="16">
        <f t="shared" si="70"/>
        <v>0</v>
      </c>
      <c r="AI155" s="16">
        <v>100</v>
      </c>
      <c r="AJ155" s="16">
        <v>0</v>
      </c>
      <c r="AK155" s="16">
        <f t="shared" si="71"/>
        <v>100</v>
      </c>
      <c r="AL155" s="16"/>
    </row>
    <row r="156" spans="2:38" outlineLevel="1" x14ac:dyDescent="0.3">
      <c r="B156" s="20" t="s">
        <v>243</v>
      </c>
      <c r="D156" s="16">
        <v>0</v>
      </c>
      <c r="E156" s="16">
        <v>0</v>
      </c>
      <c r="F156" s="16">
        <v>0</v>
      </c>
      <c r="G156" s="16">
        <f t="shared" si="73"/>
        <v>0</v>
      </c>
      <c r="H156" s="23"/>
      <c r="I156" s="16">
        <f t="shared" si="72"/>
        <v>0</v>
      </c>
      <c r="J156" s="16">
        <v>150</v>
      </c>
      <c r="K156" s="16">
        <v>-150</v>
      </c>
      <c r="L156" s="16">
        <f t="shared" si="62"/>
        <v>0</v>
      </c>
      <c r="M156" s="23"/>
      <c r="N156" s="16">
        <v>0</v>
      </c>
      <c r="O156" s="16">
        <v>0</v>
      </c>
      <c r="P156" s="16">
        <v>0</v>
      </c>
      <c r="Q156" s="16">
        <f t="shared" si="63"/>
        <v>0</v>
      </c>
      <c r="R156" s="23"/>
      <c r="S156" s="16">
        <f t="shared" si="64"/>
        <v>0</v>
      </c>
      <c r="T156" s="16">
        <v>0</v>
      </c>
      <c r="U156" s="16">
        <v>0</v>
      </c>
      <c r="V156" s="16">
        <f t="shared" si="65"/>
        <v>0</v>
      </c>
      <c r="W156" s="23"/>
      <c r="X156" s="16">
        <f t="shared" si="66"/>
        <v>0</v>
      </c>
      <c r="Y156" s="16">
        <v>0</v>
      </c>
      <c r="Z156" s="16">
        <v>0</v>
      </c>
      <c r="AA156" s="16">
        <f t="shared" si="67"/>
        <v>0</v>
      </c>
      <c r="AB156" s="23"/>
      <c r="AC156" s="16">
        <f t="shared" si="68"/>
        <v>0</v>
      </c>
      <c r="AD156" s="16">
        <v>0</v>
      </c>
      <c r="AE156" s="16">
        <v>0</v>
      </c>
      <c r="AF156" s="16">
        <f t="shared" si="69"/>
        <v>0</v>
      </c>
      <c r="AG156" s="23"/>
      <c r="AH156" s="16">
        <f t="shared" si="70"/>
        <v>0</v>
      </c>
      <c r="AI156" s="16">
        <v>150</v>
      </c>
      <c r="AJ156" s="16">
        <v>-150</v>
      </c>
      <c r="AK156" s="16">
        <f t="shared" si="71"/>
        <v>0</v>
      </c>
      <c r="AL156" s="16"/>
    </row>
    <row r="157" spans="2:38" outlineLevel="1" x14ac:dyDescent="0.3">
      <c r="B157" s="20" t="s">
        <v>244</v>
      </c>
      <c r="D157" s="16">
        <v>0</v>
      </c>
      <c r="E157" s="16">
        <v>0</v>
      </c>
      <c r="F157" s="16">
        <v>0</v>
      </c>
      <c r="G157" s="16">
        <f t="shared" si="73"/>
        <v>0</v>
      </c>
      <c r="H157" s="23"/>
      <c r="I157" s="16">
        <f t="shared" si="72"/>
        <v>0</v>
      </c>
      <c r="J157" s="16">
        <v>0</v>
      </c>
      <c r="K157" s="16">
        <v>0</v>
      </c>
      <c r="L157" s="16">
        <f t="shared" si="62"/>
        <v>0</v>
      </c>
      <c r="M157" s="23"/>
      <c r="N157" s="16">
        <v>0</v>
      </c>
      <c r="O157" s="16">
        <v>0</v>
      </c>
      <c r="P157" s="16">
        <v>0</v>
      </c>
      <c r="Q157" s="16">
        <f t="shared" si="63"/>
        <v>0</v>
      </c>
      <c r="R157" s="23"/>
      <c r="S157" s="16">
        <f t="shared" si="64"/>
        <v>0</v>
      </c>
      <c r="T157" s="16">
        <v>0</v>
      </c>
      <c r="U157" s="16">
        <v>0</v>
      </c>
      <c r="V157" s="16">
        <f t="shared" si="65"/>
        <v>0</v>
      </c>
      <c r="W157" s="23"/>
      <c r="X157" s="16">
        <f t="shared" si="66"/>
        <v>0</v>
      </c>
      <c r="Y157" s="16">
        <v>0</v>
      </c>
      <c r="Z157" s="16">
        <v>0</v>
      </c>
      <c r="AA157" s="16">
        <f t="shared" si="67"/>
        <v>0</v>
      </c>
      <c r="AB157" s="23"/>
      <c r="AC157" s="16">
        <f t="shared" si="68"/>
        <v>0</v>
      </c>
      <c r="AD157" s="16">
        <v>0</v>
      </c>
      <c r="AE157" s="16">
        <v>0</v>
      </c>
      <c r="AF157" s="16">
        <f t="shared" si="69"/>
        <v>0</v>
      </c>
      <c r="AG157" s="23"/>
      <c r="AH157" s="16">
        <f t="shared" si="70"/>
        <v>0</v>
      </c>
      <c r="AI157" s="16">
        <v>50</v>
      </c>
      <c r="AJ157" s="16">
        <v>-50</v>
      </c>
      <c r="AK157" s="16">
        <f t="shared" si="71"/>
        <v>0</v>
      </c>
      <c r="AL157" s="16"/>
    </row>
    <row r="158" spans="2:38" outlineLevel="1" x14ac:dyDescent="0.3">
      <c r="B158" s="20" t="s">
        <v>245</v>
      </c>
      <c r="D158" s="16">
        <v>0</v>
      </c>
      <c r="E158" s="16">
        <v>0</v>
      </c>
      <c r="F158" s="16">
        <v>0</v>
      </c>
      <c r="G158" s="16">
        <f t="shared" si="73"/>
        <v>0</v>
      </c>
      <c r="H158" s="23"/>
      <c r="I158" s="16">
        <f t="shared" si="72"/>
        <v>0</v>
      </c>
      <c r="J158" s="16">
        <v>0</v>
      </c>
      <c r="K158" s="16">
        <v>0</v>
      </c>
      <c r="L158" s="16">
        <f t="shared" si="62"/>
        <v>0</v>
      </c>
      <c r="M158" s="23"/>
      <c r="N158" s="16">
        <v>0</v>
      </c>
      <c r="O158" s="16">
        <v>0</v>
      </c>
      <c r="P158" s="16">
        <v>0</v>
      </c>
      <c r="Q158" s="16">
        <f t="shared" si="63"/>
        <v>0</v>
      </c>
      <c r="R158" s="23"/>
      <c r="S158" s="16">
        <f t="shared" si="64"/>
        <v>0</v>
      </c>
      <c r="T158" s="16">
        <v>0</v>
      </c>
      <c r="U158" s="16">
        <v>0</v>
      </c>
      <c r="V158" s="16">
        <f t="shared" si="65"/>
        <v>0</v>
      </c>
      <c r="W158" s="23"/>
      <c r="X158" s="16">
        <f t="shared" si="66"/>
        <v>0</v>
      </c>
      <c r="Y158" s="16">
        <v>0</v>
      </c>
      <c r="Z158" s="16">
        <v>0</v>
      </c>
      <c r="AA158" s="16">
        <f t="shared" si="67"/>
        <v>0</v>
      </c>
      <c r="AB158" s="23"/>
      <c r="AC158" s="16">
        <f t="shared" si="68"/>
        <v>0</v>
      </c>
      <c r="AD158" s="16">
        <v>0</v>
      </c>
      <c r="AE158" s="16">
        <v>0</v>
      </c>
      <c r="AF158" s="16">
        <f t="shared" si="69"/>
        <v>0</v>
      </c>
      <c r="AG158" s="23"/>
      <c r="AH158" s="16">
        <f t="shared" si="70"/>
        <v>0</v>
      </c>
      <c r="AI158" s="16">
        <v>50</v>
      </c>
      <c r="AJ158" s="16">
        <v>0</v>
      </c>
      <c r="AK158" s="16">
        <f t="shared" si="71"/>
        <v>50</v>
      </c>
      <c r="AL158" s="16"/>
    </row>
    <row r="159" spans="2:38" outlineLevel="1" x14ac:dyDescent="0.3">
      <c r="B159" s="20" t="s">
        <v>246</v>
      </c>
      <c r="D159" s="16">
        <v>0</v>
      </c>
      <c r="E159" s="16">
        <v>0</v>
      </c>
      <c r="F159" s="16">
        <v>0</v>
      </c>
      <c r="G159" s="16">
        <f t="shared" si="73"/>
        <v>0</v>
      </c>
      <c r="H159" s="23"/>
      <c r="I159" s="16">
        <f t="shared" si="72"/>
        <v>0</v>
      </c>
      <c r="J159" s="16">
        <v>0</v>
      </c>
      <c r="K159" s="16">
        <v>0</v>
      </c>
      <c r="L159" s="16">
        <f t="shared" si="62"/>
        <v>0</v>
      </c>
      <c r="M159" s="23"/>
      <c r="N159" s="16">
        <v>0</v>
      </c>
      <c r="O159" s="16">
        <v>0</v>
      </c>
      <c r="P159" s="16">
        <v>0</v>
      </c>
      <c r="Q159" s="16">
        <f t="shared" si="63"/>
        <v>0</v>
      </c>
      <c r="R159" s="23"/>
      <c r="S159" s="16">
        <f t="shared" si="64"/>
        <v>0</v>
      </c>
      <c r="T159" s="16">
        <v>0</v>
      </c>
      <c r="U159" s="16">
        <v>0</v>
      </c>
      <c r="V159" s="16">
        <f t="shared" si="65"/>
        <v>0</v>
      </c>
      <c r="W159" s="23"/>
      <c r="X159" s="16">
        <f t="shared" si="66"/>
        <v>0</v>
      </c>
      <c r="Y159" s="16">
        <v>0</v>
      </c>
      <c r="Z159" s="16">
        <v>0</v>
      </c>
      <c r="AA159" s="16">
        <f t="shared" si="67"/>
        <v>0</v>
      </c>
      <c r="AB159" s="23"/>
      <c r="AC159" s="16">
        <f t="shared" si="68"/>
        <v>0</v>
      </c>
      <c r="AD159" s="16">
        <v>0</v>
      </c>
      <c r="AE159" s="16">
        <v>0</v>
      </c>
      <c r="AF159" s="16">
        <f t="shared" si="69"/>
        <v>0</v>
      </c>
      <c r="AG159" s="23"/>
      <c r="AH159" s="16">
        <f t="shared" si="70"/>
        <v>0</v>
      </c>
      <c r="AI159" s="16">
        <v>100</v>
      </c>
      <c r="AJ159" s="16">
        <v>0</v>
      </c>
      <c r="AK159" s="16">
        <f t="shared" si="71"/>
        <v>100</v>
      </c>
      <c r="AL159" s="16"/>
    </row>
    <row r="160" spans="2:38" outlineLevel="1" x14ac:dyDescent="0.3">
      <c r="B160" s="20" t="s">
        <v>247</v>
      </c>
      <c r="D160" s="28">
        <v>0</v>
      </c>
      <c r="E160" s="28">
        <v>0</v>
      </c>
      <c r="F160" s="28">
        <v>0</v>
      </c>
      <c r="G160" s="16">
        <f t="shared" si="73"/>
        <v>0</v>
      </c>
      <c r="H160" s="23"/>
      <c r="I160" s="16">
        <f t="shared" si="72"/>
        <v>0</v>
      </c>
      <c r="J160" s="28">
        <v>0</v>
      </c>
      <c r="K160" s="28">
        <v>0</v>
      </c>
      <c r="L160" s="16">
        <f t="shared" si="62"/>
        <v>0</v>
      </c>
      <c r="M160" s="23"/>
      <c r="N160" s="28">
        <v>0</v>
      </c>
      <c r="O160" s="28">
        <v>0</v>
      </c>
      <c r="P160" s="28">
        <v>0</v>
      </c>
      <c r="Q160" s="16">
        <f t="shared" si="63"/>
        <v>0</v>
      </c>
      <c r="R160" s="23"/>
      <c r="S160" s="16">
        <f t="shared" si="64"/>
        <v>0</v>
      </c>
      <c r="T160" s="28">
        <v>56.08784</v>
      </c>
      <c r="U160" s="28">
        <v>-56.08784</v>
      </c>
      <c r="V160" s="16">
        <f t="shared" si="65"/>
        <v>0</v>
      </c>
      <c r="W160" s="23"/>
      <c r="X160" s="16">
        <f t="shared" si="66"/>
        <v>0</v>
      </c>
      <c r="Y160" s="28">
        <v>0</v>
      </c>
      <c r="Z160" s="28">
        <v>0</v>
      </c>
      <c r="AA160" s="16">
        <f t="shared" si="67"/>
        <v>0</v>
      </c>
      <c r="AB160" s="23"/>
      <c r="AC160" s="16">
        <f t="shared" si="68"/>
        <v>0</v>
      </c>
      <c r="AD160" s="28">
        <v>0</v>
      </c>
      <c r="AE160" s="28">
        <v>0</v>
      </c>
      <c r="AF160" s="16">
        <f t="shared" si="69"/>
        <v>0</v>
      </c>
      <c r="AG160" s="23"/>
      <c r="AH160" s="16">
        <f t="shared" si="70"/>
        <v>0</v>
      </c>
      <c r="AI160" s="28">
        <v>0</v>
      </c>
      <c r="AJ160" s="28">
        <v>0</v>
      </c>
      <c r="AK160" s="16">
        <f t="shared" si="71"/>
        <v>0</v>
      </c>
      <c r="AL160" s="28"/>
    </row>
    <row r="161" spans="2:38" outlineLevel="1" x14ac:dyDescent="0.3">
      <c r="B161" s="20" t="s">
        <v>248</v>
      </c>
      <c r="D161" s="28">
        <v>0</v>
      </c>
      <c r="E161" s="28">
        <v>0</v>
      </c>
      <c r="F161" s="28">
        <v>0</v>
      </c>
      <c r="G161" s="16">
        <f t="shared" si="73"/>
        <v>0</v>
      </c>
      <c r="H161" s="23"/>
      <c r="I161" s="16">
        <f t="shared" si="72"/>
        <v>0</v>
      </c>
      <c r="J161" s="28">
        <v>0</v>
      </c>
      <c r="K161" s="28">
        <v>0</v>
      </c>
      <c r="L161" s="16">
        <f t="shared" si="62"/>
        <v>0</v>
      </c>
      <c r="M161" s="23"/>
      <c r="N161" s="28">
        <v>0</v>
      </c>
      <c r="O161" s="28">
        <v>0</v>
      </c>
      <c r="P161" s="28">
        <v>0</v>
      </c>
      <c r="Q161" s="16">
        <f t="shared" si="63"/>
        <v>0</v>
      </c>
      <c r="R161" s="23"/>
      <c r="S161" s="16">
        <f t="shared" si="64"/>
        <v>0</v>
      </c>
      <c r="T161" s="28">
        <v>0</v>
      </c>
      <c r="U161" s="28">
        <v>0</v>
      </c>
      <c r="V161" s="16">
        <f t="shared" si="65"/>
        <v>0</v>
      </c>
      <c r="W161" s="23"/>
      <c r="X161" s="16">
        <f t="shared" si="66"/>
        <v>0</v>
      </c>
      <c r="Y161" s="28">
        <v>100</v>
      </c>
      <c r="Z161" s="28">
        <v>0</v>
      </c>
      <c r="AA161" s="16">
        <f t="shared" si="67"/>
        <v>100</v>
      </c>
      <c r="AB161" s="23"/>
      <c r="AC161" s="16">
        <f t="shared" si="68"/>
        <v>100</v>
      </c>
      <c r="AD161" s="28">
        <v>0.35</v>
      </c>
      <c r="AE161" s="28">
        <v>0</v>
      </c>
      <c r="AF161" s="16">
        <f t="shared" si="69"/>
        <v>100.35</v>
      </c>
      <c r="AG161" s="23"/>
      <c r="AH161" s="16">
        <f t="shared" si="70"/>
        <v>100.35</v>
      </c>
      <c r="AI161" s="28">
        <v>0.35</v>
      </c>
      <c r="AJ161" s="28">
        <v>0</v>
      </c>
      <c r="AK161" s="16">
        <f t="shared" si="71"/>
        <v>100.69999999999999</v>
      </c>
      <c r="AL161" s="28"/>
    </row>
    <row r="162" spans="2:38" outlineLevel="1" x14ac:dyDescent="0.3">
      <c r="B162" s="20" t="s">
        <v>249</v>
      </c>
      <c r="D162" s="28">
        <v>0</v>
      </c>
      <c r="E162" s="28">
        <v>0</v>
      </c>
      <c r="F162" s="28">
        <v>0</v>
      </c>
      <c r="G162" s="16">
        <v>0</v>
      </c>
      <c r="H162" s="23"/>
      <c r="I162" s="16">
        <f t="shared" si="72"/>
        <v>0</v>
      </c>
      <c r="J162" s="28">
        <v>0</v>
      </c>
      <c r="K162" s="28">
        <v>0</v>
      </c>
      <c r="L162" s="16">
        <f t="shared" si="62"/>
        <v>0</v>
      </c>
      <c r="M162" s="23"/>
      <c r="N162" s="28">
        <v>0</v>
      </c>
      <c r="O162" s="28">
        <v>0</v>
      </c>
      <c r="P162" s="28">
        <v>0</v>
      </c>
      <c r="Q162" s="16">
        <f t="shared" si="63"/>
        <v>0</v>
      </c>
      <c r="R162" s="23"/>
      <c r="S162" s="16">
        <f t="shared" si="64"/>
        <v>0</v>
      </c>
      <c r="T162" s="28">
        <v>0</v>
      </c>
      <c r="U162" s="28">
        <v>0</v>
      </c>
      <c r="V162" s="16">
        <f t="shared" si="65"/>
        <v>0</v>
      </c>
      <c r="W162" s="23"/>
      <c r="X162" s="16">
        <f t="shared" si="66"/>
        <v>0</v>
      </c>
      <c r="Y162" s="28">
        <v>100</v>
      </c>
      <c r="Z162" s="28">
        <v>0</v>
      </c>
      <c r="AA162" s="16">
        <f t="shared" si="67"/>
        <v>100</v>
      </c>
      <c r="AB162" s="23"/>
      <c r="AC162" s="16">
        <f t="shared" si="68"/>
        <v>100</v>
      </c>
      <c r="AD162" s="28">
        <v>0.35</v>
      </c>
      <c r="AE162" s="28">
        <v>0</v>
      </c>
      <c r="AF162" s="16">
        <f t="shared" si="69"/>
        <v>100.35</v>
      </c>
      <c r="AG162" s="23"/>
      <c r="AH162" s="16">
        <f t="shared" si="70"/>
        <v>100.35</v>
      </c>
      <c r="AI162" s="28">
        <v>0.35</v>
      </c>
      <c r="AJ162" s="28">
        <v>0</v>
      </c>
      <c r="AK162" s="16">
        <f t="shared" si="71"/>
        <v>100.69999999999999</v>
      </c>
      <c r="AL162" s="28"/>
    </row>
    <row r="163" spans="2:38" outlineLevel="1" x14ac:dyDescent="0.3">
      <c r="B163" s="20" t="s">
        <v>250</v>
      </c>
      <c r="D163" s="28">
        <v>0</v>
      </c>
      <c r="E163" s="28">
        <v>0</v>
      </c>
      <c r="F163" s="28">
        <v>0</v>
      </c>
      <c r="G163" s="16">
        <f>SUM(D163:F163)</f>
        <v>0</v>
      </c>
      <c r="H163" s="23"/>
      <c r="I163" s="16">
        <f t="shared" si="72"/>
        <v>0</v>
      </c>
      <c r="J163" s="28">
        <v>400</v>
      </c>
      <c r="K163" s="28">
        <v>0</v>
      </c>
      <c r="L163" s="16">
        <f t="shared" si="62"/>
        <v>400</v>
      </c>
      <c r="M163" s="23"/>
      <c r="N163" s="28">
        <v>0</v>
      </c>
      <c r="O163" s="28">
        <v>0</v>
      </c>
      <c r="P163" s="28">
        <v>0</v>
      </c>
      <c r="Q163" s="16">
        <f t="shared" si="63"/>
        <v>0</v>
      </c>
      <c r="R163" s="23"/>
      <c r="S163" s="16">
        <f t="shared" si="64"/>
        <v>0</v>
      </c>
      <c r="T163" s="28">
        <v>0</v>
      </c>
      <c r="U163" s="28">
        <v>0</v>
      </c>
      <c r="V163" s="16">
        <f t="shared" si="65"/>
        <v>0</v>
      </c>
      <c r="W163" s="23"/>
      <c r="X163" s="16">
        <f t="shared" si="66"/>
        <v>0</v>
      </c>
      <c r="Y163" s="28">
        <v>250</v>
      </c>
      <c r="Z163" s="28">
        <v>-250</v>
      </c>
      <c r="AA163" s="16">
        <f t="shared" si="67"/>
        <v>0</v>
      </c>
      <c r="AB163" s="23"/>
      <c r="AC163" s="16">
        <f t="shared" si="68"/>
        <v>0</v>
      </c>
      <c r="AD163" s="28">
        <v>0</v>
      </c>
      <c r="AE163" s="28">
        <v>0</v>
      </c>
      <c r="AF163" s="16">
        <f t="shared" si="69"/>
        <v>0</v>
      </c>
      <c r="AG163" s="23"/>
      <c r="AH163" s="16">
        <f t="shared" si="70"/>
        <v>0</v>
      </c>
      <c r="AI163" s="28">
        <v>0</v>
      </c>
      <c r="AJ163" s="28">
        <v>0</v>
      </c>
      <c r="AK163" s="16">
        <f t="shared" si="71"/>
        <v>0</v>
      </c>
      <c r="AL163" s="28"/>
    </row>
    <row r="164" spans="2:38" outlineLevel="1" x14ac:dyDescent="0.3">
      <c r="B164" s="20" t="s">
        <v>251</v>
      </c>
      <c r="D164" s="28">
        <v>0</v>
      </c>
      <c r="E164" s="28">
        <v>0</v>
      </c>
      <c r="F164" s="28">
        <v>0</v>
      </c>
      <c r="G164" s="16">
        <f>SUM(D164:F164)</f>
        <v>0</v>
      </c>
      <c r="H164" s="23"/>
      <c r="I164" s="16">
        <f t="shared" si="72"/>
        <v>0</v>
      </c>
      <c r="J164" s="28">
        <v>0</v>
      </c>
      <c r="K164" s="28">
        <v>0</v>
      </c>
      <c r="L164" s="16">
        <f t="shared" si="62"/>
        <v>0</v>
      </c>
      <c r="M164" s="23"/>
      <c r="N164" s="28">
        <v>0</v>
      </c>
      <c r="O164" s="28">
        <v>0</v>
      </c>
      <c r="P164" s="28">
        <v>0</v>
      </c>
      <c r="Q164" s="16">
        <f t="shared" si="63"/>
        <v>0</v>
      </c>
      <c r="R164" s="23"/>
      <c r="S164" s="16">
        <f t="shared" si="64"/>
        <v>0</v>
      </c>
      <c r="T164" s="28">
        <v>0</v>
      </c>
      <c r="U164" s="28">
        <v>0</v>
      </c>
      <c r="V164" s="16">
        <f t="shared" si="65"/>
        <v>0</v>
      </c>
      <c r="W164" s="23"/>
      <c r="X164" s="16">
        <f t="shared" si="66"/>
        <v>0</v>
      </c>
      <c r="Y164" s="28">
        <v>120</v>
      </c>
      <c r="Z164" s="28">
        <v>-120</v>
      </c>
      <c r="AA164" s="16">
        <f t="shared" si="67"/>
        <v>0</v>
      </c>
      <c r="AB164" s="23"/>
      <c r="AC164" s="16">
        <f t="shared" si="68"/>
        <v>0</v>
      </c>
      <c r="AD164" s="28">
        <v>0</v>
      </c>
      <c r="AE164" s="28">
        <v>0</v>
      </c>
      <c r="AF164" s="16">
        <f t="shared" si="69"/>
        <v>0</v>
      </c>
      <c r="AG164" s="23"/>
      <c r="AH164" s="16">
        <f t="shared" si="70"/>
        <v>0</v>
      </c>
      <c r="AI164" s="28">
        <v>0</v>
      </c>
      <c r="AJ164" s="28">
        <v>0</v>
      </c>
      <c r="AK164" s="16">
        <f t="shared" si="71"/>
        <v>0</v>
      </c>
      <c r="AL164" s="28"/>
    </row>
    <row r="165" spans="2:38" x14ac:dyDescent="0.3">
      <c r="B165" s="6" t="s">
        <v>52</v>
      </c>
      <c r="C165" s="6"/>
      <c r="D165" s="29">
        <f>SUBTOTAL(9,D127:D164)</f>
        <v>319.12854000000004</v>
      </c>
      <c r="E165" s="29">
        <f>SUBTOTAL(9,E127:E164)</f>
        <v>1053.5748900000001</v>
      </c>
      <c r="F165" s="29">
        <f>SUBTOTAL(9,F127:F164)</f>
        <v>-967.70343000000003</v>
      </c>
      <c r="G165" s="29">
        <f>SUBTOTAL(9,G127:G164)</f>
        <v>405</v>
      </c>
      <c r="H165" s="30"/>
      <c r="I165" s="29">
        <f>SUBTOTAL(9,I127:I164)</f>
        <v>405</v>
      </c>
      <c r="J165" s="29">
        <f>SUBTOTAL(9,J127:J164)</f>
        <v>3019</v>
      </c>
      <c r="K165" s="29">
        <f>SUBTOTAL(9,K127:K164)</f>
        <v>-1634</v>
      </c>
      <c r="L165" s="29">
        <f>SUBTOTAL(9,L127:L164)</f>
        <v>1790</v>
      </c>
      <c r="M165" s="30"/>
      <c r="N165" s="29">
        <f>SUBTOTAL(9,N127:N164)</f>
        <v>319.12854000000004</v>
      </c>
      <c r="O165" s="29">
        <f>SUBTOTAL(9,O127:O164)</f>
        <v>489.95004999999998</v>
      </c>
      <c r="P165" s="29">
        <f>SUBTOTAL(9,P127:P164)</f>
        <v>-736.07659999999987</v>
      </c>
      <c r="Q165" s="29">
        <f>SUBTOTAL(9,Q127:Q164)</f>
        <v>73.001990000000006</v>
      </c>
      <c r="R165" s="30"/>
      <c r="S165" s="29">
        <f>SUBTOTAL(9,S127:S164)</f>
        <v>73.001990000000006</v>
      </c>
      <c r="T165" s="29">
        <f>SUBTOTAL(9,T127:T164)</f>
        <v>2800.5004300000001</v>
      </c>
      <c r="U165" s="29">
        <f>SUBTOTAL(9,U127:U164)</f>
        <v>-2152.0674100000001</v>
      </c>
      <c r="V165" s="29">
        <f>SUBTOTAL(9,V127:V164)</f>
        <v>721.43501000000003</v>
      </c>
      <c r="W165" s="30"/>
      <c r="X165" s="29">
        <f>SUBTOTAL(9,X127:X164)</f>
        <v>721.43501000000003</v>
      </c>
      <c r="Y165" s="29">
        <f>SUBTOTAL(9,Y127:Y164)</f>
        <v>2209</v>
      </c>
      <c r="Z165" s="29">
        <f>SUBTOTAL(9,Z127:Z164)</f>
        <v>-1199.7103500000001</v>
      </c>
      <c r="AA165" s="29">
        <f>SUBTOTAL(9,AA127:AA164)</f>
        <v>1730.7246599999999</v>
      </c>
      <c r="AB165" s="30"/>
      <c r="AC165" s="29">
        <f>SUBTOTAL(9,AC127:AC164)</f>
        <v>1730.7246599999999</v>
      </c>
      <c r="AD165" s="29">
        <f>SUBTOTAL(9,AD127:AD164)</f>
        <v>4645.7000000000007</v>
      </c>
      <c r="AE165" s="29">
        <f>SUBTOTAL(9,AE127:AE164)</f>
        <v>-4168.5139199999994</v>
      </c>
      <c r="AF165" s="29">
        <f>SUBTOTAL(9,AF127:AF164)</f>
        <v>2207.9107399999998</v>
      </c>
      <c r="AG165" s="30"/>
      <c r="AH165" s="29">
        <f>SUBTOTAL(9,AH127:AH164)</f>
        <v>2207.9107399999998</v>
      </c>
      <c r="AI165" s="29">
        <f>SUBTOTAL(9,AI127:AI164)</f>
        <v>3322.7999999999997</v>
      </c>
      <c r="AJ165" s="29">
        <f>SUBTOTAL(9,AJ127:AJ164)</f>
        <v>-3520</v>
      </c>
      <c r="AK165" s="29">
        <f>SUBTOTAL(9,AK127:AK164)</f>
        <v>2010.7107399999998</v>
      </c>
      <c r="AL165" s="29"/>
    </row>
    <row r="166" spans="2:38" s="6" customFormat="1" ht="4.5" customHeight="1" x14ac:dyDescent="0.3">
      <c r="D166" s="29"/>
      <c r="E166" s="29"/>
      <c r="F166" s="29"/>
      <c r="G166" s="29"/>
      <c r="H166" s="30"/>
      <c r="I166" s="29"/>
      <c r="J166" s="29"/>
      <c r="K166" s="29"/>
      <c r="L166" s="29"/>
      <c r="M166" s="30"/>
      <c r="N166" s="29"/>
      <c r="O166" s="29"/>
      <c r="P166" s="29"/>
      <c r="Q166" s="29"/>
      <c r="R166" s="30"/>
      <c r="S166" s="29"/>
      <c r="T166" s="29"/>
      <c r="U166" s="29"/>
      <c r="V166" s="29"/>
      <c r="W166" s="30"/>
      <c r="X166" s="29"/>
      <c r="Y166" s="29"/>
      <c r="Z166" s="29"/>
      <c r="AA166" s="29"/>
      <c r="AB166" s="30"/>
      <c r="AC166" s="29"/>
      <c r="AD166" s="29"/>
      <c r="AE166" s="29"/>
      <c r="AF166" s="29"/>
      <c r="AG166" s="30"/>
      <c r="AH166" s="29"/>
      <c r="AI166" s="29"/>
      <c r="AJ166" s="29"/>
      <c r="AK166" s="29"/>
      <c r="AL166" s="29"/>
    </row>
    <row r="167" spans="2:38" s="6" customFormat="1" x14ac:dyDescent="0.3">
      <c r="B167" s="6" t="s">
        <v>27</v>
      </c>
      <c r="D167" s="29"/>
      <c r="E167" s="29"/>
      <c r="F167" s="29"/>
      <c r="G167" s="29"/>
      <c r="H167" s="30"/>
      <c r="I167" s="29"/>
      <c r="J167" s="29"/>
      <c r="K167" s="29"/>
      <c r="L167" s="29"/>
      <c r="M167" s="30"/>
      <c r="N167" s="29"/>
      <c r="O167" s="29"/>
      <c r="P167" s="29"/>
      <c r="Q167" s="29"/>
      <c r="R167" s="30"/>
      <c r="S167" s="29"/>
      <c r="T167" s="29"/>
      <c r="U167" s="29"/>
      <c r="V167" s="29"/>
      <c r="W167" s="30"/>
      <c r="X167" s="29"/>
      <c r="Y167" s="29"/>
      <c r="Z167" s="29"/>
      <c r="AA167" s="29"/>
      <c r="AB167" s="30"/>
      <c r="AC167" s="29"/>
      <c r="AD167" s="29"/>
      <c r="AE167" s="29"/>
      <c r="AF167" s="29"/>
      <c r="AG167" s="30"/>
      <c r="AH167" s="29"/>
      <c r="AI167" s="29"/>
      <c r="AJ167" s="29"/>
      <c r="AK167" s="29"/>
      <c r="AL167" s="29"/>
    </row>
    <row r="168" spans="2:38" x14ac:dyDescent="0.3">
      <c r="B168" s="17" t="s">
        <v>252</v>
      </c>
      <c r="D168" s="16">
        <v>1127.05225</v>
      </c>
      <c r="E168" s="16">
        <v>600</v>
      </c>
      <c r="F168" s="16">
        <v>-1727.05225</v>
      </c>
      <c r="G168" s="16">
        <f t="shared" ref="G168:G175" si="74">SUM(D168:F168)</f>
        <v>0</v>
      </c>
      <c r="H168" s="23"/>
      <c r="I168" s="16">
        <f t="shared" ref="I168:I175" si="75">G168</f>
        <v>0</v>
      </c>
      <c r="J168" s="16">
        <v>600</v>
      </c>
      <c r="K168" s="16">
        <v>-600</v>
      </c>
      <c r="L168" s="16">
        <f t="shared" ref="L168:L175" si="76">SUM(I168:K168)</f>
        <v>0</v>
      </c>
      <c r="M168" s="23"/>
      <c r="N168" s="16">
        <v>1127.05225</v>
      </c>
      <c r="O168" s="16">
        <v>568.82801000000006</v>
      </c>
      <c r="P168" s="16">
        <v>-152.584</v>
      </c>
      <c r="Q168" s="16">
        <f t="shared" ref="Q168:Q175" si="77">SUM(N168:P168)</f>
        <v>1543.2962599999998</v>
      </c>
      <c r="R168" s="23"/>
      <c r="S168" s="16">
        <f t="shared" ref="S168:S175" si="78">Q168</f>
        <v>1543.2962599999998</v>
      </c>
      <c r="T168" s="16">
        <v>1111.8593899999998</v>
      </c>
      <c r="U168" s="16">
        <v>-1174.0032099999999</v>
      </c>
      <c r="V168" s="16">
        <f t="shared" ref="V168:V175" si="79">SUM(S168:U168)</f>
        <v>1481.1524399999998</v>
      </c>
      <c r="W168" s="23"/>
      <c r="X168" s="16">
        <f t="shared" ref="X168:X175" si="80">V168</f>
        <v>1481.1524399999998</v>
      </c>
      <c r="Y168" s="16">
        <v>600</v>
      </c>
      <c r="Z168" s="16">
        <v>-2081.1524399999998</v>
      </c>
      <c r="AA168" s="16">
        <f t="shared" ref="AA168:AA175" si="81">SUM(X168:Z168)</f>
        <v>0</v>
      </c>
      <c r="AB168" s="23"/>
      <c r="AC168" s="16">
        <f t="shared" ref="AC168:AC175" si="82">AA168</f>
        <v>0</v>
      </c>
      <c r="AD168" s="16">
        <v>600</v>
      </c>
      <c r="AE168" s="16">
        <v>-600</v>
      </c>
      <c r="AF168" s="16">
        <f t="shared" ref="AF168:AF175" si="83">SUM(AC168:AE168)</f>
        <v>0</v>
      </c>
      <c r="AG168" s="23"/>
      <c r="AH168" s="16">
        <f t="shared" ref="AH168:AH175" si="84">AF168</f>
        <v>0</v>
      </c>
      <c r="AI168" s="16">
        <v>600</v>
      </c>
      <c r="AJ168" s="16">
        <v>-600</v>
      </c>
      <c r="AK168" s="16">
        <f t="shared" ref="AK168:AK175" si="85">SUM(AH168:AJ168)</f>
        <v>0</v>
      </c>
      <c r="AL168" s="16"/>
    </row>
    <row r="169" spans="2:38" x14ac:dyDescent="0.3">
      <c r="B169" s="17" t="s">
        <v>253</v>
      </c>
      <c r="D169" s="16">
        <v>416.26008000000002</v>
      </c>
      <c r="E169" s="16">
        <v>200</v>
      </c>
      <c r="F169" s="16">
        <v>-616.2600799999999</v>
      </c>
      <c r="G169" s="16">
        <f t="shared" si="74"/>
        <v>0</v>
      </c>
      <c r="H169" s="23"/>
      <c r="I169" s="16">
        <f t="shared" si="75"/>
        <v>0</v>
      </c>
      <c r="J169" s="16">
        <v>0</v>
      </c>
      <c r="K169" s="16">
        <v>0</v>
      </c>
      <c r="L169" s="16">
        <f t="shared" si="76"/>
        <v>0</v>
      </c>
      <c r="M169" s="23"/>
      <c r="N169" s="16">
        <v>416.26008000000002</v>
      </c>
      <c r="O169" s="16">
        <v>575.5154</v>
      </c>
      <c r="P169" s="16">
        <v>-991.77548000000002</v>
      </c>
      <c r="Q169" s="16">
        <f t="shared" si="77"/>
        <v>0</v>
      </c>
      <c r="R169" s="23"/>
      <c r="S169" s="16">
        <f t="shared" si="78"/>
        <v>0</v>
      </c>
      <c r="T169" s="16">
        <v>0</v>
      </c>
      <c r="U169" s="16">
        <v>0</v>
      </c>
      <c r="V169" s="16">
        <f t="shared" si="79"/>
        <v>0</v>
      </c>
      <c r="W169" s="23"/>
      <c r="X169" s="16">
        <f t="shared" si="80"/>
        <v>0</v>
      </c>
      <c r="Y169" s="16">
        <v>0</v>
      </c>
      <c r="Z169" s="16">
        <v>0</v>
      </c>
      <c r="AA169" s="16">
        <f t="shared" si="81"/>
        <v>0</v>
      </c>
      <c r="AB169" s="23"/>
      <c r="AC169" s="16">
        <f t="shared" si="82"/>
        <v>0</v>
      </c>
      <c r="AD169" s="16">
        <v>0</v>
      </c>
      <c r="AE169" s="16">
        <v>0</v>
      </c>
      <c r="AF169" s="16">
        <f t="shared" si="83"/>
        <v>0</v>
      </c>
      <c r="AG169" s="23"/>
      <c r="AH169" s="16">
        <f t="shared" si="84"/>
        <v>0</v>
      </c>
      <c r="AI169" s="16">
        <v>0</v>
      </c>
      <c r="AJ169" s="16">
        <v>0</v>
      </c>
      <c r="AK169" s="16">
        <f t="shared" si="85"/>
        <v>0</v>
      </c>
      <c r="AL169" s="16"/>
    </row>
    <row r="170" spans="2:38" x14ac:dyDescent="0.3">
      <c r="B170" s="17" t="s">
        <v>254</v>
      </c>
      <c r="D170" s="16">
        <v>0</v>
      </c>
      <c r="E170" s="16">
        <v>350</v>
      </c>
      <c r="F170" s="16">
        <v>-350</v>
      </c>
      <c r="G170" s="16">
        <f t="shared" si="74"/>
        <v>0</v>
      </c>
      <c r="H170" s="23"/>
      <c r="I170" s="16">
        <f t="shared" si="75"/>
        <v>0</v>
      </c>
      <c r="J170" s="16">
        <v>0</v>
      </c>
      <c r="K170" s="16">
        <v>0</v>
      </c>
      <c r="L170" s="16">
        <f t="shared" si="76"/>
        <v>0</v>
      </c>
      <c r="M170" s="23"/>
      <c r="N170" s="16">
        <v>0</v>
      </c>
      <c r="O170" s="16">
        <v>500.23101000000003</v>
      </c>
      <c r="P170" s="16">
        <v>-500.23101000000003</v>
      </c>
      <c r="Q170" s="16">
        <f t="shared" si="77"/>
        <v>0</v>
      </c>
      <c r="R170" s="23"/>
      <c r="S170" s="16">
        <f t="shared" si="78"/>
        <v>0</v>
      </c>
      <c r="T170" s="16">
        <v>0</v>
      </c>
      <c r="U170" s="16">
        <v>0</v>
      </c>
      <c r="V170" s="16">
        <f t="shared" si="79"/>
        <v>0</v>
      </c>
      <c r="W170" s="23"/>
      <c r="X170" s="16">
        <f t="shared" si="80"/>
        <v>0</v>
      </c>
      <c r="Y170" s="16">
        <v>0</v>
      </c>
      <c r="Z170" s="16">
        <v>0</v>
      </c>
      <c r="AA170" s="16">
        <f t="shared" si="81"/>
        <v>0</v>
      </c>
      <c r="AB170" s="23"/>
      <c r="AC170" s="16">
        <f t="shared" si="82"/>
        <v>0</v>
      </c>
      <c r="AD170" s="16">
        <v>0</v>
      </c>
      <c r="AE170" s="16">
        <v>0</v>
      </c>
      <c r="AF170" s="16">
        <f t="shared" si="83"/>
        <v>0</v>
      </c>
      <c r="AG170" s="23"/>
      <c r="AH170" s="16">
        <f t="shared" si="84"/>
        <v>0</v>
      </c>
      <c r="AI170" s="16">
        <v>0</v>
      </c>
      <c r="AJ170" s="16">
        <v>0</v>
      </c>
      <c r="AK170" s="16">
        <f t="shared" si="85"/>
        <v>0</v>
      </c>
      <c r="AL170" s="16"/>
    </row>
    <row r="171" spans="2:38" x14ac:dyDescent="0.3">
      <c r="B171" s="17" t="s">
        <v>255</v>
      </c>
      <c r="D171" s="28">
        <v>0</v>
      </c>
      <c r="E171" s="28">
        <v>0</v>
      </c>
      <c r="F171" s="28">
        <v>0</v>
      </c>
      <c r="G171" s="16">
        <f t="shared" si="74"/>
        <v>0</v>
      </c>
      <c r="H171" s="23"/>
      <c r="I171" s="16">
        <f t="shared" si="75"/>
        <v>0</v>
      </c>
      <c r="J171" s="28">
        <v>0</v>
      </c>
      <c r="K171" s="28">
        <v>0</v>
      </c>
      <c r="L171" s="16">
        <f t="shared" si="76"/>
        <v>0</v>
      </c>
      <c r="M171" s="23"/>
      <c r="N171" s="28">
        <v>0</v>
      </c>
      <c r="O171" s="28">
        <v>0</v>
      </c>
      <c r="P171" s="28">
        <v>0</v>
      </c>
      <c r="Q171" s="16">
        <f t="shared" si="77"/>
        <v>0</v>
      </c>
      <c r="R171" s="23"/>
      <c r="S171" s="16">
        <f t="shared" si="78"/>
        <v>0</v>
      </c>
      <c r="T171" s="28">
        <v>0</v>
      </c>
      <c r="U171" s="28">
        <v>0</v>
      </c>
      <c r="V171" s="16">
        <f t="shared" si="79"/>
        <v>0</v>
      </c>
      <c r="W171" s="23"/>
      <c r="X171" s="16">
        <f t="shared" si="80"/>
        <v>0</v>
      </c>
      <c r="Y171" s="28">
        <v>350</v>
      </c>
      <c r="Z171" s="28">
        <v>-350</v>
      </c>
      <c r="AA171" s="16">
        <f t="shared" si="81"/>
        <v>0</v>
      </c>
      <c r="AB171" s="23"/>
      <c r="AC171" s="16">
        <f t="shared" si="82"/>
        <v>0</v>
      </c>
      <c r="AD171" s="28">
        <v>350</v>
      </c>
      <c r="AE171" s="28">
        <v>-350</v>
      </c>
      <c r="AF171" s="16">
        <f t="shared" si="83"/>
        <v>0</v>
      </c>
      <c r="AG171" s="23"/>
      <c r="AH171" s="16">
        <f t="shared" si="84"/>
        <v>0</v>
      </c>
      <c r="AI171" s="28">
        <v>350</v>
      </c>
      <c r="AJ171" s="28">
        <v>-350</v>
      </c>
      <c r="AK171" s="16">
        <f t="shared" si="85"/>
        <v>0</v>
      </c>
      <c r="AL171" s="28"/>
    </row>
    <row r="172" spans="2:38" x14ac:dyDescent="0.3">
      <c r="B172" s="17" t="s">
        <v>256</v>
      </c>
      <c r="D172" s="28">
        <v>0</v>
      </c>
      <c r="E172" s="28">
        <v>0</v>
      </c>
      <c r="F172" s="28">
        <v>0</v>
      </c>
      <c r="G172" s="16">
        <f t="shared" si="74"/>
        <v>0</v>
      </c>
      <c r="H172" s="23"/>
      <c r="I172" s="16">
        <f t="shared" si="75"/>
        <v>0</v>
      </c>
      <c r="J172" s="28">
        <v>0</v>
      </c>
      <c r="K172" s="28">
        <v>0</v>
      </c>
      <c r="L172" s="16">
        <f t="shared" si="76"/>
        <v>0</v>
      </c>
      <c r="M172" s="23"/>
      <c r="N172" s="28">
        <v>0</v>
      </c>
      <c r="O172" s="28">
        <v>0</v>
      </c>
      <c r="P172" s="28">
        <v>0</v>
      </c>
      <c r="Q172" s="16">
        <f t="shared" si="77"/>
        <v>0</v>
      </c>
      <c r="R172" s="23"/>
      <c r="S172" s="16">
        <f t="shared" si="78"/>
        <v>0</v>
      </c>
      <c r="T172" s="28">
        <v>0</v>
      </c>
      <c r="U172" s="28">
        <v>0</v>
      </c>
      <c r="V172" s="16">
        <f t="shared" si="79"/>
        <v>0</v>
      </c>
      <c r="W172" s="23"/>
      <c r="X172" s="16">
        <f t="shared" si="80"/>
        <v>0</v>
      </c>
      <c r="Y172" s="28">
        <v>50</v>
      </c>
      <c r="Z172" s="28">
        <v>0</v>
      </c>
      <c r="AA172" s="16">
        <f t="shared" si="81"/>
        <v>50</v>
      </c>
      <c r="AB172" s="23"/>
      <c r="AC172" s="16">
        <f t="shared" si="82"/>
        <v>50</v>
      </c>
      <c r="AD172" s="28">
        <v>375</v>
      </c>
      <c r="AE172" s="28">
        <v>0</v>
      </c>
      <c r="AF172" s="16">
        <f t="shared" si="83"/>
        <v>425</v>
      </c>
      <c r="AG172" s="23"/>
      <c r="AH172" s="16">
        <f t="shared" si="84"/>
        <v>425</v>
      </c>
      <c r="AI172" s="28">
        <v>275</v>
      </c>
      <c r="AJ172" s="28">
        <v>-700</v>
      </c>
      <c r="AK172" s="16">
        <f t="shared" si="85"/>
        <v>0</v>
      </c>
      <c r="AL172" s="28"/>
    </row>
    <row r="173" spans="2:38" x14ac:dyDescent="0.3">
      <c r="B173" s="17" t="s">
        <v>257</v>
      </c>
      <c r="D173" s="28">
        <v>0</v>
      </c>
      <c r="E173" s="28">
        <v>50</v>
      </c>
      <c r="F173" s="28">
        <v>-50</v>
      </c>
      <c r="G173" s="16">
        <f t="shared" si="74"/>
        <v>0</v>
      </c>
      <c r="H173" s="23"/>
      <c r="I173" s="16">
        <f t="shared" si="75"/>
        <v>0</v>
      </c>
      <c r="J173" s="28">
        <v>0</v>
      </c>
      <c r="K173" s="28">
        <v>0</v>
      </c>
      <c r="L173" s="16">
        <f t="shared" si="76"/>
        <v>0</v>
      </c>
      <c r="M173" s="23"/>
      <c r="N173" s="28">
        <v>0</v>
      </c>
      <c r="O173" s="28">
        <v>41.047249999999998</v>
      </c>
      <c r="P173" s="28">
        <v>0</v>
      </c>
      <c r="Q173" s="16">
        <f t="shared" si="77"/>
        <v>41.047249999999998</v>
      </c>
      <c r="R173" s="23"/>
      <c r="S173" s="16">
        <f t="shared" si="78"/>
        <v>41.047249999999998</v>
      </c>
      <c r="T173" s="28">
        <v>416.79530999999997</v>
      </c>
      <c r="U173" s="28">
        <v>0</v>
      </c>
      <c r="V173" s="16">
        <f t="shared" si="79"/>
        <v>457.84255999999999</v>
      </c>
      <c r="W173" s="23"/>
      <c r="X173" s="16">
        <f t="shared" si="80"/>
        <v>457.84255999999999</v>
      </c>
      <c r="Y173" s="28">
        <v>0</v>
      </c>
      <c r="Z173" s="28">
        <v>-457.84255999999999</v>
      </c>
      <c r="AA173" s="16">
        <f t="shared" si="81"/>
        <v>0</v>
      </c>
      <c r="AB173" s="23"/>
      <c r="AC173" s="16">
        <f t="shared" si="82"/>
        <v>0</v>
      </c>
      <c r="AD173" s="28">
        <v>0</v>
      </c>
      <c r="AE173" s="28">
        <v>0</v>
      </c>
      <c r="AF173" s="16">
        <f t="shared" si="83"/>
        <v>0</v>
      </c>
      <c r="AG173" s="23"/>
      <c r="AH173" s="16">
        <f t="shared" si="84"/>
        <v>0</v>
      </c>
      <c r="AI173" s="28">
        <v>0</v>
      </c>
      <c r="AJ173" s="28">
        <v>0</v>
      </c>
      <c r="AK173" s="16">
        <f t="shared" si="85"/>
        <v>0</v>
      </c>
      <c r="AL173" s="28"/>
    </row>
    <row r="174" spans="2:38" x14ac:dyDescent="0.3">
      <c r="B174" s="17" t="s">
        <v>258</v>
      </c>
      <c r="D174" s="28">
        <v>0</v>
      </c>
      <c r="E174" s="28">
        <v>25</v>
      </c>
      <c r="F174" s="28">
        <v>0</v>
      </c>
      <c r="G174" s="16">
        <f t="shared" si="74"/>
        <v>25</v>
      </c>
      <c r="H174" s="23"/>
      <c r="I174" s="16">
        <f t="shared" si="75"/>
        <v>25</v>
      </c>
      <c r="J174" s="28">
        <v>35</v>
      </c>
      <c r="K174" s="28">
        <v>0</v>
      </c>
      <c r="L174" s="16">
        <f t="shared" si="76"/>
        <v>60</v>
      </c>
      <c r="M174" s="23"/>
      <c r="N174" s="28">
        <v>0</v>
      </c>
      <c r="O174" s="28">
        <v>0</v>
      </c>
      <c r="P174" s="28">
        <v>0</v>
      </c>
      <c r="Q174" s="16">
        <f t="shared" si="77"/>
        <v>0</v>
      </c>
      <c r="R174" s="23"/>
      <c r="S174" s="16">
        <f t="shared" si="78"/>
        <v>0</v>
      </c>
      <c r="T174" s="28">
        <v>0</v>
      </c>
      <c r="U174" s="28">
        <v>0</v>
      </c>
      <c r="V174" s="16">
        <f t="shared" si="79"/>
        <v>0</v>
      </c>
      <c r="W174" s="23"/>
      <c r="X174" s="16">
        <f t="shared" si="80"/>
        <v>0</v>
      </c>
      <c r="Y174" s="28">
        <v>35</v>
      </c>
      <c r="Z174" s="28">
        <v>0</v>
      </c>
      <c r="AA174" s="16">
        <f t="shared" si="81"/>
        <v>35</v>
      </c>
      <c r="AB174" s="23"/>
      <c r="AC174" s="16">
        <f t="shared" si="82"/>
        <v>35</v>
      </c>
      <c r="AD174" s="28">
        <v>125</v>
      </c>
      <c r="AE174" s="28">
        <v>0</v>
      </c>
      <c r="AF174" s="16">
        <f t="shared" si="83"/>
        <v>160</v>
      </c>
      <c r="AG174" s="23"/>
      <c r="AH174" s="16">
        <f t="shared" si="84"/>
        <v>160</v>
      </c>
      <c r="AI174" s="28">
        <v>500</v>
      </c>
      <c r="AJ174" s="28">
        <v>0</v>
      </c>
      <c r="AK174" s="16">
        <f t="shared" si="85"/>
        <v>660</v>
      </c>
      <c r="AL174" s="28"/>
    </row>
    <row r="175" spans="2:38" x14ac:dyDescent="0.3">
      <c r="B175" s="17" t="s">
        <v>259</v>
      </c>
      <c r="D175" s="28">
        <v>0</v>
      </c>
      <c r="E175" s="28">
        <v>0</v>
      </c>
      <c r="F175" s="28">
        <v>0</v>
      </c>
      <c r="G175" s="16">
        <f t="shared" si="74"/>
        <v>0</v>
      </c>
      <c r="H175" s="23"/>
      <c r="I175" s="16">
        <f t="shared" si="75"/>
        <v>0</v>
      </c>
      <c r="J175" s="28">
        <v>0</v>
      </c>
      <c r="K175" s="28">
        <v>0</v>
      </c>
      <c r="L175" s="16">
        <f t="shared" si="76"/>
        <v>0</v>
      </c>
      <c r="M175" s="23"/>
      <c r="N175" s="28">
        <v>0</v>
      </c>
      <c r="O175" s="28">
        <v>37.543219999999998</v>
      </c>
      <c r="P175" s="28">
        <v>0</v>
      </c>
      <c r="Q175" s="16">
        <f t="shared" si="77"/>
        <v>37.543219999999998</v>
      </c>
      <c r="R175" s="23"/>
      <c r="S175" s="16">
        <f t="shared" si="78"/>
        <v>37.543219999999998</v>
      </c>
      <c r="T175" s="28">
        <v>362.37953000000005</v>
      </c>
      <c r="U175" s="28">
        <v>0</v>
      </c>
      <c r="V175" s="16">
        <f t="shared" si="79"/>
        <v>399.92275000000006</v>
      </c>
      <c r="W175" s="23"/>
      <c r="X175" s="16">
        <f t="shared" si="80"/>
        <v>399.92275000000006</v>
      </c>
      <c r="Y175" s="28">
        <v>0</v>
      </c>
      <c r="Z175" s="28">
        <v>-399.92275000000001</v>
      </c>
      <c r="AA175" s="16">
        <f t="shared" si="81"/>
        <v>0</v>
      </c>
      <c r="AB175" s="23"/>
      <c r="AC175" s="16">
        <f t="shared" si="82"/>
        <v>0</v>
      </c>
      <c r="AD175" s="28">
        <v>0</v>
      </c>
      <c r="AE175" s="28">
        <v>0</v>
      </c>
      <c r="AF175" s="16">
        <f t="shared" si="83"/>
        <v>0</v>
      </c>
      <c r="AG175" s="23"/>
      <c r="AH175" s="16">
        <f t="shared" si="84"/>
        <v>0</v>
      </c>
      <c r="AI175" s="28">
        <v>0</v>
      </c>
      <c r="AJ175" s="28">
        <v>0</v>
      </c>
      <c r="AK175" s="16">
        <f t="shared" si="85"/>
        <v>0</v>
      </c>
      <c r="AL175" s="28"/>
    </row>
    <row r="176" spans="2:38" x14ac:dyDescent="0.3">
      <c r="B176" s="17" t="s">
        <v>86</v>
      </c>
      <c r="D176" s="16">
        <f>SUBTOTAL(9,D177:D179)</f>
        <v>0</v>
      </c>
      <c r="E176" s="16">
        <f>SUBTOTAL(9,E177:E179)</f>
        <v>150</v>
      </c>
      <c r="F176" s="16">
        <f>SUBTOTAL(9,F177:F179)</f>
        <v>-150</v>
      </c>
      <c r="G176" s="16">
        <f>SUBTOTAL(9,G177:G179)</f>
        <v>0</v>
      </c>
      <c r="H176" s="23"/>
      <c r="I176" s="16">
        <f>SUBTOTAL(9,I177:I179)</f>
        <v>0</v>
      </c>
      <c r="J176" s="16">
        <f>SUBTOTAL(9,J177:J179)</f>
        <v>155</v>
      </c>
      <c r="K176" s="16">
        <f>SUBTOTAL(9,K177:K179)</f>
        <v>-155</v>
      </c>
      <c r="L176" s="16">
        <f>SUBTOTAL(9,L177:L179)</f>
        <v>0</v>
      </c>
      <c r="M176" s="23"/>
      <c r="N176" s="16">
        <f>SUBTOTAL(9,N177:N179)</f>
        <v>0</v>
      </c>
      <c r="O176" s="16">
        <f>SUBTOTAL(9,O177:O179)</f>
        <v>210.89599999999999</v>
      </c>
      <c r="P176" s="16">
        <f>SUBTOTAL(9,P177:P179)</f>
        <v>-210.89599999999999</v>
      </c>
      <c r="Q176" s="16">
        <f>SUBTOTAL(9,Q177:Q179)</f>
        <v>0</v>
      </c>
      <c r="R176" s="23"/>
      <c r="S176" s="16">
        <f>SUBTOTAL(9,S177:S179)</f>
        <v>0</v>
      </c>
      <c r="T176" s="16">
        <f>SUBTOTAL(9,T177:T179)</f>
        <v>193.85563999999999</v>
      </c>
      <c r="U176" s="16">
        <f>SUBTOTAL(9,U177:U179)</f>
        <v>-193.85563999999999</v>
      </c>
      <c r="V176" s="16">
        <f>SUBTOTAL(9,V177:V179)</f>
        <v>0</v>
      </c>
      <c r="W176" s="23"/>
      <c r="X176" s="16">
        <f>SUBTOTAL(9,X177:X179)</f>
        <v>0</v>
      </c>
      <c r="Y176" s="16">
        <f>SUBTOTAL(9,Y177:Y179)</f>
        <v>175</v>
      </c>
      <c r="Z176" s="16">
        <f>SUBTOTAL(9,Z177:Z179)</f>
        <v>-175</v>
      </c>
      <c r="AA176" s="16">
        <f>SUBTOTAL(9,AA177:AA179)</f>
        <v>0</v>
      </c>
      <c r="AB176" s="23"/>
      <c r="AC176" s="16">
        <f>SUBTOTAL(9,AC177:AC179)</f>
        <v>0</v>
      </c>
      <c r="AD176" s="16">
        <f>SUBTOTAL(9,AD177:AD179)</f>
        <v>175</v>
      </c>
      <c r="AE176" s="16">
        <f>SUBTOTAL(9,AE177:AE179)</f>
        <v>-175</v>
      </c>
      <c r="AF176" s="16">
        <f>SUBTOTAL(9,AF177:AF179)</f>
        <v>0</v>
      </c>
      <c r="AG176" s="23"/>
      <c r="AH176" s="16">
        <f>SUBTOTAL(9,AH177:AH179)</f>
        <v>0</v>
      </c>
      <c r="AI176" s="16">
        <f>SUBTOTAL(9,AI177:AI179)</f>
        <v>175</v>
      </c>
      <c r="AJ176" s="16">
        <f>SUBTOTAL(9,AJ177:AJ179)</f>
        <v>-175</v>
      </c>
      <c r="AK176" s="16">
        <f>SUBTOTAL(9,AK177:AK179)</f>
        <v>0</v>
      </c>
      <c r="AL176" s="16"/>
    </row>
    <row r="177" spans="2:38" outlineLevel="1" x14ac:dyDescent="0.3">
      <c r="B177" s="20" t="s">
        <v>260</v>
      </c>
      <c r="D177" s="28">
        <v>0</v>
      </c>
      <c r="E177" s="28">
        <v>25</v>
      </c>
      <c r="F177" s="28">
        <v>-25</v>
      </c>
      <c r="G177" s="16">
        <f>SUM(D177:F177)</f>
        <v>0</v>
      </c>
      <c r="H177" s="23"/>
      <c r="I177" s="16">
        <f>G177</f>
        <v>0</v>
      </c>
      <c r="J177" s="28">
        <v>25</v>
      </c>
      <c r="K177" s="28">
        <v>-25</v>
      </c>
      <c r="L177" s="16">
        <f>SUM(I177:K177)</f>
        <v>0</v>
      </c>
      <c r="M177" s="23"/>
      <c r="N177" s="28">
        <v>0</v>
      </c>
      <c r="O177" s="28">
        <v>0</v>
      </c>
      <c r="P177" s="28">
        <v>0</v>
      </c>
      <c r="Q177" s="16">
        <f>SUM(N177:P177)</f>
        <v>0</v>
      </c>
      <c r="R177" s="23"/>
      <c r="S177" s="16">
        <f>Q177</f>
        <v>0</v>
      </c>
      <c r="T177" s="28">
        <v>27.186209999999999</v>
      </c>
      <c r="U177" s="28">
        <v>-27.186209999999999</v>
      </c>
      <c r="V177" s="16">
        <f>SUM(S177:U177)</f>
        <v>0</v>
      </c>
      <c r="W177" s="23"/>
      <c r="X177" s="16">
        <f>V177</f>
        <v>0</v>
      </c>
      <c r="Y177" s="28">
        <v>25</v>
      </c>
      <c r="Z177" s="28">
        <v>-25</v>
      </c>
      <c r="AA177" s="16">
        <f>SUM(X177:Z177)</f>
        <v>0</v>
      </c>
      <c r="AB177" s="23"/>
      <c r="AC177" s="16">
        <f>AA177</f>
        <v>0</v>
      </c>
      <c r="AD177" s="28">
        <v>25</v>
      </c>
      <c r="AE177" s="28">
        <v>-25</v>
      </c>
      <c r="AF177" s="16">
        <f>SUM(AC177:AE177)</f>
        <v>0</v>
      </c>
      <c r="AG177" s="23"/>
      <c r="AH177" s="16">
        <f>AF177</f>
        <v>0</v>
      </c>
      <c r="AI177" s="28">
        <v>25</v>
      </c>
      <c r="AJ177" s="28">
        <v>-25</v>
      </c>
      <c r="AK177" s="16">
        <f>SUM(AH177:AJ177)</f>
        <v>0</v>
      </c>
      <c r="AL177" s="28"/>
    </row>
    <row r="178" spans="2:38" outlineLevel="1" x14ac:dyDescent="0.3">
      <c r="B178" s="20" t="s">
        <v>261</v>
      </c>
      <c r="D178" s="28">
        <v>0</v>
      </c>
      <c r="E178" s="28">
        <v>125</v>
      </c>
      <c r="F178" s="28">
        <v>-125</v>
      </c>
      <c r="G178" s="16">
        <f>SUM(D178:F178)</f>
        <v>0</v>
      </c>
      <c r="H178" s="23"/>
      <c r="I178" s="16">
        <f>G178</f>
        <v>0</v>
      </c>
      <c r="J178" s="28">
        <v>75</v>
      </c>
      <c r="K178" s="28">
        <v>-75</v>
      </c>
      <c r="L178" s="16">
        <f>SUM(I178:K178)</f>
        <v>0</v>
      </c>
      <c r="M178" s="23"/>
      <c r="N178" s="28">
        <v>0</v>
      </c>
      <c r="O178" s="28">
        <v>210.89599999999999</v>
      </c>
      <c r="P178" s="28">
        <v>-210.89599999999999</v>
      </c>
      <c r="Q178" s="16">
        <f>SUM(N178:P178)</f>
        <v>0</v>
      </c>
      <c r="R178" s="23"/>
      <c r="S178" s="16">
        <f>Q178</f>
        <v>0</v>
      </c>
      <c r="T178" s="28">
        <v>166.66943000000001</v>
      </c>
      <c r="U178" s="28">
        <v>-166.66943000000001</v>
      </c>
      <c r="V178" s="16">
        <f>SUM(S178:U178)</f>
        <v>0</v>
      </c>
      <c r="W178" s="23"/>
      <c r="X178" s="16">
        <f>V178</f>
        <v>0</v>
      </c>
      <c r="Y178" s="28">
        <v>150</v>
      </c>
      <c r="Z178" s="28">
        <v>-150</v>
      </c>
      <c r="AA178" s="16">
        <f>SUM(X178:Z178)</f>
        <v>0</v>
      </c>
      <c r="AB178" s="23"/>
      <c r="AC178" s="16">
        <f>AA178</f>
        <v>0</v>
      </c>
      <c r="AD178" s="28">
        <v>150</v>
      </c>
      <c r="AE178" s="28">
        <v>-150</v>
      </c>
      <c r="AF178" s="16">
        <f>SUM(AC178:AE178)</f>
        <v>0</v>
      </c>
      <c r="AG178" s="23"/>
      <c r="AH178" s="16">
        <f>AF178</f>
        <v>0</v>
      </c>
      <c r="AI178" s="28">
        <v>150</v>
      </c>
      <c r="AJ178" s="28">
        <v>-150</v>
      </c>
      <c r="AK178" s="16">
        <f>SUM(AH178:AJ178)</f>
        <v>0</v>
      </c>
      <c r="AL178" s="28"/>
    </row>
    <row r="179" spans="2:38" outlineLevel="1" x14ac:dyDescent="0.3">
      <c r="B179" s="20" t="s">
        <v>113</v>
      </c>
      <c r="D179" s="28">
        <v>0</v>
      </c>
      <c r="E179" s="28">
        <v>0</v>
      </c>
      <c r="F179" s="28">
        <v>0</v>
      </c>
      <c r="G179" s="16">
        <v>0</v>
      </c>
      <c r="H179" s="23"/>
      <c r="I179" s="16">
        <f>G179</f>
        <v>0</v>
      </c>
      <c r="J179" s="28">
        <v>55</v>
      </c>
      <c r="K179" s="28">
        <v>-55</v>
      </c>
      <c r="L179" s="16">
        <f>SUM(I179:K179)</f>
        <v>0</v>
      </c>
      <c r="M179" s="23"/>
      <c r="N179" s="28">
        <v>0</v>
      </c>
      <c r="O179" s="28">
        <v>0</v>
      </c>
      <c r="P179" s="28">
        <v>0</v>
      </c>
      <c r="Q179" s="16">
        <v>0</v>
      </c>
      <c r="R179" s="23"/>
      <c r="S179" s="28">
        <v>0</v>
      </c>
      <c r="T179" s="28">
        <v>0</v>
      </c>
      <c r="U179" s="28">
        <v>0</v>
      </c>
      <c r="V179" s="16">
        <v>0</v>
      </c>
      <c r="W179" s="23"/>
      <c r="X179" s="28">
        <v>0</v>
      </c>
      <c r="Y179" s="28">
        <v>0</v>
      </c>
      <c r="Z179" s="28">
        <v>0</v>
      </c>
      <c r="AA179" s="16">
        <v>0</v>
      </c>
      <c r="AB179" s="23"/>
      <c r="AC179" s="28">
        <v>0</v>
      </c>
      <c r="AD179" s="28">
        <v>0</v>
      </c>
      <c r="AE179" s="28">
        <v>0</v>
      </c>
      <c r="AF179" s="16">
        <v>0</v>
      </c>
      <c r="AG179" s="23"/>
      <c r="AH179" s="28">
        <v>0</v>
      </c>
      <c r="AI179" s="28">
        <v>0</v>
      </c>
      <c r="AJ179" s="28">
        <v>0</v>
      </c>
      <c r="AK179" s="16">
        <v>0</v>
      </c>
      <c r="AL179" s="28"/>
    </row>
    <row r="180" spans="2:38" s="6" customFormat="1" x14ac:dyDescent="0.3">
      <c r="B180" s="6" t="s">
        <v>52</v>
      </c>
      <c r="D180" s="29">
        <f>SUBTOTAL(9,D168:D179)</f>
        <v>1543.31233</v>
      </c>
      <c r="E180" s="29">
        <f>SUBTOTAL(9,E168:E179)</f>
        <v>1375</v>
      </c>
      <c r="F180" s="29">
        <f>SUBTOTAL(9,F168:F179)</f>
        <v>-2893.3123299999997</v>
      </c>
      <c r="G180" s="29">
        <f>SUBTOTAL(9,G168:G179)</f>
        <v>25</v>
      </c>
      <c r="H180" s="30"/>
      <c r="I180" s="29">
        <f>SUBTOTAL(9,I168:I179)</f>
        <v>25</v>
      </c>
      <c r="J180" s="29">
        <f>SUBTOTAL(9,J168:J179)</f>
        <v>790</v>
      </c>
      <c r="K180" s="29">
        <f>SUBTOTAL(9,K168:K179)</f>
        <v>-755</v>
      </c>
      <c r="L180" s="29">
        <f>SUBTOTAL(9,L168:L179)</f>
        <v>60</v>
      </c>
      <c r="M180" s="30"/>
      <c r="N180" s="29">
        <f>SUBTOTAL(9,N168:N177)</f>
        <v>1543.31233</v>
      </c>
      <c r="O180" s="29">
        <f>SUBTOTAL(9,O168:O177)</f>
        <v>1723.16489</v>
      </c>
      <c r="P180" s="29">
        <f>SUBTOTAL(9,P168:P177)</f>
        <v>-1644.59049</v>
      </c>
      <c r="Q180" s="29">
        <f>SUBTOTAL(9,Q168:Q177)</f>
        <v>1621.8867299999999</v>
      </c>
      <c r="R180" s="30"/>
      <c r="S180" s="29">
        <f>SUBTOTAL(9,S168:S177)</f>
        <v>1621.8867299999999</v>
      </c>
      <c r="T180" s="29">
        <f>SUBTOTAL(9,T168:T177)</f>
        <v>1918.2204399999998</v>
      </c>
      <c r="U180" s="29">
        <f>SUBTOTAL(9,U168:U177)</f>
        <v>-1201.1894199999999</v>
      </c>
      <c r="V180" s="29">
        <f>SUBTOTAL(9,V168:V177)</f>
        <v>2338.9177500000001</v>
      </c>
      <c r="W180" s="30"/>
      <c r="X180" s="29">
        <f>SUBTOTAL(9,X168:X177)</f>
        <v>2338.9177500000001</v>
      </c>
      <c r="Y180" s="29">
        <f>SUBTOTAL(9,Y168:Y177)</f>
        <v>1060</v>
      </c>
      <c r="Z180" s="29">
        <f>SUBTOTAL(9,Z168:Z177)</f>
        <v>-3313.9177500000001</v>
      </c>
      <c r="AA180" s="29">
        <f>SUBTOTAL(9,AA168:AA177)</f>
        <v>85</v>
      </c>
      <c r="AB180" s="30"/>
      <c r="AC180" s="29">
        <f>SUBTOTAL(9,AC168:AC177)</f>
        <v>85</v>
      </c>
      <c r="AD180" s="29">
        <f>SUBTOTAL(9,AD168:AD177)</f>
        <v>1475</v>
      </c>
      <c r="AE180" s="29">
        <f>SUBTOTAL(9,AE168:AE177)</f>
        <v>-975</v>
      </c>
      <c r="AF180" s="29">
        <f>SUBTOTAL(9,AF168:AF177)</f>
        <v>585</v>
      </c>
      <c r="AG180" s="30"/>
      <c r="AH180" s="29">
        <f>SUBTOTAL(9,AH168:AH177)</f>
        <v>585</v>
      </c>
      <c r="AI180" s="29">
        <f>SUBTOTAL(9,AI168:AI177)</f>
        <v>1750</v>
      </c>
      <c r="AJ180" s="29">
        <f>SUBTOTAL(9,AJ168:AJ177)</f>
        <v>-1675</v>
      </c>
      <c r="AK180" s="29">
        <f>SUBTOTAL(9,AK168:AK177)</f>
        <v>660</v>
      </c>
      <c r="AL180" s="29"/>
    </row>
    <row r="181" spans="2:38" s="6" customFormat="1" ht="4.5" customHeight="1" x14ac:dyDescent="0.3">
      <c r="D181" s="29"/>
      <c r="E181" s="29"/>
      <c r="F181" s="29"/>
      <c r="G181" s="29"/>
      <c r="H181" s="30"/>
      <c r="I181" s="29"/>
      <c r="J181" s="29"/>
      <c r="K181" s="29"/>
      <c r="L181" s="29"/>
      <c r="M181" s="30"/>
      <c r="N181" s="29"/>
      <c r="O181" s="29"/>
      <c r="P181" s="29"/>
      <c r="Q181" s="29"/>
      <c r="R181" s="30"/>
      <c r="S181" s="29"/>
      <c r="T181" s="29"/>
      <c r="U181" s="29"/>
      <c r="V181" s="29"/>
      <c r="W181" s="30"/>
      <c r="X181" s="29"/>
      <c r="Y181" s="29"/>
      <c r="Z181" s="29"/>
      <c r="AA181" s="29"/>
      <c r="AB181" s="30"/>
      <c r="AC181" s="29"/>
      <c r="AD181" s="29"/>
      <c r="AE181" s="29"/>
      <c r="AF181" s="29"/>
      <c r="AG181" s="30"/>
      <c r="AH181" s="29"/>
      <c r="AI181" s="29"/>
      <c r="AJ181" s="29"/>
      <c r="AK181" s="29"/>
      <c r="AL181" s="29"/>
    </row>
    <row r="182" spans="2:38" s="6" customFormat="1" x14ac:dyDescent="0.3">
      <c r="B182" s="6" t="s">
        <v>49</v>
      </c>
      <c r="D182" s="29"/>
      <c r="E182" s="29"/>
      <c r="F182" s="29"/>
      <c r="G182" s="29"/>
      <c r="H182" s="30"/>
      <c r="I182" s="29"/>
      <c r="J182" s="29"/>
      <c r="K182" s="29"/>
      <c r="L182" s="29"/>
      <c r="M182" s="30"/>
      <c r="N182" s="29"/>
      <c r="O182" s="29"/>
      <c r="P182" s="29"/>
      <c r="Q182" s="29"/>
      <c r="R182" s="30"/>
      <c r="S182" s="29"/>
      <c r="T182" s="29"/>
      <c r="U182" s="29"/>
      <c r="V182" s="29"/>
      <c r="W182" s="30"/>
      <c r="X182" s="29"/>
      <c r="Y182" s="29"/>
      <c r="Z182" s="29"/>
      <c r="AA182" s="29"/>
      <c r="AB182" s="30"/>
      <c r="AC182" s="29"/>
      <c r="AD182" s="29"/>
      <c r="AE182" s="29"/>
      <c r="AF182" s="29"/>
      <c r="AG182" s="30"/>
      <c r="AH182" s="29"/>
      <c r="AI182" s="29"/>
      <c r="AJ182" s="29"/>
      <c r="AK182" s="29"/>
      <c r="AL182" s="29"/>
    </row>
    <row r="183" spans="2:38" x14ac:dyDescent="0.3">
      <c r="B183" s="17" t="s">
        <v>262</v>
      </c>
      <c r="D183" s="16">
        <v>0</v>
      </c>
      <c r="E183" s="16">
        <v>623.78399999999999</v>
      </c>
      <c r="F183" s="16">
        <v>-623.78399999999999</v>
      </c>
      <c r="G183" s="16">
        <f t="shared" ref="G183:G191" si="86">SUM(D183:F183)</f>
        <v>0</v>
      </c>
      <c r="H183" s="23"/>
      <c r="I183" s="16">
        <f t="shared" ref="I183:I191" si="87">G183</f>
        <v>0</v>
      </c>
      <c r="J183" s="16">
        <v>567.01</v>
      </c>
      <c r="K183" s="16">
        <v>-567.01</v>
      </c>
      <c r="L183" s="16">
        <f t="shared" ref="L183:L191" si="88">SUM(I183:K183)</f>
        <v>0</v>
      </c>
      <c r="M183" s="23"/>
      <c r="N183" s="16">
        <v>0</v>
      </c>
      <c r="O183" s="16">
        <v>612.57865000000004</v>
      </c>
      <c r="P183" s="16">
        <v>-612.57865000000004</v>
      </c>
      <c r="Q183" s="16">
        <f t="shared" ref="Q183:Q191" si="89">SUM(N183:P183)</f>
        <v>0</v>
      </c>
      <c r="R183" s="23"/>
      <c r="S183" s="16">
        <f t="shared" ref="S183:S191" si="90">Q183</f>
        <v>0</v>
      </c>
      <c r="T183" s="16">
        <v>890.24768000000006</v>
      </c>
      <c r="U183" s="16">
        <v>-890.24768000000006</v>
      </c>
      <c r="V183" s="16">
        <f t="shared" ref="V183:V191" si="91">SUM(S183:U183)</f>
        <v>0</v>
      </c>
      <c r="W183" s="23"/>
      <c r="X183" s="16">
        <f t="shared" ref="X183:X191" si="92">V183</f>
        <v>0</v>
      </c>
      <c r="Y183" s="16">
        <v>675</v>
      </c>
      <c r="Z183" s="16">
        <v>-675</v>
      </c>
      <c r="AA183" s="16">
        <f t="shared" ref="AA183:AA191" si="93">SUM(X183:Z183)</f>
        <v>0</v>
      </c>
      <c r="AB183" s="23"/>
      <c r="AC183" s="16">
        <f t="shared" ref="AC183:AC191" si="94">AA183</f>
        <v>0</v>
      </c>
      <c r="AD183" s="16">
        <v>600</v>
      </c>
      <c r="AE183" s="16">
        <v>-600</v>
      </c>
      <c r="AF183" s="16">
        <f t="shared" ref="AF183:AF191" si="95">SUM(AC183:AE183)</f>
        <v>0</v>
      </c>
      <c r="AG183" s="23"/>
      <c r="AH183" s="16">
        <f t="shared" ref="AH183:AH191" si="96">AF183</f>
        <v>0</v>
      </c>
      <c r="AI183" s="16">
        <v>600</v>
      </c>
      <c r="AJ183" s="16">
        <v>-600</v>
      </c>
      <c r="AK183" s="16">
        <f t="shared" ref="AK183:AK191" si="97">SUM(AH183:AJ183)</f>
        <v>0</v>
      </c>
      <c r="AL183" s="16"/>
    </row>
    <row r="184" spans="2:38" x14ac:dyDescent="0.3">
      <c r="B184" s="17" t="s">
        <v>263</v>
      </c>
      <c r="D184" s="16">
        <v>0</v>
      </c>
      <c r="E184" s="16">
        <v>0</v>
      </c>
      <c r="F184" s="16">
        <v>0</v>
      </c>
      <c r="G184" s="16">
        <f t="shared" si="86"/>
        <v>0</v>
      </c>
      <c r="H184" s="23"/>
      <c r="I184" s="16">
        <f t="shared" si="87"/>
        <v>0</v>
      </c>
      <c r="J184" s="16">
        <v>700</v>
      </c>
      <c r="K184" s="16">
        <v>-700</v>
      </c>
      <c r="L184" s="16">
        <f t="shared" si="88"/>
        <v>0</v>
      </c>
      <c r="M184" s="23"/>
      <c r="N184" s="16">
        <v>0</v>
      </c>
      <c r="O184" s="16">
        <v>0</v>
      </c>
      <c r="P184" s="16">
        <v>0</v>
      </c>
      <c r="Q184" s="16">
        <f t="shared" si="89"/>
        <v>0</v>
      </c>
      <c r="R184" s="23"/>
      <c r="S184" s="16">
        <f t="shared" si="90"/>
        <v>0</v>
      </c>
      <c r="T184" s="16">
        <v>115.13014</v>
      </c>
      <c r="U184" s="16">
        <v>-115.13014</v>
      </c>
      <c r="V184" s="16">
        <f t="shared" si="91"/>
        <v>0</v>
      </c>
      <c r="W184" s="23"/>
      <c r="X184" s="16">
        <f t="shared" si="92"/>
        <v>0</v>
      </c>
      <c r="Y184" s="16">
        <v>400</v>
      </c>
      <c r="Z184" s="16">
        <v>-400</v>
      </c>
      <c r="AA184" s="16">
        <f t="shared" si="93"/>
        <v>0</v>
      </c>
      <c r="AB184" s="23"/>
      <c r="AC184" s="16">
        <f t="shared" si="94"/>
        <v>0</v>
      </c>
      <c r="AD184" s="16">
        <v>450</v>
      </c>
      <c r="AE184" s="16">
        <v>-450</v>
      </c>
      <c r="AF184" s="16">
        <f t="shared" si="95"/>
        <v>0</v>
      </c>
      <c r="AG184" s="23"/>
      <c r="AH184" s="16">
        <f t="shared" si="96"/>
        <v>0</v>
      </c>
      <c r="AI184" s="16">
        <v>300</v>
      </c>
      <c r="AJ184" s="16">
        <v>-300</v>
      </c>
      <c r="AK184" s="16">
        <f t="shared" si="97"/>
        <v>0</v>
      </c>
      <c r="AL184" s="16"/>
    </row>
    <row r="185" spans="2:38" x14ac:dyDescent="0.3">
      <c r="B185" s="17" t="s">
        <v>264</v>
      </c>
      <c r="D185" s="28">
        <v>0</v>
      </c>
      <c r="E185" s="28">
        <v>0</v>
      </c>
      <c r="F185" s="28">
        <v>0</v>
      </c>
      <c r="G185" s="16">
        <f t="shared" si="86"/>
        <v>0</v>
      </c>
      <c r="H185" s="23"/>
      <c r="I185" s="16">
        <f t="shared" si="87"/>
        <v>0</v>
      </c>
      <c r="J185" s="28">
        <v>0</v>
      </c>
      <c r="K185" s="28">
        <v>0</v>
      </c>
      <c r="L185" s="16">
        <f t="shared" si="88"/>
        <v>0</v>
      </c>
      <c r="M185" s="23"/>
      <c r="N185" s="28">
        <v>0</v>
      </c>
      <c r="O185" s="28">
        <v>0</v>
      </c>
      <c r="P185" s="28">
        <v>0</v>
      </c>
      <c r="Q185" s="16">
        <f t="shared" si="89"/>
        <v>0</v>
      </c>
      <c r="R185" s="23"/>
      <c r="S185" s="16">
        <f t="shared" si="90"/>
        <v>0</v>
      </c>
      <c r="T185" s="28">
        <v>0</v>
      </c>
      <c r="U185" s="28">
        <v>0</v>
      </c>
      <c r="V185" s="16">
        <f t="shared" si="91"/>
        <v>0</v>
      </c>
      <c r="W185" s="23"/>
      <c r="X185" s="16">
        <f t="shared" si="92"/>
        <v>0</v>
      </c>
      <c r="Y185" s="28">
        <v>400</v>
      </c>
      <c r="Z185" s="28">
        <v>-400</v>
      </c>
      <c r="AA185" s="16">
        <f t="shared" si="93"/>
        <v>0</v>
      </c>
      <c r="AB185" s="23"/>
      <c r="AC185" s="16">
        <f t="shared" si="94"/>
        <v>0</v>
      </c>
      <c r="AD185" s="28">
        <v>400</v>
      </c>
      <c r="AE185" s="28">
        <v>-400</v>
      </c>
      <c r="AF185" s="16">
        <f t="shared" si="95"/>
        <v>0</v>
      </c>
      <c r="AG185" s="23"/>
      <c r="AH185" s="16">
        <f t="shared" si="96"/>
        <v>0</v>
      </c>
      <c r="AI185" s="28">
        <v>400</v>
      </c>
      <c r="AJ185" s="28">
        <v>-400</v>
      </c>
      <c r="AK185" s="16">
        <f t="shared" si="97"/>
        <v>0</v>
      </c>
      <c r="AL185" s="28"/>
    </row>
    <row r="186" spans="2:38" x14ac:dyDescent="0.3">
      <c r="B186" s="17" t="s">
        <v>265</v>
      </c>
      <c r="D186" s="16">
        <v>185.23467000000002</v>
      </c>
      <c r="E186" s="16">
        <v>625</v>
      </c>
      <c r="F186" s="16">
        <v>-810.23467000000005</v>
      </c>
      <c r="G186" s="16">
        <f t="shared" si="86"/>
        <v>0</v>
      </c>
      <c r="H186" s="23"/>
      <c r="I186" s="16">
        <f t="shared" si="87"/>
        <v>0</v>
      </c>
      <c r="J186" s="16">
        <v>0</v>
      </c>
      <c r="K186" s="16">
        <v>0</v>
      </c>
      <c r="L186" s="16">
        <f t="shared" si="88"/>
        <v>0</v>
      </c>
      <c r="M186" s="23"/>
      <c r="N186" s="16">
        <v>185.23467000000002</v>
      </c>
      <c r="O186" s="16">
        <v>553.48193000000003</v>
      </c>
      <c r="P186" s="16">
        <v>-738.71659999999997</v>
      </c>
      <c r="Q186" s="16">
        <f t="shared" si="89"/>
        <v>0</v>
      </c>
      <c r="R186" s="23"/>
      <c r="S186" s="16">
        <f t="shared" si="90"/>
        <v>0</v>
      </c>
      <c r="T186" s="16">
        <v>0</v>
      </c>
      <c r="U186" s="16">
        <v>0</v>
      </c>
      <c r="V186" s="16">
        <f t="shared" si="91"/>
        <v>0</v>
      </c>
      <c r="W186" s="23"/>
      <c r="X186" s="16">
        <f t="shared" si="92"/>
        <v>0</v>
      </c>
      <c r="Y186" s="16">
        <v>0</v>
      </c>
      <c r="Z186" s="16">
        <v>0</v>
      </c>
      <c r="AA186" s="16">
        <f t="shared" si="93"/>
        <v>0</v>
      </c>
      <c r="AB186" s="23"/>
      <c r="AC186" s="16">
        <f t="shared" si="94"/>
        <v>0</v>
      </c>
      <c r="AD186" s="16">
        <v>0</v>
      </c>
      <c r="AE186" s="16">
        <v>0</v>
      </c>
      <c r="AF186" s="16">
        <f t="shared" si="95"/>
        <v>0</v>
      </c>
      <c r="AG186" s="23"/>
      <c r="AH186" s="16">
        <f t="shared" si="96"/>
        <v>0</v>
      </c>
      <c r="AI186" s="16">
        <v>0</v>
      </c>
      <c r="AJ186" s="16">
        <v>0</v>
      </c>
      <c r="AK186" s="16">
        <f t="shared" si="97"/>
        <v>0</v>
      </c>
      <c r="AL186" s="16"/>
    </row>
    <row r="187" spans="2:38" x14ac:dyDescent="0.3">
      <c r="B187" s="17" t="s">
        <v>266</v>
      </c>
      <c r="D187" s="28">
        <v>0</v>
      </c>
      <c r="E187" s="28">
        <v>95</v>
      </c>
      <c r="F187" s="28">
        <v>-95</v>
      </c>
      <c r="G187" s="16">
        <f t="shared" si="86"/>
        <v>0</v>
      </c>
      <c r="H187" s="23"/>
      <c r="I187" s="16">
        <f t="shared" si="87"/>
        <v>0</v>
      </c>
      <c r="J187" s="28">
        <v>0</v>
      </c>
      <c r="K187" s="28">
        <v>0</v>
      </c>
      <c r="L187" s="16">
        <f t="shared" si="88"/>
        <v>0</v>
      </c>
      <c r="M187" s="23"/>
      <c r="N187" s="28">
        <v>0</v>
      </c>
      <c r="O187" s="28">
        <v>16.44622</v>
      </c>
      <c r="P187" s="28">
        <v>0</v>
      </c>
      <c r="Q187" s="16">
        <f t="shared" si="89"/>
        <v>16.44622</v>
      </c>
      <c r="R187" s="23"/>
      <c r="S187" s="16">
        <f t="shared" si="90"/>
        <v>16.44622</v>
      </c>
      <c r="T187" s="28">
        <v>251.60749999999999</v>
      </c>
      <c r="U187" s="28">
        <v>0</v>
      </c>
      <c r="V187" s="16">
        <f t="shared" si="91"/>
        <v>268.05372</v>
      </c>
      <c r="W187" s="23"/>
      <c r="X187" s="16">
        <f t="shared" si="92"/>
        <v>268.05372</v>
      </c>
      <c r="Y187" s="28">
        <v>275</v>
      </c>
      <c r="Z187" s="28">
        <v>-543.05372</v>
      </c>
      <c r="AA187" s="16">
        <f t="shared" si="93"/>
        <v>0</v>
      </c>
      <c r="AB187" s="23"/>
      <c r="AC187" s="16">
        <f t="shared" si="94"/>
        <v>0</v>
      </c>
      <c r="AD187" s="28">
        <v>0</v>
      </c>
      <c r="AE187" s="28">
        <v>0</v>
      </c>
      <c r="AF187" s="16">
        <f t="shared" si="95"/>
        <v>0</v>
      </c>
      <c r="AG187" s="23"/>
      <c r="AH187" s="16">
        <f t="shared" si="96"/>
        <v>0</v>
      </c>
      <c r="AI187" s="28">
        <v>0</v>
      </c>
      <c r="AJ187" s="28">
        <v>0</v>
      </c>
      <c r="AK187" s="16">
        <f t="shared" si="97"/>
        <v>0</v>
      </c>
      <c r="AL187" s="28"/>
    </row>
    <row r="188" spans="2:38" x14ac:dyDescent="0.3">
      <c r="B188" s="17" t="s">
        <v>267</v>
      </c>
      <c r="D188" s="16">
        <v>0</v>
      </c>
      <c r="E188" s="16">
        <v>20</v>
      </c>
      <c r="F188" s="16">
        <v>0</v>
      </c>
      <c r="G188" s="16">
        <f t="shared" si="86"/>
        <v>20</v>
      </c>
      <c r="H188" s="23"/>
      <c r="I188" s="16">
        <f t="shared" si="87"/>
        <v>20</v>
      </c>
      <c r="J188" s="16">
        <v>280</v>
      </c>
      <c r="K188" s="16">
        <v>-300</v>
      </c>
      <c r="L188" s="16">
        <f t="shared" si="88"/>
        <v>0</v>
      </c>
      <c r="M188" s="23"/>
      <c r="N188" s="16">
        <v>0</v>
      </c>
      <c r="O188" s="16">
        <v>0</v>
      </c>
      <c r="P188" s="16">
        <v>0</v>
      </c>
      <c r="Q188" s="16">
        <f t="shared" si="89"/>
        <v>0</v>
      </c>
      <c r="R188" s="23"/>
      <c r="S188" s="16">
        <f t="shared" si="90"/>
        <v>0</v>
      </c>
      <c r="T188" s="16">
        <v>492.18221999999997</v>
      </c>
      <c r="U188" s="16">
        <v>-492.18221999999997</v>
      </c>
      <c r="V188" s="16">
        <f t="shared" si="91"/>
        <v>0</v>
      </c>
      <c r="W188" s="23"/>
      <c r="X188" s="16">
        <f t="shared" si="92"/>
        <v>0</v>
      </c>
      <c r="Y188" s="16">
        <v>0</v>
      </c>
      <c r="Z188" s="16">
        <v>0</v>
      </c>
      <c r="AA188" s="16">
        <f t="shared" si="93"/>
        <v>0</v>
      </c>
      <c r="AB188" s="23"/>
      <c r="AC188" s="16">
        <f t="shared" si="94"/>
        <v>0</v>
      </c>
      <c r="AD188" s="16">
        <v>0</v>
      </c>
      <c r="AE188" s="16">
        <v>0</v>
      </c>
      <c r="AF188" s="16">
        <f t="shared" si="95"/>
        <v>0</v>
      </c>
      <c r="AG188" s="23"/>
      <c r="AH188" s="16">
        <f t="shared" si="96"/>
        <v>0</v>
      </c>
      <c r="AI188" s="16">
        <v>0</v>
      </c>
      <c r="AJ188" s="16">
        <v>0</v>
      </c>
      <c r="AK188" s="16">
        <f t="shared" si="97"/>
        <v>0</v>
      </c>
      <c r="AL188" s="16"/>
    </row>
    <row r="189" spans="2:38" x14ac:dyDescent="0.3">
      <c r="B189" s="17" t="s">
        <v>268</v>
      </c>
      <c r="D189" s="28">
        <v>0</v>
      </c>
      <c r="E189" s="28">
        <v>0</v>
      </c>
      <c r="F189" s="28">
        <v>0</v>
      </c>
      <c r="G189" s="16">
        <f t="shared" si="86"/>
        <v>0</v>
      </c>
      <c r="H189" s="23"/>
      <c r="I189" s="16">
        <f t="shared" si="87"/>
        <v>0</v>
      </c>
      <c r="J189" s="28">
        <v>400</v>
      </c>
      <c r="K189" s="28">
        <v>0</v>
      </c>
      <c r="L189" s="16">
        <f t="shared" si="88"/>
        <v>400</v>
      </c>
      <c r="M189" s="23"/>
      <c r="N189" s="28">
        <v>0</v>
      </c>
      <c r="O189" s="28">
        <v>0</v>
      </c>
      <c r="P189" s="28">
        <v>0</v>
      </c>
      <c r="Q189" s="16">
        <f t="shared" si="89"/>
        <v>0</v>
      </c>
      <c r="R189" s="23"/>
      <c r="S189" s="16">
        <f t="shared" si="90"/>
        <v>0</v>
      </c>
      <c r="T189" s="28">
        <v>0</v>
      </c>
      <c r="U189" s="28">
        <v>0</v>
      </c>
      <c r="V189" s="16">
        <f t="shared" si="91"/>
        <v>0</v>
      </c>
      <c r="W189" s="23"/>
      <c r="X189" s="16">
        <f t="shared" si="92"/>
        <v>0</v>
      </c>
      <c r="Y189" s="28">
        <v>200</v>
      </c>
      <c r="Z189" s="28">
        <v>0</v>
      </c>
      <c r="AA189" s="16">
        <f t="shared" si="93"/>
        <v>200</v>
      </c>
      <c r="AB189" s="23"/>
      <c r="AC189" s="16">
        <f t="shared" si="94"/>
        <v>200</v>
      </c>
      <c r="AD189" s="28">
        <v>200</v>
      </c>
      <c r="AE189" s="28">
        <v>-400</v>
      </c>
      <c r="AF189" s="16">
        <f t="shared" si="95"/>
        <v>0</v>
      </c>
      <c r="AG189" s="23"/>
      <c r="AH189" s="16">
        <f t="shared" si="96"/>
        <v>0</v>
      </c>
      <c r="AI189" s="28">
        <v>0</v>
      </c>
      <c r="AJ189" s="28">
        <v>0</v>
      </c>
      <c r="AK189" s="16">
        <f t="shared" si="97"/>
        <v>0</v>
      </c>
      <c r="AL189" s="28"/>
    </row>
    <row r="190" spans="2:38" x14ac:dyDescent="0.3">
      <c r="B190" s="17" t="s">
        <v>269</v>
      </c>
      <c r="D190" s="16">
        <v>0</v>
      </c>
      <c r="E190" s="16">
        <v>0</v>
      </c>
      <c r="F190" s="16">
        <v>0</v>
      </c>
      <c r="G190" s="16">
        <f t="shared" si="86"/>
        <v>0</v>
      </c>
      <c r="H190" s="23"/>
      <c r="I190" s="16">
        <f t="shared" si="87"/>
        <v>0</v>
      </c>
      <c r="J190" s="16">
        <v>500</v>
      </c>
      <c r="K190" s="16">
        <v>0</v>
      </c>
      <c r="L190" s="16">
        <f t="shared" si="88"/>
        <v>500</v>
      </c>
      <c r="M190" s="23"/>
      <c r="N190" s="16">
        <v>0</v>
      </c>
      <c r="O190" s="16">
        <v>0</v>
      </c>
      <c r="P190" s="16">
        <v>0</v>
      </c>
      <c r="Q190" s="16">
        <f t="shared" si="89"/>
        <v>0</v>
      </c>
      <c r="R190" s="23"/>
      <c r="S190" s="16">
        <f t="shared" si="90"/>
        <v>0</v>
      </c>
      <c r="T190" s="16">
        <v>0</v>
      </c>
      <c r="U190" s="16">
        <v>0</v>
      </c>
      <c r="V190" s="16">
        <f t="shared" si="91"/>
        <v>0</v>
      </c>
      <c r="W190" s="23"/>
      <c r="X190" s="16">
        <f t="shared" si="92"/>
        <v>0</v>
      </c>
      <c r="Y190" s="16">
        <v>0</v>
      </c>
      <c r="Z190" s="16">
        <v>0</v>
      </c>
      <c r="AA190" s="16">
        <f t="shared" si="93"/>
        <v>0</v>
      </c>
      <c r="AB190" s="23"/>
      <c r="AC190" s="16">
        <f t="shared" si="94"/>
        <v>0</v>
      </c>
      <c r="AD190" s="16">
        <v>100</v>
      </c>
      <c r="AE190" s="16">
        <v>0</v>
      </c>
      <c r="AF190" s="16">
        <f t="shared" si="95"/>
        <v>100</v>
      </c>
      <c r="AG190" s="23"/>
      <c r="AH190" s="16">
        <f t="shared" si="96"/>
        <v>100</v>
      </c>
      <c r="AI190" s="16">
        <v>500</v>
      </c>
      <c r="AJ190" s="16">
        <v>0</v>
      </c>
      <c r="AK190" s="16">
        <f t="shared" si="97"/>
        <v>600</v>
      </c>
      <c r="AL190" s="16"/>
    </row>
    <row r="191" spans="2:38" x14ac:dyDescent="0.3">
      <c r="B191" s="17" t="s">
        <v>270</v>
      </c>
      <c r="D191" s="16">
        <v>0</v>
      </c>
      <c r="E191" s="16">
        <v>0</v>
      </c>
      <c r="F191" s="16">
        <v>0</v>
      </c>
      <c r="G191" s="16">
        <f t="shared" si="86"/>
        <v>0</v>
      </c>
      <c r="H191" s="23"/>
      <c r="I191" s="16">
        <f t="shared" si="87"/>
        <v>0</v>
      </c>
      <c r="J191" s="16">
        <v>0</v>
      </c>
      <c r="K191" s="16">
        <v>0</v>
      </c>
      <c r="L191" s="16">
        <f t="shared" si="88"/>
        <v>0</v>
      </c>
      <c r="M191" s="23"/>
      <c r="N191" s="16">
        <v>0</v>
      </c>
      <c r="O191" s="16">
        <v>0</v>
      </c>
      <c r="P191" s="16">
        <v>0</v>
      </c>
      <c r="Q191" s="16">
        <f t="shared" si="89"/>
        <v>0</v>
      </c>
      <c r="R191" s="23"/>
      <c r="S191" s="16">
        <f t="shared" si="90"/>
        <v>0</v>
      </c>
      <c r="T191" s="16">
        <v>453.5</v>
      </c>
      <c r="U191" s="16">
        <v>-453.5</v>
      </c>
      <c r="V191" s="16">
        <f t="shared" si="91"/>
        <v>0</v>
      </c>
      <c r="W191" s="23"/>
      <c r="X191" s="16">
        <f t="shared" si="92"/>
        <v>0</v>
      </c>
      <c r="Y191" s="16">
        <v>0</v>
      </c>
      <c r="Z191" s="16">
        <v>0</v>
      </c>
      <c r="AA191" s="16">
        <f t="shared" si="93"/>
        <v>0</v>
      </c>
      <c r="AB191" s="23"/>
      <c r="AC191" s="16">
        <f t="shared" si="94"/>
        <v>0</v>
      </c>
      <c r="AD191" s="16">
        <v>0</v>
      </c>
      <c r="AE191" s="16">
        <v>0</v>
      </c>
      <c r="AF191" s="16">
        <f t="shared" si="95"/>
        <v>0</v>
      </c>
      <c r="AG191" s="23"/>
      <c r="AH191" s="16">
        <f t="shared" si="96"/>
        <v>0</v>
      </c>
      <c r="AI191" s="16">
        <v>0</v>
      </c>
      <c r="AJ191" s="16">
        <v>0</v>
      </c>
      <c r="AK191" s="16">
        <f t="shared" si="97"/>
        <v>0</v>
      </c>
      <c r="AL191" s="16"/>
    </row>
    <row r="192" spans="2:38" x14ac:dyDescent="0.3">
      <c r="B192" s="17" t="s">
        <v>86</v>
      </c>
      <c r="D192" s="16">
        <f>SUBTOTAL(9,D193:D246)</f>
        <v>154.33947000000001</v>
      </c>
      <c r="E192" s="16">
        <f>SUBTOTAL(9,E193:E246)</f>
        <v>1232.277</v>
      </c>
      <c r="F192" s="16">
        <f>SUBTOTAL(9,F193:F246)</f>
        <v>-1266.6164699999999</v>
      </c>
      <c r="G192" s="16">
        <f>SUBTOTAL(9,G193:G246)</f>
        <v>120</v>
      </c>
      <c r="H192" s="23"/>
      <c r="I192" s="16">
        <f>SUBTOTAL(9,I193:I246)</f>
        <v>120</v>
      </c>
      <c r="J192" s="16">
        <f>SUBTOTAL(9,J193:J246)</f>
        <v>925</v>
      </c>
      <c r="K192" s="16">
        <f>SUBTOTAL(9,K193:K246)</f>
        <v>-1045</v>
      </c>
      <c r="L192" s="16">
        <f>SUBTOTAL(9,L193:L246)</f>
        <v>0</v>
      </c>
      <c r="M192" s="23"/>
      <c r="N192" s="16">
        <f>SUBTOTAL(9,N193:N246)</f>
        <v>154.33947000000001</v>
      </c>
      <c r="O192" s="16">
        <f>SUBTOTAL(9,O193:O246)</f>
        <v>1348.9400900000001</v>
      </c>
      <c r="P192" s="16">
        <f>SUBTOTAL(9,P193:P246)</f>
        <v>-1491.0238000000002</v>
      </c>
      <c r="Q192" s="16">
        <f>SUBTOTAL(9,Q193:Q246)</f>
        <v>12.255759999999999</v>
      </c>
      <c r="R192" s="23"/>
      <c r="S192" s="16">
        <f>SUBTOTAL(9,S193:S246)</f>
        <v>12.255759999999999</v>
      </c>
      <c r="T192" s="16">
        <f>SUBTOTAL(9,T193:T246)</f>
        <v>1329.2918800000002</v>
      </c>
      <c r="U192" s="16">
        <f>SUBTOTAL(9,U193:U246)</f>
        <v>-1248.3097800000003</v>
      </c>
      <c r="V192" s="16">
        <f>SUBTOTAL(9,V193:V246)</f>
        <v>93.237860000000012</v>
      </c>
      <c r="W192" s="23"/>
      <c r="X192" s="16">
        <f>SUBTOTAL(9,X193:X246)</f>
        <v>93.237860000000012</v>
      </c>
      <c r="Y192" s="16">
        <f>SUBTOTAL(9,Y193:Y246)</f>
        <v>1185</v>
      </c>
      <c r="Z192" s="16">
        <f>SUBTOTAL(9,Z193:Z246)</f>
        <v>-998.66913</v>
      </c>
      <c r="AA192" s="16">
        <f>SUBTOTAL(9,AA193:AA246)</f>
        <v>279.56873000000002</v>
      </c>
      <c r="AB192" s="23"/>
      <c r="AC192" s="16">
        <f>SUBTOTAL(9,AC193:AC246)</f>
        <v>279.56873000000002</v>
      </c>
      <c r="AD192" s="16">
        <f>SUBTOTAL(9,AD193:AD246)</f>
        <v>1585</v>
      </c>
      <c r="AE192" s="16">
        <f>SUBTOTAL(9,AE193:AE246)</f>
        <v>-1760</v>
      </c>
      <c r="AF192" s="16">
        <f>SUBTOTAL(9,AF193:AF246)</f>
        <v>104.56873</v>
      </c>
      <c r="AG192" s="23"/>
      <c r="AH192" s="16">
        <f>SUBTOTAL(9,AH193:AH246)</f>
        <v>104.56873</v>
      </c>
      <c r="AI192" s="16">
        <f>SUBTOTAL(9,AI193:AI246)</f>
        <v>1730</v>
      </c>
      <c r="AJ192" s="16">
        <f>SUBTOTAL(9,AJ193:AJ246)</f>
        <v>-1694.56873</v>
      </c>
      <c r="AK192" s="16">
        <f>SUBTOTAL(9,AK193:AK246)</f>
        <v>140</v>
      </c>
      <c r="AL192" s="16"/>
    </row>
    <row r="193" spans="2:38" outlineLevel="1" x14ac:dyDescent="0.3">
      <c r="B193" s="20" t="s">
        <v>271</v>
      </c>
      <c r="D193" s="28">
        <v>0</v>
      </c>
      <c r="E193" s="28">
        <v>10</v>
      </c>
      <c r="F193" s="28">
        <v>-10</v>
      </c>
      <c r="G193" s="16">
        <f t="shared" ref="G193:G224" si="98">SUM(D193:F193)</f>
        <v>0</v>
      </c>
      <c r="H193" s="23"/>
      <c r="I193" s="16">
        <f t="shared" ref="I193:I224" si="99">G193</f>
        <v>0</v>
      </c>
      <c r="J193" s="28">
        <v>10</v>
      </c>
      <c r="K193" s="28">
        <v>-10</v>
      </c>
      <c r="L193" s="16">
        <f t="shared" ref="L193:L224" si="100">SUM(I193:K193)</f>
        <v>0</v>
      </c>
      <c r="M193" s="23"/>
      <c r="N193" s="28">
        <v>0</v>
      </c>
      <c r="O193" s="28">
        <v>18.75637</v>
      </c>
      <c r="P193" s="28">
        <v>-18.75637</v>
      </c>
      <c r="Q193" s="16">
        <f t="shared" ref="Q193:Q224" si="101">SUM(N193:P193)</f>
        <v>0</v>
      </c>
      <c r="R193" s="23"/>
      <c r="S193" s="16">
        <f t="shared" ref="S193:S210" si="102">Q193</f>
        <v>0</v>
      </c>
      <c r="T193" s="28">
        <v>18.237580000000001</v>
      </c>
      <c r="U193" s="28">
        <v>-18.237580000000001</v>
      </c>
      <c r="V193" s="16">
        <f t="shared" ref="V193:V224" si="103">SUM(S193:U193)</f>
        <v>0</v>
      </c>
      <c r="W193" s="23"/>
      <c r="X193" s="16">
        <f t="shared" ref="X193:X210" si="104">V193</f>
        <v>0</v>
      </c>
      <c r="Y193" s="28">
        <v>10</v>
      </c>
      <c r="Z193" s="28">
        <v>-10</v>
      </c>
      <c r="AA193" s="16">
        <f t="shared" ref="AA193:AA224" si="105">SUM(X193:Z193)</f>
        <v>0</v>
      </c>
      <c r="AB193" s="23"/>
      <c r="AC193" s="16">
        <f t="shared" ref="AC193:AC210" si="106">AA193</f>
        <v>0</v>
      </c>
      <c r="AD193" s="28">
        <v>10</v>
      </c>
      <c r="AE193" s="28">
        <v>-10</v>
      </c>
      <c r="AF193" s="16">
        <f t="shared" ref="AF193:AF224" si="107">SUM(AC193:AE193)</f>
        <v>0</v>
      </c>
      <c r="AG193" s="23"/>
      <c r="AH193" s="16">
        <f t="shared" ref="AH193:AH210" si="108">AF193</f>
        <v>0</v>
      </c>
      <c r="AI193" s="28">
        <v>510</v>
      </c>
      <c r="AJ193" s="28">
        <v>-510</v>
      </c>
      <c r="AK193" s="16">
        <f t="shared" ref="AK193:AK224" si="109">SUM(AH193:AJ193)</f>
        <v>0</v>
      </c>
      <c r="AL193" s="16"/>
    </row>
    <row r="194" spans="2:38" outlineLevel="1" x14ac:dyDescent="0.3">
      <c r="B194" s="20" t="s">
        <v>272</v>
      </c>
      <c r="D194" s="16">
        <v>0</v>
      </c>
      <c r="E194" s="16">
        <v>75</v>
      </c>
      <c r="F194" s="16">
        <v>-75</v>
      </c>
      <c r="G194" s="16">
        <f t="shared" si="98"/>
        <v>0</v>
      </c>
      <c r="H194" s="23"/>
      <c r="I194" s="16">
        <f t="shared" si="99"/>
        <v>0</v>
      </c>
      <c r="J194" s="16">
        <v>75</v>
      </c>
      <c r="K194" s="16">
        <v>-75</v>
      </c>
      <c r="L194" s="16">
        <f t="shared" si="100"/>
        <v>0</v>
      </c>
      <c r="M194" s="23"/>
      <c r="N194" s="16">
        <v>0</v>
      </c>
      <c r="O194" s="16">
        <v>61.359360000000002</v>
      </c>
      <c r="P194" s="16">
        <v>-61.359360000000002</v>
      </c>
      <c r="Q194" s="16">
        <f t="shared" si="101"/>
        <v>0</v>
      </c>
      <c r="R194" s="23"/>
      <c r="S194" s="16">
        <f t="shared" si="102"/>
        <v>0</v>
      </c>
      <c r="T194" s="16">
        <v>138.32139999999998</v>
      </c>
      <c r="U194" s="16">
        <v>-138.32139999999998</v>
      </c>
      <c r="V194" s="16">
        <f t="shared" si="103"/>
        <v>0</v>
      </c>
      <c r="W194" s="23"/>
      <c r="X194" s="16">
        <f t="shared" si="104"/>
        <v>0</v>
      </c>
      <c r="Y194" s="16">
        <v>160</v>
      </c>
      <c r="Z194" s="16">
        <v>-160</v>
      </c>
      <c r="AA194" s="16">
        <f t="shared" si="105"/>
        <v>0</v>
      </c>
      <c r="AB194" s="23"/>
      <c r="AC194" s="16">
        <f t="shared" si="106"/>
        <v>0</v>
      </c>
      <c r="AD194" s="16">
        <v>160</v>
      </c>
      <c r="AE194" s="16">
        <v>-160</v>
      </c>
      <c r="AF194" s="16">
        <f t="shared" si="107"/>
        <v>0</v>
      </c>
      <c r="AG194" s="23"/>
      <c r="AH194" s="16">
        <f t="shared" si="108"/>
        <v>0</v>
      </c>
      <c r="AI194" s="16">
        <v>160</v>
      </c>
      <c r="AJ194" s="16">
        <v>-160</v>
      </c>
      <c r="AK194" s="16">
        <f t="shared" si="109"/>
        <v>0</v>
      </c>
      <c r="AL194" s="28"/>
    </row>
    <row r="195" spans="2:38" outlineLevel="1" x14ac:dyDescent="0.3">
      <c r="B195" s="20" t="s">
        <v>273</v>
      </c>
      <c r="D195" s="28">
        <v>23.706700000000001</v>
      </c>
      <c r="E195" s="28">
        <v>40</v>
      </c>
      <c r="F195" s="28">
        <v>-63.706699999999998</v>
      </c>
      <c r="G195" s="16">
        <f t="shared" si="98"/>
        <v>0</v>
      </c>
      <c r="H195" s="23"/>
      <c r="I195" s="16">
        <f t="shared" si="99"/>
        <v>0</v>
      </c>
      <c r="J195" s="28">
        <v>25</v>
      </c>
      <c r="K195" s="28">
        <v>-25</v>
      </c>
      <c r="L195" s="16">
        <f t="shared" si="100"/>
        <v>0</v>
      </c>
      <c r="M195" s="23"/>
      <c r="N195" s="28">
        <v>23.706700000000001</v>
      </c>
      <c r="O195" s="28">
        <v>0.54470000000000007</v>
      </c>
      <c r="P195" s="28">
        <v>-24.2514</v>
      </c>
      <c r="Q195" s="16">
        <f t="shared" si="101"/>
        <v>0</v>
      </c>
      <c r="R195" s="23"/>
      <c r="S195" s="16">
        <f t="shared" si="102"/>
        <v>0</v>
      </c>
      <c r="T195" s="28">
        <v>37.258319999999998</v>
      </c>
      <c r="U195" s="28">
        <v>-37.258319999999998</v>
      </c>
      <c r="V195" s="16">
        <f t="shared" si="103"/>
        <v>0</v>
      </c>
      <c r="W195" s="23"/>
      <c r="X195" s="16">
        <f t="shared" si="104"/>
        <v>0</v>
      </c>
      <c r="Y195" s="28">
        <v>25</v>
      </c>
      <c r="Z195" s="28">
        <v>-25</v>
      </c>
      <c r="AA195" s="16">
        <f t="shared" si="105"/>
        <v>0</v>
      </c>
      <c r="AB195" s="23"/>
      <c r="AC195" s="16">
        <f t="shared" si="106"/>
        <v>0</v>
      </c>
      <c r="AD195" s="28">
        <v>25</v>
      </c>
      <c r="AE195" s="28">
        <v>-25</v>
      </c>
      <c r="AF195" s="16">
        <f t="shared" si="107"/>
        <v>0</v>
      </c>
      <c r="AG195" s="23"/>
      <c r="AH195" s="16">
        <f t="shared" si="108"/>
        <v>0</v>
      </c>
      <c r="AI195" s="28">
        <v>25</v>
      </c>
      <c r="AJ195" s="28">
        <v>-25</v>
      </c>
      <c r="AK195" s="16">
        <f t="shared" si="109"/>
        <v>0</v>
      </c>
      <c r="AL195" s="28"/>
    </row>
    <row r="196" spans="2:38" outlineLevel="1" x14ac:dyDescent="0.3">
      <c r="B196" s="20" t="s">
        <v>274</v>
      </c>
      <c r="D196" s="16">
        <v>0.44816</v>
      </c>
      <c r="E196" s="16">
        <v>200</v>
      </c>
      <c r="F196" s="16">
        <v>-200.44816</v>
      </c>
      <c r="G196" s="16">
        <f t="shared" si="98"/>
        <v>0</v>
      </c>
      <c r="H196" s="23"/>
      <c r="I196" s="16">
        <f t="shared" si="99"/>
        <v>0</v>
      </c>
      <c r="J196" s="16">
        <v>0</v>
      </c>
      <c r="K196" s="16">
        <v>0</v>
      </c>
      <c r="L196" s="16">
        <f t="shared" si="100"/>
        <v>0</v>
      </c>
      <c r="M196" s="23"/>
      <c r="N196" s="16">
        <v>0.44816</v>
      </c>
      <c r="O196" s="16">
        <v>200.69345999999999</v>
      </c>
      <c r="P196" s="16">
        <v>-201.14161999999999</v>
      </c>
      <c r="Q196" s="16">
        <f t="shared" si="101"/>
        <v>0</v>
      </c>
      <c r="R196" s="23"/>
      <c r="S196" s="16">
        <f t="shared" si="102"/>
        <v>0</v>
      </c>
      <c r="T196" s="16">
        <v>0</v>
      </c>
      <c r="U196" s="16">
        <v>0</v>
      </c>
      <c r="V196" s="16">
        <f t="shared" si="103"/>
        <v>0</v>
      </c>
      <c r="W196" s="23"/>
      <c r="X196" s="16">
        <f t="shared" si="104"/>
        <v>0</v>
      </c>
      <c r="Y196" s="16">
        <v>0</v>
      </c>
      <c r="Z196" s="16">
        <v>0</v>
      </c>
      <c r="AA196" s="16">
        <f t="shared" si="105"/>
        <v>0</v>
      </c>
      <c r="AB196" s="23"/>
      <c r="AC196" s="16">
        <f t="shared" si="106"/>
        <v>0</v>
      </c>
      <c r="AD196" s="16">
        <v>0</v>
      </c>
      <c r="AE196" s="16">
        <v>0</v>
      </c>
      <c r="AF196" s="16">
        <f t="shared" si="107"/>
        <v>0</v>
      </c>
      <c r="AG196" s="23"/>
      <c r="AH196" s="16">
        <f t="shared" si="108"/>
        <v>0</v>
      </c>
      <c r="AI196" s="16">
        <v>0</v>
      </c>
      <c r="AJ196" s="16">
        <v>0</v>
      </c>
      <c r="AK196" s="16">
        <f t="shared" si="109"/>
        <v>0</v>
      </c>
      <c r="AL196" s="16"/>
    </row>
    <row r="197" spans="2:38" outlineLevel="1" x14ac:dyDescent="0.3">
      <c r="B197" s="20" t="s">
        <v>275</v>
      </c>
      <c r="D197" s="16">
        <v>0</v>
      </c>
      <c r="E197" s="16">
        <v>189.02699999999999</v>
      </c>
      <c r="F197" s="16">
        <v>-189.02699999999999</v>
      </c>
      <c r="G197" s="16">
        <f t="shared" si="98"/>
        <v>0</v>
      </c>
      <c r="H197" s="23"/>
      <c r="I197" s="16">
        <f t="shared" si="99"/>
        <v>0</v>
      </c>
      <c r="J197" s="16">
        <v>0</v>
      </c>
      <c r="K197" s="16">
        <v>0</v>
      </c>
      <c r="L197" s="16">
        <f t="shared" si="100"/>
        <v>0</v>
      </c>
      <c r="M197" s="23"/>
      <c r="N197" s="16">
        <v>0</v>
      </c>
      <c r="O197" s="16">
        <v>189.86769000000001</v>
      </c>
      <c r="P197" s="16">
        <v>-189.86769000000001</v>
      </c>
      <c r="Q197" s="16">
        <f t="shared" si="101"/>
        <v>0</v>
      </c>
      <c r="R197" s="23"/>
      <c r="S197" s="16">
        <f t="shared" si="102"/>
        <v>0</v>
      </c>
      <c r="T197" s="16">
        <v>0</v>
      </c>
      <c r="U197" s="16">
        <v>0</v>
      </c>
      <c r="V197" s="16">
        <f t="shared" si="103"/>
        <v>0</v>
      </c>
      <c r="W197" s="23"/>
      <c r="X197" s="16">
        <f t="shared" si="104"/>
        <v>0</v>
      </c>
      <c r="Y197" s="16">
        <v>0</v>
      </c>
      <c r="Z197" s="16">
        <v>0</v>
      </c>
      <c r="AA197" s="16">
        <f t="shared" si="105"/>
        <v>0</v>
      </c>
      <c r="AB197" s="23"/>
      <c r="AC197" s="16">
        <f t="shared" si="106"/>
        <v>0</v>
      </c>
      <c r="AD197" s="16">
        <v>0</v>
      </c>
      <c r="AE197" s="16">
        <v>0</v>
      </c>
      <c r="AF197" s="16">
        <f t="shared" si="107"/>
        <v>0</v>
      </c>
      <c r="AG197" s="23"/>
      <c r="AH197" s="16">
        <f t="shared" si="108"/>
        <v>0</v>
      </c>
      <c r="AI197" s="16">
        <v>0</v>
      </c>
      <c r="AJ197" s="16">
        <v>0</v>
      </c>
      <c r="AK197" s="16">
        <f t="shared" si="109"/>
        <v>0</v>
      </c>
      <c r="AL197" s="16"/>
    </row>
    <row r="198" spans="2:38" outlineLevel="1" x14ac:dyDescent="0.3">
      <c r="B198" s="20" t="s">
        <v>276</v>
      </c>
      <c r="D198" s="16">
        <v>89.626649999999998</v>
      </c>
      <c r="E198" s="16">
        <v>45</v>
      </c>
      <c r="F198" s="16">
        <v>-134.62664999999998</v>
      </c>
      <c r="G198" s="16">
        <f t="shared" si="98"/>
        <v>0</v>
      </c>
      <c r="H198" s="23"/>
      <c r="I198" s="16">
        <f t="shared" si="99"/>
        <v>0</v>
      </c>
      <c r="J198" s="16">
        <v>0</v>
      </c>
      <c r="K198" s="16">
        <v>0</v>
      </c>
      <c r="L198" s="16">
        <f t="shared" si="100"/>
        <v>0</v>
      </c>
      <c r="M198" s="23"/>
      <c r="N198" s="16">
        <v>89.626649999999998</v>
      </c>
      <c r="O198" s="16">
        <v>43.501489999999997</v>
      </c>
      <c r="P198" s="16">
        <v>-133.12814</v>
      </c>
      <c r="Q198" s="16">
        <f t="shared" si="101"/>
        <v>0</v>
      </c>
      <c r="R198" s="23"/>
      <c r="S198" s="16">
        <f t="shared" si="102"/>
        <v>0</v>
      </c>
      <c r="T198" s="16">
        <v>0</v>
      </c>
      <c r="U198" s="16">
        <v>0</v>
      </c>
      <c r="V198" s="16">
        <f t="shared" si="103"/>
        <v>0</v>
      </c>
      <c r="W198" s="23"/>
      <c r="X198" s="16">
        <f t="shared" si="104"/>
        <v>0</v>
      </c>
      <c r="Y198" s="16">
        <v>0</v>
      </c>
      <c r="Z198" s="16">
        <v>0</v>
      </c>
      <c r="AA198" s="16">
        <f t="shared" si="105"/>
        <v>0</v>
      </c>
      <c r="AB198" s="23"/>
      <c r="AC198" s="16">
        <f t="shared" si="106"/>
        <v>0</v>
      </c>
      <c r="AD198" s="16">
        <v>0</v>
      </c>
      <c r="AE198" s="16">
        <v>0</v>
      </c>
      <c r="AF198" s="16">
        <f t="shared" si="107"/>
        <v>0</v>
      </c>
      <c r="AG198" s="23"/>
      <c r="AH198" s="16">
        <f t="shared" si="108"/>
        <v>0</v>
      </c>
      <c r="AI198" s="16">
        <v>0</v>
      </c>
      <c r="AJ198" s="16">
        <v>0</v>
      </c>
      <c r="AK198" s="16">
        <f t="shared" si="109"/>
        <v>0</v>
      </c>
      <c r="AL198" s="16"/>
    </row>
    <row r="199" spans="2:38" outlineLevel="1" x14ac:dyDescent="0.3">
      <c r="B199" s="20" t="s">
        <v>277</v>
      </c>
      <c r="D199" s="16">
        <v>0</v>
      </c>
      <c r="E199" s="16">
        <v>110</v>
      </c>
      <c r="F199" s="16">
        <v>-110</v>
      </c>
      <c r="G199" s="16">
        <f t="shared" si="98"/>
        <v>0</v>
      </c>
      <c r="H199" s="23"/>
      <c r="I199" s="16">
        <f t="shared" si="99"/>
        <v>0</v>
      </c>
      <c r="J199" s="16">
        <v>0</v>
      </c>
      <c r="K199" s="16">
        <v>0</v>
      </c>
      <c r="L199" s="16">
        <f t="shared" si="100"/>
        <v>0</v>
      </c>
      <c r="M199" s="23"/>
      <c r="N199" s="16">
        <v>0</v>
      </c>
      <c r="O199" s="16">
        <v>28.66339</v>
      </c>
      <c r="P199" s="16">
        <v>-28.66339</v>
      </c>
      <c r="Q199" s="16">
        <f t="shared" si="101"/>
        <v>0</v>
      </c>
      <c r="R199" s="23"/>
      <c r="S199" s="16">
        <f t="shared" si="102"/>
        <v>0</v>
      </c>
      <c r="T199" s="16">
        <v>0</v>
      </c>
      <c r="U199" s="16">
        <v>0</v>
      </c>
      <c r="V199" s="16">
        <f t="shared" si="103"/>
        <v>0</v>
      </c>
      <c r="W199" s="23"/>
      <c r="X199" s="16">
        <f t="shared" si="104"/>
        <v>0</v>
      </c>
      <c r="Y199" s="16">
        <v>0</v>
      </c>
      <c r="Z199" s="16">
        <v>0</v>
      </c>
      <c r="AA199" s="16">
        <f t="shared" si="105"/>
        <v>0</v>
      </c>
      <c r="AB199" s="23"/>
      <c r="AC199" s="16">
        <f t="shared" si="106"/>
        <v>0</v>
      </c>
      <c r="AD199" s="16">
        <v>0</v>
      </c>
      <c r="AE199" s="16">
        <v>0</v>
      </c>
      <c r="AF199" s="16">
        <f t="shared" si="107"/>
        <v>0</v>
      </c>
      <c r="AG199" s="23"/>
      <c r="AH199" s="16">
        <f t="shared" si="108"/>
        <v>0</v>
      </c>
      <c r="AI199" s="16">
        <v>0</v>
      </c>
      <c r="AJ199" s="16">
        <v>0</v>
      </c>
      <c r="AK199" s="16">
        <f t="shared" si="109"/>
        <v>0</v>
      </c>
      <c r="AL199" s="16"/>
    </row>
    <row r="200" spans="2:38" outlineLevel="1" x14ac:dyDescent="0.3">
      <c r="B200" s="20" t="s">
        <v>278</v>
      </c>
      <c r="D200" s="16">
        <v>0</v>
      </c>
      <c r="E200" s="16">
        <v>120</v>
      </c>
      <c r="F200" s="16">
        <v>0</v>
      </c>
      <c r="G200" s="16">
        <f t="shared" si="98"/>
        <v>120</v>
      </c>
      <c r="H200" s="23"/>
      <c r="I200" s="16">
        <f t="shared" si="99"/>
        <v>120</v>
      </c>
      <c r="J200" s="16">
        <v>125</v>
      </c>
      <c r="K200" s="16">
        <v>-245</v>
      </c>
      <c r="L200" s="16">
        <f t="shared" si="100"/>
        <v>0</v>
      </c>
      <c r="M200" s="23"/>
      <c r="N200" s="16">
        <v>0</v>
      </c>
      <c r="O200" s="16">
        <v>85.805520000000001</v>
      </c>
      <c r="P200" s="16">
        <v>-85.805520000000001</v>
      </c>
      <c r="Q200" s="16">
        <f t="shared" si="101"/>
        <v>0</v>
      </c>
      <c r="R200" s="23"/>
      <c r="S200" s="16">
        <f t="shared" si="102"/>
        <v>0</v>
      </c>
      <c r="T200" s="16">
        <v>0</v>
      </c>
      <c r="U200" s="16">
        <v>0</v>
      </c>
      <c r="V200" s="16">
        <f t="shared" si="103"/>
        <v>0</v>
      </c>
      <c r="W200" s="23"/>
      <c r="X200" s="16">
        <f t="shared" si="104"/>
        <v>0</v>
      </c>
      <c r="Y200" s="16">
        <v>100</v>
      </c>
      <c r="Z200" s="16">
        <v>0</v>
      </c>
      <c r="AA200" s="16">
        <f t="shared" si="105"/>
        <v>100</v>
      </c>
      <c r="AB200" s="23"/>
      <c r="AC200" s="16">
        <f t="shared" si="106"/>
        <v>100</v>
      </c>
      <c r="AD200" s="16">
        <v>25</v>
      </c>
      <c r="AE200" s="16">
        <v>-125</v>
      </c>
      <c r="AF200" s="16">
        <f t="shared" si="107"/>
        <v>0</v>
      </c>
      <c r="AG200" s="23"/>
      <c r="AH200" s="16">
        <f t="shared" si="108"/>
        <v>0</v>
      </c>
      <c r="AI200" s="16">
        <v>0</v>
      </c>
      <c r="AJ200" s="16">
        <v>0</v>
      </c>
      <c r="AK200" s="16">
        <f t="shared" si="109"/>
        <v>0</v>
      </c>
      <c r="AL200" s="16"/>
    </row>
    <row r="201" spans="2:38" outlineLevel="1" x14ac:dyDescent="0.3">
      <c r="B201" s="20" t="s">
        <v>279</v>
      </c>
      <c r="D201" s="16"/>
      <c r="E201" s="16"/>
      <c r="F201" s="16"/>
      <c r="G201" s="16">
        <f t="shared" si="98"/>
        <v>0</v>
      </c>
      <c r="H201" s="23"/>
      <c r="I201" s="16">
        <f t="shared" si="99"/>
        <v>0</v>
      </c>
      <c r="J201" s="16">
        <v>0</v>
      </c>
      <c r="K201" s="16">
        <v>0</v>
      </c>
      <c r="L201" s="16">
        <f t="shared" si="100"/>
        <v>0</v>
      </c>
      <c r="M201" s="23"/>
      <c r="N201" s="16">
        <v>0</v>
      </c>
      <c r="O201" s="16">
        <v>0</v>
      </c>
      <c r="P201" s="16">
        <v>0</v>
      </c>
      <c r="Q201" s="16">
        <f t="shared" si="101"/>
        <v>0</v>
      </c>
      <c r="R201" s="23"/>
      <c r="S201" s="16">
        <f t="shared" si="102"/>
        <v>0</v>
      </c>
      <c r="T201" s="16">
        <v>362.37227000000001</v>
      </c>
      <c r="U201" s="16">
        <v>-362.37227000000001</v>
      </c>
      <c r="V201" s="16">
        <f t="shared" si="103"/>
        <v>0</v>
      </c>
      <c r="W201" s="23"/>
      <c r="X201" s="16">
        <f t="shared" si="104"/>
        <v>0</v>
      </c>
      <c r="Y201" s="16">
        <v>0</v>
      </c>
      <c r="Z201" s="16">
        <v>0</v>
      </c>
      <c r="AA201" s="16">
        <f t="shared" si="105"/>
        <v>0</v>
      </c>
      <c r="AB201" s="23"/>
      <c r="AC201" s="16">
        <f t="shared" si="106"/>
        <v>0</v>
      </c>
      <c r="AD201" s="16">
        <v>0</v>
      </c>
      <c r="AE201" s="16">
        <v>0</v>
      </c>
      <c r="AF201" s="16">
        <f t="shared" si="107"/>
        <v>0</v>
      </c>
      <c r="AG201" s="23"/>
      <c r="AH201" s="16">
        <f t="shared" si="108"/>
        <v>0</v>
      </c>
      <c r="AI201" s="16">
        <v>0</v>
      </c>
      <c r="AJ201" s="16">
        <v>0</v>
      </c>
      <c r="AK201" s="16">
        <f t="shared" si="109"/>
        <v>0</v>
      </c>
      <c r="AL201" s="16"/>
    </row>
    <row r="202" spans="2:38" outlineLevel="1" x14ac:dyDescent="0.3">
      <c r="B202" s="20" t="s">
        <v>280</v>
      </c>
      <c r="D202" s="16">
        <v>0</v>
      </c>
      <c r="E202" s="16">
        <v>0</v>
      </c>
      <c r="F202" s="16">
        <v>0</v>
      </c>
      <c r="G202" s="16">
        <f t="shared" si="98"/>
        <v>0</v>
      </c>
      <c r="H202" s="23"/>
      <c r="I202" s="16">
        <f t="shared" si="99"/>
        <v>0</v>
      </c>
      <c r="J202" s="16">
        <v>0</v>
      </c>
      <c r="K202" s="16">
        <v>0</v>
      </c>
      <c r="L202" s="16">
        <f t="shared" si="100"/>
        <v>0</v>
      </c>
      <c r="M202" s="23"/>
      <c r="N202" s="16">
        <v>0</v>
      </c>
      <c r="O202" s="16">
        <v>0</v>
      </c>
      <c r="P202" s="16">
        <v>0</v>
      </c>
      <c r="Q202" s="16">
        <f t="shared" si="101"/>
        <v>0</v>
      </c>
      <c r="R202" s="23"/>
      <c r="S202" s="16">
        <f t="shared" si="102"/>
        <v>0</v>
      </c>
      <c r="T202" s="16">
        <v>73.726210000000009</v>
      </c>
      <c r="U202" s="16">
        <v>0</v>
      </c>
      <c r="V202" s="16">
        <f t="shared" si="103"/>
        <v>73.726210000000009</v>
      </c>
      <c r="W202" s="23"/>
      <c r="X202" s="16">
        <f t="shared" si="104"/>
        <v>73.726210000000009</v>
      </c>
      <c r="Y202" s="16">
        <v>0</v>
      </c>
      <c r="Z202" s="16">
        <v>-73.726210000000009</v>
      </c>
      <c r="AA202" s="16">
        <f t="shared" si="105"/>
        <v>0</v>
      </c>
      <c r="AB202" s="23"/>
      <c r="AC202" s="16">
        <f t="shared" si="106"/>
        <v>0</v>
      </c>
      <c r="AD202" s="16">
        <v>0</v>
      </c>
      <c r="AE202" s="16">
        <v>0</v>
      </c>
      <c r="AF202" s="16">
        <f t="shared" si="107"/>
        <v>0</v>
      </c>
      <c r="AG202" s="23"/>
      <c r="AH202" s="16">
        <f t="shared" si="108"/>
        <v>0</v>
      </c>
      <c r="AI202" s="16">
        <v>0</v>
      </c>
      <c r="AJ202" s="16">
        <v>0</v>
      </c>
      <c r="AK202" s="16">
        <f t="shared" si="109"/>
        <v>0</v>
      </c>
      <c r="AL202" s="16"/>
    </row>
    <row r="203" spans="2:38" outlineLevel="1" x14ac:dyDescent="0.3">
      <c r="B203" s="20" t="s">
        <v>281</v>
      </c>
      <c r="D203" s="16">
        <v>0</v>
      </c>
      <c r="E203" s="16">
        <v>0</v>
      </c>
      <c r="F203" s="16">
        <v>0</v>
      </c>
      <c r="G203" s="16">
        <f t="shared" si="98"/>
        <v>0</v>
      </c>
      <c r="H203" s="23"/>
      <c r="I203" s="16">
        <f t="shared" si="99"/>
        <v>0</v>
      </c>
      <c r="J203" s="16">
        <v>0</v>
      </c>
      <c r="K203" s="16">
        <v>0</v>
      </c>
      <c r="L203" s="16">
        <f t="shared" si="100"/>
        <v>0</v>
      </c>
      <c r="M203" s="23"/>
      <c r="N203" s="16">
        <v>0</v>
      </c>
      <c r="O203" s="16">
        <v>0</v>
      </c>
      <c r="P203" s="16">
        <v>0</v>
      </c>
      <c r="Q203" s="16">
        <f t="shared" si="101"/>
        <v>0</v>
      </c>
      <c r="R203" s="23"/>
      <c r="S203" s="16">
        <f t="shared" si="102"/>
        <v>0</v>
      </c>
      <c r="T203" s="16">
        <v>89.297889999999995</v>
      </c>
      <c r="U203" s="16">
        <v>-89.297889999999995</v>
      </c>
      <c r="V203" s="16">
        <f t="shared" si="103"/>
        <v>0</v>
      </c>
      <c r="W203" s="23"/>
      <c r="X203" s="16">
        <f t="shared" si="104"/>
        <v>0</v>
      </c>
      <c r="Y203" s="16">
        <v>0</v>
      </c>
      <c r="Z203" s="16">
        <v>0</v>
      </c>
      <c r="AA203" s="16">
        <f t="shared" si="105"/>
        <v>0</v>
      </c>
      <c r="AB203" s="23"/>
      <c r="AC203" s="16">
        <f t="shared" si="106"/>
        <v>0</v>
      </c>
      <c r="AD203" s="16">
        <v>0</v>
      </c>
      <c r="AE203" s="16">
        <v>0</v>
      </c>
      <c r="AF203" s="16">
        <f t="shared" si="107"/>
        <v>0</v>
      </c>
      <c r="AG203" s="23"/>
      <c r="AH203" s="16">
        <f t="shared" si="108"/>
        <v>0</v>
      </c>
      <c r="AI203" s="16">
        <v>0</v>
      </c>
      <c r="AJ203" s="16">
        <v>0</v>
      </c>
      <c r="AK203" s="16">
        <f t="shared" si="109"/>
        <v>0</v>
      </c>
      <c r="AL203" s="16"/>
    </row>
    <row r="204" spans="2:38" outlineLevel="1" x14ac:dyDescent="0.3">
      <c r="B204" s="20" t="s">
        <v>282</v>
      </c>
      <c r="D204" s="16">
        <v>0</v>
      </c>
      <c r="E204" s="16">
        <v>0</v>
      </c>
      <c r="F204" s="16">
        <v>0</v>
      </c>
      <c r="G204" s="16">
        <f t="shared" si="98"/>
        <v>0</v>
      </c>
      <c r="H204" s="23"/>
      <c r="I204" s="16">
        <f t="shared" si="99"/>
        <v>0</v>
      </c>
      <c r="J204" s="16">
        <v>0</v>
      </c>
      <c r="K204" s="16">
        <v>0</v>
      </c>
      <c r="L204" s="16">
        <f t="shared" si="100"/>
        <v>0</v>
      </c>
      <c r="M204" s="23"/>
      <c r="N204" s="16">
        <v>0</v>
      </c>
      <c r="O204" s="16">
        <v>0</v>
      </c>
      <c r="P204" s="16">
        <v>0</v>
      </c>
      <c r="Q204" s="16">
        <f t="shared" si="101"/>
        <v>0</v>
      </c>
      <c r="R204" s="23"/>
      <c r="S204" s="16">
        <f t="shared" si="102"/>
        <v>0</v>
      </c>
      <c r="T204" s="16">
        <v>80.952500000000001</v>
      </c>
      <c r="U204" s="16">
        <v>-80.952500000000001</v>
      </c>
      <c r="V204" s="16">
        <f t="shared" si="103"/>
        <v>0</v>
      </c>
      <c r="W204" s="23"/>
      <c r="X204" s="16">
        <f t="shared" si="104"/>
        <v>0</v>
      </c>
      <c r="Y204" s="16">
        <v>0</v>
      </c>
      <c r="Z204" s="16">
        <v>0</v>
      </c>
      <c r="AA204" s="16">
        <f t="shared" si="105"/>
        <v>0</v>
      </c>
      <c r="AB204" s="23"/>
      <c r="AC204" s="16">
        <f t="shared" si="106"/>
        <v>0</v>
      </c>
      <c r="AD204" s="16">
        <v>0</v>
      </c>
      <c r="AE204" s="16">
        <v>0</v>
      </c>
      <c r="AF204" s="16">
        <f t="shared" si="107"/>
        <v>0</v>
      </c>
      <c r="AG204" s="23"/>
      <c r="AH204" s="16">
        <f t="shared" si="108"/>
        <v>0</v>
      </c>
      <c r="AI204" s="16">
        <v>0</v>
      </c>
      <c r="AJ204" s="16">
        <v>0</v>
      </c>
      <c r="AK204" s="16">
        <f t="shared" si="109"/>
        <v>0</v>
      </c>
      <c r="AL204" s="16"/>
    </row>
    <row r="205" spans="2:38" outlineLevel="1" x14ac:dyDescent="0.3">
      <c r="B205" s="20" t="s">
        <v>283</v>
      </c>
      <c r="D205" s="16">
        <v>0</v>
      </c>
      <c r="E205" s="16">
        <v>0</v>
      </c>
      <c r="F205" s="16">
        <v>0</v>
      </c>
      <c r="G205" s="16">
        <f t="shared" si="98"/>
        <v>0</v>
      </c>
      <c r="H205" s="23"/>
      <c r="I205" s="16">
        <f t="shared" si="99"/>
        <v>0</v>
      </c>
      <c r="J205" s="16">
        <v>0</v>
      </c>
      <c r="K205" s="16">
        <v>0</v>
      </c>
      <c r="L205" s="16">
        <f t="shared" si="100"/>
        <v>0</v>
      </c>
      <c r="M205" s="23"/>
      <c r="N205" s="16">
        <v>0</v>
      </c>
      <c r="O205" s="16">
        <v>0</v>
      </c>
      <c r="P205" s="16">
        <v>0</v>
      </c>
      <c r="Q205" s="16">
        <f t="shared" si="101"/>
        <v>0</v>
      </c>
      <c r="R205" s="23"/>
      <c r="S205" s="16">
        <f t="shared" si="102"/>
        <v>0</v>
      </c>
      <c r="T205" s="16">
        <v>34.005960000000002</v>
      </c>
      <c r="U205" s="16">
        <v>-34.005960000000002</v>
      </c>
      <c r="V205" s="16">
        <f t="shared" si="103"/>
        <v>0</v>
      </c>
      <c r="W205" s="23"/>
      <c r="X205" s="16">
        <f t="shared" si="104"/>
        <v>0</v>
      </c>
      <c r="Y205" s="16">
        <v>0</v>
      </c>
      <c r="Z205" s="16">
        <v>0</v>
      </c>
      <c r="AA205" s="16">
        <f t="shared" si="105"/>
        <v>0</v>
      </c>
      <c r="AB205" s="23"/>
      <c r="AC205" s="16">
        <f t="shared" si="106"/>
        <v>0</v>
      </c>
      <c r="AD205" s="16">
        <v>0</v>
      </c>
      <c r="AE205" s="16">
        <v>0</v>
      </c>
      <c r="AF205" s="16">
        <f t="shared" si="107"/>
        <v>0</v>
      </c>
      <c r="AG205" s="23"/>
      <c r="AH205" s="16">
        <f t="shared" si="108"/>
        <v>0</v>
      </c>
      <c r="AI205" s="16">
        <v>0</v>
      </c>
      <c r="AJ205" s="16">
        <v>0</v>
      </c>
      <c r="AK205" s="16">
        <f t="shared" si="109"/>
        <v>0</v>
      </c>
      <c r="AL205" s="16"/>
    </row>
    <row r="206" spans="2:38" outlineLevel="1" x14ac:dyDescent="0.3">
      <c r="B206" s="20" t="s">
        <v>284</v>
      </c>
      <c r="D206" s="16">
        <v>0</v>
      </c>
      <c r="E206" s="16">
        <v>0</v>
      </c>
      <c r="F206" s="16">
        <v>0</v>
      </c>
      <c r="G206" s="16">
        <f t="shared" si="98"/>
        <v>0</v>
      </c>
      <c r="H206" s="23"/>
      <c r="I206" s="16">
        <f t="shared" si="99"/>
        <v>0</v>
      </c>
      <c r="J206" s="16">
        <v>0</v>
      </c>
      <c r="K206" s="16">
        <v>0</v>
      </c>
      <c r="L206" s="16">
        <f t="shared" si="100"/>
        <v>0</v>
      </c>
      <c r="M206" s="23"/>
      <c r="N206" s="16">
        <v>0</v>
      </c>
      <c r="O206" s="16">
        <v>0</v>
      </c>
      <c r="P206" s="16">
        <v>0</v>
      </c>
      <c r="Q206" s="16">
        <f t="shared" si="101"/>
        <v>0</v>
      </c>
      <c r="R206" s="23"/>
      <c r="S206" s="16">
        <f t="shared" si="102"/>
        <v>0</v>
      </c>
      <c r="T206" s="16">
        <v>0</v>
      </c>
      <c r="U206" s="16">
        <v>0</v>
      </c>
      <c r="V206" s="16">
        <f t="shared" si="103"/>
        <v>0</v>
      </c>
      <c r="W206" s="23"/>
      <c r="X206" s="16">
        <f t="shared" si="104"/>
        <v>0</v>
      </c>
      <c r="Y206" s="16">
        <v>0</v>
      </c>
      <c r="Z206" s="16">
        <v>0</v>
      </c>
      <c r="AA206" s="16">
        <f t="shared" si="105"/>
        <v>0</v>
      </c>
      <c r="AB206" s="23"/>
      <c r="AC206" s="16">
        <f t="shared" si="106"/>
        <v>0</v>
      </c>
      <c r="AD206" s="16">
        <v>250</v>
      </c>
      <c r="AE206" s="16">
        <v>-250</v>
      </c>
      <c r="AF206" s="16">
        <f t="shared" si="107"/>
        <v>0</v>
      </c>
      <c r="AG206" s="23"/>
      <c r="AH206" s="16">
        <f t="shared" si="108"/>
        <v>0</v>
      </c>
      <c r="AI206" s="16">
        <v>0</v>
      </c>
      <c r="AJ206" s="16">
        <v>0</v>
      </c>
      <c r="AK206" s="16">
        <f t="shared" si="109"/>
        <v>0</v>
      </c>
      <c r="AL206" s="16"/>
    </row>
    <row r="207" spans="2:38" outlineLevel="1" x14ac:dyDescent="0.3">
      <c r="B207" s="20" t="s">
        <v>285</v>
      </c>
      <c r="D207" s="16">
        <v>0</v>
      </c>
      <c r="E207" s="16">
        <v>0</v>
      </c>
      <c r="F207" s="16">
        <v>0</v>
      </c>
      <c r="G207" s="16">
        <f t="shared" si="98"/>
        <v>0</v>
      </c>
      <c r="H207" s="23"/>
      <c r="I207" s="16">
        <f t="shared" si="99"/>
        <v>0</v>
      </c>
      <c r="J207" s="16">
        <v>80</v>
      </c>
      <c r="K207" s="16">
        <v>-80</v>
      </c>
      <c r="L207" s="16">
        <f t="shared" si="100"/>
        <v>0</v>
      </c>
      <c r="M207" s="23"/>
      <c r="N207" s="16">
        <v>0</v>
      </c>
      <c r="O207" s="16">
        <v>0</v>
      </c>
      <c r="P207" s="16">
        <v>0</v>
      </c>
      <c r="Q207" s="16">
        <f t="shared" si="101"/>
        <v>0</v>
      </c>
      <c r="R207" s="23"/>
      <c r="S207" s="16">
        <f t="shared" si="102"/>
        <v>0</v>
      </c>
      <c r="T207" s="16">
        <v>0</v>
      </c>
      <c r="U207" s="16">
        <v>0</v>
      </c>
      <c r="V207" s="16">
        <f t="shared" si="103"/>
        <v>0</v>
      </c>
      <c r="W207" s="23"/>
      <c r="X207" s="16">
        <f t="shared" si="104"/>
        <v>0</v>
      </c>
      <c r="Y207" s="16">
        <v>0</v>
      </c>
      <c r="Z207" s="16">
        <v>0</v>
      </c>
      <c r="AA207" s="16">
        <f t="shared" si="105"/>
        <v>0</v>
      </c>
      <c r="AB207" s="23"/>
      <c r="AC207" s="16">
        <f t="shared" si="106"/>
        <v>0</v>
      </c>
      <c r="AD207" s="16">
        <v>80</v>
      </c>
      <c r="AE207" s="16">
        <v>-80</v>
      </c>
      <c r="AF207" s="16">
        <f t="shared" si="107"/>
        <v>0</v>
      </c>
      <c r="AG207" s="23"/>
      <c r="AH207" s="16">
        <f t="shared" si="108"/>
        <v>0</v>
      </c>
      <c r="AI207" s="16">
        <v>0</v>
      </c>
      <c r="AJ207" s="16">
        <v>0</v>
      </c>
      <c r="AK207" s="16">
        <f t="shared" si="109"/>
        <v>0</v>
      </c>
      <c r="AL207" s="16"/>
    </row>
    <row r="208" spans="2:38" outlineLevel="1" x14ac:dyDescent="0.3">
      <c r="B208" s="20" t="s">
        <v>286</v>
      </c>
      <c r="D208" s="16">
        <v>0</v>
      </c>
      <c r="E208" s="16">
        <v>0</v>
      </c>
      <c r="F208" s="16">
        <v>0</v>
      </c>
      <c r="G208" s="16">
        <f t="shared" si="98"/>
        <v>0</v>
      </c>
      <c r="H208" s="23"/>
      <c r="I208" s="16">
        <f t="shared" si="99"/>
        <v>0</v>
      </c>
      <c r="J208" s="16">
        <v>0</v>
      </c>
      <c r="K208" s="16">
        <v>0</v>
      </c>
      <c r="L208" s="16">
        <f t="shared" si="100"/>
        <v>0</v>
      </c>
      <c r="M208" s="23"/>
      <c r="N208" s="16">
        <v>0</v>
      </c>
      <c r="O208" s="16">
        <v>0</v>
      </c>
      <c r="P208" s="16">
        <v>0</v>
      </c>
      <c r="Q208" s="16">
        <f t="shared" si="101"/>
        <v>0</v>
      </c>
      <c r="R208" s="23"/>
      <c r="S208" s="16">
        <f t="shared" si="102"/>
        <v>0</v>
      </c>
      <c r="T208" s="16">
        <v>0</v>
      </c>
      <c r="U208" s="16">
        <v>0</v>
      </c>
      <c r="V208" s="16">
        <f t="shared" si="103"/>
        <v>0</v>
      </c>
      <c r="W208" s="23"/>
      <c r="X208" s="16">
        <f t="shared" si="104"/>
        <v>0</v>
      </c>
      <c r="Y208" s="16">
        <v>0</v>
      </c>
      <c r="Z208" s="16">
        <v>0</v>
      </c>
      <c r="AA208" s="16">
        <f t="shared" si="105"/>
        <v>0</v>
      </c>
      <c r="AB208" s="23"/>
      <c r="AC208" s="16">
        <f t="shared" si="106"/>
        <v>0</v>
      </c>
      <c r="AD208" s="16">
        <v>260</v>
      </c>
      <c r="AE208" s="16">
        <v>-260</v>
      </c>
      <c r="AF208" s="16">
        <f t="shared" si="107"/>
        <v>0</v>
      </c>
      <c r="AG208" s="23"/>
      <c r="AH208" s="16">
        <f t="shared" si="108"/>
        <v>0</v>
      </c>
      <c r="AI208" s="16">
        <v>0</v>
      </c>
      <c r="AJ208" s="16">
        <v>0</v>
      </c>
      <c r="AK208" s="16">
        <f t="shared" si="109"/>
        <v>0</v>
      </c>
      <c r="AL208" s="16"/>
    </row>
    <row r="209" spans="2:38" outlineLevel="1" x14ac:dyDescent="0.3">
      <c r="B209" s="20" t="s">
        <v>287</v>
      </c>
      <c r="D209" s="16">
        <v>0</v>
      </c>
      <c r="E209" s="16">
        <v>0</v>
      </c>
      <c r="F209" s="16">
        <v>0</v>
      </c>
      <c r="G209" s="16">
        <f t="shared" si="98"/>
        <v>0</v>
      </c>
      <c r="H209" s="23"/>
      <c r="I209" s="16">
        <f t="shared" si="99"/>
        <v>0</v>
      </c>
      <c r="J209" s="16">
        <v>60</v>
      </c>
      <c r="K209" s="16">
        <v>-60</v>
      </c>
      <c r="L209" s="16">
        <f t="shared" si="100"/>
        <v>0</v>
      </c>
      <c r="M209" s="23"/>
      <c r="N209" s="16">
        <v>0</v>
      </c>
      <c r="O209" s="16">
        <v>0</v>
      </c>
      <c r="P209" s="16">
        <v>0</v>
      </c>
      <c r="Q209" s="16">
        <f t="shared" si="101"/>
        <v>0</v>
      </c>
      <c r="R209" s="23"/>
      <c r="S209" s="16">
        <f t="shared" si="102"/>
        <v>0</v>
      </c>
      <c r="T209" s="16">
        <v>0</v>
      </c>
      <c r="U209" s="16">
        <v>0</v>
      </c>
      <c r="V209" s="16">
        <f t="shared" si="103"/>
        <v>0</v>
      </c>
      <c r="W209" s="23"/>
      <c r="X209" s="16">
        <f t="shared" si="104"/>
        <v>0</v>
      </c>
      <c r="Y209" s="16">
        <v>0</v>
      </c>
      <c r="Z209" s="16">
        <v>0</v>
      </c>
      <c r="AA209" s="16">
        <f t="shared" si="105"/>
        <v>0</v>
      </c>
      <c r="AB209" s="23"/>
      <c r="AC209" s="16">
        <f t="shared" si="106"/>
        <v>0</v>
      </c>
      <c r="AD209" s="16">
        <v>0</v>
      </c>
      <c r="AE209" s="16">
        <v>0</v>
      </c>
      <c r="AF209" s="16">
        <f t="shared" si="107"/>
        <v>0</v>
      </c>
      <c r="AG209" s="23"/>
      <c r="AH209" s="16">
        <f t="shared" si="108"/>
        <v>0</v>
      </c>
      <c r="AI209" s="16">
        <v>40</v>
      </c>
      <c r="AJ209" s="16">
        <v>0</v>
      </c>
      <c r="AK209" s="16">
        <f t="shared" si="109"/>
        <v>40</v>
      </c>
      <c r="AL209" s="16"/>
    </row>
    <row r="210" spans="2:38" outlineLevel="1" x14ac:dyDescent="0.3">
      <c r="B210" s="20" t="s">
        <v>288</v>
      </c>
      <c r="D210" s="16">
        <v>0</v>
      </c>
      <c r="E210" s="16">
        <v>0</v>
      </c>
      <c r="F210" s="16">
        <v>0</v>
      </c>
      <c r="G210" s="16">
        <f t="shared" si="98"/>
        <v>0</v>
      </c>
      <c r="H210" s="23"/>
      <c r="I210" s="16">
        <f t="shared" si="99"/>
        <v>0</v>
      </c>
      <c r="J210" s="16">
        <v>40</v>
      </c>
      <c r="K210" s="16">
        <v>-40</v>
      </c>
      <c r="L210" s="16">
        <f t="shared" si="100"/>
        <v>0</v>
      </c>
      <c r="M210" s="23"/>
      <c r="N210" s="16">
        <v>0</v>
      </c>
      <c r="O210" s="16">
        <v>0</v>
      </c>
      <c r="P210" s="16">
        <v>0</v>
      </c>
      <c r="Q210" s="16">
        <f t="shared" si="101"/>
        <v>0</v>
      </c>
      <c r="R210" s="23"/>
      <c r="S210" s="16">
        <f t="shared" si="102"/>
        <v>0</v>
      </c>
      <c r="T210" s="16">
        <v>0</v>
      </c>
      <c r="U210" s="16">
        <v>0</v>
      </c>
      <c r="V210" s="16">
        <f t="shared" si="103"/>
        <v>0</v>
      </c>
      <c r="W210" s="23"/>
      <c r="X210" s="16">
        <f t="shared" si="104"/>
        <v>0</v>
      </c>
      <c r="Y210" s="16">
        <v>0</v>
      </c>
      <c r="Z210" s="16">
        <v>0</v>
      </c>
      <c r="AA210" s="16">
        <f t="shared" si="105"/>
        <v>0</v>
      </c>
      <c r="AB210" s="23"/>
      <c r="AC210" s="16">
        <f t="shared" si="106"/>
        <v>0</v>
      </c>
      <c r="AD210" s="16">
        <v>0</v>
      </c>
      <c r="AE210" s="16">
        <v>0</v>
      </c>
      <c r="AF210" s="16">
        <f t="shared" si="107"/>
        <v>0</v>
      </c>
      <c r="AG210" s="23"/>
      <c r="AH210" s="16">
        <f t="shared" si="108"/>
        <v>0</v>
      </c>
      <c r="AI210" s="16">
        <v>40</v>
      </c>
      <c r="AJ210" s="16">
        <v>-40</v>
      </c>
      <c r="AK210" s="16">
        <f t="shared" si="109"/>
        <v>0</v>
      </c>
      <c r="AL210" s="16"/>
    </row>
    <row r="211" spans="2:38" outlineLevel="1" x14ac:dyDescent="0.3">
      <c r="B211" s="20" t="s">
        <v>114</v>
      </c>
      <c r="D211" s="16">
        <v>0</v>
      </c>
      <c r="E211" s="16">
        <v>0</v>
      </c>
      <c r="F211" s="16">
        <v>0</v>
      </c>
      <c r="G211" s="16">
        <f t="shared" si="98"/>
        <v>0</v>
      </c>
      <c r="H211" s="23"/>
      <c r="I211" s="16">
        <f t="shared" si="99"/>
        <v>0</v>
      </c>
      <c r="J211" s="16">
        <v>30</v>
      </c>
      <c r="K211" s="16">
        <v>-30</v>
      </c>
      <c r="L211" s="16">
        <f t="shared" si="100"/>
        <v>0</v>
      </c>
      <c r="M211" s="23"/>
      <c r="N211" s="16">
        <v>0</v>
      </c>
      <c r="O211" s="16">
        <v>0</v>
      </c>
      <c r="P211" s="16">
        <v>0</v>
      </c>
      <c r="Q211" s="16">
        <f t="shared" si="101"/>
        <v>0</v>
      </c>
      <c r="R211" s="23"/>
      <c r="S211" s="16">
        <v>0</v>
      </c>
      <c r="T211" s="16">
        <v>0</v>
      </c>
      <c r="U211" s="16">
        <v>0</v>
      </c>
      <c r="V211" s="16">
        <f t="shared" si="103"/>
        <v>0</v>
      </c>
      <c r="W211" s="23"/>
      <c r="X211" s="16">
        <v>0</v>
      </c>
      <c r="Y211" s="16">
        <v>0</v>
      </c>
      <c r="Z211" s="16">
        <v>0</v>
      </c>
      <c r="AA211" s="16">
        <f t="shared" si="105"/>
        <v>0</v>
      </c>
      <c r="AB211" s="23"/>
      <c r="AC211" s="16">
        <v>0</v>
      </c>
      <c r="AD211" s="16">
        <v>0</v>
      </c>
      <c r="AE211" s="16">
        <v>0</v>
      </c>
      <c r="AF211" s="16">
        <f t="shared" si="107"/>
        <v>0</v>
      </c>
      <c r="AG211" s="23"/>
      <c r="AH211" s="16">
        <v>0</v>
      </c>
      <c r="AI211" s="16">
        <v>0</v>
      </c>
      <c r="AJ211" s="16">
        <v>0</v>
      </c>
      <c r="AK211" s="16">
        <f t="shared" si="109"/>
        <v>0</v>
      </c>
      <c r="AL211" s="16"/>
    </row>
    <row r="212" spans="2:38" outlineLevel="1" x14ac:dyDescent="0.3">
      <c r="B212" s="20" t="s">
        <v>115</v>
      </c>
      <c r="D212" s="16">
        <v>0</v>
      </c>
      <c r="E212" s="16">
        <v>0</v>
      </c>
      <c r="F212" s="16">
        <v>0</v>
      </c>
      <c r="G212" s="16">
        <f t="shared" si="98"/>
        <v>0</v>
      </c>
      <c r="H212" s="23"/>
      <c r="I212" s="16">
        <f t="shared" si="99"/>
        <v>0</v>
      </c>
      <c r="J212" s="16">
        <v>80</v>
      </c>
      <c r="K212" s="16">
        <v>-80</v>
      </c>
      <c r="L212" s="16">
        <f t="shared" si="100"/>
        <v>0</v>
      </c>
      <c r="M212" s="23"/>
      <c r="N212" s="16">
        <v>0</v>
      </c>
      <c r="O212" s="16">
        <v>0</v>
      </c>
      <c r="P212" s="16">
        <v>0</v>
      </c>
      <c r="Q212" s="16">
        <f t="shared" si="101"/>
        <v>0</v>
      </c>
      <c r="R212" s="23"/>
      <c r="S212" s="16">
        <v>0</v>
      </c>
      <c r="T212" s="16">
        <v>0</v>
      </c>
      <c r="U212" s="16">
        <v>0</v>
      </c>
      <c r="V212" s="16">
        <f t="shared" si="103"/>
        <v>0</v>
      </c>
      <c r="W212" s="23"/>
      <c r="X212" s="16">
        <v>0</v>
      </c>
      <c r="Y212" s="16">
        <v>0</v>
      </c>
      <c r="Z212" s="16">
        <v>0</v>
      </c>
      <c r="AA212" s="16">
        <f t="shared" si="105"/>
        <v>0</v>
      </c>
      <c r="AB212" s="23"/>
      <c r="AC212" s="16">
        <v>0</v>
      </c>
      <c r="AD212" s="16">
        <v>0</v>
      </c>
      <c r="AE212" s="16">
        <v>0</v>
      </c>
      <c r="AF212" s="16">
        <f t="shared" si="107"/>
        <v>0</v>
      </c>
      <c r="AG212" s="23"/>
      <c r="AH212" s="16">
        <v>0</v>
      </c>
      <c r="AI212" s="16">
        <v>0</v>
      </c>
      <c r="AJ212" s="16">
        <v>0</v>
      </c>
      <c r="AK212" s="16">
        <f t="shared" si="109"/>
        <v>0</v>
      </c>
      <c r="AL212" s="16"/>
    </row>
    <row r="213" spans="2:38" outlineLevel="1" x14ac:dyDescent="0.3">
      <c r="B213" s="20" t="s">
        <v>289</v>
      </c>
      <c r="D213" s="16">
        <v>0</v>
      </c>
      <c r="E213" s="16">
        <v>0</v>
      </c>
      <c r="F213" s="16">
        <v>0</v>
      </c>
      <c r="G213" s="16">
        <f t="shared" si="98"/>
        <v>0</v>
      </c>
      <c r="H213" s="23"/>
      <c r="I213" s="16">
        <f t="shared" si="99"/>
        <v>0</v>
      </c>
      <c r="J213" s="16">
        <v>50</v>
      </c>
      <c r="K213" s="16">
        <v>-50</v>
      </c>
      <c r="L213" s="16">
        <f t="shared" si="100"/>
        <v>0</v>
      </c>
      <c r="M213" s="23"/>
      <c r="N213" s="16">
        <v>0</v>
      </c>
      <c r="O213" s="16">
        <v>0</v>
      </c>
      <c r="P213" s="16">
        <v>0</v>
      </c>
      <c r="Q213" s="16">
        <f t="shared" si="101"/>
        <v>0</v>
      </c>
      <c r="R213" s="23"/>
      <c r="S213" s="16">
        <f t="shared" ref="S213:S246" si="110">Q213</f>
        <v>0</v>
      </c>
      <c r="T213" s="16">
        <v>0</v>
      </c>
      <c r="U213" s="16">
        <v>0</v>
      </c>
      <c r="V213" s="16">
        <f t="shared" si="103"/>
        <v>0</v>
      </c>
      <c r="W213" s="23"/>
      <c r="X213" s="16">
        <f t="shared" ref="X213:X246" si="111">V213</f>
        <v>0</v>
      </c>
      <c r="Y213" s="16">
        <v>0</v>
      </c>
      <c r="Z213" s="16">
        <v>0</v>
      </c>
      <c r="AA213" s="16">
        <f t="shared" si="105"/>
        <v>0</v>
      </c>
      <c r="AB213" s="23"/>
      <c r="AC213" s="16">
        <f t="shared" ref="AC213:AC246" si="112">AA213</f>
        <v>0</v>
      </c>
      <c r="AD213" s="16">
        <v>0</v>
      </c>
      <c r="AE213" s="16">
        <v>0</v>
      </c>
      <c r="AF213" s="16">
        <f t="shared" si="107"/>
        <v>0</v>
      </c>
      <c r="AG213" s="23"/>
      <c r="AH213" s="16">
        <f t="shared" ref="AH213:AH246" si="113">AF213</f>
        <v>0</v>
      </c>
      <c r="AI213" s="16">
        <v>120</v>
      </c>
      <c r="AJ213" s="16">
        <v>-120</v>
      </c>
      <c r="AK213" s="16">
        <f t="shared" si="109"/>
        <v>0</v>
      </c>
      <c r="AL213" s="16"/>
    </row>
    <row r="214" spans="2:38" outlineLevel="1" x14ac:dyDescent="0.3">
      <c r="B214" s="20" t="s">
        <v>290</v>
      </c>
      <c r="D214" s="16">
        <v>0</v>
      </c>
      <c r="E214" s="16">
        <v>0</v>
      </c>
      <c r="F214" s="16">
        <v>0</v>
      </c>
      <c r="G214" s="16">
        <f t="shared" si="98"/>
        <v>0</v>
      </c>
      <c r="H214" s="23"/>
      <c r="I214" s="16">
        <f t="shared" si="99"/>
        <v>0</v>
      </c>
      <c r="J214" s="16">
        <v>0</v>
      </c>
      <c r="K214" s="16">
        <v>0</v>
      </c>
      <c r="L214" s="16">
        <f t="shared" si="100"/>
        <v>0</v>
      </c>
      <c r="M214" s="23"/>
      <c r="N214" s="16">
        <v>0</v>
      </c>
      <c r="O214" s="16">
        <v>0</v>
      </c>
      <c r="P214" s="16">
        <v>0</v>
      </c>
      <c r="Q214" s="16">
        <f t="shared" si="101"/>
        <v>0</v>
      </c>
      <c r="R214" s="23"/>
      <c r="S214" s="16">
        <f t="shared" si="110"/>
        <v>0</v>
      </c>
      <c r="T214" s="16">
        <v>0</v>
      </c>
      <c r="U214" s="16">
        <v>0</v>
      </c>
      <c r="V214" s="16">
        <f t="shared" si="103"/>
        <v>0</v>
      </c>
      <c r="W214" s="23"/>
      <c r="X214" s="16">
        <f t="shared" si="111"/>
        <v>0</v>
      </c>
      <c r="Y214" s="16">
        <v>0</v>
      </c>
      <c r="Z214" s="16">
        <v>0</v>
      </c>
      <c r="AA214" s="16">
        <f t="shared" si="105"/>
        <v>0</v>
      </c>
      <c r="AB214" s="23"/>
      <c r="AC214" s="16">
        <f t="shared" si="112"/>
        <v>0</v>
      </c>
      <c r="AD214" s="16">
        <v>0</v>
      </c>
      <c r="AE214" s="16">
        <v>0</v>
      </c>
      <c r="AF214" s="16">
        <f t="shared" si="107"/>
        <v>0</v>
      </c>
      <c r="AG214" s="23"/>
      <c r="AH214" s="16">
        <f t="shared" si="113"/>
        <v>0</v>
      </c>
      <c r="AI214" s="16">
        <v>70</v>
      </c>
      <c r="AJ214" s="16">
        <v>-70</v>
      </c>
      <c r="AK214" s="16">
        <f t="shared" si="109"/>
        <v>0</v>
      </c>
      <c r="AL214" s="16"/>
    </row>
    <row r="215" spans="2:38" outlineLevel="1" x14ac:dyDescent="0.3">
      <c r="B215" s="20" t="s">
        <v>291</v>
      </c>
      <c r="D215" s="16">
        <v>0</v>
      </c>
      <c r="E215" s="16">
        <v>0</v>
      </c>
      <c r="F215" s="16">
        <v>0</v>
      </c>
      <c r="G215" s="16">
        <f t="shared" si="98"/>
        <v>0</v>
      </c>
      <c r="H215" s="23"/>
      <c r="I215" s="16">
        <f t="shared" si="99"/>
        <v>0</v>
      </c>
      <c r="J215" s="16">
        <v>0</v>
      </c>
      <c r="K215" s="16">
        <v>0</v>
      </c>
      <c r="L215" s="16">
        <f t="shared" si="100"/>
        <v>0</v>
      </c>
      <c r="M215" s="23"/>
      <c r="N215" s="16">
        <v>0</v>
      </c>
      <c r="O215" s="16">
        <v>0</v>
      </c>
      <c r="P215" s="16">
        <v>0</v>
      </c>
      <c r="Q215" s="16">
        <f t="shared" si="101"/>
        <v>0</v>
      </c>
      <c r="R215" s="23"/>
      <c r="S215" s="16">
        <f t="shared" si="110"/>
        <v>0</v>
      </c>
      <c r="T215" s="16">
        <v>0</v>
      </c>
      <c r="U215" s="16">
        <v>0</v>
      </c>
      <c r="V215" s="16">
        <f t="shared" si="103"/>
        <v>0</v>
      </c>
      <c r="W215" s="23"/>
      <c r="X215" s="16">
        <f t="shared" si="111"/>
        <v>0</v>
      </c>
      <c r="Y215" s="16">
        <v>0</v>
      </c>
      <c r="Z215" s="16">
        <v>0</v>
      </c>
      <c r="AA215" s="16">
        <f t="shared" si="105"/>
        <v>0</v>
      </c>
      <c r="AB215" s="23"/>
      <c r="AC215" s="16">
        <f t="shared" si="112"/>
        <v>0</v>
      </c>
      <c r="AD215" s="16">
        <v>0</v>
      </c>
      <c r="AE215" s="16">
        <v>0</v>
      </c>
      <c r="AF215" s="16">
        <f t="shared" si="107"/>
        <v>0</v>
      </c>
      <c r="AG215" s="23"/>
      <c r="AH215" s="16">
        <f t="shared" si="113"/>
        <v>0</v>
      </c>
      <c r="AI215" s="16">
        <v>50</v>
      </c>
      <c r="AJ215" s="16">
        <v>-50</v>
      </c>
      <c r="AK215" s="16">
        <f t="shared" si="109"/>
        <v>0</v>
      </c>
      <c r="AL215" s="16"/>
    </row>
    <row r="216" spans="2:38" outlineLevel="1" x14ac:dyDescent="0.3">
      <c r="B216" s="20" t="s">
        <v>292</v>
      </c>
      <c r="D216" s="16">
        <v>0</v>
      </c>
      <c r="E216" s="16">
        <v>0</v>
      </c>
      <c r="F216" s="16">
        <v>0</v>
      </c>
      <c r="G216" s="16">
        <f t="shared" si="98"/>
        <v>0</v>
      </c>
      <c r="H216" s="23"/>
      <c r="I216" s="16">
        <f t="shared" si="99"/>
        <v>0</v>
      </c>
      <c r="J216" s="16">
        <v>0</v>
      </c>
      <c r="K216" s="16">
        <v>0</v>
      </c>
      <c r="L216" s="16">
        <f t="shared" si="100"/>
        <v>0</v>
      </c>
      <c r="M216" s="23"/>
      <c r="N216" s="16">
        <v>0</v>
      </c>
      <c r="O216" s="16">
        <v>0</v>
      </c>
      <c r="P216" s="16">
        <v>0</v>
      </c>
      <c r="Q216" s="16">
        <f t="shared" si="101"/>
        <v>0</v>
      </c>
      <c r="R216" s="23"/>
      <c r="S216" s="16">
        <f t="shared" si="110"/>
        <v>0</v>
      </c>
      <c r="T216" s="16">
        <v>0</v>
      </c>
      <c r="U216" s="16">
        <v>0</v>
      </c>
      <c r="V216" s="16">
        <f t="shared" si="103"/>
        <v>0</v>
      </c>
      <c r="W216" s="23"/>
      <c r="X216" s="16">
        <f t="shared" si="111"/>
        <v>0</v>
      </c>
      <c r="Y216" s="16">
        <v>0</v>
      </c>
      <c r="Z216" s="16">
        <v>0</v>
      </c>
      <c r="AA216" s="16">
        <f t="shared" si="105"/>
        <v>0</v>
      </c>
      <c r="AB216" s="23"/>
      <c r="AC216" s="16">
        <f t="shared" si="112"/>
        <v>0</v>
      </c>
      <c r="AD216" s="16">
        <v>0</v>
      </c>
      <c r="AE216" s="16">
        <v>0</v>
      </c>
      <c r="AF216" s="16">
        <f t="shared" si="107"/>
        <v>0</v>
      </c>
      <c r="AG216" s="23"/>
      <c r="AH216" s="16">
        <f t="shared" si="113"/>
        <v>0</v>
      </c>
      <c r="AI216" s="16">
        <v>40</v>
      </c>
      <c r="AJ216" s="16">
        <v>-40</v>
      </c>
      <c r="AK216" s="16">
        <f t="shared" si="109"/>
        <v>0</v>
      </c>
      <c r="AL216" s="16"/>
    </row>
    <row r="217" spans="2:38" outlineLevel="1" x14ac:dyDescent="0.3">
      <c r="B217" s="20" t="s">
        <v>293</v>
      </c>
      <c r="D217" s="28">
        <v>2.8563700000000001</v>
      </c>
      <c r="E217" s="28">
        <v>1.5</v>
      </c>
      <c r="F217" s="28">
        <v>-4.3563700000000001</v>
      </c>
      <c r="G217" s="16">
        <f t="shared" si="98"/>
        <v>0</v>
      </c>
      <c r="H217" s="23"/>
      <c r="I217" s="16">
        <f t="shared" si="99"/>
        <v>0</v>
      </c>
      <c r="J217" s="28">
        <v>0</v>
      </c>
      <c r="K217" s="28">
        <v>0</v>
      </c>
      <c r="L217" s="16">
        <f t="shared" si="100"/>
        <v>0</v>
      </c>
      <c r="M217" s="23"/>
      <c r="N217" s="28">
        <v>2.8563700000000001</v>
      </c>
      <c r="O217" s="28">
        <v>1.5877999999999999</v>
      </c>
      <c r="P217" s="28">
        <v>0</v>
      </c>
      <c r="Q217" s="16">
        <f t="shared" si="101"/>
        <v>4.4441699999999997</v>
      </c>
      <c r="R217" s="23"/>
      <c r="S217" s="16">
        <f t="shared" si="110"/>
        <v>4.4441699999999997</v>
      </c>
      <c r="T217" s="28">
        <v>0.12456</v>
      </c>
      <c r="U217" s="28">
        <v>0</v>
      </c>
      <c r="V217" s="16">
        <f t="shared" si="103"/>
        <v>4.5687299999999995</v>
      </c>
      <c r="W217" s="23"/>
      <c r="X217" s="16">
        <f t="shared" si="111"/>
        <v>4.5687299999999995</v>
      </c>
      <c r="Y217" s="28">
        <v>0</v>
      </c>
      <c r="Z217" s="28">
        <v>0</v>
      </c>
      <c r="AA217" s="16">
        <f t="shared" si="105"/>
        <v>4.5687299999999995</v>
      </c>
      <c r="AB217" s="23"/>
      <c r="AC217" s="16">
        <f t="shared" si="112"/>
        <v>4.5687299999999995</v>
      </c>
      <c r="AD217" s="28">
        <v>0</v>
      </c>
      <c r="AE217" s="28">
        <v>0</v>
      </c>
      <c r="AF217" s="16">
        <f t="shared" si="107"/>
        <v>4.5687299999999995</v>
      </c>
      <c r="AG217" s="23"/>
      <c r="AH217" s="16">
        <f t="shared" si="113"/>
        <v>4.5687299999999995</v>
      </c>
      <c r="AI217" s="28">
        <v>150</v>
      </c>
      <c r="AJ217" s="28">
        <v>-154.56873000000002</v>
      </c>
      <c r="AK217" s="16">
        <f t="shared" si="109"/>
        <v>0</v>
      </c>
      <c r="AL217" s="28"/>
    </row>
    <row r="218" spans="2:38" outlineLevel="1" x14ac:dyDescent="0.3">
      <c r="B218" s="20" t="s">
        <v>294</v>
      </c>
      <c r="D218" s="28">
        <v>37.701589999999996</v>
      </c>
      <c r="E218" s="28">
        <v>0</v>
      </c>
      <c r="F218" s="28">
        <v>-37.701589999999996</v>
      </c>
      <c r="G218" s="16">
        <f t="shared" si="98"/>
        <v>0</v>
      </c>
      <c r="H218" s="23"/>
      <c r="I218" s="16">
        <f t="shared" si="99"/>
        <v>0</v>
      </c>
      <c r="J218" s="28">
        <v>0</v>
      </c>
      <c r="K218" s="28">
        <v>0</v>
      </c>
      <c r="L218" s="16">
        <f t="shared" si="100"/>
        <v>0</v>
      </c>
      <c r="M218" s="23"/>
      <c r="N218" s="28">
        <v>37.701589999999996</v>
      </c>
      <c r="O218" s="28">
        <v>0.86620000000000008</v>
      </c>
      <c r="P218" s="28">
        <v>-38.567790000000002</v>
      </c>
      <c r="Q218" s="16">
        <f t="shared" si="101"/>
        <v>0</v>
      </c>
      <c r="R218" s="23"/>
      <c r="S218" s="16">
        <f t="shared" si="110"/>
        <v>0</v>
      </c>
      <c r="T218" s="28">
        <v>0</v>
      </c>
      <c r="U218" s="28">
        <v>0</v>
      </c>
      <c r="V218" s="16">
        <f t="shared" si="103"/>
        <v>0</v>
      </c>
      <c r="W218" s="23"/>
      <c r="X218" s="16">
        <f t="shared" si="111"/>
        <v>0</v>
      </c>
      <c r="Y218" s="28">
        <v>0</v>
      </c>
      <c r="Z218" s="28">
        <v>0</v>
      </c>
      <c r="AA218" s="16">
        <f t="shared" si="105"/>
        <v>0</v>
      </c>
      <c r="AB218" s="23"/>
      <c r="AC218" s="16">
        <f t="shared" si="112"/>
        <v>0</v>
      </c>
      <c r="AD218" s="28">
        <v>0</v>
      </c>
      <c r="AE218" s="28">
        <v>0</v>
      </c>
      <c r="AF218" s="16">
        <f t="shared" si="107"/>
        <v>0</v>
      </c>
      <c r="AG218" s="23"/>
      <c r="AH218" s="16">
        <f t="shared" si="113"/>
        <v>0</v>
      </c>
      <c r="AI218" s="28">
        <v>0</v>
      </c>
      <c r="AJ218" s="28">
        <v>0</v>
      </c>
      <c r="AK218" s="16">
        <f t="shared" si="109"/>
        <v>0</v>
      </c>
      <c r="AL218" s="28"/>
    </row>
    <row r="219" spans="2:38" outlineLevel="1" x14ac:dyDescent="0.3">
      <c r="B219" s="20" t="s">
        <v>295</v>
      </c>
      <c r="D219" s="28">
        <v>0</v>
      </c>
      <c r="E219" s="28">
        <v>25</v>
      </c>
      <c r="F219" s="28">
        <v>-25</v>
      </c>
      <c r="G219" s="16">
        <f t="shared" si="98"/>
        <v>0</v>
      </c>
      <c r="H219" s="23"/>
      <c r="I219" s="16">
        <f t="shared" si="99"/>
        <v>0</v>
      </c>
      <c r="J219" s="28">
        <v>25</v>
      </c>
      <c r="K219" s="28">
        <v>-25</v>
      </c>
      <c r="L219" s="16">
        <f t="shared" si="100"/>
        <v>0</v>
      </c>
      <c r="M219" s="23"/>
      <c r="N219" s="28">
        <v>0</v>
      </c>
      <c r="O219" s="28">
        <v>15.366899999999999</v>
      </c>
      <c r="P219" s="28">
        <v>-15.366899999999999</v>
      </c>
      <c r="Q219" s="16">
        <f t="shared" si="101"/>
        <v>0</v>
      </c>
      <c r="R219" s="23"/>
      <c r="S219" s="16">
        <f t="shared" si="110"/>
        <v>0</v>
      </c>
      <c r="T219" s="28">
        <v>24.405830000000002</v>
      </c>
      <c r="U219" s="28">
        <v>-24.405830000000002</v>
      </c>
      <c r="V219" s="16">
        <f t="shared" si="103"/>
        <v>0</v>
      </c>
      <c r="W219" s="23"/>
      <c r="X219" s="16">
        <f t="shared" si="111"/>
        <v>0</v>
      </c>
      <c r="Y219" s="28">
        <v>25</v>
      </c>
      <c r="Z219" s="28">
        <v>-25</v>
      </c>
      <c r="AA219" s="16">
        <f t="shared" si="105"/>
        <v>0</v>
      </c>
      <c r="AB219" s="23"/>
      <c r="AC219" s="16">
        <f t="shared" si="112"/>
        <v>0</v>
      </c>
      <c r="AD219" s="28">
        <v>25</v>
      </c>
      <c r="AE219" s="28">
        <v>-25</v>
      </c>
      <c r="AF219" s="16">
        <f t="shared" si="107"/>
        <v>0</v>
      </c>
      <c r="AG219" s="23"/>
      <c r="AH219" s="16">
        <f t="shared" si="113"/>
        <v>0</v>
      </c>
      <c r="AI219" s="28">
        <v>25</v>
      </c>
      <c r="AJ219" s="28">
        <v>-25</v>
      </c>
      <c r="AK219" s="16">
        <f t="shared" si="109"/>
        <v>0</v>
      </c>
      <c r="AL219" s="28"/>
    </row>
    <row r="220" spans="2:38" outlineLevel="1" x14ac:dyDescent="0.3">
      <c r="B220" s="20" t="s">
        <v>296</v>
      </c>
      <c r="D220" s="28">
        <v>0</v>
      </c>
      <c r="E220" s="28">
        <v>40</v>
      </c>
      <c r="F220" s="28">
        <v>-40</v>
      </c>
      <c r="G220" s="16">
        <f t="shared" si="98"/>
        <v>0</v>
      </c>
      <c r="H220" s="23"/>
      <c r="I220" s="16">
        <f t="shared" si="99"/>
        <v>0</v>
      </c>
      <c r="J220" s="28">
        <v>25</v>
      </c>
      <c r="K220" s="28">
        <v>-25</v>
      </c>
      <c r="L220" s="16">
        <f t="shared" si="100"/>
        <v>0</v>
      </c>
      <c r="M220" s="23"/>
      <c r="N220" s="28">
        <v>0</v>
      </c>
      <c r="O220" s="28">
        <v>50.209969999999998</v>
      </c>
      <c r="P220" s="28">
        <v>-50.209969999999998</v>
      </c>
      <c r="Q220" s="16">
        <f t="shared" si="101"/>
        <v>0</v>
      </c>
      <c r="R220" s="23"/>
      <c r="S220" s="16">
        <f t="shared" si="110"/>
        <v>0</v>
      </c>
      <c r="T220" s="28">
        <v>49.831480000000006</v>
      </c>
      <c r="U220" s="28">
        <v>-49.831480000000006</v>
      </c>
      <c r="V220" s="16">
        <f t="shared" si="103"/>
        <v>0</v>
      </c>
      <c r="W220" s="23"/>
      <c r="X220" s="16">
        <f t="shared" si="111"/>
        <v>0</v>
      </c>
      <c r="Y220" s="28">
        <v>40</v>
      </c>
      <c r="Z220" s="28">
        <v>-40</v>
      </c>
      <c r="AA220" s="16">
        <f t="shared" si="105"/>
        <v>0</v>
      </c>
      <c r="AB220" s="23"/>
      <c r="AC220" s="16">
        <f t="shared" si="112"/>
        <v>0</v>
      </c>
      <c r="AD220" s="28">
        <v>40</v>
      </c>
      <c r="AE220" s="28">
        <v>-40</v>
      </c>
      <c r="AF220" s="16">
        <f t="shared" si="107"/>
        <v>0</v>
      </c>
      <c r="AG220" s="23"/>
      <c r="AH220" s="16">
        <f t="shared" si="113"/>
        <v>0</v>
      </c>
      <c r="AI220" s="28">
        <v>40</v>
      </c>
      <c r="AJ220" s="28">
        <v>-40</v>
      </c>
      <c r="AK220" s="16">
        <f t="shared" si="109"/>
        <v>0</v>
      </c>
      <c r="AL220" s="28"/>
    </row>
    <row r="221" spans="2:38" outlineLevel="1" x14ac:dyDescent="0.3">
      <c r="B221" s="20" t="s">
        <v>297</v>
      </c>
      <c r="D221" s="28">
        <v>0</v>
      </c>
      <c r="E221" s="28">
        <v>23</v>
      </c>
      <c r="F221" s="28">
        <v>-23</v>
      </c>
      <c r="G221" s="16">
        <f t="shared" si="98"/>
        <v>0</v>
      </c>
      <c r="H221" s="23"/>
      <c r="I221" s="16">
        <f t="shared" si="99"/>
        <v>0</v>
      </c>
      <c r="J221" s="28">
        <v>15</v>
      </c>
      <c r="K221" s="28">
        <v>-15</v>
      </c>
      <c r="L221" s="16">
        <f t="shared" si="100"/>
        <v>0</v>
      </c>
      <c r="M221" s="23"/>
      <c r="N221" s="28">
        <v>0</v>
      </c>
      <c r="O221" s="28">
        <v>27.998999999999999</v>
      </c>
      <c r="P221" s="28">
        <v>-27.998999999999999</v>
      </c>
      <c r="Q221" s="16">
        <f t="shared" si="101"/>
        <v>0</v>
      </c>
      <c r="R221" s="23"/>
      <c r="S221" s="16">
        <f t="shared" si="110"/>
        <v>0</v>
      </c>
      <c r="T221" s="28">
        <v>23.044610000000002</v>
      </c>
      <c r="U221" s="28">
        <v>-23.044610000000002</v>
      </c>
      <c r="V221" s="16">
        <f t="shared" si="103"/>
        <v>0</v>
      </c>
      <c r="W221" s="23"/>
      <c r="X221" s="16">
        <f t="shared" si="111"/>
        <v>0</v>
      </c>
      <c r="Y221" s="28">
        <v>20</v>
      </c>
      <c r="Z221" s="28">
        <v>-20</v>
      </c>
      <c r="AA221" s="16">
        <f t="shared" si="105"/>
        <v>0</v>
      </c>
      <c r="AB221" s="23"/>
      <c r="AC221" s="16">
        <f t="shared" si="112"/>
        <v>0</v>
      </c>
      <c r="AD221" s="28">
        <v>20</v>
      </c>
      <c r="AE221" s="28">
        <v>-20</v>
      </c>
      <c r="AF221" s="16">
        <f t="shared" si="107"/>
        <v>0</v>
      </c>
      <c r="AG221" s="23"/>
      <c r="AH221" s="16">
        <f t="shared" si="113"/>
        <v>0</v>
      </c>
      <c r="AI221" s="28">
        <v>20</v>
      </c>
      <c r="AJ221" s="28">
        <v>-20</v>
      </c>
      <c r="AK221" s="16">
        <f t="shared" si="109"/>
        <v>0</v>
      </c>
      <c r="AL221" s="28"/>
    </row>
    <row r="222" spans="2:38" outlineLevel="1" x14ac:dyDescent="0.3">
      <c r="B222" s="20" t="s">
        <v>298</v>
      </c>
      <c r="D222" s="28">
        <v>0</v>
      </c>
      <c r="E222" s="28">
        <v>15</v>
      </c>
      <c r="F222" s="28">
        <v>-15</v>
      </c>
      <c r="G222" s="16">
        <f t="shared" si="98"/>
        <v>0</v>
      </c>
      <c r="H222" s="23"/>
      <c r="I222" s="16">
        <f t="shared" si="99"/>
        <v>0</v>
      </c>
      <c r="J222" s="28">
        <v>15</v>
      </c>
      <c r="K222" s="28">
        <v>-15</v>
      </c>
      <c r="L222" s="16">
        <f t="shared" si="100"/>
        <v>0</v>
      </c>
      <c r="M222" s="23"/>
      <c r="N222" s="28">
        <v>0</v>
      </c>
      <c r="O222" s="28">
        <v>12.485040000000001</v>
      </c>
      <c r="P222" s="28">
        <v>-12.485040000000001</v>
      </c>
      <c r="Q222" s="16">
        <f t="shared" si="101"/>
        <v>0</v>
      </c>
      <c r="R222" s="23"/>
      <c r="S222" s="16">
        <f t="shared" si="110"/>
        <v>0</v>
      </c>
      <c r="T222" s="28">
        <v>3.7380500000000003</v>
      </c>
      <c r="U222" s="28">
        <v>-3.7380500000000003</v>
      </c>
      <c r="V222" s="16">
        <f t="shared" si="103"/>
        <v>0</v>
      </c>
      <c r="W222" s="23"/>
      <c r="X222" s="16">
        <f t="shared" si="111"/>
        <v>0</v>
      </c>
      <c r="Y222" s="28">
        <v>50</v>
      </c>
      <c r="Z222" s="28">
        <v>-50</v>
      </c>
      <c r="AA222" s="16">
        <f t="shared" si="105"/>
        <v>0</v>
      </c>
      <c r="AB222" s="23"/>
      <c r="AC222" s="16">
        <f t="shared" si="112"/>
        <v>0</v>
      </c>
      <c r="AD222" s="28">
        <v>50</v>
      </c>
      <c r="AE222" s="28">
        <v>-50</v>
      </c>
      <c r="AF222" s="16">
        <f t="shared" si="107"/>
        <v>0</v>
      </c>
      <c r="AG222" s="23"/>
      <c r="AH222" s="16">
        <f t="shared" si="113"/>
        <v>0</v>
      </c>
      <c r="AI222" s="28">
        <v>50</v>
      </c>
      <c r="AJ222" s="28">
        <v>-50</v>
      </c>
      <c r="AK222" s="16">
        <f t="shared" si="109"/>
        <v>0</v>
      </c>
      <c r="AL222" s="28"/>
    </row>
    <row r="223" spans="2:38" outlineLevel="1" x14ac:dyDescent="0.3">
      <c r="B223" s="20" t="s">
        <v>299</v>
      </c>
      <c r="D223" s="28">
        <v>0</v>
      </c>
      <c r="E223" s="28">
        <v>50</v>
      </c>
      <c r="F223" s="28">
        <v>-50</v>
      </c>
      <c r="G223" s="16">
        <f t="shared" si="98"/>
        <v>0</v>
      </c>
      <c r="H223" s="23"/>
      <c r="I223" s="16">
        <f t="shared" si="99"/>
        <v>0</v>
      </c>
      <c r="J223" s="28">
        <v>50</v>
      </c>
      <c r="K223" s="28">
        <v>-50</v>
      </c>
      <c r="L223" s="16">
        <f t="shared" si="100"/>
        <v>0</v>
      </c>
      <c r="M223" s="23"/>
      <c r="N223" s="28">
        <v>0</v>
      </c>
      <c r="O223" s="28">
        <v>49.753050000000002</v>
      </c>
      <c r="P223" s="28">
        <v>-49.753050000000002</v>
      </c>
      <c r="Q223" s="16">
        <f t="shared" si="101"/>
        <v>0</v>
      </c>
      <c r="R223" s="23"/>
      <c r="S223" s="16">
        <f t="shared" si="110"/>
        <v>0</v>
      </c>
      <c r="T223" s="28">
        <v>55.964109999999998</v>
      </c>
      <c r="U223" s="28">
        <v>-55.964109999999998</v>
      </c>
      <c r="V223" s="16">
        <f t="shared" si="103"/>
        <v>0</v>
      </c>
      <c r="W223" s="23"/>
      <c r="X223" s="16">
        <f t="shared" si="111"/>
        <v>0</v>
      </c>
      <c r="Y223" s="28">
        <v>100</v>
      </c>
      <c r="Z223" s="28">
        <v>-100</v>
      </c>
      <c r="AA223" s="16">
        <f t="shared" si="105"/>
        <v>0</v>
      </c>
      <c r="AB223" s="23"/>
      <c r="AC223" s="16">
        <f t="shared" si="112"/>
        <v>0</v>
      </c>
      <c r="AD223" s="28">
        <v>100</v>
      </c>
      <c r="AE223" s="28">
        <v>-100</v>
      </c>
      <c r="AF223" s="16">
        <f t="shared" si="107"/>
        <v>0</v>
      </c>
      <c r="AG223" s="23"/>
      <c r="AH223" s="16">
        <f t="shared" si="113"/>
        <v>0</v>
      </c>
      <c r="AI223" s="28">
        <v>100</v>
      </c>
      <c r="AJ223" s="28">
        <v>-100</v>
      </c>
      <c r="AK223" s="16">
        <f t="shared" si="109"/>
        <v>0</v>
      </c>
      <c r="AL223" s="28"/>
    </row>
    <row r="224" spans="2:38" outlineLevel="1" x14ac:dyDescent="0.3">
      <c r="B224" s="20" t="s">
        <v>300</v>
      </c>
      <c r="D224" s="28">
        <v>0</v>
      </c>
      <c r="E224" s="28">
        <v>40</v>
      </c>
      <c r="F224" s="28">
        <v>-40</v>
      </c>
      <c r="G224" s="16">
        <f t="shared" si="98"/>
        <v>0</v>
      </c>
      <c r="H224" s="23"/>
      <c r="I224" s="16">
        <f t="shared" si="99"/>
        <v>0</v>
      </c>
      <c r="J224" s="28">
        <v>40</v>
      </c>
      <c r="K224" s="28">
        <v>-40</v>
      </c>
      <c r="L224" s="16">
        <f t="shared" si="100"/>
        <v>0</v>
      </c>
      <c r="M224" s="23"/>
      <c r="N224" s="28">
        <v>0</v>
      </c>
      <c r="O224" s="28">
        <v>39.227059999999994</v>
      </c>
      <c r="P224" s="28">
        <v>-39.227059999999994</v>
      </c>
      <c r="Q224" s="16">
        <f t="shared" si="101"/>
        <v>0</v>
      </c>
      <c r="R224" s="23"/>
      <c r="S224" s="16">
        <f t="shared" si="110"/>
        <v>0</v>
      </c>
      <c r="T224" s="28">
        <v>42.839589999999994</v>
      </c>
      <c r="U224" s="28">
        <v>-42.839589999999994</v>
      </c>
      <c r="V224" s="16">
        <f t="shared" si="103"/>
        <v>0</v>
      </c>
      <c r="W224" s="23"/>
      <c r="X224" s="16">
        <f t="shared" si="111"/>
        <v>0</v>
      </c>
      <c r="Y224" s="28">
        <v>40</v>
      </c>
      <c r="Z224" s="28">
        <v>-40</v>
      </c>
      <c r="AA224" s="16">
        <f t="shared" si="105"/>
        <v>0</v>
      </c>
      <c r="AB224" s="23"/>
      <c r="AC224" s="16">
        <f t="shared" si="112"/>
        <v>0</v>
      </c>
      <c r="AD224" s="28">
        <v>40</v>
      </c>
      <c r="AE224" s="28">
        <v>-40</v>
      </c>
      <c r="AF224" s="16">
        <f t="shared" si="107"/>
        <v>0</v>
      </c>
      <c r="AG224" s="23"/>
      <c r="AH224" s="16">
        <f t="shared" si="113"/>
        <v>0</v>
      </c>
      <c r="AI224" s="28">
        <v>40</v>
      </c>
      <c r="AJ224" s="28">
        <v>-40</v>
      </c>
      <c r="AK224" s="16">
        <f t="shared" si="109"/>
        <v>0</v>
      </c>
      <c r="AL224" s="28"/>
    </row>
    <row r="225" spans="2:38" outlineLevel="1" x14ac:dyDescent="0.3">
      <c r="B225" s="20" t="s">
        <v>301</v>
      </c>
      <c r="D225" s="28">
        <v>0</v>
      </c>
      <c r="E225" s="28">
        <v>15</v>
      </c>
      <c r="F225" s="28">
        <v>-15</v>
      </c>
      <c r="G225" s="16">
        <f t="shared" ref="G225:G246" si="114">SUM(D225:F225)</f>
        <v>0</v>
      </c>
      <c r="H225" s="23"/>
      <c r="I225" s="16">
        <f t="shared" ref="I225:I246" si="115">G225</f>
        <v>0</v>
      </c>
      <c r="J225" s="28">
        <v>15</v>
      </c>
      <c r="K225" s="28">
        <v>-15</v>
      </c>
      <c r="L225" s="16">
        <f t="shared" ref="L225:L246" si="116">SUM(I225:K225)</f>
        <v>0</v>
      </c>
      <c r="M225" s="23"/>
      <c r="N225" s="28">
        <v>0</v>
      </c>
      <c r="O225" s="28">
        <v>16.158390000000001</v>
      </c>
      <c r="P225" s="28">
        <v>-16.158390000000001</v>
      </c>
      <c r="Q225" s="16">
        <f t="shared" ref="Q225:Q246" si="117">SUM(N225:P225)</f>
        <v>0</v>
      </c>
      <c r="R225" s="23"/>
      <c r="S225" s="16">
        <f t="shared" si="110"/>
        <v>0</v>
      </c>
      <c r="T225" s="28">
        <v>4.6402099999999997</v>
      </c>
      <c r="U225" s="28">
        <v>-4.6402099999999997</v>
      </c>
      <c r="V225" s="16">
        <f t="shared" ref="V225:V246" si="118">SUM(S225:U225)</f>
        <v>0</v>
      </c>
      <c r="W225" s="23"/>
      <c r="X225" s="16">
        <f t="shared" si="111"/>
        <v>0</v>
      </c>
      <c r="Y225" s="28">
        <v>15</v>
      </c>
      <c r="Z225" s="28">
        <v>-15</v>
      </c>
      <c r="AA225" s="16">
        <f t="shared" ref="AA225:AA246" si="119">SUM(X225:Z225)</f>
        <v>0</v>
      </c>
      <c r="AB225" s="23"/>
      <c r="AC225" s="16">
        <f t="shared" si="112"/>
        <v>0</v>
      </c>
      <c r="AD225" s="28">
        <v>15</v>
      </c>
      <c r="AE225" s="28">
        <v>-15</v>
      </c>
      <c r="AF225" s="16">
        <f t="shared" ref="AF225:AF246" si="120">SUM(AC225:AE225)</f>
        <v>0</v>
      </c>
      <c r="AG225" s="23"/>
      <c r="AH225" s="16">
        <f t="shared" si="113"/>
        <v>0</v>
      </c>
      <c r="AI225" s="28">
        <v>15</v>
      </c>
      <c r="AJ225" s="28">
        <v>-15</v>
      </c>
      <c r="AK225" s="16">
        <f t="shared" ref="AK225:AK246" si="121">SUM(AH225:AJ225)</f>
        <v>0</v>
      </c>
      <c r="AL225" s="28"/>
    </row>
    <row r="226" spans="2:38" outlineLevel="1" x14ac:dyDescent="0.3">
      <c r="B226" s="20" t="s">
        <v>302</v>
      </c>
      <c r="D226" s="28">
        <v>0</v>
      </c>
      <c r="E226" s="28">
        <v>25</v>
      </c>
      <c r="F226" s="28">
        <v>-25</v>
      </c>
      <c r="G226" s="16">
        <f t="shared" si="114"/>
        <v>0</v>
      </c>
      <c r="H226" s="23"/>
      <c r="I226" s="16">
        <f t="shared" si="115"/>
        <v>0</v>
      </c>
      <c r="J226" s="28">
        <v>25</v>
      </c>
      <c r="K226" s="28">
        <v>-25</v>
      </c>
      <c r="L226" s="16">
        <f t="shared" si="116"/>
        <v>0</v>
      </c>
      <c r="M226" s="23"/>
      <c r="N226" s="28">
        <v>0</v>
      </c>
      <c r="O226" s="28">
        <v>6.1199300000000001</v>
      </c>
      <c r="P226" s="28">
        <v>-6.1199300000000001</v>
      </c>
      <c r="Q226" s="16">
        <f t="shared" si="117"/>
        <v>0</v>
      </c>
      <c r="R226" s="23"/>
      <c r="S226" s="16">
        <f t="shared" si="110"/>
        <v>0</v>
      </c>
      <c r="T226" s="28">
        <v>0</v>
      </c>
      <c r="U226" s="28">
        <v>0</v>
      </c>
      <c r="V226" s="16">
        <f t="shared" si="118"/>
        <v>0</v>
      </c>
      <c r="W226" s="23"/>
      <c r="X226" s="16">
        <f t="shared" si="111"/>
        <v>0</v>
      </c>
      <c r="Y226" s="28">
        <v>25</v>
      </c>
      <c r="Z226" s="28">
        <v>-25</v>
      </c>
      <c r="AA226" s="16">
        <f t="shared" si="119"/>
        <v>0</v>
      </c>
      <c r="AB226" s="23"/>
      <c r="AC226" s="16">
        <f t="shared" si="112"/>
        <v>0</v>
      </c>
      <c r="AD226" s="28">
        <v>25</v>
      </c>
      <c r="AE226" s="28">
        <v>-25</v>
      </c>
      <c r="AF226" s="16">
        <f t="shared" si="120"/>
        <v>0</v>
      </c>
      <c r="AG226" s="23"/>
      <c r="AH226" s="16">
        <f t="shared" si="113"/>
        <v>0</v>
      </c>
      <c r="AI226" s="28">
        <v>25</v>
      </c>
      <c r="AJ226" s="28">
        <v>-25</v>
      </c>
      <c r="AK226" s="16">
        <f t="shared" si="121"/>
        <v>0</v>
      </c>
      <c r="AL226" s="28"/>
    </row>
    <row r="227" spans="2:38" outlineLevel="1" x14ac:dyDescent="0.3">
      <c r="B227" s="20" t="s">
        <v>303</v>
      </c>
      <c r="D227" s="28">
        <v>0</v>
      </c>
      <c r="E227" s="28">
        <v>15</v>
      </c>
      <c r="F227" s="28">
        <v>-15</v>
      </c>
      <c r="G227" s="16">
        <f t="shared" si="114"/>
        <v>0</v>
      </c>
      <c r="H227" s="23"/>
      <c r="I227" s="16">
        <f t="shared" si="115"/>
        <v>0</v>
      </c>
      <c r="J227" s="28">
        <v>15</v>
      </c>
      <c r="K227" s="28">
        <v>-15</v>
      </c>
      <c r="L227" s="16">
        <f t="shared" si="116"/>
        <v>0</v>
      </c>
      <c r="M227" s="23"/>
      <c r="N227" s="28">
        <v>0</v>
      </c>
      <c r="O227" s="28">
        <v>9.2568799999999989</v>
      </c>
      <c r="P227" s="28">
        <v>-9.2568799999999989</v>
      </c>
      <c r="Q227" s="16">
        <f t="shared" si="117"/>
        <v>0</v>
      </c>
      <c r="R227" s="23"/>
      <c r="S227" s="16">
        <f t="shared" si="110"/>
        <v>0</v>
      </c>
      <c r="T227" s="28">
        <v>11.336549999999999</v>
      </c>
      <c r="U227" s="28">
        <v>-11.336549999999999</v>
      </c>
      <c r="V227" s="16">
        <f t="shared" si="118"/>
        <v>0</v>
      </c>
      <c r="W227" s="23"/>
      <c r="X227" s="16">
        <f t="shared" si="111"/>
        <v>0</v>
      </c>
      <c r="Y227" s="28">
        <v>15</v>
      </c>
      <c r="Z227" s="28">
        <v>-15</v>
      </c>
      <c r="AA227" s="16">
        <f t="shared" si="119"/>
        <v>0</v>
      </c>
      <c r="AB227" s="23"/>
      <c r="AC227" s="16">
        <f t="shared" si="112"/>
        <v>0</v>
      </c>
      <c r="AD227" s="28">
        <v>15</v>
      </c>
      <c r="AE227" s="28">
        <v>-15</v>
      </c>
      <c r="AF227" s="16">
        <f t="shared" si="120"/>
        <v>0</v>
      </c>
      <c r="AG227" s="23"/>
      <c r="AH227" s="16">
        <f t="shared" si="113"/>
        <v>0</v>
      </c>
      <c r="AI227" s="28">
        <v>15</v>
      </c>
      <c r="AJ227" s="28">
        <v>-15</v>
      </c>
      <c r="AK227" s="16">
        <f t="shared" si="121"/>
        <v>0</v>
      </c>
      <c r="AL227" s="28"/>
    </row>
    <row r="228" spans="2:38" outlineLevel="1" x14ac:dyDescent="0.3">
      <c r="B228" s="20" t="s">
        <v>304</v>
      </c>
      <c r="D228" s="28">
        <v>0</v>
      </c>
      <c r="E228" s="28">
        <v>35</v>
      </c>
      <c r="F228" s="28">
        <v>-35</v>
      </c>
      <c r="G228" s="16">
        <f t="shared" si="114"/>
        <v>0</v>
      </c>
      <c r="H228" s="23"/>
      <c r="I228" s="16">
        <f t="shared" si="115"/>
        <v>0</v>
      </c>
      <c r="J228" s="28">
        <v>35</v>
      </c>
      <c r="K228" s="28">
        <v>-35</v>
      </c>
      <c r="L228" s="16">
        <f t="shared" si="116"/>
        <v>0</v>
      </c>
      <c r="M228" s="23"/>
      <c r="N228" s="28">
        <v>0</v>
      </c>
      <c r="O228" s="28">
        <v>48.847050000000003</v>
      </c>
      <c r="P228" s="28">
        <v>-48.847050000000003</v>
      </c>
      <c r="Q228" s="16">
        <f t="shared" si="117"/>
        <v>0</v>
      </c>
      <c r="R228" s="23"/>
      <c r="S228" s="16">
        <f t="shared" si="110"/>
        <v>0</v>
      </c>
      <c r="T228" s="28">
        <v>45.750860000000003</v>
      </c>
      <c r="U228" s="28">
        <v>-45.750860000000003</v>
      </c>
      <c r="V228" s="16">
        <f t="shared" si="118"/>
        <v>0</v>
      </c>
      <c r="W228" s="23"/>
      <c r="X228" s="16">
        <f t="shared" si="111"/>
        <v>0</v>
      </c>
      <c r="Y228" s="28">
        <v>50</v>
      </c>
      <c r="Z228" s="28">
        <v>-50</v>
      </c>
      <c r="AA228" s="16">
        <f t="shared" si="119"/>
        <v>0</v>
      </c>
      <c r="AB228" s="23"/>
      <c r="AC228" s="16">
        <f t="shared" si="112"/>
        <v>0</v>
      </c>
      <c r="AD228" s="28">
        <v>50</v>
      </c>
      <c r="AE228" s="28">
        <v>-50</v>
      </c>
      <c r="AF228" s="16">
        <f t="shared" si="120"/>
        <v>0</v>
      </c>
      <c r="AG228" s="23"/>
      <c r="AH228" s="16">
        <f t="shared" si="113"/>
        <v>0</v>
      </c>
      <c r="AI228" s="28">
        <v>50</v>
      </c>
      <c r="AJ228" s="28">
        <v>-50</v>
      </c>
      <c r="AK228" s="16">
        <f t="shared" si="121"/>
        <v>0</v>
      </c>
      <c r="AL228" s="28"/>
    </row>
    <row r="229" spans="2:38" outlineLevel="1" x14ac:dyDescent="0.3">
      <c r="B229" s="20" t="s">
        <v>305</v>
      </c>
      <c r="D229" s="28">
        <v>0</v>
      </c>
      <c r="E229" s="28">
        <v>95</v>
      </c>
      <c r="F229" s="28">
        <v>-95</v>
      </c>
      <c r="G229" s="16">
        <f t="shared" si="114"/>
        <v>0</v>
      </c>
      <c r="H229" s="23"/>
      <c r="I229" s="16">
        <f t="shared" si="115"/>
        <v>0</v>
      </c>
      <c r="J229" s="28">
        <v>50</v>
      </c>
      <c r="K229" s="28">
        <v>-50</v>
      </c>
      <c r="L229" s="16">
        <f t="shared" si="116"/>
        <v>0</v>
      </c>
      <c r="M229" s="23"/>
      <c r="N229" s="28">
        <v>0</v>
      </c>
      <c r="O229" s="28">
        <v>82.506479999999996</v>
      </c>
      <c r="P229" s="28">
        <v>-82.506479999999996</v>
      </c>
      <c r="Q229" s="16">
        <f t="shared" si="117"/>
        <v>0</v>
      </c>
      <c r="R229" s="23"/>
      <c r="S229" s="16">
        <f t="shared" si="110"/>
        <v>0</v>
      </c>
      <c r="T229" s="28">
        <v>118.52599000000001</v>
      </c>
      <c r="U229" s="28">
        <v>-118.52599000000001</v>
      </c>
      <c r="V229" s="16">
        <f t="shared" si="118"/>
        <v>0</v>
      </c>
      <c r="W229" s="23"/>
      <c r="X229" s="16">
        <f t="shared" si="111"/>
        <v>0</v>
      </c>
      <c r="Y229" s="28">
        <v>100</v>
      </c>
      <c r="Z229" s="28">
        <v>-100</v>
      </c>
      <c r="AA229" s="16">
        <f t="shared" si="119"/>
        <v>0</v>
      </c>
      <c r="AB229" s="23"/>
      <c r="AC229" s="16">
        <f t="shared" si="112"/>
        <v>0</v>
      </c>
      <c r="AD229" s="28">
        <v>100</v>
      </c>
      <c r="AE229" s="28">
        <v>-100</v>
      </c>
      <c r="AF229" s="16">
        <f t="shared" si="120"/>
        <v>0</v>
      </c>
      <c r="AG229" s="23"/>
      <c r="AH229" s="16">
        <f t="shared" si="113"/>
        <v>0</v>
      </c>
      <c r="AI229" s="28">
        <v>100</v>
      </c>
      <c r="AJ229" s="28">
        <v>-100</v>
      </c>
      <c r="AK229" s="16">
        <f t="shared" si="121"/>
        <v>0</v>
      </c>
      <c r="AL229" s="28"/>
    </row>
    <row r="230" spans="2:38" outlineLevel="1" x14ac:dyDescent="0.3">
      <c r="B230" s="20" t="s">
        <v>306</v>
      </c>
      <c r="D230" s="28">
        <v>0</v>
      </c>
      <c r="E230" s="28">
        <v>0</v>
      </c>
      <c r="F230" s="28">
        <v>0</v>
      </c>
      <c r="G230" s="16">
        <f t="shared" si="114"/>
        <v>0</v>
      </c>
      <c r="H230" s="23"/>
      <c r="I230" s="16">
        <f t="shared" si="115"/>
        <v>0</v>
      </c>
      <c r="J230" s="28">
        <v>0</v>
      </c>
      <c r="K230" s="28">
        <v>0</v>
      </c>
      <c r="L230" s="16">
        <f t="shared" si="116"/>
        <v>0</v>
      </c>
      <c r="M230" s="23"/>
      <c r="N230" s="28">
        <v>0</v>
      </c>
      <c r="O230" s="28">
        <v>97.837109999999996</v>
      </c>
      <c r="P230" s="28">
        <v>-97.837109999999996</v>
      </c>
      <c r="Q230" s="16">
        <f t="shared" si="117"/>
        <v>0</v>
      </c>
      <c r="R230" s="23"/>
      <c r="S230" s="16">
        <f t="shared" si="110"/>
        <v>0</v>
      </c>
      <c r="T230" s="28">
        <v>0</v>
      </c>
      <c r="U230" s="28">
        <v>0</v>
      </c>
      <c r="V230" s="16">
        <f t="shared" si="118"/>
        <v>0</v>
      </c>
      <c r="W230" s="23"/>
      <c r="X230" s="16">
        <f t="shared" si="111"/>
        <v>0</v>
      </c>
      <c r="Y230" s="28">
        <v>0</v>
      </c>
      <c r="Z230" s="28">
        <v>0</v>
      </c>
      <c r="AA230" s="16">
        <f t="shared" si="119"/>
        <v>0</v>
      </c>
      <c r="AB230" s="23"/>
      <c r="AC230" s="16">
        <f t="shared" si="112"/>
        <v>0</v>
      </c>
      <c r="AD230" s="28">
        <v>0</v>
      </c>
      <c r="AE230" s="28">
        <v>0</v>
      </c>
      <c r="AF230" s="16">
        <f t="shared" si="120"/>
        <v>0</v>
      </c>
      <c r="AG230" s="23"/>
      <c r="AH230" s="16">
        <f t="shared" si="113"/>
        <v>0</v>
      </c>
      <c r="AI230" s="28">
        <v>0</v>
      </c>
      <c r="AJ230" s="28">
        <v>0</v>
      </c>
      <c r="AK230" s="16">
        <f t="shared" si="121"/>
        <v>0</v>
      </c>
      <c r="AL230" s="28"/>
    </row>
    <row r="231" spans="2:38" outlineLevel="1" x14ac:dyDescent="0.3">
      <c r="B231" s="20" t="s">
        <v>307</v>
      </c>
      <c r="D231" s="28">
        <v>0</v>
      </c>
      <c r="E231" s="28">
        <v>25</v>
      </c>
      <c r="F231" s="28">
        <v>-25</v>
      </c>
      <c r="G231" s="16">
        <f t="shared" si="114"/>
        <v>0</v>
      </c>
      <c r="H231" s="23"/>
      <c r="I231" s="16">
        <f t="shared" si="115"/>
        <v>0</v>
      </c>
      <c r="J231" s="28">
        <v>0</v>
      </c>
      <c r="K231" s="28">
        <v>0</v>
      </c>
      <c r="L231" s="16">
        <f t="shared" si="116"/>
        <v>0</v>
      </c>
      <c r="M231" s="23"/>
      <c r="N231" s="28">
        <v>0</v>
      </c>
      <c r="O231" s="28">
        <v>7.8115899999999998</v>
      </c>
      <c r="P231" s="28">
        <v>0</v>
      </c>
      <c r="Q231" s="16">
        <f t="shared" si="117"/>
        <v>7.8115899999999998</v>
      </c>
      <c r="R231" s="23"/>
      <c r="S231" s="16">
        <f t="shared" si="110"/>
        <v>7.8115899999999998</v>
      </c>
      <c r="T231" s="28">
        <v>5.6017399999999995</v>
      </c>
      <c r="U231" s="28">
        <v>-13.41333</v>
      </c>
      <c r="V231" s="16">
        <f t="shared" si="118"/>
        <v>0</v>
      </c>
      <c r="W231" s="23"/>
      <c r="X231" s="16">
        <f t="shared" si="111"/>
        <v>0</v>
      </c>
      <c r="Y231" s="28">
        <v>25</v>
      </c>
      <c r="Z231" s="28">
        <v>-25</v>
      </c>
      <c r="AA231" s="16">
        <f t="shared" si="119"/>
        <v>0</v>
      </c>
      <c r="AB231" s="23"/>
      <c r="AC231" s="16">
        <f t="shared" si="112"/>
        <v>0</v>
      </c>
      <c r="AD231" s="28">
        <v>25</v>
      </c>
      <c r="AE231" s="28">
        <v>-25</v>
      </c>
      <c r="AF231" s="16">
        <f t="shared" si="120"/>
        <v>0</v>
      </c>
      <c r="AG231" s="23"/>
      <c r="AH231" s="16">
        <f t="shared" si="113"/>
        <v>0</v>
      </c>
      <c r="AI231" s="28">
        <v>25</v>
      </c>
      <c r="AJ231" s="28">
        <v>-25</v>
      </c>
      <c r="AK231" s="16">
        <f t="shared" si="121"/>
        <v>0</v>
      </c>
      <c r="AL231" s="28"/>
    </row>
    <row r="232" spans="2:38" outlineLevel="1" x14ac:dyDescent="0.3">
      <c r="B232" s="20" t="s">
        <v>308</v>
      </c>
      <c r="D232" s="28">
        <v>0</v>
      </c>
      <c r="E232" s="28">
        <v>0</v>
      </c>
      <c r="F232" s="28">
        <v>0</v>
      </c>
      <c r="G232" s="16">
        <f t="shared" si="114"/>
        <v>0</v>
      </c>
      <c r="H232" s="23"/>
      <c r="I232" s="16">
        <f t="shared" si="115"/>
        <v>0</v>
      </c>
      <c r="J232" s="28">
        <v>0</v>
      </c>
      <c r="K232" s="28">
        <v>0</v>
      </c>
      <c r="L232" s="16">
        <f t="shared" si="116"/>
        <v>0</v>
      </c>
      <c r="M232" s="23"/>
      <c r="N232" s="28">
        <v>0</v>
      </c>
      <c r="O232" s="28">
        <v>73.561999999999998</v>
      </c>
      <c r="P232" s="28">
        <v>-73.561999999999998</v>
      </c>
      <c r="Q232" s="16">
        <f t="shared" si="117"/>
        <v>0</v>
      </c>
      <c r="R232" s="23"/>
      <c r="S232" s="16">
        <f t="shared" si="110"/>
        <v>0</v>
      </c>
      <c r="T232" s="28">
        <v>0</v>
      </c>
      <c r="U232" s="28">
        <v>0</v>
      </c>
      <c r="V232" s="16">
        <f t="shared" si="118"/>
        <v>0</v>
      </c>
      <c r="W232" s="23"/>
      <c r="X232" s="16">
        <f t="shared" si="111"/>
        <v>0</v>
      </c>
      <c r="Y232" s="28">
        <v>0</v>
      </c>
      <c r="Z232" s="28">
        <v>0</v>
      </c>
      <c r="AA232" s="16">
        <f t="shared" si="119"/>
        <v>0</v>
      </c>
      <c r="AB232" s="23"/>
      <c r="AC232" s="16">
        <f t="shared" si="112"/>
        <v>0</v>
      </c>
      <c r="AD232" s="28">
        <v>0</v>
      </c>
      <c r="AE232" s="28">
        <v>0</v>
      </c>
      <c r="AF232" s="16">
        <f t="shared" si="120"/>
        <v>0</v>
      </c>
      <c r="AG232" s="23"/>
      <c r="AH232" s="16">
        <f t="shared" si="113"/>
        <v>0</v>
      </c>
      <c r="AI232" s="28">
        <v>0</v>
      </c>
      <c r="AJ232" s="28">
        <v>0</v>
      </c>
      <c r="AK232" s="16">
        <f t="shared" si="121"/>
        <v>0</v>
      </c>
      <c r="AL232" s="28"/>
    </row>
    <row r="233" spans="2:38" outlineLevel="1" x14ac:dyDescent="0.3">
      <c r="B233" s="20" t="s">
        <v>309</v>
      </c>
      <c r="D233" s="28">
        <v>0</v>
      </c>
      <c r="E233" s="28">
        <v>0</v>
      </c>
      <c r="F233" s="28">
        <v>0</v>
      </c>
      <c r="G233" s="16">
        <f t="shared" si="114"/>
        <v>0</v>
      </c>
      <c r="H233" s="23"/>
      <c r="I233" s="16">
        <f t="shared" si="115"/>
        <v>0</v>
      </c>
      <c r="J233" s="28">
        <v>0</v>
      </c>
      <c r="K233" s="28">
        <v>0</v>
      </c>
      <c r="L233" s="16">
        <f t="shared" si="116"/>
        <v>0</v>
      </c>
      <c r="M233" s="23"/>
      <c r="N233" s="28">
        <v>0</v>
      </c>
      <c r="O233" s="28">
        <v>36.827280000000002</v>
      </c>
      <c r="P233" s="28">
        <v>-36.827280000000002</v>
      </c>
      <c r="Q233" s="16">
        <f t="shared" si="117"/>
        <v>0</v>
      </c>
      <c r="R233" s="23"/>
      <c r="S233" s="16">
        <f t="shared" si="110"/>
        <v>0</v>
      </c>
      <c r="T233" s="28">
        <v>0</v>
      </c>
      <c r="U233" s="28">
        <v>0</v>
      </c>
      <c r="V233" s="16">
        <f t="shared" si="118"/>
        <v>0</v>
      </c>
      <c r="W233" s="23"/>
      <c r="X233" s="16">
        <f t="shared" si="111"/>
        <v>0</v>
      </c>
      <c r="Y233" s="28">
        <v>0</v>
      </c>
      <c r="Z233" s="28">
        <v>0</v>
      </c>
      <c r="AA233" s="16">
        <f t="shared" si="119"/>
        <v>0</v>
      </c>
      <c r="AB233" s="23"/>
      <c r="AC233" s="16">
        <f t="shared" si="112"/>
        <v>0</v>
      </c>
      <c r="AD233" s="28">
        <v>0</v>
      </c>
      <c r="AE233" s="28">
        <v>0</v>
      </c>
      <c r="AF233" s="16">
        <f t="shared" si="120"/>
        <v>0</v>
      </c>
      <c r="AG233" s="23"/>
      <c r="AH233" s="16">
        <f t="shared" si="113"/>
        <v>0</v>
      </c>
      <c r="AI233" s="28">
        <v>0</v>
      </c>
      <c r="AJ233" s="28">
        <v>0</v>
      </c>
      <c r="AK233" s="16">
        <f t="shared" si="121"/>
        <v>0</v>
      </c>
      <c r="AL233" s="28"/>
    </row>
    <row r="234" spans="2:38" outlineLevel="1" x14ac:dyDescent="0.3">
      <c r="B234" s="20" t="s">
        <v>310</v>
      </c>
      <c r="D234" s="28">
        <v>0</v>
      </c>
      <c r="E234" s="28">
        <v>0</v>
      </c>
      <c r="F234" s="28">
        <v>0</v>
      </c>
      <c r="G234" s="16">
        <f t="shared" si="114"/>
        <v>0</v>
      </c>
      <c r="H234" s="23"/>
      <c r="I234" s="16">
        <f t="shared" si="115"/>
        <v>0</v>
      </c>
      <c r="J234" s="28">
        <v>0</v>
      </c>
      <c r="K234" s="28">
        <v>0</v>
      </c>
      <c r="L234" s="16">
        <f t="shared" si="116"/>
        <v>0</v>
      </c>
      <c r="M234" s="23"/>
      <c r="N234" s="28">
        <v>0</v>
      </c>
      <c r="O234" s="28">
        <v>18.632300000000001</v>
      </c>
      <c r="P234" s="28">
        <v>-18.632300000000001</v>
      </c>
      <c r="Q234" s="16">
        <f t="shared" si="117"/>
        <v>0</v>
      </c>
      <c r="R234" s="23"/>
      <c r="S234" s="16">
        <f t="shared" si="110"/>
        <v>0</v>
      </c>
      <c r="T234" s="28">
        <v>0</v>
      </c>
      <c r="U234" s="28">
        <v>0</v>
      </c>
      <c r="V234" s="16">
        <f t="shared" si="118"/>
        <v>0</v>
      </c>
      <c r="W234" s="23"/>
      <c r="X234" s="16">
        <f t="shared" si="111"/>
        <v>0</v>
      </c>
      <c r="Y234" s="28">
        <v>0</v>
      </c>
      <c r="Z234" s="28">
        <v>0</v>
      </c>
      <c r="AA234" s="16">
        <f t="shared" si="119"/>
        <v>0</v>
      </c>
      <c r="AB234" s="23"/>
      <c r="AC234" s="16">
        <f t="shared" si="112"/>
        <v>0</v>
      </c>
      <c r="AD234" s="28">
        <v>0</v>
      </c>
      <c r="AE234" s="28">
        <v>0</v>
      </c>
      <c r="AF234" s="16">
        <f t="shared" si="120"/>
        <v>0</v>
      </c>
      <c r="AG234" s="23"/>
      <c r="AH234" s="16">
        <f t="shared" si="113"/>
        <v>0</v>
      </c>
      <c r="AI234" s="28">
        <v>0</v>
      </c>
      <c r="AJ234" s="28">
        <v>0</v>
      </c>
      <c r="AK234" s="16">
        <f t="shared" si="121"/>
        <v>0</v>
      </c>
      <c r="AL234" s="28"/>
    </row>
    <row r="235" spans="2:38" outlineLevel="1" x14ac:dyDescent="0.3">
      <c r="B235" s="20" t="s">
        <v>311</v>
      </c>
      <c r="D235" s="28">
        <v>0</v>
      </c>
      <c r="E235" s="28">
        <v>0</v>
      </c>
      <c r="F235" s="28">
        <v>0</v>
      </c>
      <c r="G235" s="16">
        <f t="shared" si="114"/>
        <v>0</v>
      </c>
      <c r="H235" s="23"/>
      <c r="I235" s="16">
        <f t="shared" si="115"/>
        <v>0</v>
      </c>
      <c r="J235" s="28">
        <v>0</v>
      </c>
      <c r="K235" s="28">
        <v>0</v>
      </c>
      <c r="L235" s="16">
        <f t="shared" si="116"/>
        <v>0</v>
      </c>
      <c r="M235" s="23"/>
      <c r="N235" s="28">
        <v>0</v>
      </c>
      <c r="O235" s="28">
        <v>89.362870000000001</v>
      </c>
      <c r="P235" s="28">
        <v>-89.362870000000001</v>
      </c>
      <c r="Q235" s="16">
        <f t="shared" si="117"/>
        <v>0</v>
      </c>
      <c r="R235" s="23"/>
      <c r="S235" s="16">
        <f t="shared" si="110"/>
        <v>0</v>
      </c>
      <c r="T235" s="28">
        <v>0</v>
      </c>
      <c r="U235" s="28">
        <v>0</v>
      </c>
      <c r="V235" s="16">
        <f t="shared" si="118"/>
        <v>0</v>
      </c>
      <c r="W235" s="23"/>
      <c r="X235" s="16">
        <f t="shared" si="111"/>
        <v>0</v>
      </c>
      <c r="Y235" s="28">
        <v>0</v>
      </c>
      <c r="Z235" s="28">
        <v>0</v>
      </c>
      <c r="AA235" s="16">
        <f t="shared" si="119"/>
        <v>0</v>
      </c>
      <c r="AB235" s="23"/>
      <c r="AC235" s="16">
        <f t="shared" si="112"/>
        <v>0</v>
      </c>
      <c r="AD235" s="28">
        <v>0</v>
      </c>
      <c r="AE235" s="28">
        <v>0</v>
      </c>
      <c r="AF235" s="16">
        <f t="shared" si="120"/>
        <v>0</v>
      </c>
      <c r="AG235" s="23"/>
      <c r="AH235" s="16">
        <f t="shared" si="113"/>
        <v>0</v>
      </c>
      <c r="AI235" s="28">
        <v>0</v>
      </c>
      <c r="AJ235" s="28">
        <v>0</v>
      </c>
      <c r="AK235" s="16">
        <f t="shared" si="121"/>
        <v>0</v>
      </c>
      <c r="AL235" s="28"/>
    </row>
    <row r="236" spans="2:38" outlineLevel="1" x14ac:dyDescent="0.3">
      <c r="B236" s="20" t="s">
        <v>312</v>
      </c>
      <c r="D236" s="28">
        <v>0</v>
      </c>
      <c r="E236" s="28">
        <v>0</v>
      </c>
      <c r="F236" s="28">
        <v>0</v>
      </c>
      <c r="G236" s="16">
        <f t="shared" si="114"/>
        <v>0</v>
      </c>
      <c r="H236" s="23"/>
      <c r="I236" s="16">
        <f t="shared" si="115"/>
        <v>0</v>
      </c>
      <c r="J236" s="28">
        <v>0</v>
      </c>
      <c r="K236" s="28">
        <v>0</v>
      </c>
      <c r="L236" s="16">
        <f t="shared" si="116"/>
        <v>0</v>
      </c>
      <c r="M236" s="23"/>
      <c r="N236" s="28">
        <v>0</v>
      </c>
      <c r="O236" s="28">
        <v>35.331209999999999</v>
      </c>
      <c r="P236" s="28">
        <v>-35.331209999999999</v>
      </c>
      <c r="Q236" s="16">
        <f t="shared" si="117"/>
        <v>0</v>
      </c>
      <c r="R236" s="23"/>
      <c r="S236" s="16">
        <f t="shared" si="110"/>
        <v>0</v>
      </c>
      <c r="T236" s="28">
        <v>0</v>
      </c>
      <c r="U236" s="28">
        <v>0</v>
      </c>
      <c r="V236" s="16">
        <f t="shared" si="118"/>
        <v>0</v>
      </c>
      <c r="W236" s="23"/>
      <c r="X236" s="16">
        <f t="shared" si="111"/>
        <v>0</v>
      </c>
      <c r="Y236" s="28">
        <v>0</v>
      </c>
      <c r="Z236" s="28">
        <v>0</v>
      </c>
      <c r="AA236" s="16">
        <f t="shared" si="119"/>
        <v>0</v>
      </c>
      <c r="AB236" s="23"/>
      <c r="AC236" s="16">
        <f t="shared" si="112"/>
        <v>0</v>
      </c>
      <c r="AD236" s="28">
        <v>0</v>
      </c>
      <c r="AE236" s="28">
        <v>0</v>
      </c>
      <c r="AF236" s="16">
        <f t="shared" si="120"/>
        <v>0</v>
      </c>
      <c r="AG236" s="23"/>
      <c r="AH236" s="16">
        <f t="shared" si="113"/>
        <v>0</v>
      </c>
      <c r="AI236" s="28">
        <v>0</v>
      </c>
      <c r="AJ236" s="28">
        <v>0</v>
      </c>
      <c r="AK236" s="16">
        <f t="shared" si="121"/>
        <v>0</v>
      </c>
      <c r="AL236" s="28"/>
    </row>
    <row r="237" spans="2:38" outlineLevel="1" x14ac:dyDescent="0.3">
      <c r="B237" s="20" t="s">
        <v>313</v>
      </c>
      <c r="D237" s="28">
        <v>0</v>
      </c>
      <c r="E237" s="28">
        <v>0</v>
      </c>
      <c r="F237" s="28">
        <v>0</v>
      </c>
      <c r="G237" s="16">
        <f t="shared" si="114"/>
        <v>0</v>
      </c>
      <c r="H237" s="23"/>
      <c r="I237" s="16">
        <f t="shared" si="115"/>
        <v>0</v>
      </c>
      <c r="J237" s="28">
        <v>0</v>
      </c>
      <c r="K237" s="28">
        <v>0</v>
      </c>
      <c r="L237" s="16">
        <f t="shared" si="116"/>
        <v>0</v>
      </c>
      <c r="M237" s="23"/>
      <c r="N237" s="28">
        <v>0</v>
      </c>
      <c r="O237" s="28">
        <v>0</v>
      </c>
      <c r="P237" s="28">
        <v>0</v>
      </c>
      <c r="Q237" s="16">
        <f t="shared" si="117"/>
        <v>0</v>
      </c>
      <c r="R237" s="23"/>
      <c r="S237" s="16">
        <f t="shared" si="110"/>
        <v>0</v>
      </c>
      <c r="T237" s="28">
        <v>40.059089999999998</v>
      </c>
      <c r="U237" s="28">
        <v>-40.059089999999998</v>
      </c>
      <c r="V237" s="16">
        <f t="shared" si="118"/>
        <v>0</v>
      </c>
      <c r="W237" s="23"/>
      <c r="X237" s="16">
        <f t="shared" si="111"/>
        <v>0</v>
      </c>
      <c r="Y237" s="28">
        <v>0</v>
      </c>
      <c r="Z237" s="28">
        <v>0</v>
      </c>
      <c r="AA237" s="16">
        <f t="shared" si="119"/>
        <v>0</v>
      </c>
      <c r="AB237" s="23"/>
      <c r="AC237" s="16">
        <f t="shared" si="112"/>
        <v>0</v>
      </c>
      <c r="AD237" s="28">
        <v>0</v>
      </c>
      <c r="AE237" s="28">
        <v>0</v>
      </c>
      <c r="AF237" s="16">
        <f t="shared" si="120"/>
        <v>0</v>
      </c>
      <c r="AG237" s="23"/>
      <c r="AH237" s="16">
        <f t="shared" si="113"/>
        <v>0</v>
      </c>
      <c r="AI237" s="28">
        <v>0</v>
      </c>
      <c r="AJ237" s="28">
        <v>0</v>
      </c>
      <c r="AK237" s="16">
        <f t="shared" si="121"/>
        <v>0</v>
      </c>
      <c r="AL237" s="28"/>
    </row>
    <row r="238" spans="2:38" outlineLevel="1" x14ac:dyDescent="0.3">
      <c r="B238" s="20" t="s">
        <v>314</v>
      </c>
      <c r="D238" s="28">
        <v>0</v>
      </c>
      <c r="E238" s="28">
        <v>0</v>
      </c>
      <c r="F238" s="28">
        <v>0</v>
      </c>
      <c r="G238" s="16">
        <f t="shared" si="114"/>
        <v>0</v>
      </c>
      <c r="H238" s="23"/>
      <c r="I238" s="16">
        <f t="shared" si="115"/>
        <v>0</v>
      </c>
      <c r="J238" s="28">
        <v>0</v>
      </c>
      <c r="K238" s="28">
        <v>0</v>
      </c>
      <c r="L238" s="16">
        <f t="shared" si="116"/>
        <v>0</v>
      </c>
      <c r="M238" s="23"/>
      <c r="N238" s="28">
        <v>0</v>
      </c>
      <c r="O238" s="28">
        <v>0</v>
      </c>
      <c r="P238" s="28">
        <v>0</v>
      </c>
      <c r="Q238" s="16">
        <f t="shared" si="117"/>
        <v>0</v>
      </c>
      <c r="R238" s="23"/>
      <c r="S238" s="16">
        <f t="shared" si="110"/>
        <v>0</v>
      </c>
      <c r="T238" s="28">
        <v>31.270169999999997</v>
      </c>
      <c r="U238" s="28">
        <v>-31.270169999999997</v>
      </c>
      <c r="V238" s="16">
        <f t="shared" si="118"/>
        <v>0</v>
      </c>
      <c r="W238" s="23"/>
      <c r="X238" s="16">
        <f t="shared" si="111"/>
        <v>0</v>
      </c>
      <c r="Y238" s="28">
        <v>0</v>
      </c>
      <c r="Z238" s="28">
        <v>0</v>
      </c>
      <c r="AA238" s="16">
        <f t="shared" si="119"/>
        <v>0</v>
      </c>
      <c r="AB238" s="23"/>
      <c r="AC238" s="16">
        <f t="shared" si="112"/>
        <v>0</v>
      </c>
      <c r="AD238" s="28">
        <v>0</v>
      </c>
      <c r="AE238" s="28">
        <v>0</v>
      </c>
      <c r="AF238" s="16">
        <f t="shared" si="120"/>
        <v>0</v>
      </c>
      <c r="AG238" s="23"/>
      <c r="AH238" s="16">
        <f t="shared" si="113"/>
        <v>0</v>
      </c>
      <c r="AI238" s="28">
        <v>0</v>
      </c>
      <c r="AJ238" s="28">
        <v>0</v>
      </c>
      <c r="AK238" s="16">
        <f t="shared" si="121"/>
        <v>0</v>
      </c>
      <c r="AL238" s="28"/>
    </row>
    <row r="239" spans="2:38" outlineLevel="1" x14ac:dyDescent="0.3">
      <c r="B239" s="20" t="s">
        <v>315</v>
      </c>
      <c r="D239" s="28">
        <v>0</v>
      </c>
      <c r="E239" s="28">
        <v>0</v>
      </c>
      <c r="F239" s="28">
        <v>0</v>
      </c>
      <c r="G239" s="16">
        <f t="shared" si="114"/>
        <v>0</v>
      </c>
      <c r="H239" s="23"/>
      <c r="I239" s="16">
        <f t="shared" si="115"/>
        <v>0</v>
      </c>
      <c r="J239" s="28">
        <v>0</v>
      </c>
      <c r="K239" s="28">
        <v>0</v>
      </c>
      <c r="L239" s="16">
        <f t="shared" si="116"/>
        <v>0</v>
      </c>
      <c r="M239" s="23"/>
      <c r="N239" s="28">
        <v>0</v>
      </c>
      <c r="O239" s="28">
        <v>0</v>
      </c>
      <c r="P239" s="28">
        <v>0</v>
      </c>
      <c r="Q239" s="16">
        <f t="shared" si="117"/>
        <v>0</v>
      </c>
      <c r="R239" s="23"/>
      <c r="S239" s="16">
        <f t="shared" si="110"/>
        <v>0</v>
      </c>
      <c r="T239" s="28">
        <v>14.942920000000001</v>
      </c>
      <c r="U239" s="28">
        <v>0</v>
      </c>
      <c r="V239" s="16">
        <f t="shared" si="118"/>
        <v>14.942920000000001</v>
      </c>
      <c r="W239" s="23"/>
      <c r="X239" s="16">
        <f t="shared" si="111"/>
        <v>14.942920000000001</v>
      </c>
      <c r="Y239" s="28">
        <v>0</v>
      </c>
      <c r="Z239" s="28">
        <v>-14.942920000000001</v>
      </c>
      <c r="AA239" s="16">
        <f t="shared" si="119"/>
        <v>0</v>
      </c>
      <c r="AB239" s="23"/>
      <c r="AC239" s="16">
        <f t="shared" si="112"/>
        <v>0</v>
      </c>
      <c r="AD239" s="28">
        <v>0</v>
      </c>
      <c r="AE239" s="28">
        <v>0</v>
      </c>
      <c r="AF239" s="16">
        <f t="shared" si="120"/>
        <v>0</v>
      </c>
      <c r="AG239" s="23"/>
      <c r="AH239" s="16">
        <f t="shared" si="113"/>
        <v>0</v>
      </c>
      <c r="AI239" s="28">
        <v>0</v>
      </c>
      <c r="AJ239" s="28">
        <v>0</v>
      </c>
      <c r="AK239" s="16">
        <f t="shared" si="121"/>
        <v>0</v>
      </c>
      <c r="AL239" s="28"/>
    </row>
    <row r="240" spans="2:38" outlineLevel="1" x14ac:dyDescent="0.3">
      <c r="B240" s="20" t="s">
        <v>316</v>
      </c>
      <c r="D240" s="28">
        <v>0</v>
      </c>
      <c r="E240" s="28">
        <v>0</v>
      </c>
      <c r="F240" s="28">
        <v>0</v>
      </c>
      <c r="G240" s="16">
        <f t="shared" si="114"/>
        <v>0</v>
      </c>
      <c r="H240" s="23"/>
      <c r="I240" s="16">
        <f t="shared" si="115"/>
        <v>0</v>
      </c>
      <c r="J240" s="28">
        <v>20</v>
      </c>
      <c r="K240" s="28">
        <v>-20</v>
      </c>
      <c r="L240" s="16">
        <f t="shared" si="116"/>
        <v>0</v>
      </c>
      <c r="M240" s="23"/>
      <c r="N240" s="28">
        <v>0</v>
      </c>
      <c r="O240" s="28">
        <v>0</v>
      </c>
      <c r="P240" s="28">
        <v>0</v>
      </c>
      <c r="Q240" s="16">
        <f t="shared" si="117"/>
        <v>0</v>
      </c>
      <c r="R240" s="23"/>
      <c r="S240" s="16">
        <f t="shared" si="110"/>
        <v>0</v>
      </c>
      <c r="T240" s="28">
        <v>18.400770000000001</v>
      </c>
      <c r="U240" s="28">
        <v>-18.400770000000001</v>
      </c>
      <c r="V240" s="16">
        <f t="shared" si="118"/>
        <v>0</v>
      </c>
      <c r="W240" s="23"/>
      <c r="X240" s="16">
        <f t="shared" si="111"/>
        <v>0</v>
      </c>
      <c r="Y240" s="28">
        <v>0</v>
      </c>
      <c r="Z240" s="28">
        <v>0</v>
      </c>
      <c r="AA240" s="16">
        <f t="shared" si="119"/>
        <v>0</v>
      </c>
      <c r="AB240" s="23"/>
      <c r="AC240" s="16">
        <f t="shared" si="112"/>
        <v>0</v>
      </c>
      <c r="AD240" s="28">
        <v>0</v>
      </c>
      <c r="AE240" s="28">
        <v>0</v>
      </c>
      <c r="AF240" s="16">
        <f t="shared" si="120"/>
        <v>0</v>
      </c>
      <c r="AG240" s="23"/>
      <c r="AH240" s="16">
        <f t="shared" si="113"/>
        <v>0</v>
      </c>
      <c r="AI240" s="28">
        <v>0</v>
      </c>
      <c r="AJ240" s="28">
        <v>0</v>
      </c>
      <c r="AK240" s="16">
        <f t="shared" si="121"/>
        <v>0</v>
      </c>
      <c r="AL240" s="28"/>
    </row>
    <row r="241" spans="2:38" outlineLevel="1" x14ac:dyDescent="0.3">
      <c r="B241" s="20" t="s">
        <v>317</v>
      </c>
      <c r="D241" s="28">
        <v>0</v>
      </c>
      <c r="E241" s="28">
        <v>0</v>
      </c>
      <c r="F241" s="28">
        <v>0</v>
      </c>
      <c r="G241" s="16">
        <f t="shared" si="114"/>
        <v>0</v>
      </c>
      <c r="H241" s="23"/>
      <c r="I241" s="16">
        <f t="shared" si="115"/>
        <v>0</v>
      </c>
      <c r="J241" s="28">
        <v>0</v>
      </c>
      <c r="K241" s="28">
        <v>0</v>
      </c>
      <c r="L241" s="16">
        <f t="shared" si="116"/>
        <v>0</v>
      </c>
      <c r="M241" s="23"/>
      <c r="N241" s="28">
        <v>0</v>
      </c>
      <c r="O241" s="28">
        <v>0</v>
      </c>
      <c r="P241" s="28">
        <v>0</v>
      </c>
      <c r="Q241" s="16">
        <f t="shared" si="117"/>
        <v>0</v>
      </c>
      <c r="R241" s="23"/>
      <c r="S241" s="16">
        <f t="shared" si="110"/>
        <v>0</v>
      </c>
      <c r="T241" s="28">
        <v>4.6432200000000003</v>
      </c>
      <c r="U241" s="28">
        <v>-4.6432200000000003</v>
      </c>
      <c r="V241" s="16">
        <f t="shared" si="118"/>
        <v>0</v>
      </c>
      <c r="W241" s="23"/>
      <c r="X241" s="16">
        <f t="shared" si="111"/>
        <v>0</v>
      </c>
      <c r="Y241" s="28">
        <v>0</v>
      </c>
      <c r="Z241" s="28">
        <v>0</v>
      </c>
      <c r="AA241" s="16">
        <f t="shared" si="119"/>
        <v>0</v>
      </c>
      <c r="AB241" s="23"/>
      <c r="AC241" s="16">
        <f t="shared" si="112"/>
        <v>0</v>
      </c>
      <c r="AD241" s="28">
        <v>0</v>
      </c>
      <c r="AE241" s="28">
        <v>0</v>
      </c>
      <c r="AF241" s="16">
        <f t="shared" si="120"/>
        <v>0</v>
      </c>
      <c r="AG241" s="23"/>
      <c r="AH241" s="16">
        <f t="shared" si="113"/>
        <v>0</v>
      </c>
      <c r="AI241" s="28">
        <v>0</v>
      </c>
      <c r="AJ241" s="28">
        <v>0</v>
      </c>
      <c r="AK241" s="16">
        <f t="shared" si="121"/>
        <v>0</v>
      </c>
      <c r="AL241" s="28"/>
    </row>
    <row r="242" spans="2:38" outlineLevel="1" x14ac:dyDescent="0.3">
      <c r="B242" s="20" t="s">
        <v>318</v>
      </c>
      <c r="D242" s="28">
        <v>0</v>
      </c>
      <c r="E242" s="28">
        <v>20</v>
      </c>
      <c r="F242" s="28">
        <v>-20</v>
      </c>
      <c r="G242" s="16">
        <f t="shared" si="114"/>
        <v>0</v>
      </c>
      <c r="H242" s="23"/>
      <c r="I242" s="16">
        <f t="shared" si="115"/>
        <v>0</v>
      </c>
      <c r="J242" s="28">
        <v>20</v>
      </c>
      <c r="K242" s="28">
        <v>-20</v>
      </c>
      <c r="L242" s="16">
        <f t="shared" si="116"/>
        <v>0</v>
      </c>
      <c r="M242" s="23"/>
      <c r="N242" s="28">
        <v>0</v>
      </c>
      <c r="O242" s="28">
        <v>0</v>
      </c>
      <c r="P242" s="28">
        <v>0</v>
      </c>
      <c r="Q242" s="16">
        <f t="shared" si="117"/>
        <v>0</v>
      </c>
      <c r="R242" s="23"/>
      <c r="S242" s="16">
        <f t="shared" si="110"/>
        <v>0</v>
      </c>
      <c r="T242" s="28">
        <v>0</v>
      </c>
      <c r="U242" s="28">
        <v>0</v>
      </c>
      <c r="V242" s="16">
        <f t="shared" si="118"/>
        <v>0</v>
      </c>
      <c r="W242" s="23"/>
      <c r="X242" s="16">
        <f t="shared" si="111"/>
        <v>0</v>
      </c>
      <c r="Y242" s="28">
        <v>20</v>
      </c>
      <c r="Z242" s="28">
        <v>-20</v>
      </c>
      <c r="AA242" s="16">
        <f t="shared" si="119"/>
        <v>0</v>
      </c>
      <c r="AB242" s="23"/>
      <c r="AC242" s="16">
        <f t="shared" si="112"/>
        <v>0</v>
      </c>
      <c r="AD242" s="28">
        <v>20</v>
      </c>
      <c r="AE242" s="28">
        <v>-20</v>
      </c>
      <c r="AF242" s="16">
        <f t="shared" si="120"/>
        <v>0</v>
      </c>
      <c r="AG242" s="23"/>
      <c r="AH242" s="16">
        <f t="shared" si="113"/>
        <v>0</v>
      </c>
      <c r="AI242" s="28">
        <v>20</v>
      </c>
      <c r="AJ242" s="28">
        <v>-20</v>
      </c>
      <c r="AK242" s="16">
        <f t="shared" si="121"/>
        <v>0</v>
      </c>
      <c r="AL242" s="28"/>
    </row>
    <row r="243" spans="2:38" outlineLevel="1" x14ac:dyDescent="0.3">
      <c r="B243" s="20" t="s">
        <v>108</v>
      </c>
      <c r="D243" s="28">
        <v>0</v>
      </c>
      <c r="E243" s="28">
        <v>18.75</v>
      </c>
      <c r="F243" s="28">
        <v>-18.75</v>
      </c>
      <c r="G243" s="16">
        <f t="shared" si="114"/>
        <v>0</v>
      </c>
      <c r="H243" s="23"/>
      <c r="I243" s="16">
        <f t="shared" si="115"/>
        <v>0</v>
      </c>
      <c r="J243" s="28">
        <v>0</v>
      </c>
      <c r="K243" s="28">
        <v>0</v>
      </c>
      <c r="L243" s="16">
        <f t="shared" si="116"/>
        <v>0</v>
      </c>
      <c r="M243" s="23"/>
      <c r="N243" s="16">
        <f>L243</f>
        <v>0</v>
      </c>
      <c r="O243" s="28">
        <v>0</v>
      </c>
      <c r="P243" s="28">
        <v>0</v>
      </c>
      <c r="Q243" s="16">
        <f t="shared" si="117"/>
        <v>0</v>
      </c>
      <c r="R243" s="23"/>
      <c r="S243" s="16">
        <f t="shared" si="110"/>
        <v>0</v>
      </c>
      <c r="T243" s="28">
        <v>0</v>
      </c>
      <c r="U243" s="28">
        <v>0</v>
      </c>
      <c r="V243" s="16">
        <f t="shared" si="118"/>
        <v>0</v>
      </c>
      <c r="W243" s="23"/>
      <c r="X243" s="16">
        <f t="shared" si="111"/>
        <v>0</v>
      </c>
      <c r="Y243" s="28">
        <v>0</v>
      </c>
      <c r="Z243" s="28">
        <v>0</v>
      </c>
      <c r="AA243" s="16">
        <f t="shared" si="119"/>
        <v>0</v>
      </c>
      <c r="AB243" s="23"/>
      <c r="AC243" s="16">
        <f t="shared" si="112"/>
        <v>0</v>
      </c>
      <c r="AD243" s="28">
        <v>0</v>
      </c>
      <c r="AE243" s="28">
        <v>0</v>
      </c>
      <c r="AF243" s="16">
        <f t="shared" si="120"/>
        <v>0</v>
      </c>
      <c r="AG243" s="23"/>
      <c r="AH243" s="16">
        <f t="shared" si="113"/>
        <v>0</v>
      </c>
      <c r="AI243" s="28">
        <v>0</v>
      </c>
      <c r="AJ243" s="28">
        <v>0</v>
      </c>
      <c r="AK243" s="16">
        <f t="shared" si="121"/>
        <v>0</v>
      </c>
      <c r="AL243" s="28"/>
    </row>
    <row r="244" spans="2:38" outlineLevel="1" x14ac:dyDescent="0.3">
      <c r="B244" s="20" t="s">
        <v>319</v>
      </c>
      <c r="D244" s="28">
        <v>0</v>
      </c>
      <c r="E244" s="28">
        <v>0</v>
      </c>
      <c r="F244" s="28">
        <v>0</v>
      </c>
      <c r="G244" s="16">
        <f t="shared" si="114"/>
        <v>0</v>
      </c>
      <c r="H244" s="23"/>
      <c r="I244" s="16">
        <f t="shared" si="115"/>
        <v>0</v>
      </c>
      <c r="J244" s="28">
        <v>0</v>
      </c>
      <c r="K244" s="28">
        <v>0</v>
      </c>
      <c r="L244" s="16">
        <f t="shared" si="116"/>
        <v>0</v>
      </c>
      <c r="M244" s="23"/>
      <c r="N244" s="28">
        <v>0</v>
      </c>
      <c r="O244" s="28">
        <v>0</v>
      </c>
      <c r="P244" s="28">
        <v>0</v>
      </c>
      <c r="Q244" s="16">
        <f t="shared" si="117"/>
        <v>0</v>
      </c>
      <c r="R244" s="23"/>
      <c r="S244" s="16">
        <f t="shared" si="110"/>
        <v>0</v>
      </c>
      <c r="T244" s="28">
        <v>0</v>
      </c>
      <c r="U244" s="28">
        <v>0</v>
      </c>
      <c r="V244" s="16">
        <f t="shared" si="118"/>
        <v>0</v>
      </c>
      <c r="W244" s="23"/>
      <c r="X244" s="16">
        <f t="shared" si="111"/>
        <v>0</v>
      </c>
      <c r="Y244" s="28">
        <v>190</v>
      </c>
      <c r="Z244" s="28">
        <v>-190</v>
      </c>
      <c r="AA244" s="16">
        <f t="shared" si="119"/>
        <v>0</v>
      </c>
      <c r="AB244" s="23"/>
      <c r="AC244" s="16">
        <f t="shared" si="112"/>
        <v>0</v>
      </c>
      <c r="AD244" s="28">
        <v>0</v>
      </c>
      <c r="AE244" s="28">
        <v>0</v>
      </c>
      <c r="AF244" s="16">
        <f t="shared" si="120"/>
        <v>0</v>
      </c>
      <c r="AG244" s="23"/>
      <c r="AH244" s="16">
        <f t="shared" si="113"/>
        <v>0</v>
      </c>
      <c r="AI244" s="28">
        <v>0</v>
      </c>
      <c r="AJ244" s="28">
        <v>0</v>
      </c>
      <c r="AK244" s="16">
        <f t="shared" si="121"/>
        <v>0</v>
      </c>
      <c r="AL244" s="28"/>
    </row>
    <row r="245" spans="2:38" outlineLevel="1" x14ac:dyDescent="0.3">
      <c r="B245" s="20" t="s">
        <v>284</v>
      </c>
      <c r="D245" s="28">
        <v>0</v>
      </c>
      <c r="E245" s="28">
        <v>0</v>
      </c>
      <c r="F245" s="28">
        <v>0</v>
      </c>
      <c r="G245" s="16">
        <f t="shared" si="114"/>
        <v>0</v>
      </c>
      <c r="H245" s="23"/>
      <c r="I245" s="16">
        <f t="shared" si="115"/>
        <v>0</v>
      </c>
      <c r="J245" s="28">
        <v>0</v>
      </c>
      <c r="K245" s="28">
        <v>0</v>
      </c>
      <c r="L245" s="16">
        <f t="shared" si="116"/>
        <v>0</v>
      </c>
      <c r="M245" s="23"/>
      <c r="N245" s="28">
        <v>0</v>
      </c>
      <c r="O245" s="28">
        <v>0</v>
      </c>
      <c r="P245" s="28">
        <v>0</v>
      </c>
      <c r="Q245" s="16">
        <f t="shared" si="117"/>
        <v>0</v>
      </c>
      <c r="R245" s="23"/>
      <c r="S245" s="16">
        <f t="shared" si="110"/>
        <v>0</v>
      </c>
      <c r="T245" s="28">
        <v>0</v>
      </c>
      <c r="U245" s="28">
        <v>0</v>
      </c>
      <c r="V245" s="16">
        <f t="shared" si="118"/>
        <v>0</v>
      </c>
      <c r="W245" s="23"/>
      <c r="X245" s="16">
        <f t="shared" si="111"/>
        <v>0</v>
      </c>
      <c r="Y245" s="28">
        <v>75</v>
      </c>
      <c r="Z245" s="28">
        <v>0</v>
      </c>
      <c r="AA245" s="16">
        <f t="shared" si="119"/>
        <v>75</v>
      </c>
      <c r="AB245" s="23"/>
      <c r="AC245" s="16">
        <f t="shared" si="112"/>
        <v>75</v>
      </c>
      <c r="AD245" s="28">
        <v>250</v>
      </c>
      <c r="AE245" s="28">
        <v>-325</v>
      </c>
      <c r="AF245" s="16">
        <f t="shared" si="120"/>
        <v>0</v>
      </c>
      <c r="AG245" s="23"/>
      <c r="AH245" s="16">
        <f t="shared" si="113"/>
        <v>0</v>
      </c>
      <c r="AI245" s="28">
        <v>0</v>
      </c>
      <c r="AJ245" s="28">
        <v>0</v>
      </c>
      <c r="AK245" s="16">
        <f t="shared" si="121"/>
        <v>0</v>
      </c>
      <c r="AL245" s="28"/>
    </row>
    <row r="246" spans="2:38" outlineLevel="1" x14ac:dyDescent="0.3">
      <c r="B246" s="20" t="s">
        <v>320</v>
      </c>
      <c r="D246" s="28">
        <v>0</v>
      </c>
      <c r="E246" s="28">
        <v>0</v>
      </c>
      <c r="F246" s="28">
        <v>0</v>
      </c>
      <c r="G246" s="16">
        <f t="shared" si="114"/>
        <v>0</v>
      </c>
      <c r="H246" s="23"/>
      <c r="I246" s="16">
        <f t="shared" si="115"/>
        <v>0</v>
      </c>
      <c r="J246" s="28">
        <v>0</v>
      </c>
      <c r="K246" s="28">
        <v>0</v>
      </c>
      <c r="L246" s="16">
        <f t="shared" si="116"/>
        <v>0</v>
      </c>
      <c r="M246" s="23"/>
      <c r="N246" s="28">
        <v>0</v>
      </c>
      <c r="O246" s="28">
        <v>0</v>
      </c>
      <c r="P246" s="28">
        <v>0</v>
      </c>
      <c r="Q246" s="16">
        <f t="shared" si="117"/>
        <v>0</v>
      </c>
      <c r="R246" s="23"/>
      <c r="S246" s="16">
        <f t="shared" si="110"/>
        <v>0</v>
      </c>
      <c r="T246" s="28">
        <v>0</v>
      </c>
      <c r="U246" s="28">
        <v>0</v>
      </c>
      <c r="V246" s="16">
        <f t="shared" si="118"/>
        <v>0</v>
      </c>
      <c r="W246" s="23"/>
      <c r="X246" s="16">
        <f t="shared" si="111"/>
        <v>0</v>
      </c>
      <c r="Y246" s="28">
        <v>100</v>
      </c>
      <c r="Z246" s="28">
        <v>0</v>
      </c>
      <c r="AA246" s="16">
        <f t="shared" si="119"/>
        <v>100</v>
      </c>
      <c r="AB246" s="23"/>
      <c r="AC246" s="16">
        <f t="shared" si="112"/>
        <v>100</v>
      </c>
      <c r="AD246" s="28">
        <v>0</v>
      </c>
      <c r="AE246" s="28">
        <v>0</v>
      </c>
      <c r="AF246" s="16">
        <f t="shared" si="120"/>
        <v>100</v>
      </c>
      <c r="AG246" s="23"/>
      <c r="AH246" s="16">
        <f t="shared" si="113"/>
        <v>100</v>
      </c>
      <c r="AI246" s="28">
        <v>0</v>
      </c>
      <c r="AJ246" s="28">
        <v>0</v>
      </c>
      <c r="AK246" s="16">
        <f t="shared" si="121"/>
        <v>100</v>
      </c>
      <c r="AL246" s="28"/>
    </row>
    <row r="247" spans="2:38" x14ac:dyDescent="0.3">
      <c r="B247" s="6" t="s">
        <v>52</v>
      </c>
      <c r="C247" s="6"/>
      <c r="D247" s="29">
        <f>SUBTOTAL(9,D183:D246)</f>
        <v>339.57414000000006</v>
      </c>
      <c r="E247" s="29">
        <f>SUBTOTAL(9,E183:E246)</f>
        <v>2596.0610000000001</v>
      </c>
      <c r="F247" s="29">
        <f>SUBTOTAL(9,F183:F246)</f>
        <v>-2795.6351399999999</v>
      </c>
      <c r="G247" s="29">
        <f>SUBTOTAL(9,G183:G246)</f>
        <v>140</v>
      </c>
      <c r="H247" s="30"/>
      <c r="I247" s="29">
        <f>SUBTOTAL(9,I183:I246)</f>
        <v>140</v>
      </c>
      <c r="J247" s="29">
        <f>SUBTOTAL(9,J183:J246)</f>
        <v>3372.01</v>
      </c>
      <c r="K247" s="29">
        <f>SUBTOTAL(9,K183:K246)</f>
        <v>-2612.0100000000002</v>
      </c>
      <c r="L247" s="29">
        <f>SUBTOTAL(9,L183:L246)</f>
        <v>900</v>
      </c>
      <c r="M247" s="30"/>
      <c r="N247" s="29">
        <f>SUBTOTAL(9,N183:N246)</f>
        <v>339.57414000000006</v>
      </c>
      <c r="O247" s="29">
        <f>SUBTOTAL(9,O183:O246)</f>
        <v>2531.4468899999997</v>
      </c>
      <c r="P247" s="29">
        <f>SUBTOTAL(9,P183:P246)</f>
        <v>-2842.3190499999992</v>
      </c>
      <c r="Q247" s="29">
        <f>SUBTOTAL(9,Q183:Q246)</f>
        <v>28.701979999999999</v>
      </c>
      <c r="R247" s="30"/>
      <c r="S247" s="29">
        <f>SUBTOTAL(9,S183:S246)</f>
        <v>28.701979999999999</v>
      </c>
      <c r="T247" s="29">
        <f>SUBTOTAL(9,T183:T246)</f>
        <v>3531.9594199999992</v>
      </c>
      <c r="U247" s="29">
        <f>SUBTOTAL(9,U183:U246)</f>
        <v>-3199.3698199999994</v>
      </c>
      <c r="V247" s="29">
        <f>SUBTOTAL(9,V183:V246)</f>
        <v>361.29158000000007</v>
      </c>
      <c r="W247" s="30"/>
      <c r="X247" s="29">
        <f>SUBTOTAL(9,X183:X246)</f>
        <v>361.29158000000007</v>
      </c>
      <c r="Y247" s="29">
        <f>SUBTOTAL(9,Y183:Y246)</f>
        <v>3135</v>
      </c>
      <c r="Z247" s="29">
        <f>SUBTOTAL(9,Z183:Z246)</f>
        <v>-3016.7228499999997</v>
      </c>
      <c r="AA247" s="29">
        <f>SUBTOTAL(9,AA183:AA246)</f>
        <v>479.56873000000002</v>
      </c>
      <c r="AB247" s="30"/>
      <c r="AC247" s="29">
        <f>SUBTOTAL(9,AC183:AC246)</f>
        <v>479.56873000000002</v>
      </c>
      <c r="AD247" s="29">
        <f>SUBTOTAL(9,AD183:AD246)</f>
        <v>3335</v>
      </c>
      <c r="AE247" s="29">
        <f>SUBTOTAL(9,AE183:AE246)</f>
        <v>-3610</v>
      </c>
      <c r="AF247" s="29">
        <f>SUBTOTAL(9,AF183:AF246)</f>
        <v>204.56873000000002</v>
      </c>
      <c r="AG247" s="30"/>
      <c r="AH247" s="29">
        <f>SUBTOTAL(9,AH183:AH246)</f>
        <v>204.56873000000002</v>
      </c>
      <c r="AI247" s="29">
        <f>SUBTOTAL(9,AI183:AI246)</f>
        <v>3530</v>
      </c>
      <c r="AJ247" s="29">
        <f>SUBTOTAL(9,AJ183:AJ246)</f>
        <v>-2994.56873</v>
      </c>
      <c r="AK247" s="29">
        <f>SUBTOTAL(9,AK183:AK246)</f>
        <v>740</v>
      </c>
      <c r="AL247" s="29"/>
    </row>
    <row r="248" spans="2:38" ht="4.5" customHeight="1" x14ac:dyDescent="0.3">
      <c r="D248" s="16"/>
      <c r="E248" s="16"/>
      <c r="F248" s="16"/>
      <c r="G248" s="16"/>
      <c r="H248" s="23"/>
      <c r="I248" s="16"/>
      <c r="J248" s="16"/>
      <c r="K248" s="16"/>
      <c r="L248" s="16"/>
      <c r="M248" s="23"/>
      <c r="N248" s="16"/>
      <c r="O248" s="16"/>
      <c r="P248" s="16"/>
      <c r="Q248" s="16"/>
      <c r="R248" s="23"/>
      <c r="S248" s="16"/>
      <c r="T248" s="16"/>
      <c r="U248" s="16"/>
      <c r="V248" s="16"/>
      <c r="W248" s="23"/>
      <c r="X248" s="16"/>
      <c r="Y248" s="16"/>
      <c r="Z248" s="16"/>
      <c r="AA248" s="16"/>
      <c r="AB248" s="23"/>
      <c r="AC248" s="16"/>
      <c r="AD248" s="16"/>
      <c r="AE248" s="16"/>
      <c r="AF248" s="16"/>
      <c r="AG248" s="23"/>
      <c r="AH248" s="16"/>
      <c r="AI248" s="16"/>
      <c r="AJ248" s="16"/>
      <c r="AK248" s="16"/>
      <c r="AL248" s="16"/>
    </row>
    <row r="249" spans="2:38" x14ac:dyDescent="0.3">
      <c r="B249" s="6" t="s">
        <v>50</v>
      </c>
      <c r="C249" s="6"/>
      <c r="D249" s="29"/>
      <c r="E249" s="29"/>
      <c r="F249" s="29"/>
      <c r="G249" s="29"/>
      <c r="H249" s="30"/>
      <c r="I249" s="29"/>
      <c r="J249" s="29"/>
      <c r="K249" s="29"/>
      <c r="L249" s="29"/>
      <c r="M249" s="30"/>
      <c r="N249" s="29"/>
      <c r="O249" s="29"/>
      <c r="P249" s="29"/>
      <c r="Q249" s="29"/>
      <c r="R249" s="30"/>
      <c r="S249" s="29"/>
      <c r="T249" s="29"/>
      <c r="U249" s="29"/>
      <c r="V249" s="29"/>
      <c r="W249" s="30"/>
      <c r="X249" s="29"/>
      <c r="Y249" s="29"/>
      <c r="Z249" s="29"/>
      <c r="AA249" s="29"/>
      <c r="AB249" s="30"/>
      <c r="AC249" s="29"/>
      <c r="AD249" s="29"/>
      <c r="AE249" s="29"/>
      <c r="AF249" s="29"/>
      <c r="AG249" s="30"/>
      <c r="AH249" s="29"/>
      <c r="AI249" s="29"/>
      <c r="AJ249" s="29"/>
      <c r="AK249" s="29"/>
      <c r="AL249" s="29"/>
    </row>
    <row r="250" spans="2:38" x14ac:dyDescent="0.3">
      <c r="B250" s="17" t="s">
        <v>321</v>
      </c>
      <c r="D250" s="16">
        <v>0</v>
      </c>
      <c r="E250" s="16">
        <v>0</v>
      </c>
      <c r="F250" s="16">
        <v>0</v>
      </c>
      <c r="G250" s="16">
        <f t="shared" ref="G250:G256" si="122">SUM(D250:F250)</f>
        <v>0</v>
      </c>
      <c r="H250" s="23"/>
      <c r="I250" s="16">
        <f t="shared" ref="I250:I256" si="123">G250</f>
        <v>0</v>
      </c>
      <c r="J250" s="16">
        <v>0</v>
      </c>
      <c r="K250" s="16">
        <v>0</v>
      </c>
      <c r="L250" s="16">
        <f t="shared" ref="L250:L256" si="124">SUM(I250:K250)</f>
        <v>0</v>
      </c>
      <c r="M250" s="23"/>
      <c r="N250" s="16">
        <v>0</v>
      </c>
      <c r="O250" s="16">
        <v>0</v>
      </c>
      <c r="P250" s="16">
        <v>0</v>
      </c>
      <c r="Q250" s="16">
        <f t="shared" ref="Q250:Q256" si="125">SUM(N250:P250)</f>
        <v>0</v>
      </c>
      <c r="R250" s="23"/>
      <c r="S250" s="16">
        <f t="shared" ref="S250:S256" si="126">Q250</f>
        <v>0</v>
      </c>
      <c r="T250" s="16">
        <v>96.898740000000004</v>
      </c>
      <c r="U250" s="16">
        <v>0</v>
      </c>
      <c r="V250" s="16">
        <f t="shared" ref="V250:V256" si="127">SUM(S250:U250)</f>
        <v>96.898740000000004</v>
      </c>
      <c r="W250" s="23"/>
      <c r="X250" s="16">
        <f t="shared" ref="X250:X256" si="128">V250</f>
        <v>96.898740000000004</v>
      </c>
      <c r="Y250" s="16">
        <v>1500</v>
      </c>
      <c r="Z250" s="16">
        <v>-1596.8987400000001</v>
      </c>
      <c r="AA250" s="16">
        <f t="shared" ref="AA250:AA256" si="129">SUM(X250:Z250)</f>
        <v>0</v>
      </c>
      <c r="AB250" s="23"/>
      <c r="AC250" s="16">
        <f t="shared" ref="AC250:AC256" si="130">AA250</f>
        <v>0</v>
      </c>
      <c r="AD250" s="16">
        <v>0</v>
      </c>
      <c r="AE250" s="16">
        <v>0</v>
      </c>
      <c r="AF250" s="16">
        <f t="shared" ref="AF250:AF256" si="131">SUM(AC250:AE250)</f>
        <v>0</v>
      </c>
      <c r="AG250" s="23"/>
      <c r="AH250" s="16">
        <f t="shared" ref="AH250:AH256" si="132">AF250</f>
        <v>0</v>
      </c>
      <c r="AI250" s="16">
        <v>0</v>
      </c>
      <c r="AJ250" s="16">
        <v>0</v>
      </c>
      <c r="AK250" s="16">
        <f t="shared" ref="AK250:AK256" si="133">SUM(AH250:AJ250)</f>
        <v>0</v>
      </c>
      <c r="AL250" s="16"/>
    </row>
    <row r="251" spans="2:38" x14ac:dyDescent="0.3">
      <c r="B251" s="17" t="s">
        <v>322</v>
      </c>
      <c r="D251" s="16">
        <v>0</v>
      </c>
      <c r="E251" s="16">
        <v>0</v>
      </c>
      <c r="F251" s="16">
        <v>0</v>
      </c>
      <c r="G251" s="16">
        <f t="shared" si="122"/>
        <v>0</v>
      </c>
      <c r="H251" s="23"/>
      <c r="I251" s="16">
        <f t="shared" si="123"/>
        <v>0</v>
      </c>
      <c r="J251" s="16">
        <v>0</v>
      </c>
      <c r="K251" s="16">
        <v>0</v>
      </c>
      <c r="L251" s="16">
        <f t="shared" si="124"/>
        <v>0</v>
      </c>
      <c r="M251" s="23"/>
      <c r="N251" s="16">
        <v>0</v>
      </c>
      <c r="O251" s="16">
        <v>0</v>
      </c>
      <c r="P251" s="16">
        <v>0</v>
      </c>
      <c r="Q251" s="16">
        <f t="shared" si="125"/>
        <v>0</v>
      </c>
      <c r="R251" s="23"/>
      <c r="S251" s="16">
        <f t="shared" si="126"/>
        <v>0</v>
      </c>
      <c r="T251" s="16">
        <v>0</v>
      </c>
      <c r="U251" s="16">
        <v>0</v>
      </c>
      <c r="V251" s="16">
        <f t="shared" si="127"/>
        <v>0</v>
      </c>
      <c r="W251" s="23"/>
      <c r="X251" s="16">
        <f t="shared" si="128"/>
        <v>0</v>
      </c>
      <c r="Y251" s="16">
        <v>75</v>
      </c>
      <c r="Z251" s="16">
        <v>0</v>
      </c>
      <c r="AA251" s="16">
        <f t="shared" si="129"/>
        <v>75</v>
      </c>
      <c r="AB251" s="23"/>
      <c r="AC251" s="16">
        <f t="shared" si="130"/>
        <v>75</v>
      </c>
      <c r="AD251" s="16">
        <v>1525</v>
      </c>
      <c r="AE251" s="16">
        <v>-1600</v>
      </c>
      <c r="AF251" s="16">
        <f t="shared" si="131"/>
        <v>0</v>
      </c>
      <c r="AG251" s="23"/>
      <c r="AH251" s="16">
        <f t="shared" si="132"/>
        <v>0</v>
      </c>
      <c r="AI251" s="16">
        <v>0</v>
      </c>
      <c r="AJ251" s="16">
        <v>0</v>
      </c>
      <c r="AK251" s="16">
        <f t="shared" si="133"/>
        <v>0</v>
      </c>
      <c r="AL251" s="16"/>
    </row>
    <row r="252" spans="2:38" x14ac:dyDescent="0.3">
      <c r="B252" s="17" t="s">
        <v>323</v>
      </c>
      <c r="D252" s="16">
        <v>0</v>
      </c>
      <c r="E252" s="16">
        <v>0</v>
      </c>
      <c r="F252" s="16">
        <v>0</v>
      </c>
      <c r="G252" s="16">
        <f t="shared" si="122"/>
        <v>0</v>
      </c>
      <c r="H252" s="23"/>
      <c r="I252" s="16">
        <f t="shared" si="123"/>
        <v>0</v>
      </c>
      <c r="J252" s="16">
        <v>0</v>
      </c>
      <c r="K252" s="16">
        <v>0</v>
      </c>
      <c r="L252" s="16">
        <f t="shared" si="124"/>
        <v>0</v>
      </c>
      <c r="M252" s="23"/>
      <c r="N252" s="16">
        <v>0</v>
      </c>
      <c r="O252" s="16">
        <v>0</v>
      </c>
      <c r="P252" s="16">
        <v>0</v>
      </c>
      <c r="Q252" s="16">
        <f t="shared" si="125"/>
        <v>0</v>
      </c>
      <c r="R252" s="23"/>
      <c r="S252" s="16">
        <f t="shared" si="126"/>
        <v>0</v>
      </c>
      <c r="T252" s="16">
        <v>0</v>
      </c>
      <c r="U252" s="16">
        <v>0</v>
      </c>
      <c r="V252" s="16">
        <f t="shared" si="127"/>
        <v>0</v>
      </c>
      <c r="W252" s="23"/>
      <c r="X252" s="16">
        <f t="shared" si="128"/>
        <v>0</v>
      </c>
      <c r="Y252" s="16">
        <v>1520</v>
      </c>
      <c r="Z252" s="16">
        <v>-1520</v>
      </c>
      <c r="AA252" s="16">
        <f t="shared" si="129"/>
        <v>0</v>
      </c>
      <c r="AB252" s="23"/>
      <c r="AC252" s="16">
        <f t="shared" si="130"/>
        <v>0</v>
      </c>
      <c r="AD252" s="16">
        <v>0</v>
      </c>
      <c r="AE252" s="16">
        <v>0</v>
      </c>
      <c r="AF252" s="16">
        <f t="shared" si="131"/>
        <v>0</v>
      </c>
      <c r="AG252" s="23"/>
      <c r="AH252" s="16">
        <f t="shared" si="132"/>
        <v>0</v>
      </c>
      <c r="AI252" s="16">
        <v>0</v>
      </c>
      <c r="AJ252" s="16">
        <v>0</v>
      </c>
      <c r="AK252" s="16">
        <f t="shared" si="133"/>
        <v>0</v>
      </c>
      <c r="AL252" s="16"/>
    </row>
    <row r="253" spans="2:38" x14ac:dyDescent="0.3">
      <c r="B253" s="17" t="s">
        <v>324</v>
      </c>
      <c r="D253" s="16">
        <v>0</v>
      </c>
      <c r="E253" s="16">
        <v>0</v>
      </c>
      <c r="F253" s="16">
        <v>0</v>
      </c>
      <c r="G253" s="16">
        <f t="shared" si="122"/>
        <v>0</v>
      </c>
      <c r="H253" s="23"/>
      <c r="I253" s="16">
        <f t="shared" si="123"/>
        <v>0</v>
      </c>
      <c r="J253" s="16">
        <v>0</v>
      </c>
      <c r="K253" s="16">
        <v>0</v>
      </c>
      <c r="L253" s="16">
        <f t="shared" si="124"/>
        <v>0</v>
      </c>
      <c r="M253" s="23"/>
      <c r="N253" s="16">
        <v>0</v>
      </c>
      <c r="O253" s="16">
        <v>0</v>
      </c>
      <c r="P253" s="16">
        <v>0</v>
      </c>
      <c r="Q253" s="16">
        <f t="shared" si="125"/>
        <v>0</v>
      </c>
      <c r="R253" s="23"/>
      <c r="S253" s="16">
        <f t="shared" si="126"/>
        <v>0</v>
      </c>
      <c r="T253" s="16">
        <v>0</v>
      </c>
      <c r="U253" s="16">
        <v>0</v>
      </c>
      <c r="V253" s="16">
        <f t="shared" si="127"/>
        <v>0</v>
      </c>
      <c r="W253" s="23"/>
      <c r="X253" s="16">
        <f t="shared" si="128"/>
        <v>0</v>
      </c>
      <c r="Y253" s="16">
        <v>0</v>
      </c>
      <c r="Z253" s="16">
        <v>0</v>
      </c>
      <c r="AA253" s="16">
        <f t="shared" si="129"/>
        <v>0</v>
      </c>
      <c r="AB253" s="23"/>
      <c r="AC253" s="16">
        <f t="shared" si="130"/>
        <v>0</v>
      </c>
      <c r="AD253" s="16">
        <v>1520</v>
      </c>
      <c r="AE253" s="16">
        <v>-1520</v>
      </c>
      <c r="AF253" s="16">
        <f t="shared" si="131"/>
        <v>0</v>
      </c>
      <c r="AG253" s="23"/>
      <c r="AH253" s="16">
        <f t="shared" si="132"/>
        <v>0</v>
      </c>
      <c r="AI253" s="16">
        <v>0</v>
      </c>
      <c r="AJ253" s="16">
        <v>0</v>
      </c>
      <c r="AK253" s="16">
        <f t="shared" si="133"/>
        <v>0</v>
      </c>
      <c r="AL253" s="16"/>
    </row>
    <row r="254" spans="2:38" x14ac:dyDescent="0.3">
      <c r="B254" s="17" t="s">
        <v>325</v>
      </c>
      <c r="D254" s="16">
        <v>0</v>
      </c>
      <c r="E254" s="16">
        <v>0</v>
      </c>
      <c r="F254" s="16">
        <v>0</v>
      </c>
      <c r="G254" s="16">
        <f t="shared" si="122"/>
        <v>0</v>
      </c>
      <c r="H254" s="23"/>
      <c r="I254" s="16">
        <f t="shared" si="123"/>
        <v>0</v>
      </c>
      <c r="J254" s="16">
        <v>0</v>
      </c>
      <c r="K254" s="16">
        <v>0</v>
      </c>
      <c r="L254" s="16">
        <f t="shared" si="124"/>
        <v>0</v>
      </c>
      <c r="M254" s="23"/>
      <c r="N254" s="16">
        <v>0</v>
      </c>
      <c r="O254" s="16">
        <v>0</v>
      </c>
      <c r="P254" s="16">
        <v>0</v>
      </c>
      <c r="Q254" s="16">
        <f t="shared" si="125"/>
        <v>0</v>
      </c>
      <c r="R254" s="23"/>
      <c r="S254" s="16">
        <f t="shared" si="126"/>
        <v>0</v>
      </c>
      <c r="T254" s="16">
        <v>0</v>
      </c>
      <c r="U254" s="16">
        <v>0</v>
      </c>
      <c r="V254" s="16">
        <f t="shared" si="127"/>
        <v>0</v>
      </c>
      <c r="W254" s="23"/>
      <c r="X254" s="16">
        <f t="shared" si="128"/>
        <v>0</v>
      </c>
      <c r="Y254" s="16">
        <v>975</v>
      </c>
      <c r="Z254" s="16">
        <v>-975</v>
      </c>
      <c r="AA254" s="16">
        <f t="shared" si="129"/>
        <v>0</v>
      </c>
      <c r="AB254" s="23"/>
      <c r="AC254" s="16">
        <f t="shared" si="130"/>
        <v>0</v>
      </c>
      <c r="AD254" s="16">
        <v>0</v>
      </c>
      <c r="AE254" s="16">
        <v>0</v>
      </c>
      <c r="AF254" s="16">
        <f t="shared" si="131"/>
        <v>0</v>
      </c>
      <c r="AG254" s="23"/>
      <c r="AH254" s="16">
        <f t="shared" si="132"/>
        <v>0</v>
      </c>
      <c r="AI254" s="16">
        <v>0</v>
      </c>
      <c r="AJ254" s="16">
        <v>0</v>
      </c>
      <c r="AK254" s="16">
        <f t="shared" si="133"/>
        <v>0</v>
      </c>
      <c r="AL254" s="16"/>
    </row>
    <row r="255" spans="2:38" x14ac:dyDescent="0.3">
      <c r="B255" s="17" t="s">
        <v>326</v>
      </c>
      <c r="D255" s="16">
        <v>0</v>
      </c>
      <c r="E255" s="16">
        <v>0</v>
      </c>
      <c r="F255" s="16">
        <v>0</v>
      </c>
      <c r="G255" s="16">
        <f t="shared" si="122"/>
        <v>0</v>
      </c>
      <c r="H255" s="23"/>
      <c r="I255" s="16">
        <f t="shared" si="123"/>
        <v>0</v>
      </c>
      <c r="J255" s="16">
        <v>0</v>
      </c>
      <c r="K255" s="16">
        <v>0</v>
      </c>
      <c r="L255" s="16">
        <f t="shared" si="124"/>
        <v>0</v>
      </c>
      <c r="M255" s="23"/>
      <c r="N255" s="16">
        <v>0</v>
      </c>
      <c r="O255" s="16">
        <v>0</v>
      </c>
      <c r="P255" s="16">
        <v>0</v>
      </c>
      <c r="Q255" s="16">
        <f t="shared" si="125"/>
        <v>0</v>
      </c>
      <c r="R255" s="23"/>
      <c r="S255" s="16">
        <f t="shared" si="126"/>
        <v>0</v>
      </c>
      <c r="T255" s="16">
        <v>40.235300000000002</v>
      </c>
      <c r="U255" s="16">
        <v>0</v>
      </c>
      <c r="V255" s="16">
        <f t="shared" si="127"/>
        <v>40.235300000000002</v>
      </c>
      <c r="W255" s="23"/>
      <c r="X255" s="16">
        <f t="shared" si="128"/>
        <v>40.235300000000002</v>
      </c>
      <c r="Y255" s="16">
        <v>520</v>
      </c>
      <c r="Z255" s="16">
        <v>-560.23530000000005</v>
      </c>
      <c r="AA255" s="16">
        <f t="shared" si="129"/>
        <v>0</v>
      </c>
      <c r="AB255" s="23"/>
      <c r="AC255" s="16">
        <f t="shared" si="130"/>
        <v>0</v>
      </c>
      <c r="AD255" s="16">
        <v>0</v>
      </c>
      <c r="AE255" s="16">
        <v>0</v>
      </c>
      <c r="AF255" s="16">
        <f t="shared" si="131"/>
        <v>0</v>
      </c>
      <c r="AG255" s="23"/>
      <c r="AH255" s="16">
        <f t="shared" si="132"/>
        <v>0</v>
      </c>
      <c r="AI255" s="16">
        <v>0</v>
      </c>
      <c r="AJ255" s="16">
        <v>0</v>
      </c>
      <c r="AK255" s="16">
        <f t="shared" si="133"/>
        <v>0</v>
      </c>
      <c r="AL255" s="16"/>
    </row>
    <row r="256" spans="2:38" x14ac:dyDescent="0.3">
      <c r="B256" s="17" t="s">
        <v>327</v>
      </c>
      <c r="D256" s="16">
        <v>0</v>
      </c>
      <c r="E256" s="16">
        <v>0</v>
      </c>
      <c r="F256" s="16">
        <v>0</v>
      </c>
      <c r="G256" s="16">
        <f t="shared" si="122"/>
        <v>0</v>
      </c>
      <c r="H256" s="23"/>
      <c r="I256" s="16">
        <f t="shared" si="123"/>
        <v>0</v>
      </c>
      <c r="J256" s="16">
        <v>400</v>
      </c>
      <c r="K256" s="16">
        <v>-400</v>
      </c>
      <c r="L256" s="16">
        <f t="shared" si="124"/>
        <v>0</v>
      </c>
      <c r="M256" s="23"/>
      <c r="N256" s="16">
        <v>0</v>
      </c>
      <c r="O256" s="16">
        <v>0</v>
      </c>
      <c r="P256" s="16">
        <v>0</v>
      </c>
      <c r="Q256" s="16">
        <f t="shared" si="125"/>
        <v>0</v>
      </c>
      <c r="R256" s="23"/>
      <c r="S256" s="16">
        <f t="shared" si="126"/>
        <v>0</v>
      </c>
      <c r="T256" s="16">
        <v>453.16791999999998</v>
      </c>
      <c r="U256" s="16">
        <v>-453.16791999999998</v>
      </c>
      <c r="V256" s="16">
        <f t="shared" si="127"/>
        <v>0</v>
      </c>
      <c r="W256" s="23"/>
      <c r="X256" s="16">
        <f t="shared" si="128"/>
        <v>0</v>
      </c>
      <c r="Y256" s="16">
        <v>0</v>
      </c>
      <c r="Z256" s="16">
        <v>0</v>
      </c>
      <c r="AA256" s="16">
        <f t="shared" si="129"/>
        <v>0</v>
      </c>
      <c r="AB256" s="23"/>
      <c r="AC256" s="16">
        <f t="shared" si="130"/>
        <v>0</v>
      </c>
      <c r="AD256" s="16">
        <v>0</v>
      </c>
      <c r="AE256" s="16">
        <v>0</v>
      </c>
      <c r="AF256" s="16">
        <f t="shared" si="131"/>
        <v>0</v>
      </c>
      <c r="AG256" s="23"/>
      <c r="AH256" s="16">
        <f t="shared" si="132"/>
        <v>0</v>
      </c>
      <c r="AI256" s="16">
        <v>0</v>
      </c>
      <c r="AJ256" s="16">
        <v>0</v>
      </c>
      <c r="AK256" s="16">
        <f t="shared" si="133"/>
        <v>0</v>
      </c>
      <c r="AL256" s="16"/>
    </row>
    <row r="257" spans="2:38" x14ac:dyDescent="0.3">
      <c r="B257" s="17" t="s">
        <v>86</v>
      </c>
      <c r="D257" s="16">
        <f>SUBTOTAL(9,D258:D259)</f>
        <v>0</v>
      </c>
      <c r="E257" s="16">
        <f>SUBTOTAL(9,E258:E259)</f>
        <v>800</v>
      </c>
      <c r="F257" s="16">
        <f>SUBTOTAL(9,F258:F259)</f>
        <v>-800</v>
      </c>
      <c r="G257" s="16">
        <f>SUBTOTAL(9,G258:G259)</f>
        <v>0</v>
      </c>
      <c r="H257" s="23"/>
      <c r="I257" s="16">
        <f>SUBTOTAL(9,I258:I259)</f>
        <v>0</v>
      </c>
      <c r="J257" s="16">
        <f>SUBTOTAL(9,J258:J259)</f>
        <v>0</v>
      </c>
      <c r="K257" s="16">
        <f>SUBTOTAL(9,K258:K259)</f>
        <v>0</v>
      </c>
      <c r="L257" s="16">
        <f>SUBTOTAL(9,L258:L259)</f>
        <v>0</v>
      </c>
      <c r="M257" s="23"/>
      <c r="N257" s="16">
        <f>SUBTOTAL(9,N258:N259)</f>
        <v>0</v>
      </c>
      <c r="O257" s="16">
        <f>SUBTOTAL(9,O258:O259)</f>
        <v>690.53577000000007</v>
      </c>
      <c r="P257" s="16">
        <f>SUBTOTAL(9,P258:P259)</f>
        <v>-690.53577000000007</v>
      </c>
      <c r="Q257" s="16">
        <f>SUBTOTAL(9,Q258:Q259)</f>
        <v>0</v>
      </c>
      <c r="R257" s="23"/>
      <c r="S257" s="16">
        <f>SUBTOTAL(9,S258:S259)</f>
        <v>0</v>
      </c>
      <c r="T257" s="16">
        <f>SUBTOTAL(9,T258:T259)</f>
        <v>0</v>
      </c>
      <c r="U257" s="16">
        <f>SUBTOTAL(9,U258:U259)</f>
        <v>0</v>
      </c>
      <c r="V257" s="16">
        <f>SUBTOTAL(9,V258:V259)</f>
        <v>0</v>
      </c>
      <c r="W257" s="23"/>
      <c r="X257" s="16">
        <f>SUBTOTAL(9,X258:X259)</f>
        <v>0</v>
      </c>
      <c r="Y257" s="16">
        <f>SUBTOTAL(9,Y258:Y259)</f>
        <v>0</v>
      </c>
      <c r="Z257" s="16">
        <f>SUBTOTAL(9,Z258:Z259)</f>
        <v>0</v>
      </c>
      <c r="AA257" s="16">
        <f>SUBTOTAL(9,AA258:AA259)</f>
        <v>0</v>
      </c>
      <c r="AB257" s="23"/>
      <c r="AC257" s="16">
        <f>SUBTOTAL(9,AC258:AC259)</f>
        <v>0</v>
      </c>
      <c r="AD257" s="16">
        <f>SUBTOTAL(9,AD258:AD259)</f>
        <v>0</v>
      </c>
      <c r="AE257" s="16">
        <f>SUBTOTAL(9,AE258:AE259)</f>
        <v>0</v>
      </c>
      <c r="AF257" s="16">
        <f>SUBTOTAL(9,AF258:AF259)</f>
        <v>0</v>
      </c>
      <c r="AG257" s="23"/>
      <c r="AH257" s="16">
        <f>SUBTOTAL(9,AH258:AH259)</f>
        <v>0</v>
      </c>
      <c r="AI257" s="16">
        <f>SUBTOTAL(9,AI258:AI259)</f>
        <v>0</v>
      </c>
      <c r="AJ257" s="16">
        <f>SUBTOTAL(9,AJ258:AJ259)</f>
        <v>0</v>
      </c>
      <c r="AK257" s="16">
        <f>SUBTOTAL(9,AK258:AK259)</f>
        <v>0</v>
      </c>
      <c r="AL257" s="16"/>
    </row>
    <row r="258" spans="2:38" outlineLevel="1" x14ac:dyDescent="0.3">
      <c r="B258" s="17" t="s">
        <v>328</v>
      </c>
      <c r="D258" s="16">
        <v>0</v>
      </c>
      <c r="E258" s="16">
        <v>400</v>
      </c>
      <c r="F258" s="16">
        <v>-400</v>
      </c>
      <c r="G258" s="16">
        <f>SUM(D258:F258)</f>
        <v>0</v>
      </c>
      <c r="H258" s="23"/>
      <c r="I258" s="16">
        <f>G258</f>
        <v>0</v>
      </c>
      <c r="J258" s="16">
        <v>0</v>
      </c>
      <c r="K258" s="16">
        <v>0</v>
      </c>
      <c r="L258" s="16">
        <f>SUM(I258:K258)</f>
        <v>0</v>
      </c>
      <c r="M258" s="23"/>
      <c r="N258" s="16">
        <v>0</v>
      </c>
      <c r="O258" s="16">
        <v>371.21856000000002</v>
      </c>
      <c r="P258" s="16">
        <v>-371.21856000000002</v>
      </c>
      <c r="Q258" s="16">
        <f>SUM(N258:P258)</f>
        <v>0</v>
      </c>
      <c r="R258" s="23"/>
      <c r="S258" s="16">
        <f>Q258</f>
        <v>0</v>
      </c>
      <c r="T258" s="16">
        <v>0</v>
      </c>
      <c r="U258" s="16">
        <v>0</v>
      </c>
      <c r="V258" s="16">
        <f>SUM(S258:U258)</f>
        <v>0</v>
      </c>
      <c r="W258" s="23"/>
      <c r="X258" s="16">
        <f>V258</f>
        <v>0</v>
      </c>
      <c r="Y258" s="16">
        <v>0</v>
      </c>
      <c r="Z258" s="16">
        <v>0</v>
      </c>
      <c r="AA258" s="16">
        <f>SUM(X258:Z258)</f>
        <v>0</v>
      </c>
      <c r="AB258" s="23"/>
      <c r="AC258" s="16">
        <f>AA258</f>
        <v>0</v>
      </c>
      <c r="AD258" s="16">
        <v>0</v>
      </c>
      <c r="AE258" s="16">
        <v>0</v>
      </c>
      <c r="AF258" s="16">
        <f>SUM(AC258:AE258)</f>
        <v>0</v>
      </c>
      <c r="AG258" s="23"/>
      <c r="AH258" s="16">
        <f>AF258</f>
        <v>0</v>
      </c>
      <c r="AI258" s="16">
        <v>0</v>
      </c>
      <c r="AJ258" s="16">
        <v>0</v>
      </c>
      <c r="AK258" s="16">
        <f>SUM(AH258:AJ258)</f>
        <v>0</v>
      </c>
      <c r="AL258" s="16"/>
    </row>
    <row r="259" spans="2:38" outlineLevel="1" x14ac:dyDescent="0.3">
      <c r="B259" s="17" t="s">
        <v>329</v>
      </c>
      <c r="D259" s="16">
        <v>0</v>
      </c>
      <c r="E259" s="16">
        <v>400</v>
      </c>
      <c r="F259" s="16">
        <v>-400</v>
      </c>
      <c r="G259" s="16">
        <f>SUM(D259:F259)</f>
        <v>0</v>
      </c>
      <c r="H259" s="23"/>
      <c r="I259" s="16">
        <f>G259</f>
        <v>0</v>
      </c>
      <c r="J259" s="16">
        <v>0</v>
      </c>
      <c r="K259" s="16">
        <v>0</v>
      </c>
      <c r="L259" s="16">
        <f>SUM(I259:K259)</f>
        <v>0</v>
      </c>
      <c r="M259" s="23"/>
      <c r="N259" s="16">
        <v>0</v>
      </c>
      <c r="O259" s="16">
        <v>319.31721000000005</v>
      </c>
      <c r="P259" s="16">
        <v>-319.31721000000005</v>
      </c>
      <c r="Q259" s="16">
        <f>SUM(N259:P259)</f>
        <v>0</v>
      </c>
      <c r="R259" s="23"/>
      <c r="S259" s="16">
        <f>Q259</f>
        <v>0</v>
      </c>
      <c r="T259" s="16">
        <v>0</v>
      </c>
      <c r="U259" s="16">
        <v>0</v>
      </c>
      <c r="V259" s="16">
        <f>SUM(S259:U259)</f>
        <v>0</v>
      </c>
      <c r="W259" s="23"/>
      <c r="X259" s="16">
        <f>V259</f>
        <v>0</v>
      </c>
      <c r="Y259" s="16">
        <v>0</v>
      </c>
      <c r="Z259" s="16">
        <v>0</v>
      </c>
      <c r="AA259" s="16">
        <f>SUM(X259:Z259)</f>
        <v>0</v>
      </c>
      <c r="AB259" s="23"/>
      <c r="AC259" s="16">
        <f>AA259</f>
        <v>0</v>
      </c>
      <c r="AD259" s="16">
        <v>0</v>
      </c>
      <c r="AE259" s="16">
        <v>0</v>
      </c>
      <c r="AF259" s="16">
        <f>SUM(AC259:AE259)</f>
        <v>0</v>
      </c>
      <c r="AG259" s="23"/>
      <c r="AH259" s="16">
        <f>AF259</f>
        <v>0</v>
      </c>
      <c r="AI259" s="16">
        <v>0</v>
      </c>
      <c r="AJ259" s="16">
        <v>0</v>
      </c>
      <c r="AK259" s="16">
        <f>SUM(AH259:AJ259)</f>
        <v>0</v>
      </c>
      <c r="AL259" s="16"/>
    </row>
    <row r="260" spans="2:38" x14ac:dyDescent="0.3">
      <c r="B260" s="6" t="s">
        <v>52</v>
      </c>
      <c r="C260" s="6"/>
      <c r="D260" s="29">
        <f>SUBTOTAL(9,D250:D259)</f>
        <v>0</v>
      </c>
      <c r="E260" s="29">
        <f>SUBTOTAL(9,E250:E259)</f>
        <v>800</v>
      </c>
      <c r="F260" s="29">
        <f>SUBTOTAL(9,F250:F259)</f>
        <v>-800</v>
      </c>
      <c r="G260" s="29">
        <f>SUBTOTAL(9,G250:G259)</f>
        <v>0</v>
      </c>
      <c r="H260" s="30"/>
      <c r="I260" s="29">
        <f>SUBTOTAL(9,I250:I259)</f>
        <v>0</v>
      </c>
      <c r="J260" s="29">
        <f>SUBTOTAL(9,J250:J259)</f>
        <v>400</v>
      </c>
      <c r="K260" s="29">
        <f>SUBTOTAL(9,K250:K259)</f>
        <v>-400</v>
      </c>
      <c r="L260" s="29">
        <f>SUBTOTAL(9,L250:L259)</f>
        <v>0</v>
      </c>
      <c r="M260" s="30"/>
      <c r="N260" s="29">
        <f>SUBTOTAL(9,N250:N259)</f>
        <v>0</v>
      </c>
      <c r="O260" s="29">
        <f>SUBTOTAL(9,O250:O259)</f>
        <v>690.53577000000007</v>
      </c>
      <c r="P260" s="29">
        <f>SUBTOTAL(9,P250:P259)</f>
        <v>-690.53577000000007</v>
      </c>
      <c r="Q260" s="29">
        <f>SUBTOTAL(9,Q250:Q259)</f>
        <v>0</v>
      </c>
      <c r="R260" s="30"/>
      <c r="S260" s="29">
        <f>SUBTOTAL(9,S250:S259)</f>
        <v>0</v>
      </c>
      <c r="T260" s="29">
        <f>SUBTOTAL(9,T250:T259)</f>
        <v>590.30196000000001</v>
      </c>
      <c r="U260" s="29">
        <f>SUBTOTAL(9,U250:U259)</f>
        <v>-453.16791999999998</v>
      </c>
      <c r="V260" s="29">
        <f>SUBTOTAL(9,V250:V259)</f>
        <v>137.13404</v>
      </c>
      <c r="W260" s="30"/>
      <c r="X260" s="29">
        <f>SUBTOTAL(9,X250:X259)</f>
        <v>137.13404</v>
      </c>
      <c r="Y260" s="29">
        <f>SUBTOTAL(9,Y250:Y259)</f>
        <v>4590</v>
      </c>
      <c r="Z260" s="29">
        <f>SUBTOTAL(9,Z250:Z259)</f>
        <v>-4652.1340399999999</v>
      </c>
      <c r="AA260" s="29">
        <f>SUBTOTAL(9,AA250:AA259)</f>
        <v>75</v>
      </c>
      <c r="AB260" s="30"/>
      <c r="AC260" s="29">
        <f>SUBTOTAL(9,AC250:AC259)</f>
        <v>75</v>
      </c>
      <c r="AD260" s="29">
        <f>SUBTOTAL(9,AD250:AD259)</f>
        <v>3045</v>
      </c>
      <c r="AE260" s="29">
        <f>SUBTOTAL(9,AE250:AE259)</f>
        <v>-3120</v>
      </c>
      <c r="AF260" s="29">
        <f>SUBTOTAL(9,AF250:AF259)</f>
        <v>0</v>
      </c>
      <c r="AG260" s="30"/>
      <c r="AH260" s="29">
        <f>SUBTOTAL(9,AH250:AH259)</f>
        <v>0</v>
      </c>
      <c r="AI260" s="29">
        <f>SUBTOTAL(9,AI250:AI259)</f>
        <v>0</v>
      </c>
      <c r="AJ260" s="29">
        <f>SUBTOTAL(9,AJ250:AJ259)</f>
        <v>0</v>
      </c>
      <c r="AK260" s="29">
        <f>SUBTOTAL(9,AK250:AK259)</f>
        <v>0</v>
      </c>
      <c r="AL260" s="16"/>
    </row>
    <row r="261" spans="2:38" x14ac:dyDescent="0.3">
      <c r="D261" s="16"/>
      <c r="E261" s="16"/>
      <c r="F261" s="16"/>
      <c r="G261" s="16"/>
      <c r="H261" s="23"/>
      <c r="I261" s="16"/>
      <c r="J261" s="16"/>
      <c r="K261" s="16"/>
      <c r="L261" s="16"/>
      <c r="M261" s="23"/>
      <c r="N261" s="16"/>
      <c r="O261" s="16"/>
      <c r="P261" s="16"/>
      <c r="Q261" s="16"/>
      <c r="R261" s="23"/>
      <c r="S261" s="16"/>
      <c r="T261" s="16"/>
      <c r="U261" s="16"/>
      <c r="V261" s="16"/>
      <c r="W261" s="23"/>
      <c r="X261" s="16"/>
      <c r="Y261" s="16"/>
      <c r="Z261" s="16"/>
      <c r="AA261" s="16"/>
      <c r="AB261" s="23"/>
      <c r="AC261" s="16"/>
      <c r="AD261" s="16"/>
      <c r="AE261" s="16"/>
      <c r="AF261" s="16"/>
      <c r="AG261" s="23"/>
      <c r="AH261" s="16"/>
      <c r="AI261" s="16"/>
      <c r="AJ261" s="16"/>
      <c r="AK261" s="16"/>
      <c r="AL261" s="16"/>
    </row>
    <row r="262" spans="2:38" x14ac:dyDescent="0.3">
      <c r="B262" s="6" t="s">
        <v>94</v>
      </c>
      <c r="C262" s="6"/>
      <c r="D262" s="16"/>
      <c r="E262" s="16"/>
      <c r="F262" s="16"/>
      <c r="G262" s="16"/>
      <c r="H262" s="23"/>
      <c r="I262" s="16"/>
      <c r="J262" s="16"/>
      <c r="K262" s="16"/>
      <c r="L262" s="16"/>
      <c r="M262" s="23"/>
      <c r="N262" s="16"/>
      <c r="O262" s="16"/>
      <c r="P262" s="16"/>
      <c r="Q262" s="16"/>
      <c r="R262" s="23"/>
      <c r="S262" s="16"/>
      <c r="T262" s="16"/>
      <c r="U262" s="16"/>
      <c r="V262" s="16"/>
      <c r="W262" s="23"/>
      <c r="X262" s="16"/>
      <c r="Y262" s="16"/>
      <c r="Z262" s="16"/>
      <c r="AA262" s="16"/>
      <c r="AB262" s="23"/>
      <c r="AC262" s="16"/>
      <c r="AD262" s="16"/>
      <c r="AE262" s="16"/>
      <c r="AF262" s="16"/>
      <c r="AG262" s="23"/>
      <c r="AH262" s="16"/>
      <c r="AI262" s="16"/>
      <c r="AJ262" s="16"/>
      <c r="AK262" s="16"/>
      <c r="AL262" s="16"/>
    </row>
    <row r="263" spans="2:38" x14ac:dyDescent="0.3">
      <c r="B263" s="17" t="s">
        <v>330</v>
      </c>
      <c r="D263" s="16">
        <v>0</v>
      </c>
      <c r="E263" s="16">
        <v>95</v>
      </c>
      <c r="F263" s="16">
        <v>-95</v>
      </c>
      <c r="G263" s="16">
        <f>SUM(D263:F263)</f>
        <v>0</v>
      </c>
      <c r="H263" s="23"/>
      <c r="I263" s="16">
        <f>G263</f>
        <v>0</v>
      </c>
      <c r="J263" s="16">
        <v>0</v>
      </c>
      <c r="K263" s="16">
        <v>0</v>
      </c>
      <c r="L263" s="16">
        <f>SUM(I263:K263)</f>
        <v>0</v>
      </c>
      <c r="M263" s="23"/>
      <c r="N263" s="16">
        <v>0</v>
      </c>
      <c r="O263" s="16">
        <v>0</v>
      </c>
      <c r="P263" s="16">
        <v>0</v>
      </c>
      <c r="Q263" s="16">
        <f>SUM(N263:P263)</f>
        <v>0</v>
      </c>
      <c r="R263" s="23"/>
      <c r="S263" s="16">
        <f>Q263</f>
        <v>0</v>
      </c>
      <c r="T263" s="16">
        <v>177.75173999999998</v>
      </c>
      <c r="U263" s="16">
        <v>0</v>
      </c>
      <c r="V263" s="16">
        <f>SUM(S263:U263)</f>
        <v>177.75173999999998</v>
      </c>
      <c r="W263" s="23"/>
      <c r="X263" s="16">
        <f>V263</f>
        <v>177.75173999999998</v>
      </c>
      <c r="Y263" s="16">
        <v>450</v>
      </c>
      <c r="Z263" s="16">
        <v>-627.75174000000004</v>
      </c>
      <c r="AA263" s="16">
        <f>SUM(X263:Z263)</f>
        <v>0</v>
      </c>
      <c r="AB263" s="23"/>
      <c r="AC263" s="16">
        <f>AA263</f>
        <v>0</v>
      </c>
      <c r="AD263" s="16">
        <v>300</v>
      </c>
      <c r="AE263" s="16">
        <v>-300</v>
      </c>
      <c r="AF263" s="16">
        <f>SUM(AC263:AE263)</f>
        <v>0</v>
      </c>
      <c r="AG263" s="23"/>
      <c r="AH263" s="16">
        <f>AF263</f>
        <v>0</v>
      </c>
      <c r="AI263" s="16">
        <v>300</v>
      </c>
      <c r="AJ263" s="16">
        <v>-300</v>
      </c>
      <c r="AK263" s="16">
        <f>SUM(AH263:AJ263)</f>
        <v>0</v>
      </c>
      <c r="AL263" s="16"/>
    </row>
    <row r="264" spans="2:38" x14ac:dyDescent="0.3">
      <c r="B264" s="17" t="s">
        <v>331</v>
      </c>
      <c r="D264" s="16">
        <v>0</v>
      </c>
      <c r="E264" s="16">
        <v>0</v>
      </c>
      <c r="F264" s="16">
        <v>0</v>
      </c>
      <c r="G264" s="16">
        <f>SUM(D264:F264)</f>
        <v>0</v>
      </c>
      <c r="H264" s="23"/>
      <c r="I264" s="16">
        <f>G264</f>
        <v>0</v>
      </c>
      <c r="J264" s="16">
        <v>0</v>
      </c>
      <c r="K264" s="16">
        <v>0</v>
      </c>
      <c r="L264" s="16">
        <f>SUM(I264:K264)</f>
        <v>0</v>
      </c>
      <c r="M264" s="23"/>
      <c r="N264" s="16">
        <v>0</v>
      </c>
      <c r="O264" s="16">
        <v>266.24162000000001</v>
      </c>
      <c r="P264" s="16">
        <v>0</v>
      </c>
      <c r="Q264" s="16">
        <f>SUM(N264:P264)</f>
        <v>266.24162000000001</v>
      </c>
      <c r="R264" s="23"/>
      <c r="S264" s="16">
        <f>Q264</f>
        <v>266.24162000000001</v>
      </c>
      <c r="T264" s="16">
        <v>286.13018</v>
      </c>
      <c r="U264" s="16">
        <v>-260.45310000000001</v>
      </c>
      <c r="V264" s="16">
        <f>SUM(S264:U264)</f>
        <v>291.9187</v>
      </c>
      <c r="W264" s="23"/>
      <c r="X264" s="16">
        <f>V264</f>
        <v>291.9187</v>
      </c>
      <c r="Y264" s="16">
        <v>300</v>
      </c>
      <c r="Z264" s="16">
        <v>-591.91869999999994</v>
      </c>
      <c r="AA264" s="16">
        <f>SUM(X264:Z264)</f>
        <v>0</v>
      </c>
      <c r="AB264" s="23"/>
      <c r="AC264" s="16">
        <f>AA264</f>
        <v>0</v>
      </c>
      <c r="AD264" s="16">
        <v>0</v>
      </c>
      <c r="AE264" s="16">
        <v>0</v>
      </c>
      <c r="AF264" s="16">
        <f>SUM(AC264:AE264)</f>
        <v>0</v>
      </c>
      <c r="AG264" s="23"/>
      <c r="AH264" s="16">
        <f>AF264</f>
        <v>0</v>
      </c>
      <c r="AI264" s="16">
        <v>0</v>
      </c>
      <c r="AJ264" s="16">
        <v>0</v>
      </c>
      <c r="AK264" s="16">
        <f>SUM(AH264:AJ264)</f>
        <v>0</v>
      </c>
      <c r="AL264" s="28"/>
    </row>
    <row r="265" spans="2:38" x14ac:dyDescent="0.3">
      <c r="B265" s="17" t="s">
        <v>332</v>
      </c>
      <c r="D265" s="16">
        <v>99.81232</v>
      </c>
      <c r="E265" s="16">
        <v>75</v>
      </c>
      <c r="F265" s="16">
        <v>0</v>
      </c>
      <c r="G265" s="16">
        <f>SUM(D265:F265)</f>
        <v>174.81232</v>
      </c>
      <c r="H265" s="23"/>
      <c r="I265" s="16">
        <f>G265</f>
        <v>174.81232</v>
      </c>
      <c r="J265" s="16">
        <v>4200</v>
      </c>
      <c r="K265" s="16">
        <v>0</v>
      </c>
      <c r="L265" s="16">
        <f>SUM(I265:K265)</f>
        <v>4374.81232</v>
      </c>
      <c r="M265" s="23"/>
      <c r="N265" s="16">
        <v>99.812320000000014</v>
      </c>
      <c r="O265" s="16">
        <v>18.419119999999999</v>
      </c>
      <c r="P265" s="16">
        <v>0</v>
      </c>
      <c r="Q265" s="16">
        <f>SUM(N265:P265)</f>
        <v>118.23144000000002</v>
      </c>
      <c r="R265" s="23"/>
      <c r="S265" s="16">
        <f>Q265</f>
        <v>118.23144000000002</v>
      </c>
      <c r="T265" s="16">
        <v>0</v>
      </c>
      <c r="U265" s="16">
        <v>-118.23144000000001</v>
      </c>
      <c r="V265" s="16">
        <f>SUM(S265:U265)</f>
        <v>0</v>
      </c>
      <c r="W265" s="23"/>
      <c r="X265" s="16">
        <f>V265</f>
        <v>0</v>
      </c>
      <c r="Y265" s="16">
        <v>500</v>
      </c>
      <c r="Z265" s="16">
        <v>0</v>
      </c>
      <c r="AA265" s="16">
        <f>SUM(X265:Z265)</f>
        <v>500</v>
      </c>
      <c r="AB265" s="23"/>
      <c r="AC265" s="16">
        <f>AA265</f>
        <v>500</v>
      </c>
      <c r="AD265" s="16">
        <v>0</v>
      </c>
      <c r="AE265" s="16">
        <v>0</v>
      </c>
      <c r="AF265" s="16">
        <f>SUM(AC265:AE265)</f>
        <v>500</v>
      </c>
      <c r="AG265" s="23"/>
      <c r="AH265" s="16">
        <f>AF265</f>
        <v>500</v>
      </c>
      <c r="AI265" s="16">
        <v>0</v>
      </c>
      <c r="AJ265" s="16">
        <v>0</v>
      </c>
      <c r="AK265" s="16">
        <f>SUM(AH265:AJ265)</f>
        <v>500</v>
      </c>
      <c r="AL265" s="16"/>
    </row>
    <row r="266" spans="2:38" x14ac:dyDescent="0.3">
      <c r="B266" s="17" t="s">
        <v>86</v>
      </c>
      <c r="D266" s="16">
        <f>SUBTOTAL(9,D267:D297)</f>
        <v>6.1077499999999993</v>
      </c>
      <c r="E266" s="16">
        <f>SUBTOTAL(9,E267:E297)</f>
        <v>435</v>
      </c>
      <c r="F266" s="16">
        <f>SUBTOTAL(9,F267:F297)</f>
        <v>-441.10774999999995</v>
      </c>
      <c r="G266" s="16">
        <f>SUBTOTAL(9,G267:G297)</f>
        <v>0</v>
      </c>
      <c r="H266" s="23"/>
      <c r="I266" s="16">
        <f>SUBTOTAL(9,I267:I297)</f>
        <v>0</v>
      </c>
      <c r="J266" s="16">
        <f>SUBTOTAL(9,J267:J297)</f>
        <v>480</v>
      </c>
      <c r="K266" s="16">
        <f>SUBTOTAL(9,K267:K297)</f>
        <v>-230</v>
      </c>
      <c r="L266" s="16">
        <f>SUBTOTAL(9,L267:L297)</f>
        <v>250</v>
      </c>
      <c r="M266" s="23"/>
      <c r="N266" s="16">
        <f>SUBTOTAL(9,N267:N297)</f>
        <v>6.1077499999999993</v>
      </c>
      <c r="O266" s="16">
        <f>SUBTOTAL(9,O267:O297)</f>
        <v>142.99547000000001</v>
      </c>
      <c r="P266" s="16">
        <f>SUBTOTAL(9,P267:P297)</f>
        <v>-86.924270000000007</v>
      </c>
      <c r="Q266" s="16">
        <f>SUBTOTAL(9,Q267:Q297)</f>
        <v>62.17895</v>
      </c>
      <c r="R266" s="23"/>
      <c r="S266" s="16">
        <f>SUBTOTAL(9,S267:S297)</f>
        <v>62.17895</v>
      </c>
      <c r="T266" s="16">
        <f>SUBTOTAL(9,T267:T297)</f>
        <v>746.14089000000001</v>
      </c>
      <c r="U266" s="16">
        <f>SUBTOTAL(9,U267:U297)</f>
        <v>-323.19795999999997</v>
      </c>
      <c r="V266" s="16">
        <f>SUBTOTAL(9,V267:V297)</f>
        <v>485.12187999999998</v>
      </c>
      <c r="W266" s="23"/>
      <c r="X266" s="16">
        <f>SUBTOTAL(9,X267:X297)</f>
        <v>485.12187999999998</v>
      </c>
      <c r="Y266" s="16">
        <f>SUBTOTAL(9,Y267:Y297)</f>
        <v>735</v>
      </c>
      <c r="Z266" s="16">
        <f>SUBTOTAL(9,Z267:Z297)</f>
        <v>-1120.1218799999999</v>
      </c>
      <c r="AA266" s="16">
        <f>SUBTOTAL(9,AA267:AA297)</f>
        <v>100</v>
      </c>
      <c r="AB266" s="23"/>
      <c r="AC266" s="16">
        <f>SUBTOTAL(9,AC267:AC297)</f>
        <v>100</v>
      </c>
      <c r="AD266" s="16">
        <f>SUBTOTAL(9,AD267:AD297)</f>
        <v>590</v>
      </c>
      <c r="AE266" s="16">
        <f>SUBTOTAL(9,AE267:AE297)</f>
        <v>-610</v>
      </c>
      <c r="AF266" s="16">
        <f>SUBTOTAL(9,AF267:AF297)</f>
        <v>80</v>
      </c>
      <c r="AG266" s="23"/>
      <c r="AH266" s="16">
        <f>SUBTOTAL(9,AH267:AH297)</f>
        <v>80</v>
      </c>
      <c r="AI266" s="16">
        <f>SUBTOTAL(9,AI267:AI297)</f>
        <v>540</v>
      </c>
      <c r="AJ266" s="16">
        <f>SUBTOTAL(9,AJ267:AJ297)</f>
        <v>-370</v>
      </c>
      <c r="AK266" s="16">
        <f>SUBTOTAL(9,AK267:AK297)</f>
        <v>250</v>
      </c>
      <c r="AL266" s="16"/>
    </row>
    <row r="267" spans="2:38" outlineLevel="1" x14ac:dyDescent="0.3">
      <c r="B267" s="20" t="s">
        <v>333</v>
      </c>
      <c r="D267" s="28">
        <v>1.2739100000000001</v>
      </c>
      <c r="E267" s="28">
        <v>60</v>
      </c>
      <c r="F267" s="28">
        <v>-61.273910000000001</v>
      </c>
      <c r="G267" s="16">
        <f t="shared" ref="G267:G297" si="134">SUM(D267:F267)</f>
        <v>0</v>
      </c>
      <c r="H267" s="23"/>
      <c r="I267" s="16">
        <f t="shared" ref="I267:I275" si="135">G267</f>
        <v>0</v>
      </c>
      <c r="J267" s="28">
        <v>0</v>
      </c>
      <c r="K267" s="28">
        <v>0</v>
      </c>
      <c r="L267" s="16">
        <f t="shared" ref="L267:L297" si="136">SUM(I267:K267)</f>
        <v>0</v>
      </c>
      <c r="M267" s="23"/>
      <c r="N267" s="28">
        <v>1.2739100000000001</v>
      </c>
      <c r="O267" s="28">
        <v>18.925039999999999</v>
      </c>
      <c r="P267" s="28">
        <v>0</v>
      </c>
      <c r="Q267" s="16">
        <f t="shared" ref="Q267:Q297" si="137">SUM(N267:P267)</f>
        <v>20.19895</v>
      </c>
      <c r="R267" s="23"/>
      <c r="S267" s="16">
        <f t="shared" ref="S267:S278" si="138">Q267</f>
        <v>20.19895</v>
      </c>
      <c r="T267" s="28">
        <v>2.8806100000000003</v>
      </c>
      <c r="U267" s="28">
        <v>0</v>
      </c>
      <c r="V267" s="16">
        <f t="shared" ref="V267:V297" si="139">SUM(S267:U267)</f>
        <v>23.079560000000001</v>
      </c>
      <c r="W267" s="23"/>
      <c r="X267" s="16">
        <f t="shared" ref="X267:X278" si="140">V267</f>
        <v>23.079560000000001</v>
      </c>
      <c r="Y267" s="28">
        <v>0</v>
      </c>
      <c r="Z267" s="28">
        <v>-23.079560000000001</v>
      </c>
      <c r="AA267" s="16">
        <f t="shared" ref="AA267:AA297" si="141">SUM(X267:Z267)</f>
        <v>0</v>
      </c>
      <c r="AB267" s="23"/>
      <c r="AC267" s="16">
        <f t="shared" ref="AC267:AC278" si="142">AA267</f>
        <v>0</v>
      </c>
      <c r="AD267" s="28">
        <v>0</v>
      </c>
      <c r="AE267" s="28">
        <v>0</v>
      </c>
      <c r="AF267" s="16">
        <f t="shared" ref="AF267:AF297" si="143">SUM(AC267:AE267)</f>
        <v>0</v>
      </c>
      <c r="AG267" s="23"/>
      <c r="AH267" s="16">
        <f t="shared" ref="AH267:AH278" si="144">AF267</f>
        <v>0</v>
      </c>
      <c r="AI267" s="28">
        <v>0</v>
      </c>
      <c r="AJ267" s="28">
        <v>0</v>
      </c>
      <c r="AK267" s="16">
        <f t="shared" ref="AK267:AK297" si="145">SUM(AH267:AJ267)</f>
        <v>0</v>
      </c>
      <c r="AL267" s="28"/>
    </row>
    <row r="268" spans="2:38" outlineLevel="1" x14ac:dyDescent="0.3">
      <c r="B268" s="20" t="s">
        <v>334</v>
      </c>
      <c r="D268" s="16">
        <v>0</v>
      </c>
      <c r="E268" s="16">
        <v>250</v>
      </c>
      <c r="F268" s="16">
        <v>-250</v>
      </c>
      <c r="G268" s="16">
        <f t="shared" si="134"/>
        <v>0</v>
      </c>
      <c r="H268" s="23"/>
      <c r="I268" s="16">
        <f t="shared" si="135"/>
        <v>0</v>
      </c>
      <c r="J268" s="16">
        <v>0</v>
      </c>
      <c r="K268" s="16">
        <v>0</v>
      </c>
      <c r="L268" s="16">
        <f t="shared" si="136"/>
        <v>0</v>
      </c>
      <c r="M268" s="23"/>
      <c r="N268" s="16">
        <v>0</v>
      </c>
      <c r="O268" s="16">
        <v>0</v>
      </c>
      <c r="P268" s="16">
        <v>0</v>
      </c>
      <c r="Q268" s="16">
        <f t="shared" si="137"/>
        <v>0</v>
      </c>
      <c r="R268" s="23"/>
      <c r="S268" s="16">
        <f t="shared" si="138"/>
        <v>0</v>
      </c>
      <c r="T268" s="16">
        <v>185.56751</v>
      </c>
      <c r="U268" s="16">
        <v>0</v>
      </c>
      <c r="V268" s="16">
        <f t="shared" si="139"/>
        <v>185.56751</v>
      </c>
      <c r="W268" s="23"/>
      <c r="X268" s="16">
        <f t="shared" si="140"/>
        <v>185.56751</v>
      </c>
      <c r="Y268" s="16">
        <v>0</v>
      </c>
      <c r="Z268" s="16">
        <v>-185.56751</v>
      </c>
      <c r="AA268" s="16">
        <f t="shared" si="141"/>
        <v>0</v>
      </c>
      <c r="AB268" s="23"/>
      <c r="AC268" s="16">
        <f t="shared" si="142"/>
        <v>0</v>
      </c>
      <c r="AD268" s="16">
        <v>0</v>
      </c>
      <c r="AE268" s="16">
        <v>0</v>
      </c>
      <c r="AF268" s="16">
        <f t="shared" si="143"/>
        <v>0</v>
      </c>
      <c r="AG268" s="23"/>
      <c r="AH268" s="16">
        <f t="shared" si="144"/>
        <v>0</v>
      </c>
      <c r="AI268" s="16">
        <v>0</v>
      </c>
      <c r="AJ268" s="16">
        <v>0</v>
      </c>
      <c r="AK268" s="16">
        <f t="shared" si="145"/>
        <v>0</v>
      </c>
      <c r="AL268" s="16"/>
    </row>
    <row r="269" spans="2:38" outlineLevel="1" x14ac:dyDescent="0.3">
      <c r="B269" s="20" t="s">
        <v>335</v>
      </c>
      <c r="D269" s="28">
        <v>0</v>
      </c>
      <c r="E269" s="28">
        <v>0</v>
      </c>
      <c r="F269" s="28">
        <v>0</v>
      </c>
      <c r="G269" s="16">
        <f t="shared" si="134"/>
        <v>0</v>
      </c>
      <c r="H269" s="23"/>
      <c r="I269" s="16">
        <f t="shared" si="135"/>
        <v>0</v>
      </c>
      <c r="J269" s="28">
        <v>100</v>
      </c>
      <c r="K269" s="28">
        <v>-100</v>
      </c>
      <c r="L269" s="16">
        <f t="shared" si="136"/>
        <v>0</v>
      </c>
      <c r="M269" s="23"/>
      <c r="N269" s="28">
        <v>0</v>
      </c>
      <c r="O269" s="28">
        <v>41.98</v>
      </c>
      <c r="P269" s="28">
        <v>0</v>
      </c>
      <c r="Q269" s="16">
        <f t="shared" si="137"/>
        <v>41.98</v>
      </c>
      <c r="R269" s="23"/>
      <c r="S269" s="16">
        <f t="shared" si="138"/>
        <v>41.98</v>
      </c>
      <c r="T269" s="28">
        <v>65.085760000000008</v>
      </c>
      <c r="U269" s="28">
        <v>-41.98</v>
      </c>
      <c r="V269" s="16">
        <f t="shared" si="139"/>
        <v>65.085760000000022</v>
      </c>
      <c r="W269" s="23"/>
      <c r="X269" s="16">
        <f t="shared" si="140"/>
        <v>65.085760000000022</v>
      </c>
      <c r="Y269" s="28">
        <v>50</v>
      </c>
      <c r="Z269" s="28">
        <v>-115.08575999999999</v>
      </c>
      <c r="AA269" s="16">
        <f t="shared" si="141"/>
        <v>0</v>
      </c>
      <c r="AB269" s="23"/>
      <c r="AC269" s="16">
        <f t="shared" si="142"/>
        <v>0</v>
      </c>
      <c r="AD269" s="28">
        <v>75</v>
      </c>
      <c r="AE269" s="28">
        <v>-75</v>
      </c>
      <c r="AF269" s="16">
        <f t="shared" si="143"/>
        <v>0</v>
      </c>
      <c r="AG269" s="23"/>
      <c r="AH269" s="16">
        <f t="shared" si="144"/>
        <v>0</v>
      </c>
      <c r="AI269" s="28">
        <v>75</v>
      </c>
      <c r="AJ269" s="28">
        <v>-75</v>
      </c>
      <c r="AK269" s="16">
        <f t="shared" si="145"/>
        <v>0</v>
      </c>
      <c r="AL269" s="28"/>
    </row>
    <row r="270" spans="2:38" outlineLevel="1" x14ac:dyDescent="0.3">
      <c r="B270" s="20" t="s">
        <v>336</v>
      </c>
      <c r="D270" s="16">
        <v>3.3209299999999997</v>
      </c>
      <c r="E270" s="16">
        <v>115</v>
      </c>
      <c r="F270" s="16">
        <v>-118.32092999999999</v>
      </c>
      <c r="G270" s="16">
        <f t="shared" si="134"/>
        <v>0</v>
      </c>
      <c r="H270" s="23"/>
      <c r="I270" s="16">
        <f t="shared" si="135"/>
        <v>0</v>
      </c>
      <c r="J270" s="16">
        <v>0</v>
      </c>
      <c r="K270" s="16">
        <v>0</v>
      </c>
      <c r="L270" s="16">
        <f t="shared" si="136"/>
        <v>0</v>
      </c>
      <c r="M270" s="23"/>
      <c r="N270" s="16">
        <v>3.3209299999999997</v>
      </c>
      <c r="O270" s="16">
        <v>82.07338</v>
      </c>
      <c r="P270" s="16">
        <v>-85.394310000000004</v>
      </c>
      <c r="Q270" s="16">
        <f t="shared" si="137"/>
        <v>0</v>
      </c>
      <c r="R270" s="23"/>
      <c r="S270" s="16">
        <f t="shared" si="138"/>
        <v>0</v>
      </c>
      <c r="T270" s="16">
        <v>0</v>
      </c>
      <c r="U270" s="16">
        <v>0</v>
      </c>
      <c r="V270" s="16">
        <f t="shared" si="139"/>
        <v>0</v>
      </c>
      <c r="W270" s="23"/>
      <c r="X270" s="16">
        <f t="shared" si="140"/>
        <v>0</v>
      </c>
      <c r="Y270" s="16">
        <v>0</v>
      </c>
      <c r="Z270" s="16">
        <v>0</v>
      </c>
      <c r="AA270" s="16">
        <f t="shared" si="141"/>
        <v>0</v>
      </c>
      <c r="AB270" s="23"/>
      <c r="AC270" s="16">
        <f t="shared" si="142"/>
        <v>0</v>
      </c>
      <c r="AD270" s="16">
        <v>0</v>
      </c>
      <c r="AE270" s="16">
        <v>0</v>
      </c>
      <c r="AF270" s="16">
        <f t="shared" si="143"/>
        <v>0</v>
      </c>
      <c r="AG270" s="23"/>
      <c r="AH270" s="16">
        <f t="shared" si="144"/>
        <v>0</v>
      </c>
      <c r="AI270" s="16">
        <v>0</v>
      </c>
      <c r="AJ270" s="16">
        <v>0</v>
      </c>
      <c r="AK270" s="16">
        <f t="shared" si="145"/>
        <v>0</v>
      </c>
      <c r="AL270" s="16"/>
    </row>
    <row r="271" spans="2:38" outlineLevel="1" x14ac:dyDescent="0.3">
      <c r="B271" s="20" t="s">
        <v>337</v>
      </c>
      <c r="D271" s="16">
        <v>0</v>
      </c>
      <c r="E271" s="16">
        <v>0</v>
      </c>
      <c r="F271" s="16">
        <v>0</v>
      </c>
      <c r="G271" s="16">
        <f t="shared" si="134"/>
        <v>0</v>
      </c>
      <c r="H271" s="23"/>
      <c r="I271" s="16">
        <f t="shared" si="135"/>
        <v>0</v>
      </c>
      <c r="J271" s="16">
        <v>0</v>
      </c>
      <c r="K271" s="16">
        <v>0</v>
      </c>
      <c r="L271" s="16">
        <f t="shared" si="136"/>
        <v>0</v>
      </c>
      <c r="M271" s="23"/>
      <c r="N271" s="16">
        <v>0</v>
      </c>
      <c r="O271" s="16">
        <v>0</v>
      </c>
      <c r="P271" s="16">
        <v>0</v>
      </c>
      <c r="Q271" s="16">
        <f t="shared" si="137"/>
        <v>0</v>
      </c>
      <c r="R271" s="23"/>
      <c r="S271" s="16">
        <f t="shared" si="138"/>
        <v>0</v>
      </c>
      <c r="T271" s="16">
        <v>201.17842999999999</v>
      </c>
      <c r="U271" s="16">
        <v>-201.17842999999999</v>
      </c>
      <c r="V271" s="16">
        <f t="shared" si="139"/>
        <v>0</v>
      </c>
      <c r="W271" s="23"/>
      <c r="X271" s="16">
        <f t="shared" si="140"/>
        <v>0</v>
      </c>
      <c r="Y271" s="16">
        <v>0</v>
      </c>
      <c r="Z271" s="16">
        <v>0</v>
      </c>
      <c r="AA271" s="16">
        <f t="shared" si="141"/>
        <v>0</v>
      </c>
      <c r="AB271" s="23"/>
      <c r="AC271" s="16">
        <f t="shared" si="142"/>
        <v>0</v>
      </c>
      <c r="AD271" s="16">
        <v>0</v>
      </c>
      <c r="AE271" s="16">
        <v>0</v>
      </c>
      <c r="AF271" s="16">
        <f t="shared" si="143"/>
        <v>0</v>
      </c>
      <c r="AG271" s="23"/>
      <c r="AH271" s="16">
        <f t="shared" si="144"/>
        <v>0</v>
      </c>
      <c r="AI271" s="16">
        <v>0</v>
      </c>
      <c r="AJ271" s="16">
        <v>0</v>
      </c>
      <c r="AK271" s="16">
        <f t="shared" si="145"/>
        <v>0</v>
      </c>
      <c r="AL271" s="16"/>
    </row>
    <row r="272" spans="2:38" outlineLevel="1" x14ac:dyDescent="0.3">
      <c r="B272" s="20" t="s">
        <v>338</v>
      </c>
      <c r="D272" s="16">
        <v>0</v>
      </c>
      <c r="E272" s="16">
        <v>0</v>
      </c>
      <c r="F272" s="16">
        <v>0</v>
      </c>
      <c r="G272" s="16">
        <f t="shared" si="134"/>
        <v>0</v>
      </c>
      <c r="H272" s="23"/>
      <c r="I272" s="16">
        <f t="shared" si="135"/>
        <v>0</v>
      </c>
      <c r="J272" s="16">
        <v>0</v>
      </c>
      <c r="K272" s="16">
        <v>0</v>
      </c>
      <c r="L272" s="16">
        <f t="shared" si="136"/>
        <v>0</v>
      </c>
      <c r="M272" s="23"/>
      <c r="N272" s="16">
        <v>0</v>
      </c>
      <c r="O272" s="16">
        <v>0</v>
      </c>
      <c r="P272" s="16">
        <v>0</v>
      </c>
      <c r="Q272" s="16">
        <f t="shared" si="137"/>
        <v>0</v>
      </c>
      <c r="R272" s="23"/>
      <c r="S272" s="16">
        <f t="shared" si="138"/>
        <v>0</v>
      </c>
      <c r="T272" s="16">
        <v>50.623919999999998</v>
      </c>
      <c r="U272" s="16">
        <v>0</v>
      </c>
      <c r="V272" s="16">
        <f t="shared" si="139"/>
        <v>50.623919999999998</v>
      </c>
      <c r="W272" s="23"/>
      <c r="X272" s="16">
        <f t="shared" si="140"/>
        <v>50.623919999999998</v>
      </c>
      <c r="Y272" s="16">
        <v>0</v>
      </c>
      <c r="Z272" s="16">
        <v>-50.623919999999998</v>
      </c>
      <c r="AA272" s="16">
        <f t="shared" si="141"/>
        <v>0</v>
      </c>
      <c r="AB272" s="23"/>
      <c r="AC272" s="16">
        <f t="shared" si="142"/>
        <v>0</v>
      </c>
      <c r="AD272" s="16">
        <v>0</v>
      </c>
      <c r="AE272" s="16">
        <v>0</v>
      </c>
      <c r="AF272" s="16">
        <f t="shared" si="143"/>
        <v>0</v>
      </c>
      <c r="AG272" s="23"/>
      <c r="AH272" s="16">
        <f t="shared" si="144"/>
        <v>0</v>
      </c>
      <c r="AI272" s="16">
        <v>0</v>
      </c>
      <c r="AJ272" s="16">
        <v>0</v>
      </c>
      <c r="AK272" s="16">
        <f t="shared" si="145"/>
        <v>0</v>
      </c>
      <c r="AL272" s="16"/>
    </row>
    <row r="273" spans="2:38" outlineLevel="1" x14ac:dyDescent="0.3">
      <c r="B273" s="20" t="s">
        <v>339</v>
      </c>
      <c r="D273" s="16">
        <v>0</v>
      </c>
      <c r="E273" s="16">
        <v>0</v>
      </c>
      <c r="F273" s="16">
        <v>0</v>
      </c>
      <c r="G273" s="16">
        <f t="shared" si="134"/>
        <v>0</v>
      </c>
      <c r="H273" s="23"/>
      <c r="I273" s="16">
        <f t="shared" si="135"/>
        <v>0</v>
      </c>
      <c r="J273" s="16">
        <v>0</v>
      </c>
      <c r="K273" s="16">
        <v>0</v>
      </c>
      <c r="L273" s="16">
        <f t="shared" si="136"/>
        <v>0</v>
      </c>
      <c r="M273" s="23"/>
      <c r="N273" s="16">
        <v>0</v>
      </c>
      <c r="O273" s="16">
        <v>0</v>
      </c>
      <c r="P273" s="16">
        <v>0</v>
      </c>
      <c r="Q273" s="16">
        <f t="shared" si="137"/>
        <v>0</v>
      </c>
      <c r="R273" s="23"/>
      <c r="S273" s="16">
        <f t="shared" si="138"/>
        <v>0</v>
      </c>
      <c r="T273" s="16">
        <v>0</v>
      </c>
      <c r="U273" s="16">
        <v>0</v>
      </c>
      <c r="V273" s="16">
        <f t="shared" si="139"/>
        <v>0</v>
      </c>
      <c r="W273" s="23"/>
      <c r="X273" s="16">
        <f t="shared" si="140"/>
        <v>0</v>
      </c>
      <c r="Y273" s="16">
        <v>0</v>
      </c>
      <c r="Z273" s="16">
        <v>0</v>
      </c>
      <c r="AA273" s="16">
        <f t="shared" si="141"/>
        <v>0</v>
      </c>
      <c r="AB273" s="23"/>
      <c r="AC273" s="16">
        <f t="shared" si="142"/>
        <v>0</v>
      </c>
      <c r="AD273" s="16">
        <v>160</v>
      </c>
      <c r="AE273" s="16">
        <v>-160</v>
      </c>
      <c r="AF273" s="16">
        <f t="shared" si="143"/>
        <v>0</v>
      </c>
      <c r="AG273" s="23"/>
      <c r="AH273" s="16">
        <f t="shared" si="144"/>
        <v>0</v>
      </c>
      <c r="AI273" s="16">
        <v>0</v>
      </c>
      <c r="AJ273" s="16">
        <v>0</v>
      </c>
      <c r="AK273" s="16">
        <f t="shared" si="145"/>
        <v>0</v>
      </c>
      <c r="AL273" s="16"/>
    </row>
    <row r="274" spans="2:38" outlineLevel="1" x14ac:dyDescent="0.3">
      <c r="B274" s="20" t="s">
        <v>340</v>
      </c>
      <c r="D274" s="16">
        <v>0</v>
      </c>
      <c r="E274" s="16">
        <v>0</v>
      </c>
      <c r="F274" s="16">
        <v>0</v>
      </c>
      <c r="G274" s="16">
        <f t="shared" si="134"/>
        <v>0</v>
      </c>
      <c r="H274" s="23"/>
      <c r="I274" s="16">
        <f t="shared" si="135"/>
        <v>0</v>
      </c>
      <c r="J274" s="16">
        <v>0</v>
      </c>
      <c r="K274" s="16">
        <v>0</v>
      </c>
      <c r="L274" s="16">
        <f t="shared" si="136"/>
        <v>0</v>
      </c>
      <c r="M274" s="23"/>
      <c r="N274" s="16">
        <v>0</v>
      </c>
      <c r="O274" s="16">
        <v>0</v>
      </c>
      <c r="P274" s="16">
        <v>0</v>
      </c>
      <c r="Q274" s="16">
        <f t="shared" si="137"/>
        <v>0</v>
      </c>
      <c r="R274" s="23"/>
      <c r="S274" s="16">
        <f t="shared" si="138"/>
        <v>0</v>
      </c>
      <c r="T274" s="16">
        <v>0</v>
      </c>
      <c r="U274" s="16">
        <v>0</v>
      </c>
      <c r="V274" s="16">
        <f t="shared" si="139"/>
        <v>0</v>
      </c>
      <c r="W274" s="23"/>
      <c r="X274" s="16">
        <f t="shared" si="140"/>
        <v>0</v>
      </c>
      <c r="Y274" s="16">
        <v>0</v>
      </c>
      <c r="Z274" s="16">
        <v>0</v>
      </c>
      <c r="AA274" s="16">
        <f t="shared" si="141"/>
        <v>0</v>
      </c>
      <c r="AB274" s="23"/>
      <c r="AC274" s="16">
        <f t="shared" si="142"/>
        <v>0</v>
      </c>
      <c r="AD274" s="16">
        <v>80</v>
      </c>
      <c r="AE274" s="16">
        <v>-80</v>
      </c>
      <c r="AF274" s="16">
        <f t="shared" si="143"/>
        <v>0</v>
      </c>
      <c r="AG274" s="23"/>
      <c r="AH274" s="16">
        <f t="shared" si="144"/>
        <v>0</v>
      </c>
      <c r="AI274" s="16">
        <v>0</v>
      </c>
      <c r="AJ274" s="16">
        <v>0</v>
      </c>
      <c r="AK274" s="16">
        <f t="shared" si="145"/>
        <v>0</v>
      </c>
      <c r="AL274" s="16"/>
    </row>
    <row r="275" spans="2:38" outlineLevel="1" x14ac:dyDescent="0.3">
      <c r="B275" s="20" t="s">
        <v>341</v>
      </c>
      <c r="D275" s="16">
        <v>0</v>
      </c>
      <c r="E275" s="16">
        <v>0</v>
      </c>
      <c r="F275" s="16">
        <v>0</v>
      </c>
      <c r="G275" s="16">
        <f t="shared" si="134"/>
        <v>0</v>
      </c>
      <c r="H275" s="23"/>
      <c r="I275" s="16">
        <f t="shared" si="135"/>
        <v>0</v>
      </c>
      <c r="J275" s="16">
        <v>0</v>
      </c>
      <c r="K275" s="16">
        <v>0</v>
      </c>
      <c r="L275" s="16">
        <f t="shared" si="136"/>
        <v>0</v>
      </c>
      <c r="M275" s="23"/>
      <c r="N275" s="16">
        <v>0</v>
      </c>
      <c r="O275" s="16">
        <v>0</v>
      </c>
      <c r="P275" s="16">
        <v>0</v>
      </c>
      <c r="Q275" s="16">
        <f t="shared" si="137"/>
        <v>0</v>
      </c>
      <c r="R275" s="23"/>
      <c r="S275" s="16">
        <f t="shared" si="138"/>
        <v>0</v>
      </c>
      <c r="T275" s="16">
        <v>0</v>
      </c>
      <c r="U275" s="16">
        <v>0</v>
      </c>
      <c r="V275" s="16">
        <f t="shared" si="139"/>
        <v>0</v>
      </c>
      <c r="W275" s="23"/>
      <c r="X275" s="16">
        <f t="shared" si="140"/>
        <v>0</v>
      </c>
      <c r="Y275" s="16">
        <v>0</v>
      </c>
      <c r="Z275" s="16">
        <v>0</v>
      </c>
      <c r="AA275" s="16">
        <f t="shared" si="141"/>
        <v>0</v>
      </c>
      <c r="AB275" s="23"/>
      <c r="AC275" s="16">
        <f t="shared" si="142"/>
        <v>0</v>
      </c>
      <c r="AD275" s="16">
        <v>80</v>
      </c>
      <c r="AE275" s="16">
        <v>0</v>
      </c>
      <c r="AF275" s="16">
        <f t="shared" si="143"/>
        <v>80</v>
      </c>
      <c r="AG275" s="23"/>
      <c r="AH275" s="16">
        <f t="shared" si="144"/>
        <v>80</v>
      </c>
      <c r="AI275" s="16">
        <v>20</v>
      </c>
      <c r="AJ275" s="16">
        <v>-100</v>
      </c>
      <c r="AK275" s="16">
        <f t="shared" si="145"/>
        <v>0</v>
      </c>
      <c r="AL275" s="16"/>
    </row>
    <row r="276" spans="2:38" outlineLevel="1" x14ac:dyDescent="0.3">
      <c r="B276" s="20" t="s">
        <v>342</v>
      </c>
      <c r="D276" s="16">
        <v>0</v>
      </c>
      <c r="E276" s="16">
        <v>0</v>
      </c>
      <c r="F276" s="16">
        <v>0</v>
      </c>
      <c r="G276" s="16">
        <f t="shared" si="134"/>
        <v>0</v>
      </c>
      <c r="H276" s="23"/>
      <c r="I276" s="16">
        <v>0</v>
      </c>
      <c r="J276" s="16">
        <v>0</v>
      </c>
      <c r="K276" s="16">
        <v>0</v>
      </c>
      <c r="L276" s="16">
        <f t="shared" si="136"/>
        <v>0</v>
      </c>
      <c r="M276" s="23"/>
      <c r="N276" s="16">
        <v>0</v>
      </c>
      <c r="O276" s="16">
        <v>0</v>
      </c>
      <c r="P276" s="16">
        <v>0</v>
      </c>
      <c r="Q276" s="16">
        <f t="shared" si="137"/>
        <v>0</v>
      </c>
      <c r="R276" s="23"/>
      <c r="S276" s="16">
        <f t="shared" si="138"/>
        <v>0</v>
      </c>
      <c r="T276" s="16">
        <v>0</v>
      </c>
      <c r="U276" s="16">
        <v>0</v>
      </c>
      <c r="V276" s="16">
        <f t="shared" si="139"/>
        <v>0</v>
      </c>
      <c r="W276" s="23"/>
      <c r="X276" s="16">
        <f t="shared" si="140"/>
        <v>0</v>
      </c>
      <c r="Y276" s="16">
        <v>0</v>
      </c>
      <c r="Z276" s="16">
        <v>0</v>
      </c>
      <c r="AA276" s="16">
        <f t="shared" si="141"/>
        <v>0</v>
      </c>
      <c r="AB276" s="23"/>
      <c r="AC276" s="16">
        <f t="shared" si="142"/>
        <v>0</v>
      </c>
      <c r="AD276" s="16">
        <v>60</v>
      </c>
      <c r="AE276" s="16">
        <v>-60</v>
      </c>
      <c r="AF276" s="16">
        <f t="shared" si="143"/>
        <v>0</v>
      </c>
      <c r="AG276" s="23"/>
      <c r="AH276" s="16">
        <f t="shared" si="144"/>
        <v>0</v>
      </c>
      <c r="AI276" s="16">
        <v>0</v>
      </c>
      <c r="AJ276" s="16">
        <v>0</v>
      </c>
      <c r="AK276" s="16">
        <f t="shared" si="145"/>
        <v>0</v>
      </c>
      <c r="AL276" s="16"/>
    </row>
    <row r="277" spans="2:38" outlineLevel="1" x14ac:dyDescent="0.3">
      <c r="B277" s="20" t="s">
        <v>343</v>
      </c>
      <c r="D277" s="16">
        <v>0</v>
      </c>
      <c r="E277" s="16">
        <v>0</v>
      </c>
      <c r="F277" s="16">
        <v>0</v>
      </c>
      <c r="G277" s="16">
        <f t="shared" si="134"/>
        <v>0</v>
      </c>
      <c r="H277" s="23"/>
      <c r="I277" s="16">
        <f t="shared" ref="I277:I297" si="146">G277</f>
        <v>0</v>
      </c>
      <c r="J277" s="16">
        <v>50</v>
      </c>
      <c r="K277" s="16">
        <v>0</v>
      </c>
      <c r="L277" s="16">
        <f t="shared" si="136"/>
        <v>50</v>
      </c>
      <c r="M277" s="23"/>
      <c r="N277" s="16">
        <v>0</v>
      </c>
      <c r="O277" s="16">
        <v>0</v>
      </c>
      <c r="P277" s="16">
        <v>0</v>
      </c>
      <c r="Q277" s="16">
        <f t="shared" si="137"/>
        <v>0</v>
      </c>
      <c r="R277" s="23"/>
      <c r="S277" s="16">
        <f t="shared" si="138"/>
        <v>0</v>
      </c>
      <c r="T277" s="16">
        <v>0</v>
      </c>
      <c r="U277" s="16">
        <v>0</v>
      </c>
      <c r="V277" s="16">
        <f t="shared" si="139"/>
        <v>0</v>
      </c>
      <c r="W277" s="23"/>
      <c r="X277" s="16">
        <f t="shared" si="140"/>
        <v>0</v>
      </c>
      <c r="Y277" s="16">
        <v>0</v>
      </c>
      <c r="Z277" s="16">
        <v>0</v>
      </c>
      <c r="AA277" s="16">
        <f t="shared" si="141"/>
        <v>0</v>
      </c>
      <c r="AB277" s="23"/>
      <c r="AC277" s="16">
        <f t="shared" si="142"/>
        <v>0</v>
      </c>
      <c r="AD277" s="16">
        <v>0</v>
      </c>
      <c r="AE277" s="16">
        <v>0</v>
      </c>
      <c r="AF277" s="16">
        <f t="shared" si="143"/>
        <v>0</v>
      </c>
      <c r="AG277" s="23"/>
      <c r="AH277" s="16">
        <f t="shared" si="144"/>
        <v>0</v>
      </c>
      <c r="AI277" s="16">
        <v>150</v>
      </c>
      <c r="AJ277" s="16">
        <v>0</v>
      </c>
      <c r="AK277" s="16">
        <f t="shared" si="145"/>
        <v>150</v>
      </c>
      <c r="AL277" s="16"/>
    </row>
    <row r="278" spans="2:38" outlineLevel="1" x14ac:dyDescent="0.3">
      <c r="B278" s="20" t="s">
        <v>344</v>
      </c>
      <c r="D278" s="16">
        <v>0</v>
      </c>
      <c r="E278" s="16">
        <v>0</v>
      </c>
      <c r="F278" s="16">
        <v>0</v>
      </c>
      <c r="G278" s="16">
        <f t="shared" si="134"/>
        <v>0</v>
      </c>
      <c r="H278" s="23"/>
      <c r="I278" s="16">
        <f t="shared" si="146"/>
        <v>0</v>
      </c>
      <c r="J278" s="16">
        <v>0</v>
      </c>
      <c r="K278" s="16">
        <v>0</v>
      </c>
      <c r="L278" s="16">
        <f t="shared" si="136"/>
        <v>0</v>
      </c>
      <c r="M278" s="23"/>
      <c r="N278" s="16">
        <v>0</v>
      </c>
      <c r="O278" s="16">
        <v>0</v>
      </c>
      <c r="P278" s="16">
        <v>0</v>
      </c>
      <c r="Q278" s="16">
        <f t="shared" si="137"/>
        <v>0</v>
      </c>
      <c r="R278" s="23"/>
      <c r="S278" s="16">
        <f t="shared" si="138"/>
        <v>0</v>
      </c>
      <c r="T278" s="16">
        <v>0</v>
      </c>
      <c r="U278" s="16">
        <v>0</v>
      </c>
      <c r="V278" s="16">
        <f t="shared" si="139"/>
        <v>0</v>
      </c>
      <c r="W278" s="23"/>
      <c r="X278" s="16">
        <f t="shared" si="140"/>
        <v>0</v>
      </c>
      <c r="Y278" s="16">
        <v>0</v>
      </c>
      <c r="Z278" s="16">
        <v>0</v>
      </c>
      <c r="AA278" s="16">
        <f t="shared" si="141"/>
        <v>0</v>
      </c>
      <c r="AB278" s="23"/>
      <c r="AC278" s="16">
        <f t="shared" si="142"/>
        <v>0</v>
      </c>
      <c r="AD278" s="16">
        <v>0</v>
      </c>
      <c r="AE278" s="16">
        <v>0</v>
      </c>
      <c r="AF278" s="16">
        <f t="shared" si="143"/>
        <v>0</v>
      </c>
      <c r="AG278" s="23"/>
      <c r="AH278" s="16">
        <f t="shared" si="144"/>
        <v>0</v>
      </c>
      <c r="AI278" s="16">
        <v>100</v>
      </c>
      <c r="AJ278" s="16">
        <v>0</v>
      </c>
      <c r="AK278" s="16">
        <f t="shared" si="145"/>
        <v>100</v>
      </c>
      <c r="AL278" s="16"/>
    </row>
    <row r="279" spans="2:38" outlineLevel="1" x14ac:dyDescent="0.3">
      <c r="B279" s="20" t="s">
        <v>119</v>
      </c>
      <c r="D279" s="28">
        <v>0</v>
      </c>
      <c r="E279" s="28">
        <v>0</v>
      </c>
      <c r="F279" s="28">
        <v>0</v>
      </c>
      <c r="G279" s="16">
        <f t="shared" si="134"/>
        <v>0</v>
      </c>
      <c r="H279" s="23"/>
      <c r="I279" s="16">
        <f t="shared" si="146"/>
        <v>0</v>
      </c>
      <c r="J279" s="16">
        <v>80</v>
      </c>
      <c r="K279" s="16">
        <v>-80</v>
      </c>
      <c r="L279" s="16">
        <f t="shared" si="136"/>
        <v>0</v>
      </c>
      <c r="M279" s="23"/>
      <c r="N279" s="28">
        <v>0</v>
      </c>
      <c r="O279" s="28">
        <v>0</v>
      </c>
      <c r="P279" s="28">
        <v>0</v>
      </c>
      <c r="Q279" s="16">
        <f t="shared" si="137"/>
        <v>0</v>
      </c>
      <c r="R279" s="23"/>
      <c r="S279" s="28">
        <v>0</v>
      </c>
      <c r="T279" s="28">
        <v>0</v>
      </c>
      <c r="U279" s="28">
        <v>0</v>
      </c>
      <c r="V279" s="16">
        <f t="shared" si="139"/>
        <v>0</v>
      </c>
      <c r="W279" s="23"/>
      <c r="X279" s="28">
        <v>0</v>
      </c>
      <c r="Y279" s="28">
        <v>0</v>
      </c>
      <c r="Z279" s="28">
        <v>0</v>
      </c>
      <c r="AA279" s="16">
        <f t="shared" si="141"/>
        <v>0</v>
      </c>
      <c r="AB279" s="23"/>
      <c r="AC279" s="28">
        <v>0</v>
      </c>
      <c r="AD279" s="28">
        <v>0</v>
      </c>
      <c r="AE279" s="28">
        <v>0</v>
      </c>
      <c r="AF279" s="16">
        <f t="shared" si="143"/>
        <v>0</v>
      </c>
      <c r="AG279" s="23"/>
      <c r="AH279" s="28">
        <v>0</v>
      </c>
      <c r="AI279" s="28">
        <v>0</v>
      </c>
      <c r="AJ279" s="28">
        <v>0</v>
      </c>
      <c r="AK279" s="16">
        <f t="shared" si="145"/>
        <v>0</v>
      </c>
      <c r="AL279" s="16"/>
    </row>
    <row r="280" spans="2:38" outlineLevel="1" x14ac:dyDescent="0.3">
      <c r="B280" s="20" t="s">
        <v>79</v>
      </c>
      <c r="D280" s="28">
        <v>0</v>
      </c>
      <c r="E280" s="28">
        <v>0</v>
      </c>
      <c r="F280" s="28">
        <v>0</v>
      </c>
      <c r="G280" s="16">
        <f t="shared" si="134"/>
        <v>0</v>
      </c>
      <c r="H280" s="23"/>
      <c r="I280" s="16">
        <f t="shared" si="146"/>
        <v>0</v>
      </c>
      <c r="J280" s="28">
        <v>150</v>
      </c>
      <c r="K280" s="28">
        <v>0</v>
      </c>
      <c r="L280" s="16">
        <f t="shared" si="136"/>
        <v>150</v>
      </c>
      <c r="M280" s="23"/>
      <c r="N280" s="28">
        <v>0</v>
      </c>
      <c r="O280" s="28">
        <v>0</v>
      </c>
      <c r="P280" s="28">
        <v>0</v>
      </c>
      <c r="Q280" s="16">
        <f t="shared" si="137"/>
        <v>0</v>
      </c>
      <c r="R280" s="23"/>
      <c r="S280" s="28">
        <v>0</v>
      </c>
      <c r="T280" s="28">
        <v>0</v>
      </c>
      <c r="U280" s="28">
        <v>0</v>
      </c>
      <c r="V280" s="16">
        <f t="shared" si="139"/>
        <v>0</v>
      </c>
      <c r="W280" s="23"/>
      <c r="X280" s="28">
        <v>0</v>
      </c>
      <c r="Y280" s="28">
        <v>0</v>
      </c>
      <c r="Z280" s="28">
        <v>0</v>
      </c>
      <c r="AA280" s="16">
        <f t="shared" si="141"/>
        <v>0</v>
      </c>
      <c r="AB280" s="23"/>
      <c r="AC280" s="28">
        <v>0</v>
      </c>
      <c r="AD280" s="28">
        <v>0</v>
      </c>
      <c r="AE280" s="28">
        <v>0</v>
      </c>
      <c r="AF280" s="16">
        <f t="shared" si="143"/>
        <v>0</v>
      </c>
      <c r="AG280" s="23"/>
      <c r="AH280" s="28">
        <v>0</v>
      </c>
      <c r="AI280" s="28">
        <v>0</v>
      </c>
      <c r="AJ280" s="28">
        <v>0</v>
      </c>
      <c r="AK280" s="16">
        <f t="shared" si="145"/>
        <v>0</v>
      </c>
      <c r="AL280" s="16"/>
    </row>
    <row r="281" spans="2:38" outlineLevel="1" x14ac:dyDescent="0.3">
      <c r="B281" s="20" t="s">
        <v>345</v>
      </c>
      <c r="D281" s="28">
        <v>0</v>
      </c>
      <c r="E281" s="28">
        <v>0</v>
      </c>
      <c r="F281" s="28">
        <v>0</v>
      </c>
      <c r="G281" s="16">
        <f t="shared" si="134"/>
        <v>0</v>
      </c>
      <c r="H281" s="23"/>
      <c r="I281" s="16">
        <f t="shared" si="146"/>
        <v>0</v>
      </c>
      <c r="J281" s="28">
        <v>50</v>
      </c>
      <c r="K281" s="28">
        <v>0</v>
      </c>
      <c r="L281" s="16">
        <f t="shared" si="136"/>
        <v>50</v>
      </c>
      <c r="M281" s="23"/>
      <c r="N281" s="28">
        <v>0</v>
      </c>
      <c r="O281" s="28">
        <v>0</v>
      </c>
      <c r="P281" s="28">
        <v>0</v>
      </c>
      <c r="Q281" s="16">
        <f t="shared" si="137"/>
        <v>0</v>
      </c>
      <c r="R281" s="23"/>
      <c r="S281" s="16">
        <f t="shared" ref="S281:S297" si="147">Q281</f>
        <v>0</v>
      </c>
      <c r="T281" s="28">
        <v>0</v>
      </c>
      <c r="U281" s="28">
        <v>0</v>
      </c>
      <c r="V281" s="16">
        <f t="shared" si="139"/>
        <v>0</v>
      </c>
      <c r="W281" s="23"/>
      <c r="X281" s="16">
        <f t="shared" ref="X281:X297" si="148">V281</f>
        <v>0</v>
      </c>
      <c r="Y281" s="28">
        <v>150</v>
      </c>
      <c r="Z281" s="28">
        <v>-150</v>
      </c>
      <c r="AA281" s="16">
        <f t="shared" si="141"/>
        <v>0</v>
      </c>
      <c r="AB281" s="23"/>
      <c r="AC281" s="16">
        <f t="shared" ref="AC281:AC297" si="149">AA281</f>
        <v>0</v>
      </c>
      <c r="AD281" s="28">
        <v>0</v>
      </c>
      <c r="AE281" s="28">
        <v>0</v>
      </c>
      <c r="AF281" s="16">
        <f t="shared" si="143"/>
        <v>0</v>
      </c>
      <c r="AG281" s="23"/>
      <c r="AH281" s="16">
        <f t="shared" ref="AH281:AH297" si="150">AF281</f>
        <v>0</v>
      </c>
      <c r="AI281" s="28">
        <v>0</v>
      </c>
      <c r="AJ281" s="28">
        <v>0</v>
      </c>
      <c r="AK281" s="16">
        <f t="shared" si="145"/>
        <v>0</v>
      </c>
      <c r="AL281" s="28"/>
    </row>
    <row r="282" spans="2:38" outlineLevel="1" x14ac:dyDescent="0.3">
      <c r="B282" s="20" t="s">
        <v>346</v>
      </c>
      <c r="D282" s="28">
        <v>0</v>
      </c>
      <c r="E282" s="28">
        <v>0</v>
      </c>
      <c r="F282" s="28">
        <v>0</v>
      </c>
      <c r="G282" s="16">
        <f t="shared" si="134"/>
        <v>0</v>
      </c>
      <c r="H282" s="23"/>
      <c r="I282" s="16">
        <f t="shared" si="146"/>
        <v>0</v>
      </c>
      <c r="J282" s="28">
        <v>0</v>
      </c>
      <c r="K282" s="28">
        <v>0</v>
      </c>
      <c r="L282" s="16">
        <f t="shared" si="136"/>
        <v>0</v>
      </c>
      <c r="M282" s="23"/>
      <c r="N282" s="28">
        <v>0</v>
      </c>
      <c r="O282" s="28">
        <v>0</v>
      </c>
      <c r="P282" s="28">
        <v>0</v>
      </c>
      <c r="Q282" s="16">
        <f t="shared" si="137"/>
        <v>0</v>
      </c>
      <c r="R282" s="23"/>
      <c r="S282" s="16">
        <f t="shared" si="147"/>
        <v>0</v>
      </c>
      <c r="T282" s="28">
        <v>89.967889999999997</v>
      </c>
      <c r="U282" s="28">
        <v>0</v>
      </c>
      <c r="V282" s="16">
        <f t="shared" si="139"/>
        <v>89.967889999999997</v>
      </c>
      <c r="W282" s="23"/>
      <c r="X282" s="16">
        <f t="shared" si="148"/>
        <v>89.967889999999997</v>
      </c>
      <c r="Y282" s="28">
        <v>0</v>
      </c>
      <c r="Z282" s="28">
        <v>-89.967889999999997</v>
      </c>
      <c r="AA282" s="16">
        <f t="shared" si="141"/>
        <v>0</v>
      </c>
      <c r="AB282" s="23"/>
      <c r="AC282" s="16">
        <f t="shared" si="149"/>
        <v>0</v>
      </c>
      <c r="AD282" s="28">
        <v>0</v>
      </c>
      <c r="AE282" s="28">
        <v>0</v>
      </c>
      <c r="AF282" s="16">
        <f t="shared" si="143"/>
        <v>0</v>
      </c>
      <c r="AG282" s="23"/>
      <c r="AH282" s="16">
        <f t="shared" si="150"/>
        <v>0</v>
      </c>
      <c r="AI282" s="28">
        <v>0</v>
      </c>
      <c r="AJ282" s="28">
        <v>0</v>
      </c>
      <c r="AK282" s="16">
        <f t="shared" si="145"/>
        <v>0</v>
      </c>
      <c r="AL282" s="28"/>
    </row>
    <row r="283" spans="2:38" outlineLevel="1" x14ac:dyDescent="0.3">
      <c r="B283" s="20" t="s">
        <v>347</v>
      </c>
      <c r="D283" s="28">
        <v>0</v>
      </c>
      <c r="E283" s="28">
        <v>0</v>
      </c>
      <c r="F283" s="28">
        <v>0</v>
      </c>
      <c r="G283" s="16">
        <f t="shared" si="134"/>
        <v>0</v>
      </c>
      <c r="H283" s="23"/>
      <c r="I283" s="16">
        <f t="shared" si="146"/>
        <v>0</v>
      </c>
      <c r="J283" s="28">
        <v>0</v>
      </c>
      <c r="K283" s="28">
        <v>0</v>
      </c>
      <c r="L283" s="16">
        <f t="shared" si="136"/>
        <v>0</v>
      </c>
      <c r="M283" s="23"/>
      <c r="N283" s="28">
        <v>0</v>
      </c>
      <c r="O283" s="28">
        <v>0</v>
      </c>
      <c r="P283" s="28">
        <v>0</v>
      </c>
      <c r="Q283" s="16">
        <f t="shared" si="137"/>
        <v>0</v>
      </c>
      <c r="R283" s="23"/>
      <c r="S283" s="16">
        <f t="shared" si="147"/>
        <v>0</v>
      </c>
      <c r="T283" s="28">
        <v>47.324330000000003</v>
      </c>
      <c r="U283" s="28">
        <v>-47.324330000000003</v>
      </c>
      <c r="V283" s="16">
        <f t="shared" si="139"/>
        <v>0</v>
      </c>
      <c r="W283" s="23"/>
      <c r="X283" s="16">
        <f t="shared" si="148"/>
        <v>0</v>
      </c>
      <c r="Y283" s="28">
        <v>0</v>
      </c>
      <c r="Z283" s="28">
        <v>0</v>
      </c>
      <c r="AA283" s="16">
        <f t="shared" si="141"/>
        <v>0</v>
      </c>
      <c r="AB283" s="23"/>
      <c r="AC283" s="16">
        <f t="shared" si="149"/>
        <v>0</v>
      </c>
      <c r="AD283" s="28">
        <v>0</v>
      </c>
      <c r="AE283" s="28">
        <v>0</v>
      </c>
      <c r="AF283" s="16">
        <f t="shared" si="143"/>
        <v>0</v>
      </c>
      <c r="AG283" s="23"/>
      <c r="AH283" s="16">
        <f t="shared" si="150"/>
        <v>0</v>
      </c>
      <c r="AI283" s="28">
        <v>0</v>
      </c>
      <c r="AJ283" s="28">
        <v>0</v>
      </c>
      <c r="AK283" s="16">
        <f t="shared" si="145"/>
        <v>0</v>
      </c>
      <c r="AL283" s="28"/>
    </row>
    <row r="284" spans="2:38" outlineLevel="1" x14ac:dyDescent="0.3">
      <c r="B284" s="20" t="s">
        <v>348</v>
      </c>
      <c r="D284" s="28">
        <v>0</v>
      </c>
      <c r="E284" s="28">
        <v>0</v>
      </c>
      <c r="F284" s="28">
        <v>0</v>
      </c>
      <c r="G284" s="16">
        <f t="shared" si="134"/>
        <v>0</v>
      </c>
      <c r="H284" s="23"/>
      <c r="I284" s="16">
        <f t="shared" si="146"/>
        <v>0</v>
      </c>
      <c r="J284" s="28">
        <v>20</v>
      </c>
      <c r="K284" s="28">
        <v>-20</v>
      </c>
      <c r="L284" s="16">
        <f t="shared" si="136"/>
        <v>0</v>
      </c>
      <c r="M284" s="23"/>
      <c r="N284" s="28">
        <v>0</v>
      </c>
      <c r="O284" s="28">
        <v>0</v>
      </c>
      <c r="P284" s="28">
        <v>0</v>
      </c>
      <c r="Q284" s="16">
        <f t="shared" si="137"/>
        <v>0</v>
      </c>
      <c r="R284" s="23"/>
      <c r="S284" s="16">
        <f t="shared" si="147"/>
        <v>0</v>
      </c>
      <c r="T284" s="28">
        <v>3.9140000000000001E-2</v>
      </c>
      <c r="U284" s="28">
        <v>0</v>
      </c>
      <c r="V284" s="16">
        <f t="shared" si="139"/>
        <v>3.9140000000000001E-2</v>
      </c>
      <c r="W284" s="23"/>
      <c r="X284" s="16">
        <f t="shared" si="148"/>
        <v>3.9140000000000001E-2</v>
      </c>
      <c r="Y284" s="28">
        <v>15</v>
      </c>
      <c r="Z284" s="28">
        <v>-15.03914</v>
      </c>
      <c r="AA284" s="16">
        <f t="shared" si="141"/>
        <v>0</v>
      </c>
      <c r="AB284" s="23"/>
      <c r="AC284" s="16">
        <f t="shared" si="149"/>
        <v>0</v>
      </c>
      <c r="AD284" s="28">
        <v>0</v>
      </c>
      <c r="AE284" s="28">
        <v>0</v>
      </c>
      <c r="AF284" s="16">
        <f t="shared" si="143"/>
        <v>0</v>
      </c>
      <c r="AG284" s="23"/>
      <c r="AH284" s="16">
        <f t="shared" si="150"/>
        <v>0</v>
      </c>
      <c r="AI284" s="28">
        <v>0</v>
      </c>
      <c r="AJ284" s="28">
        <v>0</v>
      </c>
      <c r="AK284" s="16">
        <f t="shared" si="145"/>
        <v>0</v>
      </c>
      <c r="AL284" s="28"/>
    </row>
    <row r="285" spans="2:38" outlineLevel="1" x14ac:dyDescent="0.3">
      <c r="B285" s="20" t="s">
        <v>349</v>
      </c>
      <c r="D285" s="28">
        <v>0</v>
      </c>
      <c r="E285" s="28">
        <v>0</v>
      </c>
      <c r="F285" s="28">
        <v>0</v>
      </c>
      <c r="G285" s="16">
        <f t="shared" si="134"/>
        <v>0</v>
      </c>
      <c r="H285" s="23"/>
      <c r="I285" s="16">
        <f t="shared" si="146"/>
        <v>0</v>
      </c>
      <c r="J285" s="28">
        <v>0</v>
      </c>
      <c r="K285" s="28">
        <v>0</v>
      </c>
      <c r="L285" s="16">
        <f t="shared" si="136"/>
        <v>0</v>
      </c>
      <c r="M285" s="23"/>
      <c r="N285" s="28">
        <v>0</v>
      </c>
      <c r="O285" s="28">
        <v>0</v>
      </c>
      <c r="P285" s="28">
        <v>0</v>
      </c>
      <c r="Q285" s="16">
        <f t="shared" si="137"/>
        <v>0</v>
      </c>
      <c r="R285" s="23"/>
      <c r="S285" s="16">
        <f t="shared" si="147"/>
        <v>0</v>
      </c>
      <c r="T285" s="28">
        <v>24.14</v>
      </c>
      <c r="U285" s="28">
        <v>0</v>
      </c>
      <c r="V285" s="16">
        <f t="shared" si="139"/>
        <v>24.14</v>
      </c>
      <c r="W285" s="23"/>
      <c r="X285" s="16">
        <f t="shared" si="148"/>
        <v>24.14</v>
      </c>
      <c r="Y285" s="28">
        <v>75</v>
      </c>
      <c r="Z285" s="28">
        <v>-99.14</v>
      </c>
      <c r="AA285" s="16">
        <f t="shared" si="141"/>
        <v>0</v>
      </c>
      <c r="AB285" s="23"/>
      <c r="AC285" s="16">
        <f t="shared" si="149"/>
        <v>0</v>
      </c>
      <c r="AD285" s="28">
        <v>75</v>
      </c>
      <c r="AE285" s="28">
        <v>-75</v>
      </c>
      <c r="AF285" s="16">
        <f t="shared" si="143"/>
        <v>0</v>
      </c>
      <c r="AG285" s="23"/>
      <c r="AH285" s="16">
        <f t="shared" si="150"/>
        <v>0</v>
      </c>
      <c r="AI285" s="28">
        <v>75</v>
      </c>
      <c r="AJ285" s="28">
        <v>-75</v>
      </c>
      <c r="AK285" s="16">
        <f t="shared" si="145"/>
        <v>0</v>
      </c>
      <c r="AL285" s="28"/>
    </row>
    <row r="286" spans="2:38" outlineLevel="1" x14ac:dyDescent="0.3">
      <c r="B286" s="20" t="s">
        <v>350</v>
      </c>
      <c r="D286" s="28">
        <v>0</v>
      </c>
      <c r="E286" s="28">
        <v>0</v>
      </c>
      <c r="F286" s="28">
        <v>0</v>
      </c>
      <c r="G286" s="16">
        <f t="shared" si="134"/>
        <v>0</v>
      </c>
      <c r="H286" s="23"/>
      <c r="I286" s="16">
        <f t="shared" si="146"/>
        <v>0</v>
      </c>
      <c r="J286" s="28">
        <v>0</v>
      </c>
      <c r="K286" s="28">
        <v>0</v>
      </c>
      <c r="L286" s="16">
        <f t="shared" si="136"/>
        <v>0</v>
      </c>
      <c r="M286" s="23"/>
      <c r="N286" s="28">
        <v>0</v>
      </c>
      <c r="O286" s="28">
        <v>0</v>
      </c>
      <c r="P286" s="28">
        <v>0</v>
      </c>
      <c r="Q286" s="16">
        <f t="shared" si="137"/>
        <v>0</v>
      </c>
      <c r="R286" s="23"/>
      <c r="S286" s="16">
        <f t="shared" si="147"/>
        <v>0</v>
      </c>
      <c r="T286" s="28">
        <v>32.715200000000003</v>
      </c>
      <c r="U286" s="28">
        <v>-32.715200000000003</v>
      </c>
      <c r="V286" s="16">
        <f t="shared" si="139"/>
        <v>0</v>
      </c>
      <c r="W286" s="23"/>
      <c r="X286" s="16">
        <f t="shared" si="148"/>
        <v>0</v>
      </c>
      <c r="Y286" s="28">
        <v>0</v>
      </c>
      <c r="Z286" s="28">
        <v>0</v>
      </c>
      <c r="AA286" s="16">
        <f t="shared" si="141"/>
        <v>0</v>
      </c>
      <c r="AB286" s="23"/>
      <c r="AC286" s="16">
        <f t="shared" si="149"/>
        <v>0</v>
      </c>
      <c r="AD286" s="28">
        <v>0</v>
      </c>
      <c r="AE286" s="28">
        <v>0</v>
      </c>
      <c r="AF286" s="16">
        <f t="shared" si="143"/>
        <v>0</v>
      </c>
      <c r="AG286" s="23"/>
      <c r="AH286" s="16">
        <f t="shared" si="150"/>
        <v>0</v>
      </c>
      <c r="AI286" s="28">
        <v>0</v>
      </c>
      <c r="AJ286" s="28">
        <v>0</v>
      </c>
      <c r="AK286" s="16">
        <f t="shared" si="145"/>
        <v>0</v>
      </c>
      <c r="AL286" s="28"/>
    </row>
    <row r="287" spans="2:38" outlineLevel="1" x14ac:dyDescent="0.3">
      <c r="B287" s="20" t="s">
        <v>351</v>
      </c>
      <c r="D287" s="28">
        <v>0</v>
      </c>
      <c r="E287" s="28">
        <v>0</v>
      </c>
      <c r="F287" s="28">
        <v>0</v>
      </c>
      <c r="G287" s="16">
        <f t="shared" si="134"/>
        <v>0</v>
      </c>
      <c r="H287" s="23"/>
      <c r="I287" s="16">
        <f t="shared" si="146"/>
        <v>0</v>
      </c>
      <c r="J287" s="28">
        <v>0</v>
      </c>
      <c r="K287" s="28">
        <v>0</v>
      </c>
      <c r="L287" s="16">
        <f t="shared" si="136"/>
        <v>0</v>
      </c>
      <c r="M287" s="23"/>
      <c r="N287" s="28">
        <v>0</v>
      </c>
      <c r="O287" s="28">
        <v>0</v>
      </c>
      <c r="P287" s="28">
        <v>0</v>
      </c>
      <c r="Q287" s="16">
        <f t="shared" si="137"/>
        <v>0</v>
      </c>
      <c r="R287" s="23"/>
      <c r="S287" s="16">
        <f t="shared" si="147"/>
        <v>0</v>
      </c>
      <c r="T287" s="28">
        <v>30.829619999999998</v>
      </c>
      <c r="U287" s="28">
        <v>0</v>
      </c>
      <c r="V287" s="16">
        <f t="shared" si="139"/>
        <v>30.829619999999998</v>
      </c>
      <c r="W287" s="23"/>
      <c r="X287" s="16">
        <f t="shared" si="148"/>
        <v>30.829619999999998</v>
      </c>
      <c r="Y287" s="28">
        <v>0</v>
      </c>
      <c r="Z287" s="28">
        <v>-30.829619999999998</v>
      </c>
      <c r="AA287" s="16">
        <f t="shared" si="141"/>
        <v>0</v>
      </c>
      <c r="AB287" s="23"/>
      <c r="AC287" s="16">
        <f t="shared" si="149"/>
        <v>0</v>
      </c>
      <c r="AD287" s="28">
        <v>0</v>
      </c>
      <c r="AE287" s="28">
        <v>0</v>
      </c>
      <c r="AF287" s="16">
        <f t="shared" si="143"/>
        <v>0</v>
      </c>
      <c r="AG287" s="23"/>
      <c r="AH287" s="16">
        <f t="shared" si="150"/>
        <v>0</v>
      </c>
      <c r="AI287" s="28">
        <v>0</v>
      </c>
      <c r="AJ287" s="28">
        <v>0</v>
      </c>
      <c r="AK287" s="16">
        <f t="shared" si="145"/>
        <v>0</v>
      </c>
      <c r="AL287" s="28"/>
    </row>
    <row r="288" spans="2:38" outlineLevel="1" x14ac:dyDescent="0.3">
      <c r="B288" s="20" t="s">
        <v>352</v>
      </c>
      <c r="D288" s="28">
        <v>0</v>
      </c>
      <c r="E288" s="28">
        <v>0</v>
      </c>
      <c r="F288" s="28">
        <v>0</v>
      </c>
      <c r="G288" s="16">
        <f t="shared" si="134"/>
        <v>0</v>
      </c>
      <c r="H288" s="23"/>
      <c r="I288" s="16">
        <f t="shared" si="146"/>
        <v>0</v>
      </c>
      <c r="J288" s="28">
        <v>0</v>
      </c>
      <c r="K288" s="28">
        <v>0</v>
      </c>
      <c r="L288" s="16">
        <f t="shared" si="136"/>
        <v>0</v>
      </c>
      <c r="M288" s="23"/>
      <c r="N288" s="28">
        <v>0</v>
      </c>
      <c r="O288" s="28">
        <v>0</v>
      </c>
      <c r="P288" s="28">
        <v>0</v>
      </c>
      <c r="Q288" s="16">
        <f t="shared" si="137"/>
        <v>0</v>
      </c>
      <c r="R288" s="23"/>
      <c r="S288" s="16">
        <f t="shared" si="147"/>
        <v>0</v>
      </c>
      <c r="T288" s="28">
        <v>15.78848</v>
      </c>
      <c r="U288" s="28">
        <v>0</v>
      </c>
      <c r="V288" s="16">
        <f t="shared" si="139"/>
        <v>15.78848</v>
      </c>
      <c r="W288" s="23"/>
      <c r="X288" s="16">
        <f t="shared" si="148"/>
        <v>15.78848</v>
      </c>
      <c r="Y288" s="28">
        <v>50</v>
      </c>
      <c r="Z288" s="28">
        <v>-65.788479999999993</v>
      </c>
      <c r="AA288" s="16">
        <f t="shared" si="141"/>
        <v>0</v>
      </c>
      <c r="AB288" s="23"/>
      <c r="AC288" s="16">
        <f t="shared" si="149"/>
        <v>0</v>
      </c>
      <c r="AD288" s="28">
        <v>0</v>
      </c>
      <c r="AE288" s="28">
        <v>0</v>
      </c>
      <c r="AF288" s="16">
        <f t="shared" si="143"/>
        <v>0</v>
      </c>
      <c r="AG288" s="23"/>
      <c r="AH288" s="16">
        <f t="shared" si="150"/>
        <v>0</v>
      </c>
      <c r="AI288" s="28">
        <v>0</v>
      </c>
      <c r="AJ288" s="28">
        <v>0</v>
      </c>
      <c r="AK288" s="16">
        <f t="shared" si="145"/>
        <v>0</v>
      </c>
      <c r="AL288" s="28"/>
    </row>
    <row r="289" spans="2:38" outlineLevel="1" x14ac:dyDescent="0.3">
      <c r="B289" s="20" t="s">
        <v>353</v>
      </c>
      <c r="D289" s="28">
        <v>0</v>
      </c>
      <c r="E289" s="28">
        <v>0</v>
      </c>
      <c r="F289" s="28">
        <v>0</v>
      </c>
      <c r="G289" s="16">
        <f t="shared" si="134"/>
        <v>0</v>
      </c>
      <c r="H289" s="23"/>
      <c r="I289" s="16">
        <f t="shared" si="146"/>
        <v>0</v>
      </c>
      <c r="J289" s="28">
        <v>20</v>
      </c>
      <c r="K289" s="28">
        <v>-20</v>
      </c>
      <c r="L289" s="16">
        <f t="shared" si="136"/>
        <v>0</v>
      </c>
      <c r="M289" s="23"/>
      <c r="N289" s="28">
        <v>0</v>
      </c>
      <c r="O289" s="28">
        <v>0</v>
      </c>
      <c r="P289" s="28">
        <v>0</v>
      </c>
      <c r="Q289" s="16">
        <f t="shared" si="137"/>
        <v>0</v>
      </c>
      <c r="R289" s="23"/>
      <c r="S289" s="16">
        <f t="shared" si="147"/>
        <v>0</v>
      </c>
      <c r="T289" s="28">
        <v>0</v>
      </c>
      <c r="U289" s="28">
        <v>0</v>
      </c>
      <c r="V289" s="16">
        <f t="shared" si="139"/>
        <v>0</v>
      </c>
      <c r="W289" s="23"/>
      <c r="X289" s="16">
        <f t="shared" si="148"/>
        <v>0</v>
      </c>
      <c r="Y289" s="28">
        <v>0</v>
      </c>
      <c r="Z289" s="28">
        <v>0</v>
      </c>
      <c r="AA289" s="16">
        <f t="shared" si="141"/>
        <v>0</v>
      </c>
      <c r="AB289" s="23"/>
      <c r="AC289" s="16">
        <f t="shared" si="149"/>
        <v>0</v>
      </c>
      <c r="AD289" s="28">
        <v>0</v>
      </c>
      <c r="AE289" s="28">
        <v>0</v>
      </c>
      <c r="AF289" s="16">
        <f t="shared" si="143"/>
        <v>0</v>
      </c>
      <c r="AG289" s="23"/>
      <c r="AH289" s="16">
        <f t="shared" si="150"/>
        <v>0</v>
      </c>
      <c r="AI289" s="28">
        <v>0</v>
      </c>
      <c r="AJ289" s="28">
        <v>0</v>
      </c>
      <c r="AK289" s="16">
        <f t="shared" si="145"/>
        <v>0</v>
      </c>
      <c r="AL289" s="28"/>
    </row>
    <row r="290" spans="2:38" outlineLevel="1" x14ac:dyDescent="0.3">
      <c r="B290" s="20" t="s">
        <v>354</v>
      </c>
      <c r="D290" s="28">
        <v>0</v>
      </c>
      <c r="E290" s="28">
        <v>0</v>
      </c>
      <c r="F290" s="28">
        <v>0</v>
      </c>
      <c r="G290" s="16">
        <f t="shared" si="134"/>
        <v>0</v>
      </c>
      <c r="H290" s="23"/>
      <c r="I290" s="16">
        <f t="shared" si="146"/>
        <v>0</v>
      </c>
      <c r="J290" s="28">
        <v>0</v>
      </c>
      <c r="K290" s="28">
        <v>0</v>
      </c>
      <c r="L290" s="16">
        <f t="shared" si="136"/>
        <v>0</v>
      </c>
      <c r="M290" s="23"/>
      <c r="N290" s="28">
        <v>0</v>
      </c>
      <c r="O290" s="28">
        <v>0</v>
      </c>
      <c r="P290" s="28">
        <v>0</v>
      </c>
      <c r="Q290" s="16">
        <f t="shared" si="137"/>
        <v>0</v>
      </c>
      <c r="R290" s="23"/>
      <c r="S290" s="16">
        <f t="shared" si="147"/>
        <v>0</v>
      </c>
      <c r="T290" s="28">
        <v>0</v>
      </c>
      <c r="U290" s="28">
        <v>0</v>
      </c>
      <c r="V290" s="16">
        <f t="shared" si="139"/>
        <v>0</v>
      </c>
      <c r="W290" s="23"/>
      <c r="X290" s="16">
        <f t="shared" si="148"/>
        <v>0</v>
      </c>
      <c r="Y290" s="28">
        <v>0</v>
      </c>
      <c r="Z290" s="28">
        <v>0</v>
      </c>
      <c r="AA290" s="16">
        <f t="shared" si="141"/>
        <v>0</v>
      </c>
      <c r="AB290" s="23"/>
      <c r="AC290" s="16">
        <f t="shared" si="149"/>
        <v>0</v>
      </c>
      <c r="AD290" s="28">
        <v>0</v>
      </c>
      <c r="AE290" s="28">
        <v>0</v>
      </c>
      <c r="AF290" s="16">
        <f t="shared" si="143"/>
        <v>0</v>
      </c>
      <c r="AG290" s="23"/>
      <c r="AH290" s="16">
        <f t="shared" si="150"/>
        <v>0</v>
      </c>
      <c r="AI290" s="28">
        <v>0</v>
      </c>
      <c r="AJ290" s="28">
        <v>0</v>
      </c>
      <c r="AK290" s="16">
        <f t="shared" si="145"/>
        <v>0</v>
      </c>
      <c r="AL290" s="28"/>
    </row>
    <row r="291" spans="2:38" outlineLevel="1" x14ac:dyDescent="0.3">
      <c r="B291" s="20" t="s">
        <v>298</v>
      </c>
      <c r="D291" s="28">
        <v>0</v>
      </c>
      <c r="E291" s="28">
        <v>10</v>
      </c>
      <c r="F291" s="28">
        <v>-10</v>
      </c>
      <c r="G291" s="16">
        <f t="shared" si="134"/>
        <v>0</v>
      </c>
      <c r="H291" s="23"/>
      <c r="I291" s="16">
        <f t="shared" si="146"/>
        <v>0</v>
      </c>
      <c r="J291" s="28">
        <v>10</v>
      </c>
      <c r="K291" s="28">
        <v>-10</v>
      </c>
      <c r="L291" s="16">
        <f t="shared" si="136"/>
        <v>0</v>
      </c>
      <c r="M291" s="23"/>
      <c r="N291" s="28">
        <v>0</v>
      </c>
      <c r="O291" s="28">
        <v>0</v>
      </c>
      <c r="P291" s="28">
        <v>0</v>
      </c>
      <c r="Q291" s="16">
        <f t="shared" si="137"/>
        <v>0</v>
      </c>
      <c r="R291" s="23"/>
      <c r="S291" s="16">
        <f t="shared" si="147"/>
        <v>0</v>
      </c>
      <c r="T291" s="28">
        <v>0</v>
      </c>
      <c r="U291" s="28">
        <v>0</v>
      </c>
      <c r="V291" s="16">
        <f t="shared" si="139"/>
        <v>0</v>
      </c>
      <c r="W291" s="23"/>
      <c r="X291" s="16">
        <f t="shared" si="148"/>
        <v>0</v>
      </c>
      <c r="Y291" s="28">
        <v>10</v>
      </c>
      <c r="Z291" s="28">
        <v>-10</v>
      </c>
      <c r="AA291" s="16">
        <f t="shared" si="141"/>
        <v>0</v>
      </c>
      <c r="AB291" s="23"/>
      <c r="AC291" s="16">
        <f t="shared" si="149"/>
        <v>0</v>
      </c>
      <c r="AD291" s="28">
        <v>10</v>
      </c>
      <c r="AE291" s="28">
        <v>-10</v>
      </c>
      <c r="AF291" s="16">
        <f t="shared" si="143"/>
        <v>0</v>
      </c>
      <c r="AG291" s="23"/>
      <c r="AH291" s="16">
        <f t="shared" si="150"/>
        <v>0</v>
      </c>
      <c r="AI291" s="28">
        <v>10</v>
      </c>
      <c r="AJ291" s="28">
        <v>-10</v>
      </c>
      <c r="AK291" s="16">
        <f t="shared" si="145"/>
        <v>0</v>
      </c>
      <c r="AL291" s="28"/>
    </row>
    <row r="292" spans="2:38" outlineLevel="1" x14ac:dyDescent="0.3">
      <c r="B292" s="20" t="s">
        <v>355</v>
      </c>
      <c r="D292" s="28">
        <v>0</v>
      </c>
      <c r="E292" s="28">
        <v>0</v>
      </c>
      <c r="F292" s="28">
        <v>0</v>
      </c>
      <c r="G292" s="16">
        <f t="shared" si="134"/>
        <v>0</v>
      </c>
      <c r="H292" s="23"/>
      <c r="I292" s="16">
        <f t="shared" si="146"/>
        <v>0</v>
      </c>
      <c r="J292" s="28">
        <v>0</v>
      </c>
      <c r="K292" s="28">
        <v>0</v>
      </c>
      <c r="L292" s="16">
        <f t="shared" si="136"/>
        <v>0</v>
      </c>
      <c r="M292" s="23"/>
      <c r="N292" s="28">
        <v>0</v>
      </c>
      <c r="O292" s="28">
        <v>0</v>
      </c>
      <c r="P292" s="28">
        <v>0</v>
      </c>
      <c r="Q292" s="16">
        <f t="shared" si="137"/>
        <v>0</v>
      </c>
      <c r="R292" s="23"/>
      <c r="S292" s="16">
        <f t="shared" si="147"/>
        <v>0</v>
      </c>
      <c r="T292" s="28">
        <v>0</v>
      </c>
      <c r="U292" s="28">
        <v>0</v>
      </c>
      <c r="V292" s="16">
        <f t="shared" si="139"/>
        <v>0</v>
      </c>
      <c r="W292" s="23"/>
      <c r="X292" s="16">
        <f t="shared" si="148"/>
        <v>0</v>
      </c>
      <c r="Y292" s="28">
        <v>100</v>
      </c>
      <c r="Z292" s="28">
        <v>-100</v>
      </c>
      <c r="AA292" s="16">
        <f t="shared" si="141"/>
        <v>0</v>
      </c>
      <c r="AB292" s="23"/>
      <c r="AC292" s="16">
        <f t="shared" si="149"/>
        <v>0</v>
      </c>
      <c r="AD292" s="28">
        <v>0</v>
      </c>
      <c r="AE292" s="28">
        <v>0</v>
      </c>
      <c r="AF292" s="16">
        <f t="shared" si="143"/>
        <v>0</v>
      </c>
      <c r="AG292" s="23"/>
      <c r="AH292" s="16">
        <f t="shared" si="150"/>
        <v>0</v>
      </c>
      <c r="AI292" s="28">
        <v>100</v>
      </c>
      <c r="AJ292" s="28">
        <v>-100</v>
      </c>
      <c r="AK292" s="16">
        <f t="shared" si="145"/>
        <v>0</v>
      </c>
      <c r="AL292" s="28"/>
    </row>
    <row r="293" spans="2:38" outlineLevel="1" x14ac:dyDescent="0.3">
      <c r="B293" s="20" t="s">
        <v>356</v>
      </c>
      <c r="D293" s="28">
        <v>0</v>
      </c>
      <c r="E293" s="28">
        <v>0</v>
      </c>
      <c r="F293" s="28">
        <v>0</v>
      </c>
      <c r="G293" s="16">
        <f t="shared" si="134"/>
        <v>0</v>
      </c>
      <c r="H293" s="23"/>
      <c r="I293" s="16">
        <f t="shared" si="146"/>
        <v>0</v>
      </c>
      <c r="J293" s="28">
        <v>0</v>
      </c>
      <c r="K293" s="28">
        <v>0</v>
      </c>
      <c r="L293" s="16">
        <f t="shared" si="136"/>
        <v>0</v>
      </c>
      <c r="M293" s="23"/>
      <c r="N293" s="28">
        <v>0</v>
      </c>
      <c r="O293" s="28">
        <v>0</v>
      </c>
      <c r="P293" s="28">
        <v>0</v>
      </c>
      <c r="Q293" s="16">
        <f t="shared" si="137"/>
        <v>0</v>
      </c>
      <c r="R293" s="23"/>
      <c r="S293" s="16">
        <f t="shared" si="147"/>
        <v>0</v>
      </c>
      <c r="T293" s="28">
        <v>0</v>
      </c>
      <c r="U293" s="28">
        <v>0</v>
      </c>
      <c r="V293" s="16">
        <f t="shared" si="139"/>
        <v>0</v>
      </c>
      <c r="W293" s="23"/>
      <c r="X293" s="16">
        <f t="shared" si="148"/>
        <v>0</v>
      </c>
      <c r="Y293" s="28">
        <v>100</v>
      </c>
      <c r="Z293" s="28">
        <v>-100</v>
      </c>
      <c r="AA293" s="16">
        <f t="shared" si="141"/>
        <v>0</v>
      </c>
      <c r="AB293" s="23"/>
      <c r="AC293" s="16">
        <f t="shared" si="149"/>
        <v>0</v>
      </c>
      <c r="AD293" s="28">
        <v>0</v>
      </c>
      <c r="AE293" s="28">
        <v>0</v>
      </c>
      <c r="AF293" s="16">
        <f t="shared" si="143"/>
        <v>0</v>
      </c>
      <c r="AG293" s="23"/>
      <c r="AH293" s="16">
        <f t="shared" si="150"/>
        <v>0</v>
      </c>
      <c r="AI293" s="28">
        <v>0</v>
      </c>
      <c r="AJ293" s="28">
        <v>0</v>
      </c>
      <c r="AK293" s="16">
        <f t="shared" si="145"/>
        <v>0</v>
      </c>
      <c r="AL293" s="28"/>
    </row>
    <row r="294" spans="2:38" outlineLevel="1" x14ac:dyDescent="0.3">
      <c r="B294" s="20" t="s">
        <v>357</v>
      </c>
      <c r="D294" s="28">
        <v>0</v>
      </c>
      <c r="E294" s="28">
        <v>0</v>
      </c>
      <c r="F294" s="28">
        <v>0</v>
      </c>
      <c r="G294" s="16">
        <f t="shared" si="134"/>
        <v>0</v>
      </c>
      <c r="H294" s="23"/>
      <c r="I294" s="16">
        <f t="shared" si="146"/>
        <v>0</v>
      </c>
      <c r="J294" s="28">
        <v>0</v>
      </c>
      <c r="K294" s="28">
        <v>0</v>
      </c>
      <c r="L294" s="16">
        <f t="shared" si="136"/>
        <v>0</v>
      </c>
      <c r="M294" s="23"/>
      <c r="N294" s="28">
        <v>0</v>
      </c>
      <c r="O294" s="28">
        <v>0</v>
      </c>
      <c r="P294" s="28">
        <v>0</v>
      </c>
      <c r="Q294" s="16">
        <f t="shared" si="137"/>
        <v>0</v>
      </c>
      <c r="R294" s="23"/>
      <c r="S294" s="16">
        <f t="shared" si="147"/>
        <v>0</v>
      </c>
      <c r="T294" s="28">
        <v>0</v>
      </c>
      <c r="U294" s="28">
        <v>0</v>
      </c>
      <c r="V294" s="16">
        <f t="shared" si="139"/>
        <v>0</v>
      </c>
      <c r="W294" s="23"/>
      <c r="X294" s="16">
        <f t="shared" si="148"/>
        <v>0</v>
      </c>
      <c r="Y294" s="28">
        <v>75</v>
      </c>
      <c r="Z294" s="28">
        <v>-75</v>
      </c>
      <c r="AA294" s="16">
        <f t="shared" si="141"/>
        <v>0</v>
      </c>
      <c r="AB294" s="23"/>
      <c r="AC294" s="16">
        <f t="shared" si="149"/>
        <v>0</v>
      </c>
      <c r="AD294" s="28">
        <v>0</v>
      </c>
      <c r="AE294" s="28">
        <v>0</v>
      </c>
      <c r="AF294" s="16">
        <f t="shared" si="143"/>
        <v>0</v>
      </c>
      <c r="AG294" s="23"/>
      <c r="AH294" s="16">
        <f t="shared" si="150"/>
        <v>0</v>
      </c>
      <c r="AI294" s="28">
        <v>0</v>
      </c>
      <c r="AJ294" s="28">
        <v>0</v>
      </c>
      <c r="AK294" s="16">
        <f t="shared" si="145"/>
        <v>0</v>
      </c>
      <c r="AL294" s="28"/>
    </row>
    <row r="295" spans="2:38" outlineLevel="1" x14ac:dyDescent="0.3">
      <c r="B295" s="20" t="s">
        <v>358</v>
      </c>
      <c r="D295" s="28">
        <v>0</v>
      </c>
      <c r="E295" s="28">
        <v>0</v>
      </c>
      <c r="F295" s="28">
        <v>0</v>
      </c>
      <c r="G295" s="16">
        <f t="shared" si="134"/>
        <v>0</v>
      </c>
      <c r="H295" s="23"/>
      <c r="I295" s="16">
        <f t="shared" si="146"/>
        <v>0</v>
      </c>
      <c r="J295" s="28">
        <v>0</v>
      </c>
      <c r="K295" s="28">
        <v>0</v>
      </c>
      <c r="L295" s="16">
        <f t="shared" si="136"/>
        <v>0</v>
      </c>
      <c r="M295" s="23"/>
      <c r="N295" s="28">
        <v>0</v>
      </c>
      <c r="O295" s="28">
        <v>0</v>
      </c>
      <c r="P295" s="28">
        <v>0</v>
      </c>
      <c r="Q295" s="16">
        <f t="shared" si="137"/>
        <v>0</v>
      </c>
      <c r="R295" s="23"/>
      <c r="S295" s="16">
        <f t="shared" si="147"/>
        <v>0</v>
      </c>
      <c r="T295" s="28">
        <v>0</v>
      </c>
      <c r="U295" s="28">
        <v>0</v>
      </c>
      <c r="V295" s="16">
        <f t="shared" si="139"/>
        <v>0</v>
      </c>
      <c r="W295" s="23"/>
      <c r="X295" s="16">
        <f t="shared" si="148"/>
        <v>0</v>
      </c>
      <c r="Y295" s="28">
        <v>100</v>
      </c>
      <c r="Z295" s="28">
        <v>0</v>
      </c>
      <c r="AA295" s="16">
        <f t="shared" si="141"/>
        <v>100</v>
      </c>
      <c r="AB295" s="23"/>
      <c r="AC295" s="16">
        <f t="shared" si="149"/>
        <v>100</v>
      </c>
      <c r="AD295" s="28">
        <v>40</v>
      </c>
      <c r="AE295" s="28">
        <v>-140</v>
      </c>
      <c r="AF295" s="16">
        <f t="shared" si="143"/>
        <v>0</v>
      </c>
      <c r="AG295" s="23"/>
      <c r="AH295" s="16">
        <f t="shared" si="150"/>
        <v>0</v>
      </c>
      <c r="AI295" s="28">
        <v>0</v>
      </c>
      <c r="AJ295" s="28">
        <v>0</v>
      </c>
      <c r="AK295" s="16">
        <f t="shared" si="145"/>
        <v>0</v>
      </c>
      <c r="AL295" s="28"/>
    </row>
    <row r="296" spans="2:38" outlineLevel="1" x14ac:dyDescent="0.3">
      <c r="B296" s="20" t="s">
        <v>359</v>
      </c>
      <c r="D296" s="28">
        <v>0</v>
      </c>
      <c r="E296" s="28">
        <v>0</v>
      </c>
      <c r="F296" s="28">
        <v>0</v>
      </c>
      <c r="G296" s="16">
        <f t="shared" si="134"/>
        <v>0</v>
      </c>
      <c r="H296" s="23"/>
      <c r="I296" s="16">
        <f t="shared" si="146"/>
        <v>0</v>
      </c>
      <c r="J296" s="28">
        <v>0</v>
      </c>
      <c r="K296" s="28">
        <v>0</v>
      </c>
      <c r="L296" s="16">
        <f t="shared" si="136"/>
        <v>0</v>
      </c>
      <c r="M296" s="23"/>
      <c r="N296" s="28">
        <v>0</v>
      </c>
      <c r="O296" s="28">
        <v>0</v>
      </c>
      <c r="P296" s="28">
        <v>0</v>
      </c>
      <c r="Q296" s="16">
        <f t="shared" si="137"/>
        <v>0</v>
      </c>
      <c r="R296" s="23"/>
      <c r="S296" s="16">
        <f t="shared" si="147"/>
        <v>0</v>
      </c>
      <c r="T296" s="28">
        <v>0</v>
      </c>
      <c r="U296" s="28">
        <v>0</v>
      </c>
      <c r="V296" s="16">
        <f t="shared" si="139"/>
        <v>0</v>
      </c>
      <c r="W296" s="23"/>
      <c r="X296" s="16">
        <f t="shared" si="148"/>
        <v>0</v>
      </c>
      <c r="Y296" s="28">
        <v>10</v>
      </c>
      <c r="Z296" s="28">
        <v>-10</v>
      </c>
      <c r="AA296" s="16">
        <f t="shared" si="141"/>
        <v>0</v>
      </c>
      <c r="AB296" s="23"/>
      <c r="AC296" s="16">
        <f t="shared" si="149"/>
        <v>0</v>
      </c>
      <c r="AD296" s="28">
        <v>10</v>
      </c>
      <c r="AE296" s="28">
        <v>-10</v>
      </c>
      <c r="AF296" s="16">
        <f t="shared" si="143"/>
        <v>0</v>
      </c>
      <c r="AG296" s="23"/>
      <c r="AH296" s="16">
        <f t="shared" si="150"/>
        <v>0</v>
      </c>
      <c r="AI296" s="28">
        <v>10</v>
      </c>
      <c r="AJ296" s="28">
        <v>-10</v>
      </c>
      <c r="AK296" s="16">
        <f t="shared" si="145"/>
        <v>0</v>
      </c>
      <c r="AL296" s="28"/>
    </row>
    <row r="297" spans="2:38" outlineLevel="1" x14ac:dyDescent="0.3">
      <c r="B297" s="20" t="s">
        <v>360</v>
      </c>
      <c r="D297" s="28">
        <v>1.51291</v>
      </c>
      <c r="E297" s="28">
        <v>0</v>
      </c>
      <c r="F297" s="28">
        <v>-1.51291</v>
      </c>
      <c r="G297" s="16">
        <f t="shared" si="134"/>
        <v>0</v>
      </c>
      <c r="H297" s="23"/>
      <c r="I297" s="16">
        <f t="shared" si="146"/>
        <v>0</v>
      </c>
      <c r="J297" s="28">
        <v>0</v>
      </c>
      <c r="K297" s="28">
        <v>0</v>
      </c>
      <c r="L297" s="16">
        <f t="shared" si="136"/>
        <v>0</v>
      </c>
      <c r="M297" s="23"/>
      <c r="N297" s="28">
        <v>1.51291</v>
      </c>
      <c r="O297" s="28">
        <v>1.7049999999999999E-2</v>
      </c>
      <c r="P297" s="28">
        <v>-1.52996</v>
      </c>
      <c r="Q297" s="16">
        <f t="shared" si="137"/>
        <v>0</v>
      </c>
      <c r="R297" s="23"/>
      <c r="S297" s="16">
        <f t="shared" si="147"/>
        <v>0</v>
      </c>
      <c r="T297" s="28">
        <v>0</v>
      </c>
      <c r="U297" s="28">
        <v>0</v>
      </c>
      <c r="V297" s="16">
        <f t="shared" si="139"/>
        <v>0</v>
      </c>
      <c r="W297" s="23"/>
      <c r="X297" s="16">
        <f t="shared" si="148"/>
        <v>0</v>
      </c>
      <c r="Y297" s="28">
        <v>0</v>
      </c>
      <c r="Z297" s="28">
        <v>0</v>
      </c>
      <c r="AA297" s="16">
        <f t="shared" si="141"/>
        <v>0</v>
      </c>
      <c r="AB297" s="23"/>
      <c r="AC297" s="16">
        <f t="shared" si="149"/>
        <v>0</v>
      </c>
      <c r="AD297" s="28">
        <v>0</v>
      </c>
      <c r="AE297" s="28">
        <v>0</v>
      </c>
      <c r="AF297" s="16">
        <f t="shared" si="143"/>
        <v>0</v>
      </c>
      <c r="AG297" s="23"/>
      <c r="AH297" s="16">
        <f t="shared" si="150"/>
        <v>0</v>
      </c>
      <c r="AI297" s="28">
        <v>0</v>
      </c>
      <c r="AJ297" s="28">
        <v>0</v>
      </c>
      <c r="AK297" s="16">
        <f t="shared" si="145"/>
        <v>0</v>
      </c>
      <c r="AL297" s="28"/>
    </row>
    <row r="298" spans="2:38" x14ac:dyDescent="0.3">
      <c r="B298" s="6" t="s">
        <v>52</v>
      </c>
      <c r="C298" s="6"/>
      <c r="D298" s="29">
        <f>SUBTOTAL(9,D263:D297)</f>
        <v>105.92007000000001</v>
      </c>
      <c r="E298" s="29">
        <f>SUBTOTAL(9,E263:E297)</f>
        <v>605</v>
      </c>
      <c r="F298" s="29">
        <f>SUBTOTAL(9,F263:F297)</f>
        <v>-536.10775000000001</v>
      </c>
      <c r="G298" s="29">
        <f>SUBTOTAL(9,G263:G297)</f>
        <v>174.81232</v>
      </c>
      <c r="H298" s="30"/>
      <c r="I298" s="29">
        <f>SUBTOTAL(9,I263:I297)</f>
        <v>174.81232</v>
      </c>
      <c r="J298" s="29">
        <f>SUBTOTAL(9,J263:J297)</f>
        <v>4680</v>
      </c>
      <c r="K298" s="29">
        <f>SUBTOTAL(9,K263:K297)</f>
        <v>-230</v>
      </c>
      <c r="L298" s="29">
        <f>SUBTOTAL(9,L263:L297)</f>
        <v>4624.81232</v>
      </c>
      <c r="M298" s="30"/>
      <c r="N298" s="29">
        <f>SUBTOTAL(9,N263:N297)</f>
        <v>105.92007000000002</v>
      </c>
      <c r="O298" s="29">
        <f>SUBTOTAL(9,O263:O297)</f>
        <v>427.65621000000004</v>
      </c>
      <c r="P298" s="29">
        <f>SUBTOTAL(9,P263:P297)</f>
        <v>-86.924270000000007</v>
      </c>
      <c r="Q298" s="29">
        <f>SUBTOTAL(9,Q263:Q297)</f>
        <v>446.65201000000008</v>
      </c>
      <c r="R298" s="30"/>
      <c r="S298" s="29">
        <f>SUBTOTAL(9,S263:S297)</f>
        <v>446.65201000000008</v>
      </c>
      <c r="T298" s="29">
        <f>SUBTOTAL(9,T263:T297)</f>
        <v>1210.0228099999999</v>
      </c>
      <c r="U298" s="29">
        <f>SUBTOTAL(9,U263:U297)</f>
        <v>-701.88250000000005</v>
      </c>
      <c r="V298" s="29">
        <f>SUBTOTAL(9,V263:V297)</f>
        <v>954.79232000000002</v>
      </c>
      <c r="W298" s="30"/>
      <c r="X298" s="29">
        <f>SUBTOTAL(9,X263:X297)</f>
        <v>954.79232000000002</v>
      </c>
      <c r="Y298" s="29">
        <f>SUBTOTAL(9,Y263:Y297)</f>
        <v>1985</v>
      </c>
      <c r="Z298" s="29">
        <f>SUBTOTAL(9,Z263:Z297)</f>
        <v>-2339.7923199999996</v>
      </c>
      <c r="AA298" s="29">
        <f>SUBTOTAL(9,AA263:AA297)</f>
        <v>600</v>
      </c>
      <c r="AB298" s="30"/>
      <c r="AC298" s="29">
        <f>SUBTOTAL(9,AC263:AC297)</f>
        <v>600</v>
      </c>
      <c r="AD298" s="29">
        <f>SUBTOTAL(9,AD263:AD297)</f>
        <v>890</v>
      </c>
      <c r="AE298" s="29">
        <f>SUBTOTAL(9,AE263:AE297)</f>
        <v>-910</v>
      </c>
      <c r="AF298" s="29">
        <f>SUBTOTAL(9,AF263:AF297)</f>
        <v>580</v>
      </c>
      <c r="AG298" s="30"/>
      <c r="AH298" s="29">
        <f>SUBTOTAL(9,AH263:AH297)</f>
        <v>580</v>
      </c>
      <c r="AI298" s="29">
        <f>SUBTOTAL(9,AI263:AI297)</f>
        <v>840</v>
      </c>
      <c r="AJ298" s="29">
        <f>SUBTOTAL(9,AJ263:AJ297)</f>
        <v>-670</v>
      </c>
      <c r="AK298" s="29">
        <f>SUBTOTAL(9,AK263:AK297)</f>
        <v>750</v>
      </c>
      <c r="AL298" s="29"/>
    </row>
    <row r="299" spans="2:38" x14ac:dyDescent="0.3">
      <c r="B299" s="6"/>
      <c r="C299" s="6"/>
      <c r="D299" s="29"/>
      <c r="E299" s="29"/>
      <c r="F299" s="29"/>
      <c r="G299" s="29"/>
      <c r="H299" s="30"/>
      <c r="I299" s="29"/>
      <c r="J299" s="29"/>
      <c r="K299" s="29"/>
      <c r="L299" s="29"/>
      <c r="M299" s="30"/>
      <c r="N299" s="29"/>
      <c r="O299" s="29"/>
      <c r="P299" s="29"/>
      <c r="Q299" s="29"/>
      <c r="R299" s="30"/>
      <c r="S299" s="29"/>
      <c r="T299" s="29"/>
      <c r="U299" s="29"/>
      <c r="V299" s="29"/>
      <c r="W299" s="30"/>
      <c r="X299" s="29"/>
      <c r="Y299" s="29"/>
      <c r="Z299" s="29"/>
      <c r="AA299" s="29"/>
      <c r="AB299" s="30"/>
      <c r="AC299" s="29"/>
      <c r="AD299" s="29"/>
      <c r="AE299" s="29"/>
      <c r="AF299" s="29"/>
      <c r="AG299" s="30"/>
      <c r="AH299" s="29"/>
      <c r="AI299" s="29"/>
      <c r="AJ299" s="29"/>
      <c r="AK299" s="29"/>
      <c r="AL299" s="16"/>
    </row>
    <row r="300" spans="2:38" x14ac:dyDescent="0.3">
      <c r="B300" s="2" t="s">
        <v>46</v>
      </c>
      <c r="C300" s="6"/>
      <c r="D300" s="29"/>
      <c r="E300" s="29"/>
      <c r="F300" s="29"/>
      <c r="G300" s="29"/>
      <c r="H300" s="30"/>
      <c r="I300" s="29"/>
      <c r="J300" s="29"/>
      <c r="K300" s="29"/>
      <c r="L300" s="29"/>
      <c r="M300" s="30"/>
      <c r="N300" s="29"/>
      <c r="O300" s="29"/>
      <c r="P300" s="29"/>
      <c r="Q300" s="29"/>
      <c r="R300" s="30"/>
      <c r="S300" s="29"/>
      <c r="T300" s="29"/>
      <c r="U300" s="29"/>
      <c r="V300" s="29"/>
      <c r="W300" s="30"/>
      <c r="X300" s="29"/>
      <c r="Y300" s="29"/>
      <c r="Z300" s="29"/>
      <c r="AA300" s="29"/>
      <c r="AB300" s="30"/>
      <c r="AC300" s="29"/>
      <c r="AD300" s="29"/>
      <c r="AE300" s="29"/>
      <c r="AF300" s="29"/>
      <c r="AG300" s="30"/>
      <c r="AH300" s="29"/>
      <c r="AI300" s="29"/>
      <c r="AJ300" s="29"/>
      <c r="AK300" s="29"/>
      <c r="AL300" s="16"/>
    </row>
    <row r="301" spans="2:38" x14ac:dyDescent="0.3">
      <c r="B301" s="17" t="s">
        <v>72</v>
      </c>
      <c r="C301" s="6"/>
      <c r="D301" s="16">
        <v>0</v>
      </c>
      <c r="E301" s="16">
        <v>750.13410999999996</v>
      </c>
      <c r="F301" s="16">
        <v>-750.13410999999996</v>
      </c>
      <c r="G301" s="16">
        <f>SUM(D301:F301)</f>
        <v>0</v>
      </c>
      <c r="H301" s="30"/>
      <c r="I301" s="16">
        <v>0</v>
      </c>
      <c r="J301" s="16">
        <v>0</v>
      </c>
      <c r="K301" s="16">
        <v>0</v>
      </c>
      <c r="L301" s="16">
        <f>SUM(I301:K301)</f>
        <v>0</v>
      </c>
      <c r="M301" s="30"/>
      <c r="N301" s="29"/>
      <c r="O301" s="29"/>
      <c r="P301" s="29"/>
      <c r="Q301" s="29"/>
      <c r="R301" s="30"/>
      <c r="S301" s="29"/>
      <c r="T301" s="29"/>
      <c r="U301" s="29"/>
      <c r="V301" s="29"/>
      <c r="W301" s="30"/>
      <c r="X301" s="29"/>
      <c r="Y301" s="29"/>
      <c r="Z301" s="29"/>
      <c r="AA301" s="29"/>
      <c r="AB301" s="30"/>
      <c r="AC301" s="29"/>
      <c r="AD301" s="29"/>
      <c r="AE301" s="29"/>
      <c r="AF301" s="29"/>
      <c r="AG301" s="30"/>
      <c r="AH301" s="29"/>
      <c r="AI301" s="29"/>
      <c r="AJ301" s="29"/>
      <c r="AK301" s="29"/>
      <c r="AL301" s="16"/>
    </row>
    <row r="302" spans="2:38" x14ac:dyDescent="0.3">
      <c r="B302" s="6" t="s">
        <v>52</v>
      </c>
      <c r="C302" s="6"/>
      <c r="D302" s="29">
        <f>SUBTOTAL(9,D301:D301)</f>
        <v>0</v>
      </c>
      <c r="E302" s="29">
        <f>SUBTOTAL(9,E301:E301)</f>
        <v>750.13410999999996</v>
      </c>
      <c r="F302" s="29">
        <f>SUBTOTAL(9,F301:F301)</f>
        <v>-750.13410999999996</v>
      </c>
      <c r="G302" s="29">
        <f>SUBTOTAL(9,G301:G301)</f>
        <v>0</v>
      </c>
      <c r="H302" s="30"/>
      <c r="I302" s="29">
        <f>SUBTOTAL(9,I301:I301)</f>
        <v>0</v>
      </c>
      <c r="J302" s="29">
        <f>SUBTOTAL(9,J301:J301)</f>
        <v>0</v>
      </c>
      <c r="K302" s="29">
        <f>SUBTOTAL(9,K301:K301)</f>
        <v>0</v>
      </c>
      <c r="L302" s="29">
        <f>SUBTOTAL(9,L301:L301)</f>
        <v>0</v>
      </c>
      <c r="M302" s="30"/>
      <c r="N302" s="29"/>
      <c r="O302" s="29"/>
      <c r="P302" s="29"/>
      <c r="Q302" s="29"/>
      <c r="R302" s="30"/>
      <c r="S302" s="29"/>
      <c r="T302" s="29"/>
      <c r="U302" s="29"/>
      <c r="V302" s="29"/>
      <c r="W302" s="30"/>
      <c r="X302" s="29"/>
      <c r="Y302" s="29"/>
      <c r="Z302" s="29"/>
      <c r="AA302" s="29"/>
      <c r="AB302" s="30"/>
      <c r="AC302" s="29"/>
      <c r="AD302" s="29"/>
      <c r="AE302" s="29"/>
      <c r="AF302" s="29"/>
      <c r="AG302" s="30"/>
      <c r="AH302" s="29"/>
      <c r="AI302" s="29"/>
      <c r="AJ302" s="29"/>
      <c r="AK302" s="29"/>
      <c r="AL302" s="16"/>
    </row>
    <row r="303" spans="2:38" x14ac:dyDescent="0.3">
      <c r="B303" s="6"/>
      <c r="C303" s="6"/>
      <c r="D303" s="29"/>
      <c r="E303" s="29"/>
      <c r="F303" s="29"/>
      <c r="G303" s="29"/>
      <c r="H303" s="30"/>
      <c r="I303" s="29"/>
      <c r="J303" s="29"/>
      <c r="K303" s="29"/>
      <c r="L303" s="29"/>
      <c r="M303" s="30"/>
      <c r="N303" s="29"/>
      <c r="O303" s="29"/>
      <c r="P303" s="29"/>
      <c r="Q303" s="29"/>
      <c r="R303" s="30"/>
      <c r="S303" s="29"/>
      <c r="T303" s="29"/>
      <c r="U303" s="29"/>
      <c r="V303" s="29"/>
      <c r="W303" s="30"/>
      <c r="X303" s="29"/>
      <c r="Y303" s="29"/>
      <c r="Z303" s="29"/>
      <c r="AA303" s="29"/>
      <c r="AB303" s="30"/>
      <c r="AC303" s="29"/>
      <c r="AD303" s="29"/>
      <c r="AE303" s="29"/>
      <c r="AF303" s="29"/>
      <c r="AG303" s="30"/>
      <c r="AH303" s="29"/>
      <c r="AI303" s="29"/>
      <c r="AJ303" s="29"/>
      <c r="AK303" s="29"/>
      <c r="AL303" s="16"/>
    </row>
    <row r="304" spans="2:38" s="6" customFormat="1" x14ac:dyDescent="0.3">
      <c r="B304" s="6" t="s">
        <v>95</v>
      </c>
      <c r="D304" s="29"/>
      <c r="E304" s="29"/>
      <c r="F304" s="29"/>
      <c r="G304" s="29"/>
      <c r="H304" s="30"/>
      <c r="I304" s="29"/>
      <c r="J304" s="29"/>
      <c r="K304" s="29"/>
      <c r="L304" s="29"/>
      <c r="M304" s="30"/>
      <c r="N304" s="29"/>
      <c r="O304" s="29"/>
      <c r="P304" s="29"/>
      <c r="Q304" s="29"/>
      <c r="R304" s="30"/>
      <c r="S304" s="29"/>
      <c r="T304" s="29"/>
      <c r="U304" s="29"/>
      <c r="V304" s="29"/>
      <c r="W304" s="30"/>
      <c r="X304" s="29"/>
      <c r="Y304" s="29"/>
      <c r="Z304" s="29"/>
      <c r="AA304" s="29"/>
      <c r="AB304" s="30"/>
      <c r="AC304" s="29"/>
      <c r="AD304" s="29"/>
      <c r="AE304" s="29"/>
      <c r="AF304" s="29"/>
      <c r="AG304" s="30"/>
      <c r="AH304" s="29"/>
      <c r="AI304" s="29"/>
      <c r="AJ304" s="29"/>
      <c r="AK304" s="29"/>
      <c r="AL304" s="29"/>
    </row>
    <row r="305" spans="2:38" x14ac:dyDescent="0.3">
      <c r="B305" s="17" t="s">
        <v>361</v>
      </c>
      <c r="D305" s="16">
        <v>575.35715000000118</v>
      </c>
      <c r="E305" s="16">
        <v>40.04</v>
      </c>
      <c r="F305" s="16">
        <v>0</v>
      </c>
      <c r="G305" s="16">
        <f t="shared" ref="G305:G310" si="151">SUM(D305:F305)</f>
        <v>615.39715000000115</v>
      </c>
      <c r="H305" s="23"/>
      <c r="I305" s="16">
        <f t="shared" ref="I305:I310" si="152">G305</f>
        <v>615.39715000000115</v>
      </c>
      <c r="J305" s="16">
        <v>189</v>
      </c>
      <c r="K305" s="16">
        <v>-804.39715000000001</v>
      </c>
      <c r="L305" s="16">
        <f t="shared" ref="L305:L310" si="153">SUM(I305:K305)</f>
        <v>1.1368683772161603E-12</v>
      </c>
      <c r="M305" s="23"/>
      <c r="N305" s="16">
        <v>575.35715000000005</v>
      </c>
      <c r="O305" s="16">
        <v>0</v>
      </c>
      <c r="P305" s="16">
        <v>0</v>
      </c>
      <c r="Q305" s="16">
        <f t="shared" ref="Q305:Q310" si="154">SUM(N305:P305)</f>
        <v>575.35715000000005</v>
      </c>
      <c r="R305" s="23"/>
      <c r="S305" s="16">
        <f t="shared" ref="S305:S310" si="155">Q305</f>
        <v>575.35715000000005</v>
      </c>
      <c r="T305" s="16">
        <v>179.10320999999999</v>
      </c>
      <c r="U305" s="16">
        <v>-754.46036000000004</v>
      </c>
      <c r="V305" s="16">
        <f t="shared" ref="V305:V310" si="156">SUM(S305:U305)</f>
        <v>0</v>
      </c>
      <c r="W305" s="23"/>
      <c r="X305" s="16">
        <f t="shared" ref="X305:X310" si="157">V305</f>
        <v>0</v>
      </c>
      <c r="Y305" s="16">
        <v>0</v>
      </c>
      <c r="Z305" s="16">
        <v>0</v>
      </c>
      <c r="AA305" s="16">
        <f t="shared" ref="AA305:AA310" si="158">SUM(X305:Z305)</f>
        <v>0</v>
      </c>
      <c r="AB305" s="23"/>
      <c r="AC305" s="16">
        <f t="shared" ref="AC305:AC310" si="159">AA305</f>
        <v>0</v>
      </c>
      <c r="AD305" s="16">
        <v>0</v>
      </c>
      <c r="AE305" s="16">
        <v>0</v>
      </c>
      <c r="AF305" s="16">
        <f t="shared" ref="AF305:AF310" si="160">SUM(AC305:AE305)</f>
        <v>0</v>
      </c>
      <c r="AG305" s="23"/>
      <c r="AH305" s="16">
        <f t="shared" ref="AH305:AH310" si="161">AF305</f>
        <v>0</v>
      </c>
      <c r="AI305" s="16">
        <v>0</v>
      </c>
      <c r="AJ305" s="16">
        <v>0</v>
      </c>
      <c r="AK305" s="16">
        <f t="shared" ref="AK305:AK310" si="162">SUM(AH305:AJ305)</f>
        <v>0</v>
      </c>
      <c r="AL305" s="16"/>
    </row>
    <row r="306" spans="2:38" x14ac:dyDescent="0.3">
      <c r="B306" s="17" t="s">
        <v>362</v>
      </c>
      <c r="D306" s="16">
        <v>0</v>
      </c>
      <c r="E306" s="16">
        <v>1271.64067</v>
      </c>
      <c r="F306" s="16">
        <v>-1271.64067</v>
      </c>
      <c r="G306" s="16">
        <f t="shared" si="151"/>
        <v>0</v>
      </c>
      <c r="H306" s="23"/>
      <c r="I306" s="16">
        <f t="shared" si="152"/>
        <v>0</v>
      </c>
      <c r="J306" s="16">
        <v>1160</v>
      </c>
      <c r="K306" s="16">
        <v>-1160</v>
      </c>
      <c r="L306" s="16">
        <f t="shared" si="153"/>
        <v>0</v>
      </c>
      <c r="M306" s="23"/>
      <c r="N306" s="16">
        <v>0</v>
      </c>
      <c r="O306" s="16">
        <v>1289.22831</v>
      </c>
      <c r="P306" s="16">
        <v>-1289.22831</v>
      </c>
      <c r="Q306" s="16">
        <f t="shared" si="154"/>
        <v>0</v>
      </c>
      <c r="R306" s="23"/>
      <c r="S306" s="16">
        <f t="shared" si="155"/>
        <v>0</v>
      </c>
      <c r="T306" s="16">
        <v>1101.57293</v>
      </c>
      <c r="U306" s="16">
        <v>-1101.57293</v>
      </c>
      <c r="V306" s="16">
        <f t="shared" si="156"/>
        <v>0</v>
      </c>
      <c r="W306" s="23"/>
      <c r="X306" s="16">
        <f t="shared" si="157"/>
        <v>0</v>
      </c>
      <c r="Y306" s="16">
        <v>747</v>
      </c>
      <c r="Z306" s="16">
        <v>-747</v>
      </c>
      <c r="AA306" s="16">
        <f t="shared" si="158"/>
        <v>0</v>
      </c>
      <c r="AB306" s="23"/>
      <c r="AC306" s="16">
        <f t="shared" si="159"/>
        <v>0</v>
      </c>
      <c r="AD306" s="16">
        <v>484</v>
      </c>
      <c r="AE306" s="16">
        <v>-484</v>
      </c>
      <c r="AF306" s="16">
        <f t="shared" si="160"/>
        <v>0</v>
      </c>
      <c r="AG306" s="23"/>
      <c r="AH306" s="16">
        <f t="shared" si="161"/>
        <v>0</v>
      </c>
      <c r="AI306" s="16">
        <v>444</v>
      </c>
      <c r="AJ306" s="16">
        <v>-444</v>
      </c>
      <c r="AK306" s="16">
        <f t="shared" si="162"/>
        <v>0</v>
      </c>
      <c r="AL306" s="16"/>
    </row>
    <row r="307" spans="2:38" x14ac:dyDescent="0.3">
      <c r="B307" s="17" t="s">
        <v>363</v>
      </c>
      <c r="D307" s="16">
        <v>1474.15563</v>
      </c>
      <c r="E307" s="16">
        <v>134.49600000000001</v>
      </c>
      <c r="F307" s="16">
        <v>0</v>
      </c>
      <c r="G307" s="16">
        <f t="shared" si="151"/>
        <v>1608.6516300000001</v>
      </c>
      <c r="H307" s="23"/>
      <c r="I307" s="16">
        <f t="shared" si="152"/>
        <v>1608.6516300000001</v>
      </c>
      <c r="J307" s="16">
        <v>0</v>
      </c>
      <c r="K307" s="16">
        <v>0</v>
      </c>
      <c r="L307" s="16">
        <f t="shared" si="153"/>
        <v>1608.6516300000001</v>
      </c>
      <c r="M307" s="23"/>
      <c r="N307" s="16">
        <v>1474.15563</v>
      </c>
      <c r="O307" s="16">
        <v>134.49636999999998</v>
      </c>
      <c r="P307" s="16">
        <v>0</v>
      </c>
      <c r="Q307" s="16">
        <f t="shared" si="154"/>
        <v>1608.652</v>
      </c>
      <c r="R307" s="23"/>
      <c r="S307" s="16">
        <f t="shared" si="155"/>
        <v>1608.652</v>
      </c>
      <c r="T307" s="16">
        <v>73.411100000000005</v>
      </c>
      <c r="U307" s="16">
        <v>0</v>
      </c>
      <c r="V307" s="16">
        <f t="shared" si="156"/>
        <v>1682.0631000000001</v>
      </c>
      <c r="W307" s="23"/>
      <c r="X307" s="16">
        <f t="shared" si="157"/>
        <v>1682.0631000000001</v>
      </c>
      <c r="Y307" s="16">
        <v>100</v>
      </c>
      <c r="Z307" s="16">
        <v>0</v>
      </c>
      <c r="AA307" s="16">
        <f t="shared" si="158"/>
        <v>1782.0631000000001</v>
      </c>
      <c r="AB307" s="23"/>
      <c r="AC307" s="16">
        <f t="shared" si="159"/>
        <v>1782.0631000000001</v>
      </c>
      <c r="AD307" s="16">
        <v>0</v>
      </c>
      <c r="AE307" s="16">
        <v>0</v>
      </c>
      <c r="AF307" s="16">
        <f t="shared" si="160"/>
        <v>1782.0631000000001</v>
      </c>
      <c r="AG307" s="23"/>
      <c r="AH307" s="16">
        <f t="shared" si="161"/>
        <v>1782.0631000000001</v>
      </c>
      <c r="AI307" s="16">
        <v>0</v>
      </c>
      <c r="AJ307" s="16">
        <v>0</v>
      </c>
      <c r="AK307" s="16">
        <f t="shared" si="162"/>
        <v>1782.0631000000001</v>
      </c>
      <c r="AL307" s="16"/>
    </row>
    <row r="308" spans="2:38" x14ac:dyDescent="0.3">
      <c r="B308" s="17" t="s">
        <v>364</v>
      </c>
      <c r="D308" s="16">
        <v>0</v>
      </c>
      <c r="E308" s="16">
        <v>250</v>
      </c>
      <c r="F308" s="16">
        <v>0</v>
      </c>
      <c r="G308" s="16">
        <f t="shared" si="151"/>
        <v>250</v>
      </c>
      <c r="H308" s="23"/>
      <c r="I308" s="16">
        <f t="shared" si="152"/>
        <v>250</v>
      </c>
      <c r="J308" s="16">
        <v>0</v>
      </c>
      <c r="K308" s="16">
        <v>0</v>
      </c>
      <c r="L308" s="16">
        <f t="shared" si="153"/>
        <v>250</v>
      </c>
      <c r="M308" s="23"/>
      <c r="N308" s="16">
        <v>0</v>
      </c>
      <c r="O308" s="16">
        <v>337.41061999999999</v>
      </c>
      <c r="P308" s="16">
        <v>0</v>
      </c>
      <c r="Q308" s="16">
        <f t="shared" si="154"/>
        <v>337.41061999999999</v>
      </c>
      <c r="R308" s="23"/>
      <c r="S308" s="16">
        <f t="shared" si="155"/>
        <v>337.41061999999999</v>
      </c>
      <c r="T308" s="16">
        <v>524.14265999999998</v>
      </c>
      <c r="U308" s="16">
        <v>0</v>
      </c>
      <c r="V308" s="16">
        <f t="shared" si="156"/>
        <v>861.55327999999997</v>
      </c>
      <c r="W308" s="23"/>
      <c r="X308" s="16">
        <f t="shared" si="157"/>
        <v>861.55327999999997</v>
      </c>
      <c r="Y308" s="16">
        <v>405</v>
      </c>
      <c r="Z308" s="16">
        <v>0</v>
      </c>
      <c r="AA308" s="16">
        <f t="shared" si="158"/>
        <v>1266.5532800000001</v>
      </c>
      <c r="AB308" s="23"/>
      <c r="AC308" s="16">
        <f t="shared" si="159"/>
        <v>1266.5532800000001</v>
      </c>
      <c r="AD308" s="16">
        <v>0</v>
      </c>
      <c r="AE308" s="16">
        <v>0</v>
      </c>
      <c r="AF308" s="16">
        <f t="shared" si="160"/>
        <v>1266.5532800000001</v>
      </c>
      <c r="AG308" s="23"/>
      <c r="AH308" s="16">
        <f t="shared" si="161"/>
        <v>1266.5532800000001</v>
      </c>
      <c r="AI308" s="16">
        <v>0</v>
      </c>
      <c r="AJ308" s="16">
        <v>0</v>
      </c>
      <c r="AK308" s="16">
        <f t="shared" si="162"/>
        <v>1266.5532800000001</v>
      </c>
      <c r="AL308" s="16"/>
    </row>
    <row r="309" spans="2:38" x14ac:dyDescent="0.3">
      <c r="B309" s="17" t="s">
        <v>365</v>
      </c>
      <c r="D309" s="28">
        <v>0</v>
      </c>
      <c r="E309" s="28">
        <v>0</v>
      </c>
      <c r="F309" s="28">
        <v>0</v>
      </c>
      <c r="G309" s="16">
        <f t="shared" si="151"/>
        <v>0</v>
      </c>
      <c r="H309" s="23"/>
      <c r="I309" s="16">
        <f t="shared" si="152"/>
        <v>0</v>
      </c>
      <c r="J309" s="28">
        <v>0</v>
      </c>
      <c r="K309" s="28">
        <v>0</v>
      </c>
      <c r="L309" s="16">
        <f t="shared" si="153"/>
        <v>0</v>
      </c>
      <c r="M309" s="23"/>
      <c r="N309" s="28">
        <v>0</v>
      </c>
      <c r="O309" s="28">
        <v>0</v>
      </c>
      <c r="P309" s="28">
        <v>0</v>
      </c>
      <c r="Q309" s="16">
        <f t="shared" si="154"/>
        <v>0</v>
      </c>
      <c r="R309" s="23"/>
      <c r="S309" s="16">
        <f t="shared" si="155"/>
        <v>0</v>
      </c>
      <c r="T309" s="28">
        <v>7.415</v>
      </c>
      <c r="U309" s="28">
        <v>0</v>
      </c>
      <c r="V309" s="16">
        <f t="shared" si="156"/>
        <v>7.415</v>
      </c>
      <c r="W309" s="23"/>
      <c r="X309" s="16">
        <f t="shared" si="157"/>
        <v>7.415</v>
      </c>
      <c r="Y309" s="28">
        <v>400</v>
      </c>
      <c r="Z309" s="28">
        <v>0</v>
      </c>
      <c r="AA309" s="16">
        <f t="shared" si="158"/>
        <v>407.41500000000002</v>
      </c>
      <c r="AB309" s="23"/>
      <c r="AC309" s="16">
        <f t="shared" si="159"/>
        <v>407.41500000000002</v>
      </c>
      <c r="AD309" s="28">
        <v>350</v>
      </c>
      <c r="AE309" s="28">
        <v>0</v>
      </c>
      <c r="AF309" s="16">
        <f t="shared" si="160"/>
        <v>757.41499999999996</v>
      </c>
      <c r="AG309" s="23"/>
      <c r="AH309" s="16">
        <f t="shared" si="161"/>
        <v>757.41499999999996</v>
      </c>
      <c r="AI309" s="28">
        <v>0</v>
      </c>
      <c r="AJ309" s="28">
        <v>0</v>
      </c>
      <c r="AK309" s="16">
        <f t="shared" si="162"/>
        <v>757.41499999999996</v>
      </c>
      <c r="AL309" s="28"/>
    </row>
    <row r="310" spans="2:38" x14ac:dyDescent="0.3">
      <c r="B310" s="17" t="s">
        <v>366</v>
      </c>
      <c r="D310" s="16">
        <v>0</v>
      </c>
      <c r="E310" s="16">
        <v>0</v>
      </c>
      <c r="F310" s="16">
        <v>0</v>
      </c>
      <c r="G310" s="16">
        <f t="shared" si="151"/>
        <v>0</v>
      </c>
      <c r="H310" s="23"/>
      <c r="I310" s="16">
        <f t="shared" si="152"/>
        <v>0</v>
      </c>
      <c r="J310" s="16">
        <v>0</v>
      </c>
      <c r="K310" s="16">
        <v>0</v>
      </c>
      <c r="L310" s="16">
        <f t="shared" si="153"/>
        <v>0</v>
      </c>
      <c r="M310" s="23"/>
      <c r="N310" s="16">
        <v>0</v>
      </c>
      <c r="O310" s="16">
        <v>0</v>
      </c>
      <c r="P310" s="16">
        <v>0</v>
      </c>
      <c r="Q310" s="16">
        <f t="shared" si="154"/>
        <v>0</v>
      </c>
      <c r="R310" s="23"/>
      <c r="S310" s="16">
        <f t="shared" si="155"/>
        <v>0</v>
      </c>
      <c r="T310" s="16">
        <v>0</v>
      </c>
      <c r="U310" s="16">
        <v>0</v>
      </c>
      <c r="V310" s="16">
        <f t="shared" si="156"/>
        <v>0</v>
      </c>
      <c r="W310" s="23"/>
      <c r="X310" s="16">
        <f t="shared" si="157"/>
        <v>0</v>
      </c>
      <c r="Y310" s="16">
        <v>0</v>
      </c>
      <c r="Z310" s="16">
        <v>0</v>
      </c>
      <c r="AA310" s="16">
        <f t="shared" si="158"/>
        <v>0</v>
      </c>
      <c r="AB310" s="23"/>
      <c r="AC310" s="16">
        <f t="shared" si="159"/>
        <v>0</v>
      </c>
      <c r="AD310" s="16">
        <v>25</v>
      </c>
      <c r="AE310" s="16">
        <v>0</v>
      </c>
      <c r="AF310" s="16">
        <f t="shared" si="160"/>
        <v>25</v>
      </c>
      <c r="AG310" s="23"/>
      <c r="AH310" s="16">
        <f t="shared" si="161"/>
        <v>25</v>
      </c>
      <c r="AI310" s="16">
        <v>400</v>
      </c>
      <c r="AJ310" s="16">
        <v>0</v>
      </c>
      <c r="AK310" s="16">
        <f t="shared" si="162"/>
        <v>425</v>
      </c>
      <c r="AL310" s="16"/>
    </row>
    <row r="311" spans="2:38" x14ac:dyDescent="0.3">
      <c r="B311" s="17" t="s">
        <v>86</v>
      </c>
      <c r="D311" s="16">
        <f>SUBTOTAL(9,D312:D374)</f>
        <v>663.46722999999997</v>
      </c>
      <c r="E311" s="16">
        <f>SUBTOTAL(9,E312:E374)</f>
        <v>1238.7567899999999</v>
      </c>
      <c r="F311" s="16">
        <f>SUBTOTAL(9,F312:F374)</f>
        <v>-1364.2240200000001</v>
      </c>
      <c r="G311" s="16">
        <f>SUBTOTAL(9,G312:G374)</f>
        <v>538</v>
      </c>
      <c r="H311" s="23"/>
      <c r="I311" s="16">
        <f>SUBTOTAL(9,I312:I374)</f>
        <v>538</v>
      </c>
      <c r="J311" s="16">
        <f>SUBTOTAL(9,J312:J374)</f>
        <v>1140</v>
      </c>
      <c r="K311" s="16">
        <f>SUBTOTAL(9,K312:K374)</f>
        <v>-953</v>
      </c>
      <c r="L311" s="16">
        <f>SUBTOTAL(9,L312:L374)</f>
        <v>725</v>
      </c>
      <c r="M311" s="23"/>
      <c r="N311" s="16">
        <f>SUBTOTAL(9,N312:N374)</f>
        <v>663.46722999999997</v>
      </c>
      <c r="O311" s="16">
        <f>SUBTOTAL(9,O312:O374)</f>
        <v>1434.6903900000002</v>
      </c>
      <c r="P311" s="16">
        <f>SUBTOTAL(9,P312:P374)</f>
        <v>-994.49868000000026</v>
      </c>
      <c r="Q311" s="16">
        <f>SUBTOTAL(9,Q312:Q374)</f>
        <v>1103.6589400000003</v>
      </c>
      <c r="R311" s="23"/>
      <c r="S311" s="16">
        <f>SUBTOTAL(9,S312:S374)</f>
        <v>1103.6589400000003</v>
      </c>
      <c r="T311" s="16">
        <f>SUBTOTAL(9,T312:T374)</f>
        <v>1360.9654599999999</v>
      </c>
      <c r="U311" s="16">
        <f>SUBTOTAL(9,U312:U374)</f>
        <v>-1038.9204499999998</v>
      </c>
      <c r="V311" s="16">
        <f>SUBTOTAL(9,V312:V374)</f>
        <v>1425.7039500000001</v>
      </c>
      <c r="W311" s="23"/>
      <c r="X311" s="16">
        <f>SUBTOTAL(9,X312:X374)</f>
        <v>1425.7039500000001</v>
      </c>
      <c r="Y311" s="16">
        <f>SUBTOTAL(9,Y312:Y374)</f>
        <v>820</v>
      </c>
      <c r="Z311" s="16">
        <f>SUBTOTAL(9,Z312:Z374)</f>
        <v>-2245.7039499999996</v>
      </c>
      <c r="AA311" s="16">
        <f>SUBTOTAL(9,AA312:AA374)</f>
        <v>0</v>
      </c>
      <c r="AB311" s="23"/>
      <c r="AC311" s="16">
        <f>SUBTOTAL(9,AC312:AC374)</f>
        <v>0</v>
      </c>
      <c r="AD311" s="16">
        <f>SUBTOTAL(9,AD312:AD374)</f>
        <v>350</v>
      </c>
      <c r="AE311" s="16">
        <f>SUBTOTAL(9,AE312:AE374)</f>
        <v>0</v>
      </c>
      <c r="AF311" s="16">
        <f>SUBTOTAL(9,AF312:AF374)</f>
        <v>350</v>
      </c>
      <c r="AG311" s="23"/>
      <c r="AH311" s="16">
        <f>SUBTOTAL(9,AH312:AH374)</f>
        <v>350</v>
      </c>
      <c r="AI311" s="16">
        <f>SUBTOTAL(9,AI312:AI374)</f>
        <v>0</v>
      </c>
      <c r="AJ311" s="16">
        <f>SUBTOTAL(9,AJ312:AJ374)</f>
        <v>0</v>
      </c>
      <c r="AK311" s="16">
        <f>SUBTOTAL(9,AK312:AK374)</f>
        <v>350</v>
      </c>
      <c r="AL311" s="16"/>
    </row>
    <row r="312" spans="2:38" outlineLevel="1" x14ac:dyDescent="0.3">
      <c r="B312" s="20" t="s">
        <v>367</v>
      </c>
      <c r="D312" s="28">
        <v>23.148499999999999</v>
      </c>
      <c r="E312" s="28">
        <v>0</v>
      </c>
      <c r="F312" s="28">
        <v>-23.148499999999999</v>
      </c>
      <c r="G312" s="16">
        <f t="shared" ref="G312:G322" si="163">SUM(D312:F312)</f>
        <v>0</v>
      </c>
      <c r="H312" s="23"/>
      <c r="I312" s="16">
        <f t="shared" ref="I312:I343" si="164">G312</f>
        <v>0</v>
      </c>
      <c r="J312" s="28">
        <v>0</v>
      </c>
      <c r="K312" s="28">
        <v>0</v>
      </c>
      <c r="L312" s="16">
        <f t="shared" ref="L312:L343" si="165">SUM(I312:K312)</f>
        <v>0</v>
      </c>
      <c r="M312" s="23"/>
      <c r="N312" s="28">
        <v>23.148499999999999</v>
      </c>
      <c r="O312" s="28">
        <v>4.7619999999999996E-2</v>
      </c>
      <c r="P312" s="28">
        <v>0</v>
      </c>
      <c r="Q312" s="16">
        <f t="shared" ref="Q312:Q321" si="166">SUM(N312:P312)</f>
        <v>23.196119999999997</v>
      </c>
      <c r="R312" s="23"/>
      <c r="S312" s="16">
        <f>Q312</f>
        <v>23.196119999999997</v>
      </c>
      <c r="T312" s="28">
        <v>109.72663</v>
      </c>
      <c r="U312" s="28">
        <v>-132.92275000000001</v>
      </c>
      <c r="V312" s="16">
        <f t="shared" ref="V312:V321" si="167">SUM(S312:U312)</f>
        <v>0</v>
      </c>
      <c r="W312" s="23"/>
      <c r="X312" s="16">
        <f>V312</f>
        <v>0</v>
      </c>
      <c r="Y312" s="28">
        <v>0</v>
      </c>
      <c r="Z312" s="28">
        <v>0</v>
      </c>
      <c r="AA312" s="16">
        <f t="shared" ref="AA312:AA321" si="168">SUM(X312:Z312)</f>
        <v>0</v>
      </c>
      <c r="AB312" s="23"/>
      <c r="AC312" s="16">
        <f>AA312</f>
        <v>0</v>
      </c>
      <c r="AD312" s="28">
        <v>0</v>
      </c>
      <c r="AE312" s="28">
        <v>0</v>
      </c>
      <c r="AF312" s="16">
        <f t="shared" ref="AF312:AF321" si="169">SUM(AC312:AE312)</f>
        <v>0</v>
      </c>
      <c r="AG312" s="23"/>
      <c r="AH312" s="16">
        <f>AF312</f>
        <v>0</v>
      </c>
      <c r="AI312" s="28">
        <v>0</v>
      </c>
      <c r="AJ312" s="28">
        <v>0</v>
      </c>
      <c r="AK312" s="16">
        <f t="shared" ref="AK312:AK321" si="170">SUM(AH312:AJ312)</f>
        <v>0</v>
      </c>
      <c r="AL312" s="28"/>
    </row>
    <row r="313" spans="2:38" outlineLevel="1" x14ac:dyDescent="0.3">
      <c r="B313" s="20" t="s">
        <v>69</v>
      </c>
      <c r="D313" s="28">
        <v>0</v>
      </c>
      <c r="E313" s="28">
        <v>100</v>
      </c>
      <c r="F313" s="28">
        <v>0</v>
      </c>
      <c r="G313" s="16">
        <f t="shared" si="163"/>
        <v>100</v>
      </c>
      <c r="H313" s="23"/>
      <c r="I313" s="16">
        <f t="shared" si="164"/>
        <v>100</v>
      </c>
      <c r="J313" s="28">
        <v>50</v>
      </c>
      <c r="K313" s="28">
        <v>0</v>
      </c>
      <c r="L313" s="16">
        <f t="shared" si="165"/>
        <v>150</v>
      </c>
      <c r="M313" s="23"/>
      <c r="N313" s="28">
        <v>0</v>
      </c>
      <c r="O313" s="28">
        <v>0</v>
      </c>
      <c r="P313" s="28">
        <v>0</v>
      </c>
      <c r="Q313" s="16">
        <f t="shared" si="166"/>
        <v>0</v>
      </c>
      <c r="R313" s="23"/>
      <c r="S313" s="28">
        <v>0</v>
      </c>
      <c r="T313" s="28">
        <v>0</v>
      </c>
      <c r="U313" s="28">
        <v>0</v>
      </c>
      <c r="V313" s="16">
        <f t="shared" si="167"/>
        <v>0</v>
      </c>
      <c r="W313" s="23"/>
      <c r="X313" s="28">
        <v>0</v>
      </c>
      <c r="Y313" s="28">
        <v>0</v>
      </c>
      <c r="Z313" s="28">
        <v>0</v>
      </c>
      <c r="AA313" s="16">
        <f t="shared" si="168"/>
        <v>0</v>
      </c>
      <c r="AB313" s="23"/>
      <c r="AC313" s="28">
        <v>0</v>
      </c>
      <c r="AD313" s="28">
        <v>0</v>
      </c>
      <c r="AE313" s="28">
        <v>0</v>
      </c>
      <c r="AF313" s="16">
        <f t="shared" si="169"/>
        <v>0</v>
      </c>
      <c r="AG313" s="23"/>
      <c r="AH313" s="28">
        <v>0</v>
      </c>
      <c r="AI313" s="28">
        <v>0</v>
      </c>
      <c r="AJ313" s="28">
        <v>0</v>
      </c>
      <c r="AK313" s="16">
        <f t="shared" si="170"/>
        <v>0</v>
      </c>
      <c r="AL313" s="28"/>
    </row>
    <row r="314" spans="2:38" outlineLevel="1" x14ac:dyDescent="0.3">
      <c r="B314" s="20" t="s">
        <v>76</v>
      </c>
      <c r="D314" s="28">
        <v>0</v>
      </c>
      <c r="E314" s="28">
        <v>0</v>
      </c>
      <c r="F314" s="28">
        <v>0</v>
      </c>
      <c r="G314" s="16">
        <f t="shared" si="163"/>
        <v>0</v>
      </c>
      <c r="H314" s="23"/>
      <c r="I314" s="16">
        <f t="shared" si="164"/>
        <v>0</v>
      </c>
      <c r="J314" s="28">
        <v>250</v>
      </c>
      <c r="K314" s="28">
        <v>-250</v>
      </c>
      <c r="L314" s="16">
        <f t="shared" si="165"/>
        <v>0</v>
      </c>
      <c r="M314" s="23"/>
      <c r="N314" s="28">
        <v>0</v>
      </c>
      <c r="O314" s="28">
        <v>0</v>
      </c>
      <c r="P314" s="28">
        <v>0</v>
      </c>
      <c r="Q314" s="16">
        <f t="shared" si="166"/>
        <v>0</v>
      </c>
      <c r="R314" s="23"/>
      <c r="S314" s="28">
        <v>0</v>
      </c>
      <c r="T314" s="28">
        <v>0</v>
      </c>
      <c r="U314" s="28">
        <v>0</v>
      </c>
      <c r="V314" s="16">
        <f t="shared" si="167"/>
        <v>0</v>
      </c>
      <c r="W314" s="23"/>
      <c r="X314" s="28">
        <v>0</v>
      </c>
      <c r="Y314" s="28">
        <v>0</v>
      </c>
      <c r="Z314" s="28">
        <v>0</v>
      </c>
      <c r="AA314" s="16">
        <f t="shared" si="168"/>
        <v>0</v>
      </c>
      <c r="AB314" s="23"/>
      <c r="AC314" s="28">
        <v>0</v>
      </c>
      <c r="AD314" s="28">
        <v>0</v>
      </c>
      <c r="AE314" s="28">
        <v>0</v>
      </c>
      <c r="AF314" s="16">
        <f t="shared" si="169"/>
        <v>0</v>
      </c>
      <c r="AG314" s="23"/>
      <c r="AH314" s="28">
        <v>0</v>
      </c>
      <c r="AI314" s="28">
        <v>0</v>
      </c>
      <c r="AJ314" s="28">
        <v>0</v>
      </c>
      <c r="AK314" s="16">
        <f t="shared" si="170"/>
        <v>0</v>
      </c>
      <c r="AL314" s="28"/>
    </row>
    <row r="315" spans="2:38" outlineLevel="1" x14ac:dyDescent="0.3">
      <c r="B315" s="20" t="s">
        <v>77</v>
      </c>
      <c r="D315" s="28">
        <v>0</v>
      </c>
      <c r="E315" s="28">
        <v>0</v>
      </c>
      <c r="F315" s="28">
        <v>0</v>
      </c>
      <c r="G315" s="16">
        <f t="shared" si="163"/>
        <v>0</v>
      </c>
      <c r="H315" s="23"/>
      <c r="I315" s="16">
        <f t="shared" si="164"/>
        <v>0</v>
      </c>
      <c r="J315" s="28">
        <v>200</v>
      </c>
      <c r="K315" s="28">
        <v>-200</v>
      </c>
      <c r="L315" s="16">
        <f t="shared" si="165"/>
        <v>0</v>
      </c>
      <c r="M315" s="23"/>
      <c r="N315" s="28">
        <v>0</v>
      </c>
      <c r="O315" s="28">
        <v>0</v>
      </c>
      <c r="P315" s="28">
        <v>0</v>
      </c>
      <c r="Q315" s="16">
        <f t="shared" si="166"/>
        <v>0</v>
      </c>
      <c r="R315" s="23"/>
      <c r="S315" s="28">
        <v>0</v>
      </c>
      <c r="T315" s="28">
        <v>0</v>
      </c>
      <c r="U315" s="28">
        <v>0</v>
      </c>
      <c r="V315" s="16">
        <f t="shared" si="167"/>
        <v>0</v>
      </c>
      <c r="W315" s="23"/>
      <c r="X315" s="28">
        <v>0</v>
      </c>
      <c r="Y315" s="28">
        <v>0</v>
      </c>
      <c r="Z315" s="28">
        <v>0</v>
      </c>
      <c r="AA315" s="16">
        <f t="shared" si="168"/>
        <v>0</v>
      </c>
      <c r="AB315" s="23"/>
      <c r="AC315" s="28">
        <v>0</v>
      </c>
      <c r="AD315" s="28">
        <v>0</v>
      </c>
      <c r="AE315" s="28">
        <v>0</v>
      </c>
      <c r="AF315" s="16">
        <f t="shared" si="169"/>
        <v>0</v>
      </c>
      <c r="AG315" s="23"/>
      <c r="AH315" s="28">
        <v>0</v>
      </c>
      <c r="AI315" s="28">
        <v>0</v>
      </c>
      <c r="AJ315" s="28">
        <v>0</v>
      </c>
      <c r="AK315" s="16">
        <f t="shared" si="170"/>
        <v>0</v>
      </c>
      <c r="AL315" s="28"/>
    </row>
    <row r="316" spans="2:38" outlineLevel="1" x14ac:dyDescent="0.3">
      <c r="B316" s="20" t="s">
        <v>78</v>
      </c>
      <c r="D316" s="28">
        <v>0</v>
      </c>
      <c r="E316" s="28">
        <v>0</v>
      </c>
      <c r="F316" s="28">
        <v>0</v>
      </c>
      <c r="G316" s="16">
        <f t="shared" si="163"/>
        <v>0</v>
      </c>
      <c r="H316" s="23"/>
      <c r="I316" s="16">
        <f t="shared" si="164"/>
        <v>0</v>
      </c>
      <c r="J316" s="28">
        <v>100</v>
      </c>
      <c r="K316" s="28">
        <v>-100</v>
      </c>
      <c r="L316" s="16">
        <f t="shared" si="165"/>
        <v>0</v>
      </c>
      <c r="M316" s="23"/>
      <c r="N316" s="28">
        <v>0</v>
      </c>
      <c r="O316" s="28">
        <v>0</v>
      </c>
      <c r="P316" s="28">
        <v>0</v>
      </c>
      <c r="Q316" s="16">
        <f t="shared" si="166"/>
        <v>0</v>
      </c>
      <c r="R316" s="23"/>
      <c r="S316" s="28">
        <v>0</v>
      </c>
      <c r="T316" s="28">
        <v>0</v>
      </c>
      <c r="U316" s="28">
        <v>0</v>
      </c>
      <c r="V316" s="16">
        <f t="shared" si="167"/>
        <v>0</v>
      </c>
      <c r="W316" s="23"/>
      <c r="X316" s="28">
        <v>0</v>
      </c>
      <c r="Y316" s="28">
        <v>0</v>
      </c>
      <c r="Z316" s="28">
        <v>0</v>
      </c>
      <c r="AA316" s="16">
        <f t="shared" si="168"/>
        <v>0</v>
      </c>
      <c r="AB316" s="23"/>
      <c r="AC316" s="28">
        <v>0</v>
      </c>
      <c r="AD316" s="28">
        <v>0</v>
      </c>
      <c r="AE316" s="28">
        <v>0</v>
      </c>
      <c r="AF316" s="16">
        <f t="shared" si="169"/>
        <v>0</v>
      </c>
      <c r="AG316" s="23"/>
      <c r="AH316" s="28">
        <v>0</v>
      </c>
      <c r="AI316" s="28">
        <v>0</v>
      </c>
      <c r="AJ316" s="28">
        <v>0</v>
      </c>
      <c r="AK316" s="16">
        <f t="shared" si="170"/>
        <v>0</v>
      </c>
      <c r="AL316" s="28"/>
    </row>
    <row r="317" spans="2:38" outlineLevel="1" x14ac:dyDescent="0.3">
      <c r="B317" s="20" t="s">
        <v>368</v>
      </c>
      <c r="D317" s="28">
        <v>0</v>
      </c>
      <c r="E317" s="28">
        <v>0</v>
      </c>
      <c r="F317" s="28">
        <v>0</v>
      </c>
      <c r="G317" s="16">
        <f t="shared" si="163"/>
        <v>0</v>
      </c>
      <c r="H317" s="23"/>
      <c r="I317" s="16">
        <f t="shared" si="164"/>
        <v>0</v>
      </c>
      <c r="J317" s="28">
        <v>0</v>
      </c>
      <c r="K317" s="28">
        <v>0</v>
      </c>
      <c r="L317" s="16">
        <f t="shared" si="165"/>
        <v>0</v>
      </c>
      <c r="M317" s="23"/>
      <c r="N317" s="28">
        <v>0</v>
      </c>
      <c r="O317" s="28">
        <v>0</v>
      </c>
      <c r="P317" s="28">
        <v>0</v>
      </c>
      <c r="Q317" s="16">
        <f t="shared" si="166"/>
        <v>0</v>
      </c>
      <c r="R317" s="23"/>
      <c r="S317" s="16">
        <f>Q317</f>
        <v>0</v>
      </c>
      <c r="T317" s="28">
        <v>250.81654</v>
      </c>
      <c r="U317" s="28">
        <v>0</v>
      </c>
      <c r="V317" s="16">
        <f t="shared" si="167"/>
        <v>250.81654</v>
      </c>
      <c r="W317" s="23"/>
      <c r="X317" s="16">
        <f>V317</f>
        <v>250.81654</v>
      </c>
      <c r="Y317" s="28">
        <v>100</v>
      </c>
      <c r="Z317" s="28">
        <v>-350.81653999999997</v>
      </c>
      <c r="AA317" s="16">
        <f t="shared" si="168"/>
        <v>0</v>
      </c>
      <c r="AB317" s="23"/>
      <c r="AC317" s="16">
        <f>AA317</f>
        <v>0</v>
      </c>
      <c r="AD317" s="28">
        <v>0</v>
      </c>
      <c r="AE317" s="28">
        <v>0</v>
      </c>
      <c r="AF317" s="16">
        <f t="shared" si="169"/>
        <v>0</v>
      </c>
      <c r="AG317" s="23"/>
      <c r="AH317" s="16">
        <f>AF317</f>
        <v>0</v>
      </c>
      <c r="AI317" s="28">
        <v>0</v>
      </c>
      <c r="AJ317" s="28">
        <v>0</v>
      </c>
      <c r="AK317" s="16">
        <f t="shared" si="170"/>
        <v>0</v>
      </c>
      <c r="AL317" s="16"/>
    </row>
    <row r="318" spans="2:38" outlineLevel="1" x14ac:dyDescent="0.3">
      <c r="B318" s="20" t="s">
        <v>369</v>
      </c>
      <c r="D318" s="16">
        <v>168.41776000000002</v>
      </c>
      <c r="E318" s="16">
        <v>0</v>
      </c>
      <c r="F318" s="16">
        <v>-168.41776000000002</v>
      </c>
      <c r="G318" s="16">
        <f t="shared" si="163"/>
        <v>0</v>
      </c>
      <c r="H318" s="23"/>
      <c r="I318" s="16">
        <f t="shared" si="164"/>
        <v>0</v>
      </c>
      <c r="J318" s="16">
        <v>0</v>
      </c>
      <c r="K318" s="16">
        <v>0</v>
      </c>
      <c r="L318" s="16">
        <f t="shared" si="165"/>
        <v>0</v>
      </c>
      <c r="M318" s="23"/>
      <c r="N318" s="16">
        <v>168.41776000000002</v>
      </c>
      <c r="O318" s="16">
        <v>4.5761499999999993</v>
      </c>
      <c r="P318" s="16">
        <v>-172.99391</v>
      </c>
      <c r="Q318" s="16">
        <f t="shared" si="166"/>
        <v>0</v>
      </c>
      <c r="R318" s="23"/>
      <c r="S318" s="16">
        <f>Q318</f>
        <v>0</v>
      </c>
      <c r="T318" s="16">
        <v>0</v>
      </c>
      <c r="U318" s="16">
        <v>0</v>
      </c>
      <c r="V318" s="16">
        <f t="shared" si="167"/>
        <v>0</v>
      </c>
      <c r="W318" s="23"/>
      <c r="X318" s="16">
        <f>V318</f>
        <v>0</v>
      </c>
      <c r="Y318" s="16">
        <v>0</v>
      </c>
      <c r="Z318" s="16">
        <v>0</v>
      </c>
      <c r="AA318" s="16">
        <f t="shared" si="168"/>
        <v>0</v>
      </c>
      <c r="AB318" s="23"/>
      <c r="AC318" s="16">
        <f>AA318</f>
        <v>0</v>
      </c>
      <c r="AD318" s="16">
        <v>0</v>
      </c>
      <c r="AE318" s="16">
        <v>0</v>
      </c>
      <c r="AF318" s="16">
        <f t="shared" si="169"/>
        <v>0</v>
      </c>
      <c r="AG318" s="23"/>
      <c r="AH318" s="16">
        <f>AF318</f>
        <v>0</v>
      </c>
      <c r="AI318" s="16">
        <v>0</v>
      </c>
      <c r="AJ318" s="16">
        <v>0</v>
      </c>
      <c r="AK318" s="16">
        <f t="shared" si="170"/>
        <v>0</v>
      </c>
      <c r="AL318" s="16"/>
    </row>
    <row r="319" spans="2:38" outlineLevel="1" x14ac:dyDescent="0.3">
      <c r="B319" s="20" t="s">
        <v>370</v>
      </c>
      <c r="D319" s="16">
        <v>147.67159000000001</v>
      </c>
      <c r="E319" s="16">
        <v>50</v>
      </c>
      <c r="F319" s="16">
        <v>-197.67159000000001</v>
      </c>
      <c r="G319" s="16">
        <f t="shared" si="163"/>
        <v>0</v>
      </c>
      <c r="H319" s="23"/>
      <c r="I319" s="16">
        <f t="shared" si="164"/>
        <v>0</v>
      </c>
      <c r="J319" s="16">
        <v>0</v>
      </c>
      <c r="K319" s="16">
        <v>0</v>
      </c>
      <c r="L319" s="16">
        <f t="shared" si="165"/>
        <v>0</v>
      </c>
      <c r="M319" s="23"/>
      <c r="N319" s="16">
        <v>147.67159000000001</v>
      </c>
      <c r="O319" s="16">
        <v>48.760550000000002</v>
      </c>
      <c r="P319" s="16">
        <v>0</v>
      </c>
      <c r="Q319" s="16">
        <f t="shared" si="166"/>
        <v>196.43214</v>
      </c>
      <c r="R319" s="23"/>
      <c r="S319" s="16">
        <f>Q319</f>
        <v>196.43214</v>
      </c>
      <c r="T319" s="16">
        <v>48.079660000000004</v>
      </c>
      <c r="U319" s="16">
        <v>0</v>
      </c>
      <c r="V319" s="16">
        <f t="shared" si="167"/>
        <v>244.51179999999999</v>
      </c>
      <c r="W319" s="23"/>
      <c r="X319" s="16">
        <f>V319</f>
        <v>244.51179999999999</v>
      </c>
      <c r="Y319" s="16">
        <v>0</v>
      </c>
      <c r="Z319" s="16">
        <v>-244.51179999999999</v>
      </c>
      <c r="AA319" s="16">
        <f t="shared" si="168"/>
        <v>0</v>
      </c>
      <c r="AB319" s="23"/>
      <c r="AC319" s="16">
        <f>AA319</f>
        <v>0</v>
      </c>
      <c r="AD319" s="16">
        <v>0</v>
      </c>
      <c r="AE319" s="16">
        <v>0</v>
      </c>
      <c r="AF319" s="16">
        <f t="shared" si="169"/>
        <v>0</v>
      </c>
      <c r="AG319" s="23"/>
      <c r="AH319" s="16">
        <f>AF319</f>
        <v>0</v>
      </c>
      <c r="AI319" s="16">
        <v>0</v>
      </c>
      <c r="AJ319" s="16">
        <v>0</v>
      </c>
      <c r="AK319" s="16">
        <f t="shared" si="170"/>
        <v>0</v>
      </c>
      <c r="AL319" s="16"/>
    </row>
    <row r="320" spans="2:38" outlineLevel="1" x14ac:dyDescent="0.3">
      <c r="B320" s="20" t="s">
        <v>371</v>
      </c>
      <c r="D320" s="16">
        <v>70.308399999999992</v>
      </c>
      <c r="E320" s="16">
        <v>0</v>
      </c>
      <c r="F320" s="16">
        <v>-70.308399999999992</v>
      </c>
      <c r="G320" s="16">
        <f t="shared" si="163"/>
        <v>0</v>
      </c>
      <c r="H320" s="23"/>
      <c r="I320" s="16">
        <f t="shared" si="164"/>
        <v>0</v>
      </c>
      <c r="J320" s="16">
        <v>0</v>
      </c>
      <c r="K320" s="16">
        <v>0</v>
      </c>
      <c r="L320" s="16">
        <f t="shared" si="165"/>
        <v>0</v>
      </c>
      <c r="M320" s="23"/>
      <c r="N320" s="16">
        <v>70.308399999999992</v>
      </c>
      <c r="O320" s="16">
        <v>7.7455200000000008</v>
      </c>
      <c r="P320" s="16">
        <v>0</v>
      </c>
      <c r="Q320" s="16">
        <f t="shared" si="166"/>
        <v>78.053919999999991</v>
      </c>
      <c r="R320" s="23"/>
      <c r="S320" s="16">
        <f>Q320</f>
        <v>78.053919999999991</v>
      </c>
      <c r="T320" s="16">
        <v>1.4396</v>
      </c>
      <c r="U320" s="16">
        <v>-79.493520000000004</v>
      </c>
      <c r="V320" s="16">
        <f t="shared" si="167"/>
        <v>0</v>
      </c>
      <c r="W320" s="23"/>
      <c r="X320" s="16">
        <f>V320</f>
        <v>0</v>
      </c>
      <c r="Y320" s="16">
        <v>0</v>
      </c>
      <c r="Z320" s="16">
        <v>0</v>
      </c>
      <c r="AA320" s="16">
        <f t="shared" si="168"/>
        <v>0</v>
      </c>
      <c r="AB320" s="23"/>
      <c r="AC320" s="16">
        <f>AA320</f>
        <v>0</v>
      </c>
      <c r="AD320" s="16">
        <v>0</v>
      </c>
      <c r="AE320" s="16">
        <v>0</v>
      </c>
      <c r="AF320" s="16">
        <f t="shared" si="169"/>
        <v>0</v>
      </c>
      <c r="AG320" s="23"/>
      <c r="AH320" s="16">
        <f>AF320</f>
        <v>0</v>
      </c>
      <c r="AI320" s="16">
        <v>0</v>
      </c>
      <c r="AJ320" s="16">
        <v>0</v>
      </c>
      <c r="AK320" s="16">
        <f t="shared" si="170"/>
        <v>0</v>
      </c>
      <c r="AL320" s="16"/>
    </row>
    <row r="321" spans="2:38" outlineLevel="1" x14ac:dyDescent="0.3">
      <c r="B321" s="20" t="s">
        <v>372</v>
      </c>
      <c r="D321" s="16">
        <v>0</v>
      </c>
      <c r="E321" s="16">
        <v>200</v>
      </c>
      <c r="F321" s="16">
        <v>-200</v>
      </c>
      <c r="G321" s="16">
        <f t="shared" si="163"/>
        <v>0</v>
      </c>
      <c r="H321" s="23"/>
      <c r="I321" s="16">
        <f t="shared" si="164"/>
        <v>0</v>
      </c>
      <c r="J321" s="16">
        <v>0</v>
      </c>
      <c r="K321" s="16">
        <v>0</v>
      </c>
      <c r="L321" s="16">
        <f t="shared" si="165"/>
        <v>0</v>
      </c>
      <c r="M321" s="23"/>
      <c r="N321" s="16">
        <v>0</v>
      </c>
      <c r="O321" s="16">
        <v>83.715800000000002</v>
      </c>
      <c r="P321" s="16">
        <v>0</v>
      </c>
      <c r="Q321" s="16">
        <f t="shared" si="166"/>
        <v>83.715800000000002</v>
      </c>
      <c r="R321" s="23"/>
      <c r="S321" s="16">
        <f>Q321</f>
        <v>83.715800000000002</v>
      </c>
      <c r="T321" s="16">
        <v>67.964399999999998</v>
      </c>
      <c r="U321" s="16">
        <v>-42.206530000000001</v>
      </c>
      <c r="V321" s="16">
        <f t="shared" si="167"/>
        <v>109.47367000000001</v>
      </c>
      <c r="W321" s="23"/>
      <c r="X321" s="16">
        <f>V321</f>
        <v>109.47367000000001</v>
      </c>
      <c r="Y321" s="16">
        <v>0</v>
      </c>
      <c r="Z321" s="16">
        <v>-109.47367</v>
      </c>
      <c r="AA321" s="16">
        <f t="shared" si="168"/>
        <v>0</v>
      </c>
      <c r="AB321" s="23"/>
      <c r="AC321" s="16">
        <f>AA321</f>
        <v>0</v>
      </c>
      <c r="AD321" s="16">
        <v>0</v>
      </c>
      <c r="AE321" s="16">
        <v>0</v>
      </c>
      <c r="AF321" s="16">
        <f t="shared" si="169"/>
        <v>0</v>
      </c>
      <c r="AG321" s="23"/>
      <c r="AH321" s="16">
        <f>AF321</f>
        <v>0</v>
      </c>
      <c r="AI321" s="16">
        <v>0</v>
      </c>
      <c r="AJ321" s="16">
        <v>0</v>
      </c>
      <c r="AK321" s="16">
        <f t="shared" si="170"/>
        <v>0</v>
      </c>
      <c r="AL321" s="16"/>
    </row>
    <row r="322" spans="2:38" outlineLevel="1" x14ac:dyDescent="0.3">
      <c r="B322" s="20" t="s">
        <v>109</v>
      </c>
      <c r="D322" s="16">
        <v>0</v>
      </c>
      <c r="E322" s="16">
        <v>50</v>
      </c>
      <c r="F322" s="16">
        <v>-50</v>
      </c>
      <c r="G322" s="16">
        <f t="shared" si="163"/>
        <v>0</v>
      </c>
      <c r="H322" s="23"/>
      <c r="I322" s="16">
        <f t="shared" si="164"/>
        <v>0</v>
      </c>
      <c r="J322" s="16">
        <v>50</v>
      </c>
      <c r="K322" s="16">
        <v>-50</v>
      </c>
      <c r="L322" s="16">
        <f t="shared" si="165"/>
        <v>0</v>
      </c>
      <c r="M322" s="23"/>
      <c r="N322" s="16">
        <v>0</v>
      </c>
      <c r="O322" s="16">
        <v>0</v>
      </c>
      <c r="P322" s="16">
        <v>0</v>
      </c>
      <c r="Q322" s="16">
        <v>0</v>
      </c>
      <c r="R322" s="23"/>
      <c r="S322" s="16">
        <v>0</v>
      </c>
      <c r="T322" s="16">
        <v>0</v>
      </c>
      <c r="U322" s="16">
        <v>0</v>
      </c>
      <c r="V322" s="16">
        <v>0</v>
      </c>
      <c r="W322" s="23"/>
      <c r="X322" s="16">
        <v>0</v>
      </c>
      <c r="Y322" s="16">
        <v>0</v>
      </c>
      <c r="Z322" s="16">
        <v>0</v>
      </c>
      <c r="AA322" s="16">
        <v>0</v>
      </c>
      <c r="AB322" s="23"/>
      <c r="AC322" s="16">
        <v>0</v>
      </c>
      <c r="AD322" s="16">
        <v>0</v>
      </c>
      <c r="AE322" s="16">
        <v>0</v>
      </c>
      <c r="AF322" s="16">
        <v>0</v>
      </c>
      <c r="AG322" s="23"/>
      <c r="AH322" s="16">
        <v>0</v>
      </c>
      <c r="AI322" s="16">
        <v>0</v>
      </c>
      <c r="AJ322" s="16">
        <v>0</v>
      </c>
      <c r="AK322" s="16">
        <v>0</v>
      </c>
      <c r="AL322" s="16"/>
    </row>
    <row r="323" spans="2:38" outlineLevel="1" x14ac:dyDescent="0.3">
      <c r="B323" s="20" t="s">
        <v>116</v>
      </c>
      <c r="D323" s="16">
        <v>0</v>
      </c>
      <c r="E323" s="16">
        <v>0</v>
      </c>
      <c r="F323" s="16">
        <v>0</v>
      </c>
      <c r="G323" s="16">
        <v>0</v>
      </c>
      <c r="H323" s="23"/>
      <c r="I323" s="16">
        <f t="shared" si="164"/>
        <v>0</v>
      </c>
      <c r="J323" s="16">
        <v>50</v>
      </c>
      <c r="K323" s="16">
        <v>-50</v>
      </c>
      <c r="L323" s="16">
        <f t="shared" si="165"/>
        <v>0</v>
      </c>
      <c r="M323" s="23"/>
      <c r="N323" s="16">
        <v>0</v>
      </c>
      <c r="O323" s="16">
        <v>0</v>
      </c>
      <c r="P323" s="16">
        <v>0</v>
      </c>
      <c r="Q323" s="16">
        <v>0</v>
      </c>
      <c r="R323" s="23"/>
      <c r="S323" s="16">
        <v>0</v>
      </c>
      <c r="T323" s="16">
        <v>0</v>
      </c>
      <c r="U323" s="16">
        <v>0</v>
      </c>
      <c r="V323" s="16">
        <v>0</v>
      </c>
      <c r="W323" s="23"/>
      <c r="X323" s="16">
        <v>0</v>
      </c>
      <c r="Y323" s="16">
        <v>0</v>
      </c>
      <c r="Z323" s="16">
        <v>0</v>
      </c>
      <c r="AA323" s="16">
        <v>0</v>
      </c>
      <c r="AB323" s="23"/>
      <c r="AC323" s="16">
        <v>0</v>
      </c>
      <c r="AD323" s="16">
        <v>0</v>
      </c>
      <c r="AE323" s="16">
        <v>0</v>
      </c>
      <c r="AF323" s="16">
        <v>0</v>
      </c>
      <c r="AG323" s="23"/>
      <c r="AH323" s="16">
        <v>0</v>
      </c>
      <c r="AI323" s="16">
        <v>0</v>
      </c>
      <c r="AJ323" s="16">
        <v>0</v>
      </c>
      <c r="AK323" s="16">
        <v>0</v>
      </c>
      <c r="AL323" s="16"/>
    </row>
    <row r="324" spans="2:38" outlineLevel="1" x14ac:dyDescent="0.3">
      <c r="B324" s="20" t="s">
        <v>117</v>
      </c>
      <c r="D324" s="16">
        <v>0</v>
      </c>
      <c r="E324" s="16">
        <v>0</v>
      </c>
      <c r="F324" s="16">
        <v>0</v>
      </c>
      <c r="G324" s="16">
        <v>0</v>
      </c>
      <c r="H324" s="23"/>
      <c r="I324" s="16">
        <f t="shared" si="164"/>
        <v>0</v>
      </c>
      <c r="J324" s="16">
        <v>50</v>
      </c>
      <c r="K324" s="16">
        <v>0</v>
      </c>
      <c r="L324" s="16">
        <f t="shared" si="165"/>
        <v>50</v>
      </c>
      <c r="M324" s="23"/>
      <c r="N324" s="16">
        <v>0</v>
      </c>
      <c r="O324" s="16">
        <v>0</v>
      </c>
      <c r="P324" s="16">
        <v>0</v>
      </c>
      <c r="Q324" s="16">
        <v>0</v>
      </c>
      <c r="R324" s="23"/>
      <c r="S324" s="16">
        <v>0</v>
      </c>
      <c r="T324" s="16">
        <v>0</v>
      </c>
      <c r="U324" s="16">
        <v>0</v>
      </c>
      <c r="V324" s="16">
        <v>0</v>
      </c>
      <c r="W324" s="23"/>
      <c r="X324" s="16">
        <v>0</v>
      </c>
      <c r="Y324" s="16">
        <v>0</v>
      </c>
      <c r="Z324" s="16">
        <v>0</v>
      </c>
      <c r="AA324" s="16">
        <v>0</v>
      </c>
      <c r="AB324" s="23"/>
      <c r="AC324" s="16">
        <v>0</v>
      </c>
      <c r="AD324" s="16">
        <v>0</v>
      </c>
      <c r="AE324" s="16">
        <v>0</v>
      </c>
      <c r="AF324" s="16">
        <v>0</v>
      </c>
      <c r="AG324" s="23"/>
      <c r="AH324" s="16">
        <v>0</v>
      </c>
      <c r="AI324" s="16">
        <v>0</v>
      </c>
      <c r="AJ324" s="16">
        <v>0</v>
      </c>
      <c r="AK324" s="16">
        <v>0</v>
      </c>
      <c r="AL324" s="16"/>
    </row>
    <row r="325" spans="2:38" outlineLevel="1" x14ac:dyDescent="0.3">
      <c r="B325" s="20" t="s">
        <v>118</v>
      </c>
      <c r="D325" s="16">
        <v>0</v>
      </c>
      <c r="E325" s="16">
        <v>0</v>
      </c>
      <c r="F325" s="16">
        <v>0</v>
      </c>
      <c r="G325" s="16">
        <v>0</v>
      </c>
      <c r="H325" s="23"/>
      <c r="I325" s="16">
        <f t="shared" si="164"/>
        <v>0</v>
      </c>
      <c r="J325" s="16">
        <v>-230</v>
      </c>
      <c r="K325" s="16">
        <v>230</v>
      </c>
      <c r="L325" s="16">
        <f t="shared" si="165"/>
        <v>0</v>
      </c>
      <c r="M325" s="23"/>
      <c r="N325" s="16">
        <v>0</v>
      </c>
      <c r="O325" s="16">
        <v>0</v>
      </c>
      <c r="P325" s="16">
        <v>0</v>
      </c>
      <c r="Q325" s="16">
        <v>0</v>
      </c>
      <c r="R325" s="23"/>
      <c r="S325" s="16">
        <v>0</v>
      </c>
      <c r="T325" s="16">
        <v>0</v>
      </c>
      <c r="U325" s="16">
        <v>0</v>
      </c>
      <c r="V325" s="16">
        <v>0</v>
      </c>
      <c r="W325" s="23"/>
      <c r="X325" s="16">
        <v>0</v>
      </c>
      <c r="Y325" s="16">
        <v>0</v>
      </c>
      <c r="Z325" s="16">
        <v>0</v>
      </c>
      <c r="AA325" s="16">
        <v>0</v>
      </c>
      <c r="AB325" s="23"/>
      <c r="AC325" s="16">
        <v>0</v>
      </c>
      <c r="AD325" s="16">
        <v>0</v>
      </c>
      <c r="AE325" s="16">
        <v>0</v>
      </c>
      <c r="AF325" s="16">
        <v>0</v>
      </c>
      <c r="AG325" s="23"/>
      <c r="AH325" s="16">
        <v>0</v>
      </c>
      <c r="AI325" s="16">
        <v>0</v>
      </c>
      <c r="AJ325" s="16">
        <v>0</v>
      </c>
      <c r="AK325" s="16">
        <v>0</v>
      </c>
      <c r="AL325" s="16"/>
    </row>
    <row r="326" spans="2:38" outlineLevel="1" x14ac:dyDescent="0.3">
      <c r="B326" s="20" t="s">
        <v>373</v>
      </c>
      <c r="D326" s="16">
        <v>0</v>
      </c>
      <c r="E326" s="16">
        <v>25</v>
      </c>
      <c r="F326" s="16">
        <v>0</v>
      </c>
      <c r="G326" s="16">
        <f t="shared" ref="G326:G357" si="171">SUM(D326:F326)</f>
        <v>25</v>
      </c>
      <c r="H326" s="23"/>
      <c r="I326" s="16">
        <f t="shared" si="164"/>
        <v>25</v>
      </c>
      <c r="J326" s="16">
        <v>200</v>
      </c>
      <c r="K326" s="16">
        <v>0</v>
      </c>
      <c r="L326" s="16">
        <f t="shared" si="165"/>
        <v>225</v>
      </c>
      <c r="M326" s="23"/>
      <c r="N326" s="16">
        <v>0</v>
      </c>
      <c r="O326" s="16">
        <v>5.2911299999999999</v>
      </c>
      <c r="P326" s="16">
        <v>0</v>
      </c>
      <c r="Q326" s="16">
        <f t="shared" ref="Q326:Q357" si="172">SUM(N326:P326)</f>
        <v>5.2911299999999999</v>
      </c>
      <c r="R326" s="23"/>
      <c r="S326" s="16">
        <f t="shared" ref="S326:S357" si="173">Q326</f>
        <v>5.2911299999999999</v>
      </c>
      <c r="T326" s="16">
        <v>0</v>
      </c>
      <c r="U326" s="16">
        <v>-5.2911299999999999</v>
      </c>
      <c r="V326" s="16">
        <f t="shared" ref="V326:V357" si="174">SUM(S326:U326)</f>
        <v>0</v>
      </c>
      <c r="W326" s="23"/>
      <c r="X326" s="16">
        <f t="shared" ref="X326:X357" si="175">V326</f>
        <v>0</v>
      </c>
      <c r="Y326" s="16">
        <v>0</v>
      </c>
      <c r="Z326" s="16">
        <v>0</v>
      </c>
      <c r="AA326" s="16">
        <f t="shared" ref="AA326:AA357" si="176">SUM(X326:Z326)</f>
        <v>0</v>
      </c>
      <c r="AB326" s="23"/>
      <c r="AC326" s="16">
        <f t="shared" ref="AC326:AC357" si="177">AA326</f>
        <v>0</v>
      </c>
      <c r="AD326" s="16">
        <v>0</v>
      </c>
      <c r="AE326" s="16">
        <v>0</v>
      </c>
      <c r="AF326" s="16">
        <f t="shared" ref="AF326:AF357" si="178">SUM(AC326:AE326)</f>
        <v>0</v>
      </c>
      <c r="AG326" s="23"/>
      <c r="AH326" s="16">
        <f t="shared" ref="AH326:AH357" si="179">AF326</f>
        <v>0</v>
      </c>
      <c r="AI326" s="16">
        <v>0</v>
      </c>
      <c r="AJ326" s="16">
        <v>0</v>
      </c>
      <c r="AK326" s="16">
        <f t="shared" ref="AK326:AK357" si="180">SUM(AH326:AJ326)</f>
        <v>0</v>
      </c>
      <c r="AL326" s="16"/>
    </row>
    <row r="327" spans="2:38" outlineLevel="1" x14ac:dyDescent="0.3">
      <c r="B327" s="20" t="s">
        <v>374</v>
      </c>
      <c r="D327" s="16">
        <v>0</v>
      </c>
      <c r="E327" s="16">
        <v>413</v>
      </c>
      <c r="F327" s="16">
        <v>0</v>
      </c>
      <c r="G327" s="16">
        <f t="shared" si="171"/>
        <v>413</v>
      </c>
      <c r="H327" s="23"/>
      <c r="I327" s="16">
        <f t="shared" si="164"/>
        <v>413</v>
      </c>
      <c r="J327" s="16">
        <v>0</v>
      </c>
      <c r="K327" s="16">
        <v>-413</v>
      </c>
      <c r="L327" s="16">
        <f t="shared" si="165"/>
        <v>0</v>
      </c>
      <c r="M327" s="23"/>
      <c r="N327" s="16">
        <v>0</v>
      </c>
      <c r="O327" s="16">
        <v>138.23860000000002</v>
      </c>
      <c r="P327" s="16">
        <v>0</v>
      </c>
      <c r="Q327" s="16">
        <f t="shared" si="172"/>
        <v>138.23860000000002</v>
      </c>
      <c r="R327" s="23"/>
      <c r="S327" s="16">
        <f t="shared" si="173"/>
        <v>138.23860000000002</v>
      </c>
      <c r="T327" s="16">
        <v>78.125199999999992</v>
      </c>
      <c r="U327" s="16">
        <v>-216.3638</v>
      </c>
      <c r="V327" s="16">
        <f t="shared" si="174"/>
        <v>0</v>
      </c>
      <c r="W327" s="23"/>
      <c r="X327" s="16">
        <f t="shared" si="175"/>
        <v>0</v>
      </c>
      <c r="Y327" s="16">
        <v>0</v>
      </c>
      <c r="Z327" s="16">
        <v>0</v>
      </c>
      <c r="AA327" s="16">
        <f t="shared" si="176"/>
        <v>0</v>
      </c>
      <c r="AB327" s="23"/>
      <c r="AC327" s="16">
        <f t="shared" si="177"/>
        <v>0</v>
      </c>
      <c r="AD327" s="16">
        <v>0</v>
      </c>
      <c r="AE327" s="16">
        <v>0</v>
      </c>
      <c r="AF327" s="16">
        <f t="shared" si="178"/>
        <v>0</v>
      </c>
      <c r="AG327" s="23"/>
      <c r="AH327" s="16">
        <f t="shared" si="179"/>
        <v>0</v>
      </c>
      <c r="AI327" s="16">
        <v>0</v>
      </c>
      <c r="AJ327" s="16">
        <v>0</v>
      </c>
      <c r="AK327" s="16">
        <f t="shared" si="180"/>
        <v>0</v>
      </c>
      <c r="AL327" s="16"/>
    </row>
    <row r="328" spans="2:38" outlineLevel="1" x14ac:dyDescent="0.3">
      <c r="B328" s="20" t="s">
        <v>375</v>
      </c>
      <c r="D328" s="16">
        <v>253.92098000000001</v>
      </c>
      <c r="E328" s="16">
        <v>131.71679</v>
      </c>
      <c r="F328" s="16">
        <v>-385.63777000000005</v>
      </c>
      <c r="G328" s="16">
        <f t="shared" si="171"/>
        <v>0</v>
      </c>
      <c r="H328" s="23"/>
      <c r="I328" s="16">
        <f t="shared" si="164"/>
        <v>0</v>
      </c>
      <c r="J328" s="16">
        <v>0</v>
      </c>
      <c r="K328" s="16">
        <v>0</v>
      </c>
      <c r="L328" s="16">
        <f t="shared" si="165"/>
        <v>0</v>
      </c>
      <c r="M328" s="23"/>
      <c r="N328" s="16">
        <v>253.92098000000001</v>
      </c>
      <c r="O328" s="16">
        <v>131.71679</v>
      </c>
      <c r="P328" s="16">
        <v>-385.63777000000005</v>
      </c>
      <c r="Q328" s="16">
        <f t="shared" si="172"/>
        <v>0</v>
      </c>
      <c r="R328" s="23"/>
      <c r="S328" s="16">
        <f t="shared" si="173"/>
        <v>0</v>
      </c>
      <c r="T328" s="16">
        <v>0</v>
      </c>
      <c r="U328" s="16">
        <v>0</v>
      </c>
      <c r="V328" s="16">
        <f t="shared" si="174"/>
        <v>0</v>
      </c>
      <c r="W328" s="23"/>
      <c r="X328" s="16">
        <f t="shared" si="175"/>
        <v>0</v>
      </c>
      <c r="Y328" s="16">
        <v>0</v>
      </c>
      <c r="Z328" s="16">
        <v>0</v>
      </c>
      <c r="AA328" s="16">
        <f t="shared" si="176"/>
        <v>0</v>
      </c>
      <c r="AB328" s="23"/>
      <c r="AC328" s="16">
        <f t="shared" si="177"/>
        <v>0</v>
      </c>
      <c r="AD328" s="16">
        <v>0</v>
      </c>
      <c r="AE328" s="16">
        <v>0</v>
      </c>
      <c r="AF328" s="16">
        <f t="shared" si="178"/>
        <v>0</v>
      </c>
      <c r="AG328" s="23"/>
      <c r="AH328" s="16">
        <f t="shared" si="179"/>
        <v>0</v>
      </c>
      <c r="AI328" s="16">
        <v>0</v>
      </c>
      <c r="AJ328" s="16">
        <v>0</v>
      </c>
      <c r="AK328" s="16">
        <f t="shared" si="180"/>
        <v>0</v>
      </c>
      <c r="AL328" s="16"/>
    </row>
    <row r="329" spans="2:38" outlineLevel="1" x14ac:dyDescent="0.3">
      <c r="B329" s="20" t="s">
        <v>376</v>
      </c>
      <c r="D329" s="16">
        <v>0</v>
      </c>
      <c r="E329" s="16">
        <v>0</v>
      </c>
      <c r="F329" s="16">
        <v>0</v>
      </c>
      <c r="G329" s="16">
        <f t="shared" si="171"/>
        <v>0</v>
      </c>
      <c r="H329" s="23"/>
      <c r="I329" s="16">
        <f t="shared" si="164"/>
        <v>0</v>
      </c>
      <c r="J329" s="16">
        <v>0</v>
      </c>
      <c r="K329" s="16">
        <v>0</v>
      </c>
      <c r="L329" s="16">
        <f t="shared" si="165"/>
        <v>0</v>
      </c>
      <c r="M329" s="23"/>
      <c r="N329" s="16">
        <v>0</v>
      </c>
      <c r="O329" s="16">
        <v>0</v>
      </c>
      <c r="P329" s="16">
        <v>0</v>
      </c>
      <c r="Q329" s="16">
        <f t="shared" si="172"/>
        <v>0</v>
      </c>
      <c r="R329" s="23"/>
      <c r="S329" s="16">
        <f t="shared" si="173"/>
        <v>0</v>
      </c>
      <c r="T329" s="16">
        <v>307.20589000000001</v>
      </c>
      <c r="U329" s="16">
        <v>0</v>
      </c>
      <c r="V329" s="16">
        <f t="shared" si="174"/>
        <v>307.20589000000001</v>
      </c>
      <c r="W329" s="23"/>
      <c r="X329" s="16">
        <f t="shared" si="175"/>
        <v>307.20589000000001</v>
      </c>
      <c r="Y329" s="16">
        <v>0</v>
      </c>
      <c r="Z329" s="16">
        <v>-307.20589000000001</v>
      </c>
      <c r="AA329" s="16">
        <f t="shared" si="176"/>
        <v>0</v>
      </c>
      <c r="AB329" s="23"/>
      <c r="AC329" s="16">
        <f t="shared" si="177"/>
        <v>0</v>
      </c>
      <c r="AD329" s="16">
        <v>0</v>
      </c>
      <c r="AE329" s="16">
        <v>0</v>
      </c>
      <c r="AF329" s="16">
        <f t="shared" si="178"/>
        <v>0</v>
      </c>
      <c r="AG329" s="23"/>
      <c r="AH329" s="16">
        <f t="shared" si="179"/>
        <v>0</v>
      </c>
      <c r="AI329" s="16">
        <v>0</v>
      </c>
      <c r="AJ329" s="16">
        <v>0</v>
      </c>
      <c r="AK329" s="16">
        <f t="shared" si="180"/>
        <v>0</v>
      </c>
      <c r="AL329" s="16"/>
    </row>
    <row r="330" spans="2:38" outlineLevel="1" x14ac:dyDescent="0.3">
      <c r="B330" s="20" t="s">
        <v>377</v>
      </c>
      <c r="D330" s="16">
        <v>0</v>
      </c>
      <c r="E330" s="16">
        <v>0</v>
      </c>
      <c r="F330" s="16">
        <v>0</v>
      </c>
      <c r="G330" s="16">
        <f t="shared" si="171"/>
        <v>0</v>
      </c>
      <c r="H330" s="23"/>
      <c r="I330" s="16">
        <f t="shared" si="164"/>
        <v>0</v>
      </c>
      <c r="J330" s="16">
        <v>0</v>
      </c>
      <c r="K330" s="16">
        <v>0</v>
      </c>
      <c r="L330" s="16">
        <f t="shared" si="165"/>
        <v>0</v>
      </c>
      <c r="M330" s="23"/>
      <c r="N330" s="16">
        <v>0</v>
      </c>
      <c r="O330" s="16">
        <v>0</v>
      </c>
      <c r="P330" s="16">
        <v>0</v>
      </c>
      <c r="Q330" s="16">
        <f t="shared" si="172"/>
        <v>0</v>
      </c>
      <c r="R330" s="23"/>
      <c r="S330" s="16">
        <f t="shared" si="173"/>
        <v>0</v>
      </c>
      <c r="T330" s="16">
        <v>157.5137</v>
      </c>
      <c r="U330" s="16">
        <v>-157.5137</v>
      </c>
      <c r="V330" s="16">
        <f t="shared" si="174"/>
        <v>0</v>
      </c>
      <c r="W330" s="23"/>
      <c r="X330" s="16">
        <f t="shared" si="175"/>
        <v>0</v>
      </c>
      <c r="Y330" s="16">
        <v>0</v>
      </c>
      <c r="Z330" s="16">
        <v>0</v>
      </c>
      <c r="AA330" s="16">
        <f t="shared" si="176"/>
        <v>0</v>
      </c>
      <c r="AB330" s="23"/>
      <c r="AC330" s="16">
        <f t="shared" si="177"/>
        <v>0</v>
      </c>
      <c r="AD330" s="16">
        <v>0</v>
      </c>
      <c r="AE330" s="16">
        <v>0</v>
      </c>
      <c r="AF330" s="16">
        <f t="shared" si="178"/>
        <v>0</v>
      </c>
      <c r="AG330" s="23"/>
      <c r="AH330" s="16">
        <f t="shared" si="179"/>
        <v>0</v>
      </c>
      <c r="AI330" s="16">
        <v>0</v>
      </c>
      <c r="AJ330" s="16">
        <v>0</v>
      </c>
      <c r="AK330" s="16">
        <f t="shared" si="180"/>
        <v>0</v>
      </c>
      <c r="AL330" s="16"/>
    </row>
    <row r="331" spans="2:38" outlineLevel="1" x14ac:dyDescent="0.3">
      <c r="B331" s="20" t="s">
        <v>378</v>
      </c>
      <c r="D331" s="16">
        <v>0</v>
      </c>
      <c r="E331" s="16">
        <v>0</v>
      </c>
      <c r="F331" s="16">
        <v>0</v>
      </c>
      <c r="G331" s="16">
        <f t="shared" si="171"/>
        <v>0</v>
      </c>
      <c r="H331" s="23"/>
      <c r="I331" s="16">
        <f t="shared" si="164"/>
        <v>0</v>
      </c>
      <c r="J331" s="16">
        <v>0</v>
      </c>
      <c r="K331" s="16">
        <v>0</v>
      </c>
      <c r="L331" s="16">
        <f t="shared" si="165"/>
        <v>0</v>
      </c>
      <c r="M331" s="23"/>
      <c r="N331" s="16">
        <v>0</v>
      </c>
      <c r="O331" s="16">
        <v>0</v>
      </c>
      <c r="P331" s="16">
        <v>0</v>
      </c>
      <c r="Q331" s="16">
        <f t="shared" si="172"/>
        <v>0</v>
      </c>
      <c r="R331" s="23"/>
      <c r="S331" s="16">
        <f t="shared" si="173"/>
        <v>0</v>
      </c>
      <c r="T331" s="16">
        <v>66.370519999999999</v>
      </c>
      <c r="U331" s="16">
        <v>-66.370519999999999</v>
      </c>
      <c r="V331" s="16">
        <f t="shared" si="174"/>
        <v>0</v>
      </c>
      <c r="W331" s="23"/>
      <c r="X331" s="16">
        <f t="shared" si="175"/>
        <v>0</v>
      </c>
      <c r="Y331" s="16">
        <v>80</v>
      </c>
      <c r="Z331" s="16">
        <v>-80</v>
      </c>
      <c r="AA331" s="16">
        <f t="shared" si="176"/>
        <v>0</v>
      </c>
      <c r="AB331" s="23"/>
      <c r="AC331" s="16">
        <f t="shared" si="177"/>
        <v>0</v>
      </c>
      <c r="AD331" s="16">
        <v>0</v>
      </c>
      <c r="AE331" s="16">
        <v>0</v>
      </c>
      <c r="AF331" s="16">
        <f t="shared" si="178"/>
        <v>0</v>
      </c>
      <c r="AG331" s="23"/>
      <c r="AH331" s="16">
        <f t="shared" si="179"/>
        <v>0</v>
      </c>
      <c r="AI331" s="16">
        <v>0</v>
      </c>
      <c r="AJ331" s="16">
        <v>0</v>
      </c>
      <c r="AK331" s="16">
        <f t="shared" si="180"/>
        <v>0</v>
      </c>
      <c r="AL331" s="16"/>
    </row>
    <row r="332" spans="2:38" outlineLevel="1" x14ac:dyDescent="0.3">
      <c r="B332" s="20" t="s">
        <v>379</v>
      </c>
      <c r="D332" s="16">
        <v>0</v>
      </c>
      <c r="E332" s="16">
        <v>0</v>
      </c>
      <c r="F332" s="16">
        <v>0</v>
      </c>
      <c r="G332" s="16">
        <f t="shared" si="171"/>
        <v>0</v>
      </c>
      <c r="H332" s="23"/>
      <c r="I332" s="16">
        <f t="shared" si="164"/>
        <v>0</v>
      </c>
      <c r="J332" s="16">
        <v>0</v>
      </c>
      <c r="K332" s="16">
        <v>0</v>
      </c>
      <c r="L332" s="16">
        <f t="shared" si="165"/>
        <v>0</v>
      </c>
      <c r="M332" s="23"/>
      <c r="N332" s="16">
        <v>0</v>
      </c>
      <c r="O332" s="16">
        <v>0</v>
      </c>
      <c r="P332" s="16">
        <v>0</v>
      </c>
      <c r="Q332" s="16">
        <f t="shared" si="172"/>
        <v>0</v>
      </c>
      <c r="R332" s="23"/>
      <c r="S332" s="16">
        <f t="shared" si="173"/>
        <v>0</v>
      </c>
      <c r="T332" s="16">
        <v>28.83548</v>
      </c>
      <c r="U332" s="16">
        <v>0</v>
      </c>
      <c r="V332" s="16">
        <f t="shared" si="174"/>
        <v>28.83548</v>
      </c>
      <c r="W332" s="23"/>
      <c r="X332" s="16">
        <f t="shared" si="175"/>
        <v>28.83548</v>
      </c>
      <c r="Y332" s="16">
        <v>0</v>
      </c>
      <c r="Z332" s="16">
        <v>-28.83548</v>
      </c>
      <c r="AA332" s="16">
        <f t="shared" si="176"/>
        <v>0</v>
      </c>
      <c r="AB332" s="23"/>
      <c r="AC332" s="16">
        <f t="shared" si="177"/>
        <v>0</v>
      </c>
      <c r="AD332" s="16">
        <v>0</v>
      </c>
      <c r="AE332" s="16">
        <v>0</v>
      </c>
      <c r="AF332" s="16">
        <f t="shared" si="178"/>
        <v>0</v>
      </c>
      <c r="AG332" s="23"/>
      <c r="AH332" s="16">
        <f t="shared" si="179"/>
        <v>0</v>
      </c>
      <c r="AI332" s="16">
        <v>0</v>
      </c>
      <c r="AJ332" s="16">
        <v>0</v>
      </c>
      <c r="AK332" s="16">
        <f t="shared" si="180"/>
        <v>0</v>
      </c>
      <c r="AL332" s="16"/>
    </row>
    <row r="333" spans="2:38" outlineLevel="1" x14ac:dyDescent="0.3">
      <c r="B333" s="20" t="s">
        <v>380</v>
      </c>
      <c r="D333" s="16">
        <v>0</v>
      </c>
      <c r="E333" s="16">
        <v>0</v>
      </c>
      <c r="F333" s="16">
        <v>0</v>
      </c>
      <c r="G333" s="16">
        <f t="shared" si="171"/>
        <v>0</v>
      </c>
      <c r="H333" s="23"/>
      <c r="I333" s="16">
        <f t="shared" si="164"/>
        <v>0</v>
      </c>
      <c r="J333" s="16">
        <v>0</v>
      </c>
      <c r="K333" s="16">
        <v>0</v>
      </c>
      <c r="L333" s="16">
        <f t="shared" si="165"/>
        <v>0</v>
      </c>
      <c r="M333" s="23"/>
      <c r="N333" s="16">
        <v>0</v>
      </c>
      <c r="O333" s="16">
        <v>0</v>
      </c>
      <c r="P333" s="16">
        <v>0</v>
      </c>
      <c r="Q333" s="16">
        <f t="shared" si="172"/>
        <v>0</v>
      </c>
      <c r="R333" s="23"/>
      <c r="S333" s="16">
        <f t="shared" si="173"/>
        <v>0</v>
      </c>
      <c r="T333" s="16">
        <v>0</v>
      </c>
      <c r="U333" s="16">
        <v>0</v>
      </c>
      <c r="V333" s="16">
        <f t="shared" si="174"/>
        <v>0</v>
      </c>
      <c r="W333" s="23"/>
      <c r="X333" s="16">
        <f t="shared" si="175"/>
        <v>0</v>
      </c>
      <c r="Y333" s="16">
        <v>0</v>
      </c>
      <c r="Z333" s="16">
        <v>0</v>
      </c>
      <c r="AA333" s="16">
        <f t="shared" si="176"/>
        <v>0</v>
      </c>
      <c r="AB333" s="23"/>
      <c r="AC333" s="16">
        <f t="shared" si="177"/>
        <v>0</v>
      </c>
      <c r="AD333" s="16">
        <v>350</v>
      </c>
      <c r="AE333" s="16">
        <v>0</v>
      </c>
      <c r="AF333" s="16">
        <f t="shared" si="178"/>
        <v>350</v>
      </c>
      <c r="AG333" s="23"/>
      <c r="AH333" s="16">
        <f t="shared" si="179"/>
        <v>350</v>
      </c>
      <c r="AI333" s="16">
        <v>0</v>
      </c>
      <c r="AJ333" s="16">
        <v>0</v>
      </c>
      <c r="AK333" s="16">
        <f t="shared" si="180"/>
        <v>350</v>
      </c>
      <c r="AL333" s="16"/>
    </row>
    <row r="334" spans="2:38" outlineLevel="1" x14ac:dyDescent="0.3">
      <c r="B334" s="20" t="s">
        <v>381</v>
      </c>
      <c r="D334" s="16">
        <v>0</v>
      </c>
      <c r="E334" s="16">
        <v>0</v>
      </c>
      <c r="F334" s="16">
        <v>0</v>
      </c>
      <c r="G334" s="16">
        <f t="shared" si="171"/>
        <v>0</v>
      </c>
      <c r="H334" s="23"/>
      <c r="I334" s="16">
        <f t="shared" si="164"/>
        <v>0</v>
      </c>
      <c r="J334" s="16">
        <v>0</v>
      </c>
      <c r="K334" s="16">
        <v>0</v>
      </c>
      <c r="L334" s="16">
        <f t="shared" si="165"/>
        <v>0</v>
      </c>
      <c r="M334" s="23"/>
      <c r="N334" s="16">
        <v>0</v>
      </c>
      <c r="O334" s="16">
        <v>0</v>
      </c>
      <c r="P334" s="16">
        <v>0</v>
      </c>
      <c r="Q334" s="16">
        <f t="shared" si="172"/>
        <v>0</v>
      </c>
      <c r="R334" s="23"/>
      <c r="S334" s="16">
        <f t="shared" si="173"/>
        <v>0</v>
      </c>
      <c r="T334" s="16">
        <v>0</v>
      </c>
      <c r="U334" s="16">
        <v>0</v>
      </c>
      <c r="V334" s="16">
        <f t="shared" si="174"/>
        <v>0</v>
      </c>
      <c r="W334" s="23"/>
      <c r="X334" s="16">
        <f t="shared" si="175"/>
        <v>0</v>
      </c>
      <c r="Y334" s="16">
        <v>0</v>
      </c>
      <c r="Z334" s="16">
        <v>0</v>
      </c>
      <c r="AA334" s="16">
        <f t="shared" si="176"/>
        <v>0</v>
      </c>
      <c r="AB334" s="23"/>
      <c r="AC334" s="16">
        <f t="shared" si="177"/>
        <v>0</v>
      </c>
      <c r="AD334" s="16">
        <v>0</v>
      </c>
      <c r="AE334" s="16">
        <v>0</v>
      </c>
      <c r="AF334" s="16">
        <f t="shared" si="178"/>
        <v>0</v>
      </c>
      <c r="AG334" s="23"/>
      <c r="AH334" s="16">
        <f t="shared" si="179"/>
        <v>0</v>
      </c>
      <c r="AI334" s="16">
        <v>0</v>
      </c>
      <c r="AJ334" s="16">
        <v>0</v>
      </c>
      <c r="AK334" s="16">
        <f t="shared" si="180"/>
        <v>0</v>
      </c>
      <c r="AL334" s="16"/>
    </row>
    <row r="335" spans="2:38" outlineLevel="1" x14ac:dyDescent="0.3">
      <c r="B335" s="20" t="s">
        <v>382</v>
      </c>
      <c r="D335" s="16">
        <v>0</v>
      </c>
      <c r="E335" s="16">
        <v>0</v>
      </c>
      <c r="F335" s="16">
        <v>0</v>
      </c>
      <c r="G335" s="16">
        <f t="shared" si="171"/>
        <v>0</v>
      </c>
      <c r="H335" s="23"/>
      <c r="I335" s="16">
        <f t="shared" si="164"/>
        <v>0</v>
      </c>
      <c r="J335" s="16">
        <v>0</v>
      </c>
      <c r="K335" s="16">
        <v>0</v>
      </c>
      <c r="L335" s="16">
        <f t="shared" si="165"/>
        <v>0</v>
      </c>
      <c r="M335" s="23"/>
      <c r="N335" s="16">
        <v>0</v>
      </c>
      <c r="O335" s="16">
        <v>0</v>
      </c>
      <c r="P335" s="16">
        <v>0</v>
      </c>
      <c r="Q335" s="16">
        <f t="shared" si="172"/>
        <v>0</v>
      </c>
      <c r="R335" s="23"/>
      <c r="S335" s="16">
        <f t="shared" si="173"/>
        <v>0</v>
      </c>
      <c r="T335" s="16">
        <v>0</v>
      </c>
      <c r="U335" s="16">
        <v>0</v>
      </c>
      <c r="V335" s="16">
        <f t="shared" si="174"/>
        <v>0</v>
      </c>
      <c r="W335" s="23"/>
      <c r="X335" s="16">
        <f t="shared" si="175"/>
        <v>0</v>
      </c>
      <c r="Y335" s="16">
        <v>0</v>
      </c>
      <c r="Z335" s="16">
        <v>0</v>
      </c>
      <c r="AA335" s="16">
        <f t="shared" si="176"/>
        <v>0</v>
      </c>
      <c r="AB335" s="23"/>
      <c r="AC335" s="16">
        <f t="shared" si="177"/>
        <v>0</v>
      </c>
      <c r="AD335" s="16">
        <v>0</v>
      </c>
      <c r="AE335" s="16">
        <v>0</v>
      </c>
      <c r="AF335" s="16">
        <f t="shared" si="178"/>
        <v>0</v>
      </c>
      <c r="AG335" s="23"/>
      <c r="AH335" s="16">
        <f t="shared" si="179"/>
        <v>0</v>
      </c>
      <c r="AI335" s="16">
        <v>0</v>
      </c>
      <c r="AJ335" s="16">
        <v>0</v>
      </c>
      <c r="AK335" s="16">
        <f t="shared" si="180"/>
        <v>0</v>
      </c>
      <c r="AL335" s="16"/>
    </row>
    <row r="336" spans="2:38" outlineLevel="1" x14ac:dyDescent="0.3">
      <c r="B336" s="20" t="s">
        <v>383</v>
      </c>
      <c r="D336" s="16">
        <v>0</v>
      </c>
      <c r="E336" s="16">
        <v>0</v>
      </c>
      <c r="F336" s="16">
        <v>0</v>
      </c>
      <c r="G336" s="16">
        <f t="shared" si="171"/>
        <v>0</v>
      </c>
      <c r="H336" s="23"/>
      <c r="I336" s="16">
        <f t="shared" si="164"/>
        <v>0</v>
      </c>
      <c r="J336" s="16">
        <v>0</v>
      </c>
      <c r="K336" s="16">
        <v>0</v>
      </c>
      <c r="L336" s="16">
        <f t="shared" si="165"/>
        <v>0</v>
      </c>
      <c r="M336" s="23"/>
      <c r="N336" s="16">
        <v>0</v>
      </c>
      <c r="O336" s="16">
        <v>0</v>
      </c>
      <c r="P336" s="16">
        <v>0</v>
      </c>
      <c r="Q336" s="16">
        <f t="shared" si="172"/>
        <v>0</v>
      </c>
      <c r="R336" s="23"/>
      <c r="S336" s="16">
        <f t="shared" si="173"/>
        <v>0</v>
      </c>
      <c r="T336" s="16">
        <v>0</v>
      </c>
      <c r="U336" s="16">
        <v>0</v>
      </c>
      <c r="V336" s="16">
        <f t="shared" si="174"/>
        <v>0</v>
      </c>
      <c r="W336" s="23"/>
      <c r="X336" s="16">
        <f t="shared" si="175"/>
        <v>0</v>
      </c>
      <c r="Y336" s="16">
        <v>0</v>
      </c>
      <c r="Z336" s="16">
        <v>0</v>
      </c>
      <c r="AA336" s="16">
        <f t="shared" si="176"/>
        <v>0</v>
      </c>
      <c r="AB336" s="23"/>
      <c r="AC336" s="16">
        <f t="shared" si="177"/>
        <v>0</v>
      </c>
      <c r="AD336" s="16">
        <v>0</v>
      </c>
      <c r="AE336" s="16">
        <v>0</v>
      </c>
      <c r="AF336" s="16">
        <f t="shared" si="178"/>
        <v>0</v>
      </c>
      <c r="AG336" s="23"/>
      <c r="AH336" s="16">
        <f t="shared" si="179"/>
        <v>0</v>
      </c>
      <c r="AI336" s="16">
        <v>0</v>
      </c>
      <c r="AJ336" s="16">
        <v>0</v>
      </c>
      <c r="AK336" s="16">
        <f t="shared" si="180"/>
        <v>0</v>
      </c>
      <c r="AL336" s="16"/>
    </row>
    <row r="337" spans="2:38" outlineLevel="1" x14ac:dyDescent="0.3">
      <c r="B337" s="20" t="s">
        <v>384</v>
      </c>
      <c r="D337" s="16">
        <v>0</v>
      </c>
      <c r="E337" s="16">
        <v>0</v>
      </c>
      <c r="F337" s="16">
        <v>0</v>
      </c>
      <c r="G337" s="16">
        <f t="shared" si="171"/>
        <v>0</v>
      </c>
      <c r="H337" s="23"/>
      <c r="I337" s="16">
        <f t="shared" si="164"/>
        <v>0</v>
      </c>
      <c r="J337" s="16">
        <v>0</v>
      </c>
      <c r="K337" s="16">
        <v>0</v>
      </c>
      <c r="L337" s="16">
        <f t="shared" si="165"/>
        <v>0</v>
      </c>
      <c r="M337" s="23"/>
      <c r="N337" s="16">
        <v>0</v>
      </c>
      <c r="O337" s="16">
        <v>0</v>
      </c>
      <c r="P337" s="16">
        <v>0</v>
      </c>
      <c r="Q337" s="16">
        <f t="shared" si="172"/>
        <v>0</v>
      </c>
      <c r="R337" s="23"/>
      <c r="S337" s="16">
        <f t="shared" si="173"/>
        <v>0</v>
      </c>
      <c r="T337" s="16">
        <v>0</v>
      </c>
      <c r="U337" s="16">
        <v>0</v>
      </c>
      <c r="V337" s="16">
        <f t="shared" si="174"/>
        <v>0</v>
      </c>
      <c r="W337" s="23"/>
      <c r="X337" s="16">
        <f t="shared" si="175"/>
        <v>0</v>
      </c>
      <c r="Y337" s="16">
        <v>0</v>
      </c>
      <c r="Z337" s="16">
        <v>0</v>
      </c>
      <c r="AA337" s="16">
        <f t="shared" si="176"/>
        <v>0</v>
      </c>
      <c r="AB337" s="23"/>
      <c r="AC337" s="16">
        <f t="shared" si="177"/>
        <v>0</v>
      </c>
      <c r="AD337" s="16">
        <v>0</v>
      </c>
      <c r="AE337" s="16">
        <v>0</v>
      </c>
      <c r="AF337" s="16">
        <f t="shared" si="178"/>
        <v>0</v>
      </c>
      <c r="AG337" s="23"/>
      <c r="AH337" s="16">
        <f t="shared" si="179"/>
        <v>0</v>
      </c>
      <c r="AI337" s="16">
        <v>0</v>
      </c>
      <c r="AJ337" s="16">
        <v>0</v>
      </c>
      <c r="AK337" s="16">
        <f t="shared" si="180"/>
        <v>0</v>
      </c>
      <c r="AL337" s="16"/>
    </row>
    <row r="338" spans="2:38" outlineLevel="1" x14ac:dyDescent="0.3">
      <c r="B338" s="20" t="s">
        <v>385</v>
      </c>
      <c r="D338" s="16">
        <v>0</v>
      </c>
      <c r="E338" s="16">
        <v>0</v>
      </c>
      <c r="F338" s="16">
        <v>0</v>
      </c>
      <c r="G338" s="16">
        <f t="shared" si="171"/>
        <v>0</v>
      </c>
      <c r="H338" s="23"/>
      <c r="I338" s="16">
        <f t="shared" si="164"/>
        <v>0</v>
      </c>
      <c r="J338" s="16">
        <v>0</v>
      </c>
      <c r="K338" s="16">
        <v>0</v>
      </c>
      <c r="L338" s="16">
        <f t="shared" si="165"/>
        <v>0</v>
      </c>
      <c r="M338" s="23"/>
      <c r="N338" s="16">
        <v>0</v>
      </c>
      <c r="O338" s="16">
        <v>0</v>
      </c>
      <c r="P338" s="16">
        <v>0</v>
      </c>
      <c r="Q338" s="16">
        <f t="shared" si="172"/>
        <v>0</v>
      </c>
      <c r="R338" s="23"/>
      <c r="S338" s="16">
        <f t="shared" si="173"/>
        <v>0</v>
      </c>
      <c r="T338" s="16">
        <v>0</v>
      </c>
      <c r="U338" s="16">
        <v>0</v>
      </c>
      <c r="V338" s="16">
        <f t="shared" si="174"/>
        <v>0</v>
      </c>
      <c r="W338" s="23"/>
      <c r="X338" s="16">
        <f t="shared" si="175"/>
        <v>0</v>
      </c>
      <c r="Y338" s="16">
        <v>0</v>
      </c>
      <c r="Z338" s="16">
        <v>0</v>
      </c>
      <c r="AA338" s="16">
        <f t="shared" si="176"/>
        <v>0</v>
      </c>
      <c r="AB338" s="23"/>
      <c r="AC338" s="16">
        <f t="shared" si="177"/>
        <v>0</v>
      </c>
      <c r="AD338" s="16">
        <v>0</v>
      </c>
      <c r="AE338" s="16">
        <v>0</v>
      </c>
      <c r="AF338" s="16">
        <f t="shared" si="178"/>
        <v>0</v>
      </c>
      <c r="AG338" s="23"/>
      <c r="AH338" s="16">
        <f t="shared" si="179"/>
        <v>0</v>
      </c>
      <c r="AI338" s="16">
        <v>0</v>
      </c>
      <c r="AJ338" s="16">
        <v>0</v>
      </c>
      <c r="AK338" s="16">
        <f t="shared" si="180"/>
        <v>0</v>
      </c>
      <c r="AL338" s="16"/>
    </row>
    <row r="339" spans="2:38" outlineLevel="1" x14ac:dyDescent="0.3">
      <c r="B339" s="20" t="s">
        <v>386</v>
      </c>
      <c r="D339" s="16">
        <v>0</v>
      </c>
      <c r="E339" s="16">
        <v>0</v>
      </c>
      <c r="F339" s="16">
        <v>0</v>
      </c>
      <c r="G339" s="16">
        <f t="shared" si="171"/>
        <v>0</v>
      </c>
      <c r="H339" s="23"/>
      <c r="I339" s="16">
        <f t="shared" si="164"/>
        <v>0</v>
      </c>
      <c r="J339" s="16">
        <v>0</v>
      </c>
      <c r="K339" s="16">
        <v>0</v>
      </c>
      <c r="L339" s="16">
        <f t="shared" si="165"/>
        <v>0</v>
      </c>
      <c r="M339" s="23"/>
      <c r="N339" s="16">
        <v>0</v>
      </c>
      <c r="O339" s="16">
        <v>0</v>
      </c>
      <c r="P339" s="16">
        <v>0</v>
      </c>
      <c r="Q339" s="16">
        <f t="shared" si="172"/>
        <v>0</v>
      </c>
      <c r="R339" s="23"/>
      <c r="S339" s="16">
        <f t="shared" si="173"/>
        <v>0</v>
      </c>
      <c r="T339" s="16">
        <v>0</v>
      </c>
      <c r="U339" s="16">
        <v>0</v>
      </c>
      <c r="V339" s="16">
        <f t="shared" si="174"/>
        <v>0</v>
      </c>
      <c r="W339" s="23"/>
      <c r="X339" s="16">
        <f t="shared" si="175"/>
        <v>0</v>
      </c>
      <c r="Y339" s="16">
        <v>0</v>
      </c>
      <c r="Z339" s="16">
        <v>0</v>
      </c>
      <c r="AA339" s="16">
        <f t="shared" si="176"/>
        <v>0</v>
      </c>
      <c r="AB339" s="23"/>
      <c r="AC339" s="16">
        <f t="shared" si="177"/>
        <v>0</v>
      </c>
      <c r="AD339" s="16">
        <v>0</v>
      </c>
      <c r="AE339" s="16">
        <v>0</v>
      </c>
      <c r="AF339" s="16">
        <f t="shared" si="178"/>
        <v>0</v>
      </c>
      <c r="AG339" s="23"/>
      <c r="AH339" s="16">
        <f t="shared" si="179"/>
        <v>0</v>
      </c>
      <c r="AI339" s="16">
        <v>0</v>
      </c>
      <c r="AJ339" s="16">
        <v>0</v>
      </c>
      <c r="AK339" s="16">
        <f t="shared" si="180"/>
        <v>0</v>
      </c>
      <c r="AL339" s="16"/>
    </row>
    <row r="340" spans="2:38" outlineLevel="1" x14ac:dyDescent="0.3">
      <c r="B340" s="20" t="s">
        <v>387</v>
      </c>
      <c r="D340" s="16">
        <v>0</v>
      </c>
      <c r="E340" s="16">
        <v>0</v>
      </c>
      <c r="F340" s="16">
        <v>0</v>
      </c>
      <c r="G340" s="16">
        <f t="shared" si="171"/>
        <v>0</v>
      </c>
      <c r="H340" s="23"/>
      <c r="I340" s="16">
        <f t="shared" si="164"/>
        <v>0</v>
      </c>
      <c r="J340" s="16">
        <v>50</v>
      </c>
      <c r="K340" s="16">
        <v>-50</v>
      </c>
      <c r="L340" s="16">
        <f t="shared" si="165"/>
        <v>0</v>
      </c>
      <c r="M340" s="23"/>
      <c r="N340" s="16">
        <v>0</v>
      </c>
      <c r="O340" s="16">
        <v>0</v>
      </c>
      <c r="P340" s="16">
        <v>0</v>
      </c>
      <c r="Q340" s="16">
        <f t="shared" si="172"/>
        <v>0</v>
      </c>
      <c r="R340" s="23"/>
      <c r="S340" s="16">
        <f t="shared" si="173"/>
        <v>0</v>
      </c>
      <c r="T340" s="16">
        <v>0</v>
      </c>
      <c r="U340" s="16">
        <v>0</v>
      </c>
      <c r="V340" s="16">
        <f t="shared" si="174"/>
        <v>0</v>
      </c>
      <c r="W340" s="23"/>
      <c r="X340" s="16">
        <f t="shared" si="175"/>
        <v>0</v>
      </c>
      <c r="Y340" s="16">
        <v>0</v>
      </c>
      <c r="Z340" s="16">
        <v>0</v>
      </c>
      <c r="AA340" s="16">
        <f t="shared" si="176"/>
        <v>0</v>
      </c>
      <c r="AB340" s="23"/>
      <c r="AC340" s="16">
        <f t="shared" si="177"/>
        <v>0</v>
      </c>
      <c r="AD340" s="16">
        <v>0</v>
      </c>
      <c r="AE340" s="16">
        <v>0</v>
      </c>
      <c r="AF340" s="16">
        <f t="shared" si="178"/>
        <v>0</v>
      </c>
      <c r="AG340" s="23"/>
      <c r="AH340" s="16">
        <f t="shared" si="179"/>
        <v>0</v>
      </c>
      <c r="AI340" s="16">
        <v>0</v>
      </c>
      <c r="AJ340" s="16">
        <v>0</v>
      </c>
      <c r="AK340" s="16">
        <f t="shared" si="180"/>
        <v>0</v>
      </c>
      <c r="AL340" s="16"/>
    </row>
    <row r="341" spans="2:38" outlineLevel="1" x14ac:dyDescent="0.3">
      <c r="B341" s="20" t="s">
        <v>388</v>
      </c>
      <c r="D341" s="16">
        <v>0</v>
      </c>
      <c r="E341" s="16">
        <v>0</v>
      </c>
      <c r="F341" s="16">
        <v>0</v>
      </c>
      <c r="G341" s="16">
        <f t="shared" si="171"/>
        <v>0</v>
      </c>
      <c r="H341" s="23"/>
      <c r="I341" s="16">
        <f t="shared" si="164"/>
        <v>0</v>
      </c>
      <c r="J341" s="16">
        <v>0</v>
      </c>
      <c r="K341" s="16">
        <v>0</v>
      </c>
      <c r="L341" s="16">
        <f t="shared" si="165"/>
        <v>0</v>
      </c>
      <c r="M341" s="23"/>
      <c r="N341" s="16">
        <v>0</v>
      </c>
      <c r="O341" s="16">
        <v>0</v>
      </c>
      <c r="P341" s="16">
        <v>0</v>
      </c>
      <c r="Q341" s="16">
        <f t="shared" si="172"/>
        <v>0</v>
      </c>
      <c r="R341" s="23"/>
      <c r="S341" s="16">
        <f t="shared" si="173"/>
        <v>0</v>
      </c>
      <c r="T341" s="16">
        <v>0</v>
      </c>
      <c r="U341" s="16">
        <v>0</v>
      </c>
      <c r="V341" s="16">
        <f t="shared" si="174"/>
        <v>0</v>
      </c>
      <c r="W341" s="23"/>
      <c r="X341" s="16">
        <f t="shared" si="175"/>
        <v>0</v>
      </c>
      <c r="Y341" s="16">
        <v>0</v>
      </c>
      <c r="Z341" s="16">
        <v>0</v>
      </c>
      <c r="AA341" s="16">
        <f t="shared" si="176"/>
        <v>0</v>
      </c>
      <c r="AB341" s="23"/>
      <c r="AC341" s="16">
        <f t="shared" si="177"/>
        <v>0</v>
      </c>
      <c r="AD341" s="16">
        <v>0</v>
      </c>
      <c r="AE341" s="16">
        <v>0</v>
      </c>
      <c r="AF341" s="16">
        <f t="shared" si="178"/>
        <v>0</v>
      </c>
      <c r="AG341" s="23"/>
      <c r="AH341" s="16">
        <f t="shared" si="179"/>
        <v>0</v>
      </c>
      <c r="AI341" s="16">
        <v>0</v>
      </c>
      <c r="AJ341" s="16">
        <v>0</v>
      </c>
      <c r="AK341" s="16">
        <f t="shared" si="180"/>
        <v>0</v>
      </c>
      <c r="AL341" s="16"/>
    </row>
    <row r="342" spans="2:38" outlineLevel="1" x14ac:dyDescent="0.3">
      <c r="B342" s="20" t="s">
        <v>389</v>
      </c>
      <c r="D342" s="28">
        <v>0</v>
      </c>
      <c r="E342" s="28">
        <v>0</v>
      </c>
      <c r="F342" s="28">
        <v>0</v>
      </c>
      <c r="G342" s="16">
        <f t="shared" si="171"/>
        <v>0</v>
      </c>
      <c r="H342" s="23"/>
      <c r="I342" s="16">
        <f t="shared" si="164"/>
        <v>0</v>
      </c>
      <c r="J342" s="28">
        <v>0</v>
      </c>
      <c r="K342" s="28">
        <v>0</v>
      </c>
      <c r="L342" s="16">
        <f t="shared" si="165"/>
        <v>0</v>
      </c>
      <c r="M342" s="23"/>
      <c r="N342" s="28">
        <v>0</v>
      </c>
      <c r="O342" s="28">
        <v>147.31231</v>
      </c>
      <c r="P342" s="28">
        <v>-147.31231</v>
      </c>
      <c r="Q342" s="16">
        <f t="shared" si="172"/>
        <v>0</v>
      </c>
      <c r="R342" s="23"/>
      <c r="S342" s="16">
        <f t="shared" si="173"/>
        <v>0</v>
      </c>
      <c r="T342" s="28">
        <v>0</v>
      </c>
      <c r="U342" s="28">
        <v>0</v>
      </c>
      <c r="V342" s="16">
        <f t="shared" si="174"/>
        <v>0</v>
      </c>
      <c r="W342" s="23"/>
      <c r="X342" s="16">
        <f t="shared" si="175"/>
        <v>0</v>
      </c>
      <c r="Y342" s="28">
        <v>0</v>
      </c>
      <c r="Z342" s="28">
        <v>0</v>
      </c>
      <c r="AA342" s="16">
        <f t="shared" si="176"/>
        <v>0</v>
      </c>
      <c r="AB342" s="23"/>
      <c r="AC342" s="16">
        <f t="shared" si="177"/>
        <v>0</v>
      </c>
      <c r="AD342" s="28">
        <v>0</v>
      </c>
      <c r="AE342" s="28">
        <v>0</v>
      </c>
      <c r="AF342" s="16">
        <f t="shared" si="178"/>
        <v>0</v>
      </c>
      <c r="AG342" s="23"/>
      <c r="AH342" s="16">
        <f t="shared" si="179"/>
        <v>0</v>
      </c>
      <c r="AI342" s="28">
        <v>0</v>
      </c>
      <c r="AJ342" s="28">
        <v>0</v>
      </c>
      <c r="AK342" s="16">
        <f t="shared" si="180"/>
        <v>0</v>
      </c>
      <c r="AL342" s="28"/>
    </row>
    <row r="343" spans="2:38" outlineLevel="1" x14ac:dyDescent="0.3">
      <c r="B343" s="20" t="s">
        <v>390</v>
      </c>
      <c r="D343" s="28">
        <v>0</v>
      </c>
      <c r="E343" s="28">
        <v>0</v>
      </c>
      <c r="F343" s="28">
        <v>0</v>
      </c>
      <c r="G343" s="16">
        <f t="shared" si="171"/>
        <v>0</v>
      </c>
      <c r="H343" s="23"/>
      <c r="I343" s="16">
        <f t="shared" si="164"/>
        <v>0</v>
      </c>
      <c r="J343" s="28">
        <v>0</v>
      </c>
      <c r="K343" s="28">
        <v>0</v>
      </c>
      <c r="L343" s="16">
        <f t="shared" si="165"/>
        <v>0</v>
      </c>
      <c r="M343" s="23"/>
      <c r="N343" s="28">
        <v>0</v>
      </c>
      <c r="O343" s="28">
        <v>12.124469999999999</v>
      </c>
      <c r="P343" s="28">
        <v>-12.124469999999999</v>
      </c>
      <c r="Q343" s="16">
        <f t="shared" si="172"/>
        <v>0</v>
      </c>
      <c r="R343" s="23"/>
      <c r="S343" s="16">
        <f t="shared" si="173"/>
        <v>0</v>
      </c>
      <c r="T343" s="28">
        <v>0</v>
      </c>
      <c r="U343" s="28">
        <v>0</v>
      </c>
      <c r="V343" s="16">
        <f t="shared" si="174"/>
        <v>0</v>
      </c>
      <c r="W343" s="23"/>
      <c r="X343" s="16">
        <f t="shared" si="175"/>
        <v>0</v>
      </c>
      <c r="Y343" s="28">
        <v>0</v>
      </c>
      <c r="Z343" s="28">
        <v>0</v>
      </c>
      <c r="AA343" s="16">
        <f t="shared" si="176"/>
        <v>0</v>
      </c>
      <c r="AB343" s="23"/>
      <c r="AC343" s="16">
        <f t="shared" si="177"/>
        <v>0</v>
      </c>
      <c r="AD343" s="28">
        <v>0</v>
      </c>
      <c r="AE343" s="28">
        <v>0</v>
      </c>
      <c r="AF343" s="16">
        <f t="shared" si="178"/>
        <v>0</v>
      </c>
      <c r="AG343" s="23"/>
      <c r="AH343" s="16">
        <f t="shared" si="179"/>
        <v>0</v>
      </c>
      <c r="AI343" s="28">
        <v>0</v>
      </c>
      <c r="AJ343" s="28">
        <v>0</v>
      </c>
      <c r="AK343" s="16">
        <f t="shared" si="180"/>
        <v>0</v>
      </c>
      <c r="AL343" s="28"/>
    </row>
    <row r="344" spans="2:38" outlineLevel="1" x14ac:dyDescent="0.3">
      <c r="B344" s="20" t="s">
        <v>391</v>
      </c>
      <c r="D344" s="28">
        <v>0</v>
      </c>
      <c r="E344" s="28">
        <v>40</v>
      </c>
      <c r="F344" s="28">
        <v>-40</v>
      </c>
      <c r="G344" s="16">
        <f t="shared" si="171"/>
        <v>0</v>
      </c>
      <c r="H344" s="23"/>
      <c r="I344" s="16">
        <f t="shared" ref="I344:I362" si="181">G344</f>
        <v>0</v>
      </c>
      <c r="J344" s="28">
        <v>0</v>
      </c>
      <c r="K344" s="28">
        <v>0</v>
      </c>
      <c r="L344" s="16">
        <f t="shared" ref="L344:L374" si="182">SUM(I344:K344)</f>
        <v>0</v>
      </c>
      <c r="M344" s="23"/>
      <c r="N344" s="28">
        <v>0</v>
      </c>
      <c r="O344" s="28">
        <v>11.190100000000001</v>
      </c>
      <c r="P344" s="28">
        <v>-11.190100000000001</v>
      </c>
      <c r="Q344" s="16">
        <f t="shared" si="172"/>
        <v>0</v>
      </c>
      <c r="R344" s="23"/>
      <c r="S344" s="16">
        <f t="shared" si="173"/>
        <v>0</v>
      </c>
      <c r="T344" s="28">
        <v>0</v>
      </c>
      <c r="U344" s="28">
        <v>0</v>
      </c>
      <c r="V344" s="16">
        <f t="shared" si="174"/>
        <v>0</v>
      </c>
      <c r="W344" s="23"/>
      <c r="X344" s="16">
        <f t="shared" si="175"/>
        <v>0</v>
      </c>
      <c r="Y344" s="28">
        <v>0</v>
      </c>
      <c r="Z344" s="28">
        <v>0</v>
      </c>
      <c r="AA344" s="16">
        <f t="shared" si="176"/>
        <v>0</v>
      </c>
      <c r="AB344" s="23"/>
      <c r="AC344" s="16">
        <f t="shared" si="177"/>
        <v>0</v>
      </c>
      <c r="AD344" s="28">
        <v>0</v>
      </c>
      <c r="AE344" s="28">
        <v>0</v>
      </c>
      <c r="AF344" s="16">
        <f t="shared" si="178"/>
        <v>0</v>
      </c>
      <c r="AG344" s="23"/>
      <c r="AH344" s="16">
        <f t="shared" si="179"/>
        <v>0</v>
      </c>
      <c r="AI344" s="28">
        <v>0</v>
      </c>
      <c r="AJ344" s="28">
        <v>0</v>
      </c>
      <c r="AK344" s="16">
        <f t="shared" si="180"/>
        <v>0</v>
      </c>
      <c r="AL344" s="28"/>
    </row>
    <row r="345" spans="2:38" outlineLevel="1" x14ac:dyDescent="0.3">
      <c r="B345" s="20" t="s">
        <v>392</v>
      </c>
      <c r="D345" s="28">
        <v>0</v>
      </c>
      <c r="E345" s="28">
        <v>0</v>
      </c>
      <c r="F345" s="28">
        <v>0</v>
      </c>
      <c r="G345" s="16">
        <f t="shared" si="171"/>
        <v>0</v>
      </c>
      <c r="H345" s="23"/>
      <c r="I345" s="16">
        <f t="shared" si="181"/>
        <v>0</v>
      </c>
      <c r="J345" s="28">
        <v>0</v>
      </c>
      <c r="K345" s="28">
        <v>0</v>
      </c>
      <c r="L345" s="16">
        <f t="shared" si="182"/>
        <v>0</v>
      </c>
      <c r="M345" s="23"/>
      <c r="N345" s="28">
        <v>0</v>
      </c>
      <c r="O345" s="28">
        <v>153.54864000000001</v>
      </c>
      <c r="P345" s="28">
        <v>0</v>
      </c>
      <c r="Q345" s="16">
        <f t="shared" si="172"/>
        <v>153.54864000000001</v>
      </c>
      <c r="R345" s="23"/>
      <c r="S345" s="16">
        <f t="shared" si="173"/>
        <v>153.54864000000001</v>
      </c>
      <c r="T345" s="28">
        <v>-153.54864000000001</v>
      </c>
      <c r="U345" s="28">
        <v>0</v>
      </c>
      <c r="V345" s="16">
        <f t="shared" si="174"/>
        <v>0</v>
      </c>
      <c r="W345" s="23"/>
      <c r="X345" s="16">
        <f t="shared" si="175"/>
        <v>0</v>
      </c>
      <c r="Y345" s="28">
        <v>0</v>
      </c>
      <c r="Z345" s="28">
        <v>0</v>
      </c>
      <c r="AA345" s="16">
        <f t="shared" si="176"/>
        <v>0</v>
      </c>
      <c r="AB345" s="23"/>
      <c r="AC345" s="16">
        <f t="shared" si="177"/>
        <v>0</v>
      </c>
      <c r="AD345" s="28">
        <v>0</v>
      </c>
      <c r="AE345" s="28">
        <v>0</v>
      </c>
      <c r="AF345" s="16">
        <f t="shared" si="178"/>
        <v>0</v>
      </c>
      <c r="AG345" s="23"/>
      <c r="AH345" s="16">
        <f t="shared" si="179"/>
        <v>0</v>
      </c>
      <c r="AI345" s="28">
        <v>0</v>
      </c>
      <c r="AJ345" s="28">
        <v>0</v>
      </c>
      <c r="AK345" s="16">
        <f t="shared" si="180"/>
        <v>0</v>
      </c>
      <c r="AL345" s="28"/>
    </row>
    <row r="346" spans="2:38" outlineLevel="1" x14ac:dyDescent="0.3">
      <c r="B346" s="20" t="s">
        <v>393</v>
      </c>
      <c r="D346" s="28">
        <v>0</v>
      </c>
      <c r="E346" s="28">
        <v>0</v>
      </c>
      <c r="F346" s="28">
        <v>0</v>
      </c>
      <c r="G346" s="16">
        <f t="shared" si="171"/>
        <v>0</v>
      </c>
      <c r="H346" s="23"/>
      <c r="I346" s="16">
        <f t="shared" si="181"/>
        <v>0</v>
      </c>
      <c r="J346" s="28">
        <v>0</v>
      </c>
      <c r="K346" s="28">
        <v>0</v>
      </c>
      <c r="L346" s="16">
        <f t="shared" si="182"/>
        <v>0</v>
      </c>
      <c r="M346" s="23"/>
      <c r="N346" s="28">
        <v>0</v>
      </c>
      <c r="O346" s="28">
        <v>147.10381000000001</v>
      </c>
      <c r="P346" s="28">
        <v>0</v>
      </c>
      <c r="Q346" s="16">
        <f t="shared" si="172"/>
        <v>147.10381000000001</v>
      </c>
      <c r="R346" s="23"/>
      <c r="S346" s="16">
        <f t="shared" si="173"/>
        <v>147.10381000000001</v>
      </c>
      <c r="T346" s="28">
        <v>-147.10381000000001</v>
      </c>
      <c r="U346" s="28">
        <v>0</v>
      </c>
      <c r="V346" s="16">
        <f t="shared" si="174"/>
        <v>0</v>
      </c>
      <c r="W346" s="23"/>
      <c r="X346" s="16">
        <f t="shared" si="175"/>
        <v>0</v>
      </c>
      <c r="Y346" s="28">
        <v>0</v>
      </c>
      <c r="Z346" s="28">
        <v>0</v>
      </c>
      <c r="AA346" s="16">
        <f t="shared" si="176"/>
        <v>0</v>
      </c>
      <c r="AB346" s="23"/>
      <c r="AC346" s="16">
        <f t="shared" si="177"/>
        <v>0</v>
      </c>
      <c r="AD346" s="28">
        <v>0</v>
      </c>
      <c r="AE346" s="28">
        <v>0</v>
      </c>
      <c r="AF346" s="16">
        <f t="shared" si="178"/>
        <v>0</v>
      </c>
      <c r="AG346" s="23"/>
      <c r="AH346" s="16">
        <f t="shared" si="179"/>
        <v>0</v>
      </c>
      <c r="AI346" s="28">
        <v>0</v>
      </c>
      <c r="AJ346" s="28">
        <v>0</v>
      </c>
      <c r="AK346" s="16">
        <f t="shared" si="180"/>
        <v>0</v>
      </c>
      <c r="AL346" s="28"/>
    </row>
    <row r="347" spans="2:38" outlineLevel="1" x14ac:dyDescent="0.3">
      <c r="B347" s="20" t="s">
        <v>394</v>
      </c>
      <c r="D347" s="28">
        <v>0</v>
      </c>
      <c r="E347" s="28">
        <v>59.04</v>
      </c>
      <c r="F347" s="28">
        <v>-59.04</v>
      </c>
      <c r="G347" s="16">
        <f t="shared" si="171"/>
        <v>0</v>
      </c>
      <c r="H347" s="23"/>
      <c r="I347" s="16">
        <f t="shared" si="181"/>
        <v>0</v>
      </c>
      <c r="J347" s="28">
        <v>0</v>
      </c>
      <c r="K347" s="28">
        <v>0</v>
      </c>
      <c r="L347" s="16">
        <f t="shared" si="182"/>
        <v>0</v>
      </c>
      <c r="M347" s="23"/>
      <c r="N347" s="28">
        <v>0</v>
      </c>
      <c r="O347" s="28">
        <v>67.997410000000002</v>
      </c>
      <c r="P347" s="28">
        <v>-67.997410000000002</v>
      </c>
      <c r="Q347" s="16">
        <f t="shared" si="172"/>
        <v>0</v>
      </c>
      <c r="R347" s="23"/>
      <c r="S347" s="16">
        <f t="shared" si="173"/>
        <v>0</v>
      </c>
      <c r="T347" s="28">
        <v>0</v>
      </c>
      <c r="U347" s="28">
        <v>0</v>
      </c>
      <c r="V347" s="16">
        <f t="shared" si="174"/>
        <v>0</v>
      </c>
      <c r="W347" s="23"/>
      <c r="X347" s="16">
        <f t="shared" si="175"/>
        <v>0</v>
      </c>
      <c r="Y347" s="28">
        <v>0</v>
      </c>
      <c r="Z347" s="28">
        <v>0</v>
      </c>
      <c r="AA347" s="16">
        <f t="shared" si="176"/>
        <v>0</v>
      </c>
      <c r="AB347" s="23"/>
      <c r="AC347" s="16">
        <f t="shared" si="177"/>
        <v>0</v>
      </c>
      <c r="AD347" s="28">
        <v>0</v>
      </c>
      <c r="AE347" s="28">
        <v>0</v>
      </c>
      <c r="AF347" s="16">
        <f t="shared" si="178"/>
        <v>0</v>
      </c>
      <c r="AG347" s="23"/>
      <c r="AH347" s="16">
        <f t="shared" si="179"/>
        <v>0</v>
      </c>
      <c r="AI347" s="28">
        <v>0</v>
      </c>
      <c r="AJ347" s="28">
        <v>0</v>
      </c>
      <c r="AK347" s="16">
        <f t="shared" si="180"/>
        <v>0</v>
      </c>
      <c r="AL347" s="28"/>
    </row>
    <row r="348" spans="2:38" outlineLevel="1" x14ac:dyDescent="0.3">
      <c r="B348" s="20" t="s">
        <v>395</v>
      </c>
      <c r="D348" s="28">
        <v>0</v>
      </c>
      <c r="E348" s="28">
        <v>35</v>
      </c>
      <c r="F348" s="28">
        <v>-35</v>
      </c>
      <c r="G348" s="16">
        <f t="shared" si="171"/>
        <v>0</v>
      </c>
      <c r="H348" s="23"/>
      <c r="I348" s="16">
        <f t="shared" si="181"/>
        <v>0</v>
      </c>
      <c r="J348" s="28">
        <v>0</v>
      </c>
      <c r="K348" s="28">
        <v>0</v>
      </c>
      <c r="L348" s="16">
        <f t="shared" si="182"/>
        <v>0</v>
      </c>
      <c r="M348" s="23"/>
      <c r="N348" s="28">
        <v>0</v>
      </c>
      <c r="O348" s="28">
        <v>0.55447000000000002</v>
      </c>
      <c r="P348" s="28">
        <v>0</v>
      </c>
      <c r="Q348" s="16">
        <f t="shared" si="172"/>
        <v>0.55447000000000002</v>
      </c>
      <c r="R348" s="23"/>
      <c r="S348" s="16">
        <f t="shared" si="173"/>
        <v>0.55447000000000002</v>
      </c>
      <c r="T348" s="28">
        <v>27.985109999999999</v>
      </c>
      <c r="U348" s="28">
        <v>-28.539580000000001</v>
      </c>
      <c r="V348" s="16">
        <f t="shared" si="174"/>
        <v>0</v>
      </c>
      <c r="W348" s="23"/>
      <c r="X348" s="16">
        <f t="shared" si="175"/>
        <v>0</v>
      </c>
      <c r="Y348" s="28">
        <v>0</v>
      </c>
      <c r="Z348" s="28">
        <v>0</v>
      </c>
      <c r="AA348" s="16">
        <f t="shared" si="176"/>
        <v>0</v>
      </c>
      <c r="AB348" s="23"/>
      <c r="AC348" s="16">
        <f t="shared" si="177"/>
        <v>0</v>
      </c>
      <c r="AD348" s="28">
        <v>0</v>
      </c>
      <c r="AE348" s="28">
        <v>0</v>
      </c>
      <c r="AF348" s="16">
        <f t="shared" si="178"/>
        <v>0</v>
      </c>
      <c r="AG348" s="23"/>
      <c r="AH348" s="16">
        <f t="shared" si="179"/>
        <v>0</v>
      </c>
      <c r="AI348" s="28">
        <v>0</v>
      </c>
      <c r="AJ348" s="28">
        <v>0</v>
      </c>
      <c r="AK348" s="16">
        <f t="shared" si="180"/>
        <v>0</v>
      </c>
      <c r="AL348" s="28"/>
    </row>
    <row r="349" spans="2:38" outlineLevel="1" x14ac:dyDescent="0.3">
      <c r="B349" s="20" t="s">
        <v>396</v>
      </c>
      <c r="D349" s="28">
        <v>0</v>
      </c>
      <c r="E349" s="28">
        <v>75</v>
      </c>
      <c r="F349" s="28">
        <v>-75</v>
      </c>
      <c r="G349" s="16">
        <f t="shared" si="171"/>
        <v>0</v>
      </c>
      <c r="H349" s="23"/>
      <c r="I349" s="16">
        <f t="shared" si="181"/>
        <v>0</v>
      </c>
      <c r="J349" s="28">
        <v>0</v>
      </c>
      <c r="K349" s="28">
        <v>0</v>
      </c>
      <c r="L349" s="16">
        <f t="shared" si="182"/>
        <v>0</v>
      </c>
      <c r="M349" s="23"/>
      <c r="N349" s="28">
        <v>0</v>
      </c>
      <c r="O349" s="28">
        <v>84.913350000000008</v>
      </c>
      <c r="P349" s="28">
        <v>0</v>
      </c>
      <c r="Q349" s="16">
        <f t="shared" si="172"/>
        <v>84.913350000000008</v>
      </c>
      <c r="R349" s="23"/>
      <c r="S349" s="16">
        <f t="shared" si="173"/>
        <v>84.913350000000008</v>
      </c>
      <c r="T349" s="28">
        <v>15.28126</v>
      </c>
      <c r="U349" s="28">
        <v>-100.19461</v>
      </c>
      <c r="V349" s="16">
        <f t="shared" si="174"/>
        <v>0</v>
      </c>
      <c r="W349" s="23"/>
      <c r="X349" s="16">
        <f t="shared" si="175"/>
        <v>0</v>
      </c>
      <c r="Y349" s="28">
        <v>0</v>
      </c>
      <c r="Z349" s="28">
        <v>0</v>
      </c>
      <c r="AA349" s="16">
        <f t="shared" si="176"/>
        <v>0</v>
      </c>
      <c r="AB349" s="23"/>
      <c r="AC349" s="16">
        <f t="shared" si="177"/>
        <v>0</v>
      </c>
      <c r="AD349" s="28">
        <v>0</v>
      </c>
      <c r="AE349" s="28">
        <v>0</v>
      </c>
      <c r="AF349" s="16">
        <f t="shared" si="178"/>
        <v>0</v>
      </c>
      <c r="AG349" s="23"/>
      <c r="AH349" s="16">
        <f t="shared" si="179"/>
        <v>0</v>
      </c>
      <c r="AI349" s="28">
        <v>0</v>
      </c>
      <c r="AJ349" s="28">
        <v>0</v>
      </c>
      <c r="AK349" s="16">
        <f t="shared" si="180"/>
        <v>0</v>
      </c>
      <c r="AL349" s="28"/>
    </row>
    <row r="350" spans="2:38" outlineLevel="1" x14ac:dyDescent="0.3">
      <c r="B350" s="20" t="s">
        <v>397</v>
      </c>
      <c r="D350" s="28">
        <v>0</v>
      </c>
      <c r="E350" s="28">
        <v>60</v>
      </c>
      <c r="F350" s="28">
        <v>-60</v>
      </c>
      <c r="G350" s="16">
        <f t="shared" si="171"/>
        <v>0</v>
      </c>
      <c r="H350" s="23"/>
      <c r="I350" s="16">
        <f t="shared" si="181"/>
        <v>0</v>
      </c>
      <c r="J350" s="28">
        <v>0</v>
      </c>
      <c r="K350" s="28">
        <v>0</v>
      </c>
      <c r="L350" s="16">
        <f t="shared" si="182"/>
        <v>0</v>
      </c>
      <c r="M350" s="23"/>
      <c r="N350" s="28">
        <v>0</v>
      </c>
      <c r="O350" s="28">
        <v>1.81847</v>
      </c>
      <c r="P350" s="28">
        <v>0</v>
      </c>
      <c r="Q350" s="16">
        <f t="shared" si="172"/>
        <v>1.81847</v>
      </c>
      <c r="R350" s="23"/>
      <c r="S350" s="16">
        <f t="shared" si="173"/>
        <v>1.81847</v>
      </c>
      <c r="T350" s="28">
        <v>0</v>
      </c>
      <c r="U350" s="28">
        <v>-1.81847</v>
      </c>
      <c r="V350" s="16">
        <f t="shared" si="174"/>
        <v>0</v>
      </c>
      <c r="W350" s="23"/>
      <c r="X350" s="16">
        <f t="shared" si="175"/>
        <v>0</v>
      </c>
      <c r="Y350" s="28">
        <v>0</v>
      </c>
      <c r="Z350" s="28">
        <v>0</v>
      </c>
      <c r="AA350" s="16">
        <f t="shared" si="176"/>
        <v>0</v>
      </c>
      <c r="AB350" s="23"/>
      <c r="AC350" s="16">
        <f t="shared" si="177"/>
        <v>0</v>
      </c>
      <c r="AD350" s="28">
        <v>0</v>
      </c>
      <c r="AE350" s="28">
        <v>0</v>
      </c>
      <c r="AF350" s="16">
        <f t="shared" si="178"/>
        <v>0</v>
      </c>
      <c r="AG350" s="23"/>
      <c r="AH350" s="16">
        <f t="shared" si="179"/>
        <v>0</v>
      </c>
      <c r="AI350" s="28">
        <v>0</v>
      </c>
      <c r="AJ350" s="28">
        <v>0</v>
      </c>
      <c r="AK350" s="16">
        <f t="shared" si="180"/>
        <v>0</v>
      </c>
      <c r="AL350" s="28"/>
    </row>
    <row r="351" spans="2:38" outlineLevel="1" x14ac:dyDescent="0.3">
      <c r="B351" s="20" t="s">
        <v>398</v>
      </c>
      <c r="D351" s="28">
        <v>0</v>
      </c>
      <c r="E351" s="28">
        <v>0</v>
      </c>
      <c r="F351" s="28">
        <v>0</v>
      </c>
      <c r="G351" s="16">
        <f t="shared" si="171"/>
        <v>0</v>
      </c>
      <c r="H351" s="23"/>
      <c r="I351" s="16">
        <f t="shared" si="181"/>
        <v>0</v>
      </c>
      <c r="J351" s="28">
        <v>0</v>
      </c>
      <c r="K351" s="28">
        <v>0</v>
      </c>
      <c r="L351" s="16">
        <f t="shared" si="182"/>
        <v>0</v>
      </c>
      <c r="M351" s="23"/>
      <c r="N351" s="28">
        <v>0</v>
      </c>
      <c r="O351" s="28">
        <v>118.59526</v>
      </c>
      <c r="P351" s="28">
        <v>0</v>
      </c>
      <c r="Q351" s="16">
        <f t="shared" si="172"/>
        <v>118.59526</v>
      </c>
      <c r="R351" s="23"/>
      <c r="S351" s="16">
        <f t="shared" si="173"/>
        <v>118.59526</v>
      </c>
      <c r="T351" s="28">
        <v>3.4009200000000002</v>
      </c>
      <c r="U351" s="28">
        <v>-121.99618</v>
      </c>
      <c r="V351" s="16">
        <f t="shared" si="174"/>
        <v>0</v>
      </c>
      <c r="W351" s="23"/>
      <c r="X351" s="16">
        <f t="shared" si="175"/>
        <v>0</v>
      </c>
      <c r="Y351" s="28">
        <v>0</v>
      </c>
      <c r="Z351" s="28">
        <v>0</v>
      </c>
      <c r="AA351" s="16">
        <f t="shared" si="176"/>
        <v>0</v>
      </c>
      <c r="AB351" s="23"/>
      <c r="AC351" s="16">
        <f t="shared" si="177"/>
        <v>0</v>
      </c>
      <c r="AD351" s="28">
        <v>0</v>
      </c>
      <c r="AE351" s="28">
        <v>0</v>
      </c>
      <c r="AF351" s="16">
        <f t="shared" si="178"/>
        <v>0</v>
      </c>
      <c r="AG351" s="23"/>
      <c r="AH351" s="16">
        <f t="shared" si="179"/>
        <v>0</v>
      </c>
      <c r="AI351" s="28">
        <v>0</v>
      </c>
      <c r="AJ351" s="28">
        <v>0</v>
      </c>
      <c r="AK351" s="16">
        <f t="shared" si="180"/>
        <v>0</v>
      </c>
      <c r="AL351" s="28"/>
    </row>
    <row r="352" spans="2:38" outlineLevel="1" x14ac:dyDescent="0.3">
      <c r="B352" s="20" t="s">
        <v>399</v>
      </c>
      <c r="D352" s="28">
        <v>0</v>
      </c>
      <c r="E352" s="28">
        <v>0</v>
      </c>
      <c r="F352" s="28">
        <v>0</v>
      </c>
      <c r="G352" s="16">
        <f t="shared" si="171"/>
        <v>0</v>
      </c>
      <c r="H352" s="23"/>
      <c r="I352" s="16">
        <f t="shared" si="181"/>
        <v>0</v>
      </c>
      <c r="J352" s="28">
        <v>0</v>
      </c>
      <c r="K352" s="28">
        <v>0</v>
      </c>
      <c r="L352" s="16">
        <f t="shared" si="182"/>
        <v>0</v>
      </c>
      <c r="M352" s="23"/>
      <c r="N352" s="28">
        <v>0</v>
      </c>
      <c r="O352" s="28">
        <v>2.80436</v>
      </c>
      <c r="P352" s="28">
        <v>0</v>
      </c>
      <c r="Q352" s="16">
        <f t="shared" si="172"/>
        <v>2.80436</v>
      </c>
      <c r="R352" s="23"/>
      <c r="S352" s="16">
        <f t="shared" si="173"/>
        <v>2.80436</v>
      </c>
      <c r="T352" s="28">
        <v>0.33224999999999999</v>
      </c>
      <c r="U352" s="28">
        <v>0</v>
      </c>
      <c r="V352" s="16">
        <f t="shared" si="174"/>
        <v>3.1366100000000001</v>
      </c>
      <c r="W352" s="23"/>
      <c r="X352" s="16">
        <f t="shared" si="175"/>
        <v>3.1366100000000001</v>
      </c>
      <c r="Y352" s="28">
        <v>0</v>
      </c>
      <c r="Z352" s="28">
        <v>-3.1366100000000001</v>
      </c>
      <c r="AA352" s="16">
        <f t="shared" si="176"/>
        <v>0</v>
      </c>
      <c r="AB352" s="23"/>
      <c r="AC352" s="16">
        <f t="shared" si="177"/>
        <v>0</v>
      </c>
      <c r="AD352" s="28">
        <v>0</v>
      </c>
      <c r="AE352" s="28">
        <v>0</v>
      </c>
      <c r="AF352" s="16">
        <f t="shared" si="178"/>
        <v>0</v>
      </c>
      <c r="AG352" s="23"/>
      <c r="AH352" s="16">
        <f t="shared" si="179"/>
        <v>0</v>
      </c>
      <c r="AI352" s="28">
        <v>0</v>
      </c>
      <c r="AJ352" s="28">
        <v>0</v>
      </c>
      <c r="AK352" s="16">
        <f t="shared" si="180"/>
        <v>0</v>
      </c>
      <c r="AL352" s="28"/>
    </row>
    <row r="353" spans="2:38" outlineLevel="1" x14ac:dyDescent="0.3">
      <c r="B353" s="20" t="s">
        <v>400</v>
      </c>
      <c r="D353" s="28">
        <v>0</v>
      </c>
      <c r="E353" s="28">
        <v>0</v>
      </c>
      <c r="F353" s="28">
        <v>0</v>
      </c>
      <c r="G353" s="16">
        <f t="shared" si="171"/>
        <v>0</v>
      </c>
      <c r="H353" s="23"/>
      <c r="I353" s="16">
        <f t="shared" si="181"/>
        <v>0</v>
      </c>
      <c r="J353" s="28">
        <v>30</v>
      </c>
      <c r="K353" s="28">
        <v>-30</v>
      </c>
      <c r="L353" s="16">
        <f t="shared" si="182"/>
        <v>0</v>
      </c>
      <c r="M353" s="23"/>
      <c r="N353" s="28">
        <v>0</v>
      </c>
      <c r="O353" s="28">
        <v>18.862220000000001</v>
      </c>
      <c r="P353" s="28">
        <v>0</v>
      </c>
      <c r="Q353" s="16">
        <f t="shared" si="172"/>
        <v>18.862220000000001</v>
      </c>
      <c r="R353" s="23"/>
      <c r="S353" s="16">
        <f t="shared" si="173"/>
        <v>18.862220000000001</v>
      </c>
      <c r="T353" s="28">
        <v>1.11581</v>
      </c>
      <c r="U353" s="28">
        <v>-19.97803</v>
      </c>
      <c r="V353" s="16">
        <f t="shared" si="174"/>
        <v>0</v>
      </c>
      <c r="W353" s="23"/>
      <c r="X353" s="16">
        <f t="shared" si="175"/>
        <v>0</v>
      </c>
      <c r="Y353" s="28">
        <v>0</v>
      </c>
      <c r="Z353" s="28">
        <v>0</v>
      </c>
      <c r="AA353" s="16">
        <f t="shared" si="176"/>
        <v>0</v>
      </c>
      <c r="AB353" s="23"/>
      <c r="AC353" s="16">
        <f t="shared" si="177"/>
        <v>0</v>
      </c>
      <c r="AD353" s="28">
        <v>0</v>
      </c>
      <c r="AE353" s="28">
        <v>0</v>
      </c>
      <c r="AF353" s="16">
        <f t="shared" si="178"/>
        <v>0</v>
      </c>
      <c r="AG353" s="23"/>
      <c r="AH353" s="16">
        <f t="shared" si="179"/>
        <v>0</v>
      </c>
      <c r="AI353" s="28">
        <v>0</v>
      </c>
      <c r="AJ353" s="28">
        <v>0</v>
      </c>
      <c r="AK353" s="16">
        <f t="shared" si="180"/>
        <v>0</v>
      </c>
      <c r="AL353" s="28"/>
    </row>
    <row r="354" spans="2:38" outlineLevel="1" x14ac:dyDescent="0.3">
      <c r="B354" s="20" t="s">
        <v>401</v>
      </c>
      <c r="D354" s="28">
        <v>0</v>
      </c>
      <c r="E354" s="28">
        <v>0</v>
      </c>
      <c r="F354" s="28">
        <v>0</v>
      </c>
      <c r="G354" s="16">
        <f t="shared" si="171"/>
        <v>0</v>
      </c>
      <c r="H354" s="23"/>
      <c r="I354" s="16">
        <f t="shared" si="181"/>
        <v>0</v>
      </c>
      <c r="J354" s="28">
        <v>0</v>
      </c>
      <c r="K354" s="28">
        <v>0</v>
      </c>
      <c r="L354" s="16">
        <f t="shared" si="182"/>
        <v>0</v>
      </c>
      <c r="M354" s="23"/>
      <c r="N354" s="28">
        <v>0</v>
      </c>
      <c r="O354" s="28">
        <v>24.57694</v>
      </c>
      <c r="P354" s="28">
        <v>-24.57694</v>
      </c>
      <c r="Q354" s="16">
        <f t="shared" si="172"/>
        <v>0</v>
      </c>
      <c r="R354" s="23"/>
      <c r="S354" s="16">
        <f t="shared" si="173"/>
        <v>0</v>
      </c>
      <c r="T354" s="28">
        <v>0</v>
      </c>
      <c r="U354" s="28">
        <v>0</v>
      </c>
      <c r="V354" s="16">
        <f t="shared" si="174"/>
        <v>0</v>
      </c>
      <c r="W354" s="23"/>
      <c r="X354" s="16">
        <f t="shared" si="175"/>
        <v>0</v>
      </c>
      <c r="Y354" s="28">
        <v>0</v>
      </c>
      <c r="Z354" s="28">
        <v>0</v>
      </c>
      <c r="AA354" s="16">
        <f t="shared" si="176"/>
        <v>0</v>
      </c>
      <c r="AB354" s="23"/>
      <c r="AC354" s="16">
        <f t="shared" si="177"/>
        <v>0</v>
      </c>
      <c r="AD354" s="28">
        <v>0</v>
      </c>
      <c r="AE354" s="28">
        <v>0</v>
      </c>
      <c r="AF354" s="16">
        <f t="shared" si="178"/>
        <v>0</v>
      </c>
      <c r="AG354" s="23"/>
      <c r="AH354" s="16">
        <f t="shared" si="179"/>
        <v>0</v>
      </c>
      <c r="AI354" s="28">
        <v>0</v>
      </c>
      <c r="AJ354" s="28">
        <v>0</v>
      </c>
      <c r="AK354" s="16">
        <f t="shared" si="180"/>
        <v>0</v>
      </c>
      <c r="AL354" s="28"/>
    </row>
    <row r="355" spans="2:38" outlineLevel="1" x14ac:dyDescent="0.3">
      <c r="B355" s="20" t="s">
        <v>402</v>
      </c>
      <c r="D355" s="28">
        <v>0</v>
      </c>
      <c r="E355" s="28">
        <v>0</v>
      </c>
      <c r="F355" s="28">
        <v>0</v>
      </c>
      <c r="G355" s="16">
        <f t="shared" si="171"/>
        <v>0</v>
      </c>
      <c r="H355" s="23"/>
      <c r="I355" s="16">
        <f t="shared" si="181"/>
        <v>0</v>
      </c>
      <c r="J355" s="28">
        <v>40</v>
      </c>
      <c r="K355" s="28">
        <v>-40</v>
      </c>
      <c r="L355" s="16">
        <f t="shared" si="182"/>
        <v>0</v>
      </c>
      <c r="M355" s="23"/>
      <c r="N355" s="28">
        <v>0</v>
      </c>
      <c r="O355" s="28">
        <v>27.055199999999999</v>
      </c>
      <c r="P355" s="28">
        <v>0</v>
      </c>
      <c r="Q355" s="16">
        <f t="shared" si="172"/>
        <v>27.055199999999999</v>
      </c>
      <c r="R355" s="23"/>
      <c r="S355" s="16">
        <f t="shared" si="173"/>
        <v>27.055199999999999</v>
      </c>
      <c r="T355" s="28">
        <v>16.872310000000002</v>
      </c>
      <c r="U355" s="28">
        <v>-43.927510000000005</v>
      </c>
      <c r="V355" s="16">
        <f t="shared" si="174"/>
        <v>0</v>
      </c>
      <c r="W355" s="23"/>
      <c r="X355" s="16">
        <f t="shared" si="175"/>
        <v>0</v>
      </c>
      <c r="Y355" s="28">
        <v>0</v>
      </c>
      <c r="Z355" s="28">
        <v>0</v>
      </c>
      <c r="AA355" s="16">
        <f t="shared" si="176"/>
        <v>0</v>
      </c>
      <c r="AB355" s="23"/>
      <c r="AC355" s="16">
        <f t="shared" si="177"/>
        <v>0</v>
      </c>
      <c r="AD355" s="28">
        <v>0</v>
      </c>
      <c r="AE355" s="28">
        <v>0</v>
      </c>
      <c r="AF355" s="16">
        <f t="shared" si="178"/>
        <v>0</v>
      </c>
      <c r="AG355" s="23"/>
      <c r="AH355" s="16">
        <f t="shared" si="179"/>
        <v>0</v>
      </c>
      <c r="AI355" s="28">
        <v>0</v>
      </c>
      <c r="AJ355" s="28">
        <v>0</v>
      </c>
      <c r="AK355" s="16">
        <f t="shared" si="180"/>
        <v>0</v>
      </c>
      <c r="AL355" s="28"/>
    </row>
    <row r="356" spans="2:38" outlineLevel="1" x14ac:dyDescent="0.3">
      <c r="B356" s="20" t="s">
        <v>403</v>
      </c>
      <c r="D356" s="28">
        <v>0</v>
      </c>
      <c r="E356" s="28">
        <v>0</v>
      </c>
      <c r="F356" s="28">
        <v>0</v>
      </c>
      <c r="G356" s="16">
        <f t="shared" si="171"/>
        <v>0</v>
      </c>
      <c r="H356" s="23"/>
      <c r="I356" s="16">
        <f t="shared" si="181"/>
        <v>0</v>
      </c>
      <c r="J356" s="28">
        <v>0</v>
      </c>
      <c r="K356" s="28">
        <v>0</v>
      </c>
      <c r="L356" s="16">
        <f t="shared" si="182"/>
        <v>0</v>
      </c>
      <c r="M356" s="23"/>
      <c r="N356" s="28">
        <v>0</v>
      </c>
      <c r="O356" s="28">
        <v>36.075000000000003</v>
      </c>
      <c r="P356" s="28">
        <v>-36.075000000000003</v>
      </c>
      <c r="Q356" s="16">
        <f t="shared" si="172"/>
        <v>0</v>
      </c>
      <c r="R356" s="23"/>
      <c r="S356" s="16">
        <f t="shared" si="173"/>
        <v>0</v>
      </c>
      <c r="T356" s="28">
        <v>0</v>
      </c>
      <c r="U356" s="28">
        <v>0</v>
      </c>
      <c r="V356" s="16">
        <f t="shared" si="174"/>
        <v>0</v>
      </c>
      <c r="W356" s="23"/>
      <c r="X356" s="16">
        <f t="shared" si="175"/>
        <v>0</v>
      </c>
      <c r="Y356" s="28">
        <v>0</v>
      </c>
      <c r="Z356" s="28">
        <v>0</v>
      </c>
      <c r="AA356" s="16">
        <f t="shared" si="176"/>
        <v>0</v>
      </c>
      <c r="AB356" s="23"/>
      <c r="AC356" s="16">
        <f t="shared" si="177"/>
        <v>0</v>
      </c>
      <c r="AD356" s="28">
        <v>0</v>
      </c>
      <c r="AE356" s="28">
        <v>0</v>
      </c>
      <c r="AF356" s="16">
        <f t="shared" si="178"/>
        <v>0</v>
      </c>
      <c r="AG356" s="23"/>
      <c r="AH356" s="16">
        <f t="shared" si="179"/>
        <v>0</v>
      </c>
      <c r="AI356" s="28">
        <v>0</v>
      </c>
      <c r="AJ356" s="28">
        <v>0</v>
      </c>
      <c r="AK356" s="16">
        <f t="shared" si="180"/>
        <v>0</v>
      </c>
      <c r="AL356" s="28"/>
    </row>
    <row r="357" spans="2:38" outlineLevel="1" x14ac:dyDescent="0.3">
      <c r="B357" s="20" t="s">
        <v>404</v>
      </c>
      <c r="D357" s="28">
        <v>0</v>
      </c>
      <c r="E357" s="28">
        <v>0</v>
      </c>
      <c r="F357" s="28">
        <v>0</v>
      </c>
      <c r="G357" s="16">
        <f t="shared" si="171"/>
        <v>0</v>
      </c>
      <c r="H357" s="23"/>
      <c r="I357" s="16">
        <f t="shared" si="181"/>
        <v>0</v>
      </c>
      <c r="J357" s="28">
        <v>0</v>
      </c>
      <c r="K357" s="28">
        <v>0</v>
      </c>
      <c r="L357" s="16">
        <f t="shared" si="182"/>
        <v>0</v>
      </c>
      <c r="M357" s="23"/>
      <c r="N357" s="28">
        <v>0</v>
      </c>
      <c r="O357" s="28">
        <v>136.59076999999999</v>
      </c>
      <c r="P357" s="28">
        <v>-136.59076999999999</v>
      </c>
      <c r="Q357" s="16">
        <f t="shared" si="172"/>
        <v>0</v>
      </c>
      <c r="R357" s="23"/>
      <c r="S357" s="16">
        <f t="shared" si="173"/>
        <v>0</v>
      </c>
      <c r="T357" s="28">
        <v>0</v>
      </c>
      <c r="U357" s="28">
        <v>0</v>
      </c>
      <c r="V357" s="16">
        <f t="shared" si="174"/>
        <v>0</v>
      </c>
      <c r="W357" s="23"/>
      <c r="X357" s="16">
        <f t="shared" si="175"/>
        <v>0</v>
      </c>
      <c r="Y357" s="28">
        <v>0</v>
      </c>
      <c r="Z357" s="28">
        <v>0</v>
      </c>
      <c r="AA357" s="16">
        <f t="shared" si="176"/>
        <v>0</v>
      </c>
      <c r="AB357" s="23"/>
      <c r="AC357" s="16">
        <f t="shared" si="177"/>
        <v>0</v>
      </c>
      <c r="AD357" s="28">
        <v>0</v>
      </c>
      <c r="AE357" s="28">
        <v>0</v>
      </c>
      <c r="AF357" s="16">
        <f t="shared" si="178"/>
        <v>0</v>
      </c>
      <c r="AG357" s="23"/>
      <c r="AH357" s="16">
        <f t="shared" si="179"/>
        <v>0</v>
      </c>
      <c r="AI357" s="28">
        <v>0</v>
      </c>
      <c r="AJ357" s="28">
        <v>0</v>
      </c>
      <c r="AK357" s="16">
        <f t="shared" si="180"/>
        <v>0</v>
      </c>
      <c r="AL357" s="28"/>
    </row>
    <row r="358" spans="2:38" outlineLevel="1" x14ac:dyDescent="0.3">
      <c r="B358" s="20" t="s">
        <v>405</v>
      </c>
      <c r="D358" s="28">
        <v>0</v>
      </c>
      <c r="E358" s="28">
        <v>0</v>
      </c>
      <c r="F358" s="28">
        <v>0</v>
      </c>
      <c r="G358" s="16">
        <f t="shared" ref="G358:G374" si="183">SUM(D358:F358)</f>
        <v>0</v>
      </c>
      <c r="H358" s="23"/>
      <c r="I358" s="16">
        <f t="shared" si="181"/>
        <v>0</v>
      </c>
      <c r="J358" s="28">
        <v>300</v>
      </c>
      <c r="K358" s="28">
        <v>0</v>
      </c>
      <c r="L358" s="16">
        <f t="shared" si="182"/>
        <v>300</v>
      </c>
      <c r="M358" s="23"/>
      <c r="N358" s="28">
        <v>0</v>
      </c>
      <c r="O358" s="28">
        <v>20.006360000000001</v>
      </c>
      <c r="P358" s="28">
        <v>0</v>
      </c>
      <c r="Q358" s="16">
        <f t="shared" ref="Q358:Q374" si="184">SUM(N358:P358)</f>
        <v>20.006360000000001</v>
      </c>
      <c r="R358" s="23"/>
      <c r="S358" s="16">
        <f t="shared" ref="S358:S374" si="185">Q358</f>
        <v>20.006360000000001</v>
      </c>
      <c r="T358" s="28">
        <v>94.307509999999994</v>
      </c>
      <c r="U358" s="28">
        <v>0</v>
      </c>
      <c r="V358" s="16">
        <f t="shared" ref="V358:V374" si="186">SUM(S358:U358)</f>
        <v>114.31386999999999</v>
      </c>
      <c r="W358" s="23"/>
      <c r="X358" s="16">
        <f t="shared" ref="X358:X374" si="187">V358</f>
        <v>114.31386999999999</v>
      </c>
      <c r="Y358" s="28">
        <v>50</v>
      </c>
      <c r="Z358" s="28">
        <v>-164.31387000000001</v>
      </c>
      <c r="AA358" s="16">
        <f t="shared" ref="AA358:AA374" si="188">SUM(X358:Z358)</f>
        <v>0</v>
      </c>
      <c r="AB358" s="23"/>
      <c r="AC358" s="16">
        <f t="shared" ref="AC358:AC374" si="189">AA358</f>
        <v>0</v>
      </c>
      <c r="AD358" s="28">
        <v>0</v>
      </c>
      <c r="AE358" s="28">
        <v>0</v>
      </c>
      <c r="AF358" s="16">
        <f t="shared" ref="AF358:AF374" si="190">SUM(AC358:AE358)</f>
        <v>0</v>
      </c>
      <c r="AG358" s="23"/>
      <c r="AH358" s="16">
        <f t="shared" ref="AH358:AH374" si="191">AF358</f>
        <v>0</v>
      </c>
      <c r="AI358" s="28">
        <v>0</v>
      </c>
      <c r="AJ358" s="28">
        <v>0</v>
      </c>
      <c r="AK358" s="16">
        <f t="shared" ref="AK358:AK374" si="192">SUM(AH358:AJ358)</f>
        <v>0</v>
      </c>
      <c r="AL358" s="28"/>
    </row>
    <row r="359" spans="2:38" outlineLevel="1" x14ac:dyDescent="0.3">
      <c r="B359" s="20" t="s">
        <v>406</v>
      </c>
      <c r="D359" s="28">
        <v>0</v>
      </c>
      <c r="E359" s="28">
        <v>0</v>
      </c>
      <c r="F359" s="28">
        <v>0</v>
      </c>
      <c r="G359" s="16">
        <f t="shared" si="183"/>
        <v>0</v>
      </c>
      <c r="H359" s="23"/>
      <c r="I359" s="16">
        <f t="shared" si="181"/>
        <v>0</v>
      </c>
      <c r="J359" s="28">
        <v>0</v>
      </c>
      <c r="K359" s="28">
        <v>0</v>
      </c>
      <c r="L359" s="16">
        <f t="shared" si="182"/>
        <v>0</v>
      </c>
      <c r="M359" s="23"/>
      <c r="N359" s="28">
        <v>0</v>
      </c>
      <c r="O359" s="28">
        <v>0</v>
      </c>
      <c r="P359" s="28">
        <v>0</v>
      </c>
      <c r="Q359" s="16">
        <f t="shared" si="184"/>
        <v>0</v>
      </c>
      <c r="R359" s="23"/>
      <c r="S359" s="16">
        <f t="shared" si="185"/>
        <v>0</v>
      </c>
      <c r="T359" s="28">
        <v>79.828649999999996</v>
      </c>
      <c r="U359" s="28">
        <v>0</v>
      </c>
      <c r="V359" s="16">
        <f t="shared" si="186"/>
        <v>79.828649999999996</v>
      </c>
      <c r="W359" s="23"/>
      <c r="X359" s="16">
        <f t="shared" si="187"/>
        <v>79.828649999999996</v>
      </c>
      <c r="Y359" s="28">
        <v>25</v>
      </c>
      <c r="Z359" s="28">
        <v>-104.82865</v>
      </c>
      <c r="AA359" s="16">
        <f t="shared" si="188"/>
        <v>0</v>
      </c>
      <c r="AB359" s="23"/>
      <c r="AC359" s="16">
        <f t="shared" si="189"/>
        <v>0</v>
      </c>
      <c r="AD359" s="28">
        <v>0</v>
      </c>
      <c r="AE359" s="28">
        <v>0</v>
      </c>
      <c r="AF359" s="16">
        <f t="shared" si="190"/>
        <v>0</v>
      </c>
      <c r="AG359" s="23"/>
      <c r="AH359" s="16">
        <f t="shared" si="191"/>
        <v>0</v>
      </c>
      <c r="AI359" s="28">
        <v>0</v>
      </c>
      <c r="AJ359" s="28">
        <v>0</v>
      </c>
      <c r="AK359" s="16">
        <f t="shared" si="192"/>
        <v>0</v>
      </c>
      <c r="AL359" s="28"/>
    </row>
    <row r="360" spans="2:38" outlineLevel="1" x14ac:dyDescent="0.3">
      <c r="B360" s="20" t="s">
        <v>407</v>
      </c>
      <c r="D360" s="28">
        <v>0</v>
      </c>
      <c r="E360" s="28">
        <v>0</v>
      </c>
      <c r="F360" s="28">
        <v>0</v>
      </c>
      <c r="G360" s="16">
        <f t="shared" si="183"/>
        <v>0</v>
      </c>
      <c r="H360" s="23"/>
      <c r="I360" s="16">
        <f t="shared" si="181"/>
        <v>0</v>
      </c>
      <c r="J360" s="28">
        <v>0</v>
      </c>
      <c r="K360" s="28">
        <v>0</v>
      </c>
      <c r="L360" s="16">
        <f t="shared" si="182"/>
        <v>0</v>
      </c>
      <c r="M360" s="23"/>
      <c r="N360" s="28">
        <v>0</v>
      </c>
      <c r="O360" s="28">
        <v>0</v>
      </c>
      <c r="P360" s="28">
        <v>0</v>
      </c>
      <c r="Q360" s="16">
        <f t="shared" si="184"/>
        <v>0</v>
      </c>
      <c r="R360" s="23"/>
      <c r="S360" s="16">
        <f t="shared" si="185"/>
        <v>0</v>
      </c>
      <c r="T360" s="28">
        <v>18.49399</v>
      </c>
      <c r="U360" s="28">
        <v>0</v>
      </c>
      <c r="V360" s="16">
        <f t="shared" si="186"/>
        <v>18.49399</v>
      </c>
      <c r="W360" s="23"/>
      <c r="X360" s="16">
        <f t="shared" si="187"/>
        <v>18.49399</v>
      </c>
      <c r="Y360" s="28">
        <v>0</v>
      </c>
      <c r="Z360" s="28">
        <v>-18.49399</v>
      </c>
      <c r="AA360" s="16">
        <f t="shared" si="188"/>
        <v>0</v>
      </c>
      <c r="AB360" s="23"/>
      <c r="AC360" s="16">
        <f t="shared" si="189"/>
        <v>0</v>
      </c>
      <c r="AD360" s="28">
        <v>0</v>
      </c>
      <c r="AE360" s="28">
        <v>0</v>
      </c>
      <c r="AF360" s="16">
        <f t="shared" si="190"/>
        <v>0</v>
      </c>
      <c r="AG360" s="23"/>
      <c r="AH360" s="16">
        <f t="shared" si="191"/>
        <v>0</v>
      </c>
      <c r="AI360" s="28">
        <v>0</v>
      </c>
      <c r="AJ360" s="28">
        <v>0</v>
      </c>
      <c r="AK360" s="16">
        <f t="shared" si="192"/>
        <v>0</v>
      </c>
      <c r="AL360" s="28"/>
    </row>
    <row r="361" spans="2:38" outlineLevel="1" x14ac:dyDescent="0.3">
      <c r="B361" s="20" t="s">
        <v>408</v>
      </c>
      <c r="D361" s="28">
        <v>0</v>
      </c>
      <c r="E361" s="28">
        <v>0</v>
      </c>
      <c r="F361" s="28">
        <v>0</v>
      </c>
      <c r="G361" s="16">
        <f t="shared" si="183"/>
        <v>0</v>
      </c>
      <c r="H361" s="23"/>
      <c r="I361" s="16">
        <f t="shared" si="181"/>
        <v>0</v>
      </c>
      <c r="J361" s="28">
        <v>0</v>
      </c>
      <c r="K361" s="28">
        <v>0</v>
      </c>
      <c r="L361" s="16">
        <f t="shared" si="182"/>
        <v>0</v>
      </c>
      <c r="M361" s="23"/>
      <c r="N361" s="28">
        <v>0</v>
      </c>
      <c r="O361" s="28">
        <v>0</v>
      </c>
      <c r="P361" s="28">
        <v>0</v>
      </c>
      <c r="Q361" s="16">
        <f t="shared" si="184"/>
        <v>0</v>
      </c>
      <c r="R361" s="23"/>
      <c r="S361" s="16">
        <f t="shared" si="185"/>
        <v>0</v>
      </c>
      <c r="T361" s="28">
        <v>12.618969999999999</v>
      </c>
      <c r="U361" s="28">
        <v>0</v>
      </c>
      <c r="V361" s="16">
        <f t="shared" si="186"/>
        <v>12.618969999999999</v>
      </c>
      <c r="W361" s="23"/>
      <c r="X361" s="16">
        <f t="shared" si="187"/>
        <v>12.618969999999999</v>
      </c>
      <c r="Y361" s="28">
        <v>0</v>
      </c>
      <c r="Z361" s="28">
        <v>-12.618969999999999</v>
      </c>
      <c r="AA361" s="16">
        <f t="shared" si="188"/>
        <v>0</v>
      </c>
      <c r="AB361" s="23"/>
      <c r="AC361" s="16">
        <f t="shared" si="189"/>
        <v>0</v>
      </c>
      <c r="AD361" s="28">
        <v>0</v>
      </c>
      <c r="AE361" s="28">
        <v>0</v>
      </c>
      <c r="AF361" s="16">
        <f t="shared" si="190"/>
        <v>0</v>
      </c>
      <c r="AG361" s="23"/>
      <c r="AH361" s="16">
        <f t="shared" si="191"/>
        <v>0</v>
      </c>
      <c r="AI361" s="28">
        <v>0</v>
      </c>
      <c r="AJ361" s="28">
        <v>0</v>
      </c>
      <c r="AK361" s="16">
        <f t="shared" si="192"/>
        <v>0</v>
      </c>
      <c r="AL361" s="28"/>
    </row>
    <row r="362" spans="2:38" outlineLevel="1" x14ac:dyDescent="0.3">
      <c r="B362" s="20" t="s">
        <v>409</v>
      </c>
      <c r="D362" s="28">
        <v>0</v>
      </c>
      <c r="E362" s="28">
        <v>0</v>
      </c>
      <c r="F362" s="28">
        <v>0</v>
      </c>
      <c r="G362" s="16">
        <f t="shared" si="183"/>
        <v>0</v>
      </c>
      <c r="H362" s="23"/>
      <c r="I362" s="16">
        <f t="shared" si="181"/>
        <v>0</v>
      </c>
      <c r="J362" s="28">
        <v>0</v>
      </c>
      <c r="K362" s="28">
        <v>0</v>
      </c>
      <c r="L362" s="16">
        <f t="shared" si="182"/>
        <v>0</v>
      </c>
      <c r="M362" s="23"/>
      <c r="N362" s="28">
        <v>0</v>
      </c>
      <c r="O362" s="28">
        <v>0</v>
      </c>
      <c r="P362" s="28">
        <v>0</v>
      </c>
      <c r="Q362" s="16">
        <f t="shared" si="184"/>
        <v>0</v>
      </c>
      <c r="R362" s="23"/>
      <c r="S362" s="16">
        <f t="shared" si="185"/>
        <v>0</v>
      </c>
      <c r="T362" s="28">
        <v>48.358760000000004</v>
      </c>
      <c r="U362" s="28">
        <v>0</v>
      </c>
      <c r="V362" s="16">
        <f t="shared" si="186"/>
        <v>48.358760000000004</v>
      </c>
      <c r="W362" s="23"/>
      <c r="X362" s="16">
        <f t="shared" si="187"/>
        <v>48.358760000000004</v>
      </c>
      <c r="Y362" s="28">
        <v>0</v>
      </c>
      <c r="Z362" s="28">
        <v>-48.358760000000004</v>
      </c>
      <c r="AA362" s="16">
        <f t="shared" si="188"/>
        <v>0</v>
      </c>
      <c r="AB362" s="23"/>
      <c r="AC362" s="16">
        <f t="shared" si="189"/>
        <v>0</v>
      </c>
      <c r="AD362" s="28">
        <v>0</v>
      </c>
      <c r="AE362" s="28">
        <v>0</v>
      </c>
      <c r="AF362" s="16">
        <f t="shared" si="190"/>
        <v>0</v>
      </c>
      <c r="AG362" s="23"/>
      <c r="AH362" s="16">
        <f t="shared" si="191"/>
        <v>0</v>
      </c>
      <c r="AI362" s="28">
        <v>0</v>
      </c>
      <c r="AJ362" s="28">
        <v>0</v>
      </c>
      <c r="AK362" s="16">
        <f t="shared" si="192"/>
        <v>0</v>
      </c>
      <c r="AL362" s="28"/>
    </row>
    <row r="363" spans="2:38" outlineLevel="1" x14ac:dyDescent="0.3">
      <c r="B363" s="20" t="s">
        <v>410</v>
      </c>
      <c r="D363" s="28">
        <v>0</v>
      </c>
      <c r="E363" s="28">
        <v>0</v>
      </c>
      <c r="F363" s="28">
        <v>0</v>
      </c>
      <c r="G363" s="16">
        <f t="shared" si="183"/>
        <v>0</v>
      </c>
      <c r="H363" s="23"/>
      <c r="I363" s="16">
        <v>0</v>
      </c>
      <c r="J363" s="28">
        <v>0</v>
      </c>
      <c r="K363" s="28">
        <v>0</v>
      </c>
      <c r="L363" s="16">
        <f t="shared" si="182"/>
        <v>0</v>
      </c>
      <c r="M363" s="23"/>
      <c r="N363" s="28">
        <v>0</v>
      </c>
      <c r="O363" s="28">
        <v>0</v>
      </c>
      <c r="P363" s="28">
        <v>0</v>
      </c>
      <c r="Q363" s="16">
        <f t="shared" si="184"/>
        <v>0</v>
      </c>
      <c r="R363" s="23"/>
      <c r="S363" s="16">
        <f t="shared" si="185"/>
        <v>0</v>
      </c>
      <c r="T363" s="28">
        <v>7.4091300000000002</v>
      </c>
      <c r="U363" s="28">
        <v>0</v>
      </c>
      <c r="V363" s="16">
        <f t="shared" si="186"/>
        <v>7.4091300000000002</v>
      </c>
      <c r="W363" s="23"/>
      <c r="X363" s="16">
        <f t="shared" si="187"/>
        <v>7.4091300000000002</v>
      </c>
      <c r="Y363" s="28">
        <v>200</v>
      </c>
      <c r="Z363" s="28">
        <v>-207.40913</v>
      </c>
      <c r="AA363" s="16">
        <f t="shared" si="188"/>
        <v>0</v>
      </c>
      <c r="AB363" s="23"/>
      <c r="AC363" s="16">
        <f t="shared" si="189"/>
        <v>0</v>
      </c>
      <c r="AD363" s="28">
        <v>0</v>
      </c>
      <c r="AE363" s="28">
        <v>0</v>
      </c>
      <c r="AF363" s="16">
        <f t="shared" si="190"/>
        <v>0</v>
      </c>
      <c r="AG363" s="23"/>
      <c r="AH363" s="16">
        <f t="shared" si="191"/>
        <v>0</v>
      </c>
      <c r="AI363" s="28">
        <v>0</v>
      </c>
      <c r="AJ363" s="28">
        <v>0</v>
      </c>
      <c r="AK363" s="16">
        <f t="shared" si="192"/>
        <v>0</v>
      </c>
      <c r="AL363" s="28"/>
    </row>
    <row r="364" spans="2:38" outlineLevel="1" x14ac:dyDescent="0.3">
      <c r="B364" s="20" t="s">
        <v>411</v>
      </c>
      <c r="D364" s="28">
        <v>0</v>
      </c>
      <c r="E364" s="28">
        <v>0</v>
      </c>
      <c r="F364" s="28">
        <v>0</v>
      </c>
      <c r="G364" s="16">
        <f t="shared" si="183"/>
        <v>0</v>
      </c>
      <c r="H364" s="23"/>
      <c r="I364" s="16">
        <f t="shared" ref="I364:I374" si="193">G364</f>
        <v>0</v>
      </c>
      <c r="J364" s="28">
        <v>0</v>
      </c>
      <c r="K364" s="28">
        <v>0</v>
      </c>
      <c r="L364" s="16">
        <f t="shared" si="182"/>
        <v>0</v>
      </c>
      <c r="M364" s="23"/>
      <c r="N364" s="28">
        <v>0</v>
      </c>
      <c r="O364" s="28">
        <v>0</v>
      </c>
      <c r="P364" s="28">
        <v>0</v>
      </c>
      <c r="Q364" s="16">
        <f t="shared" si="184"/>
        <v>0</v>
      </c>
      <c r="R364" s="23"/>
      <c r="S364" s="16">
        <f t="shared" si="185"/>
        <v>0</v>
      </c>
      <c r="T364" s="28">
        <v>0</v>
      </c>
      <c r="U364" s="28">
        <v>0</v>
      </c>
      <c r="V364" s="16">
        <f t="shared" si="186"/>
        <v>0</v>
      </c>
      <c r="W364" s="23"/>
      <c r="X364" s="16">
        <f t="shared" si="187"/>
        <v>0</v>
      </c>
      <c r="Y364" s="28">
        <v>0</v>
      </c>
      <c r="Z364" s="28">
        <v>0</v>
      </c>
      <c r="AA364" s="16">
        <f t="shared" si="188"/>
        <v>0</v>
      </c>
      <c r="AB364" s="23"/>
      <c r="AC364" s="16">
        <f t="shared" si="189"/>
        <v>0</v>
      </c>
      <c r="AD364" s="28">
        <v>0</v>
      </c>
      <c r="AE364" s="28">
        <v>0</v>
      </c>
      <c r="AF364" s="16">
        <f t="shared" si="190"/>
        <v>0</v>
      </c>
      <c r="AG364" s="23"/>
      <c r="AH364" s="16">
        <f t="shared" si="191"/>
        <v>0</v>
      </c>
      <c r="AI364" s="28">
        <v>0</v>
      </c>
      <c r="AJ364" s="28">
        <v>0</v>
      </c>
      <c r="AK364" s="16">
        <f t="shared" si="192"/>
        <v>0</v>
      </c>
      <c r="AL364" s="28"/>
    </row>
    <row r="365" spans="2:38" outlineLevel="1" x14ac:dyDescent="0.3">
      <c r="B365" s="20" t="s">
        <v>412</v>
      </c>
      <c r="D365" s="28">
        <v>0</v>
      </c>
      <c r="E365" s="28">
        <v>0</v>
      </c>
      <c r="F365" s="28">
        <v>0</v>
      </c>
      <c r="G365" s="16">
        <f t="shared" si="183"/>
        <v>0</v>
      </c>
      <c r="H365" s="23"/>
      <c r="I365" s="16">
        <f t="shared" si="193"/>
        <v>0</v>
      </c>
      <c r="J365" s="28">
        <v>0</v>
      </c>
      <c r="K365" s="28">
        <v>0</v>
      </c>
      <c r="L365" s="16">
        <f t="shared" si="182"/>
        <v>0</v>
      </c>
      <c r="M365" s="23"/>
      <c r="N365" s="28">
        <v>0</v>
      </c>
      <c r="O365" s="28">
        <v>0</v>
      </c>
      <c r="P365" s="28">
        <v>0</v>
      </c>
      <c r="Q365" s="16">
        <f t="shared" si="184"/>
        <v>0</v>
      </c>
      <c r="R365" s="23"/>
      <c r="S365" s="16">
        <f t="shared" si="185"/>
        <v>0</v>
      </c>
      <c r="T365" s="28">
        <v>13.88059</v>
      </c>
      <c r="U365" s="28">
        <v>0</v>
      </c>
      <c r="V365" s="16">
        <f t="shared" si="186"/>
        <v>13.88059</v>
      </c>
      <c r="W365" s="23"/>
      <c r="X365" s="16">
        <f t="shared" si="187"/>
        <v>13.88059</v>
      </c>
      <c r="Y365" s="28">
        <v>0</v>
      </c>
      <c r="Z365" s="28">
        <v>-13.88059</v>
      </c>
      <c r="AA365" s="16">
        <f t="shared" si="188"/>
        <v>0</v>
      </c>
      <c r="AB365" s="23"/>
      <c r="AC365" s="16">
        <f t="shared" si="189"/>
        <v>0</v>
      </c>
      <c r="AD365" s="28">
        <v>0</v>
      </c>
      <c r="AE365" s="28">
        <v>0</v>
      </c>
      <c r="AF365" s="16">
        <f t="shared" si="190"/>
        <v>0</v>
      </c>
      <c r="AG365" s="23"/>
      <c r="AH365" s="16">
        <f t="shared" si="191"/>
        <v>0</v>
      </c>
      <c r="AI365" s="28">
        <v>0</v>
      </c>
      <c r="AJ365" s="28">
        <v>0</v>
      </c>
      <c r="AK365" s="16">
        <f t="shared" si="192"/>
        <v>0</v>
      </c>
      <c r="AL365" s="28"/>
    </row>
    <row r="366" spans="2:38" outlineLevel="1" x14ac:dyDescent="0.3">
      <c r="B366" s="20" t="s">
        <v>413</v>
      </c>
      <c r="D366" s="28">
        <v>0</v>
      </c>
      <c r="E366" s="28">
        <v>0</v>
      </c>
      <c r="F366" s="28">
        <v>0</v>
      </c>
      <c r="G366" s="16">
        <f t="shared" si="183"/>
        <v>0</v>
      </c>
      <c r="H366" s="23"/>
      <c r="I366" s="16">
        <f t="shared" si="193"/>
        <v>0</v>
      </c>
      <c r="J366" s="28">
        <v>0</v>
      </c>
      <c r="K366" s="28">
        <v>0</v>
      </c>
      <c r="L366" s="16">
        <f t="shared" si="182"/>
        <v>0</v>
      </c>
      <c r="M366" s="23"/>
      <c r="N366" s="28">
        <v>0</v>
      </c>
      <c r="O366" s="28">
        <v>0</v>
      </c>
      <c r="P366" s="28">
        <v>0</v>
      </c>
      <c r="Q366" s="16">
        <f t="shared" si="184"/>
        <v>0</v>
      </c>
      <c r="R366" s="23"/>
      <c r="S366" s="16">
        <f t="shared" si="185"/>
        <v>0</v>
      </c>
      <c r="T366" s="28">
        <v>9.7247700000000012</v>
      </c>
      <c r="U366" s="28">
        <v>0</v>
      </c>
      <c r="V366" s="16">
        <f t="shared" si="186"/>
        <v>9.7247700000000012</v>
      </c>
      <c r="W366" s="23"/>
      <c r="X366" s="16">
        <f t="shared" si="187"/>
        <v>9.7247700000000012</v>
      </c>
      <c r="Y366" s="28">
        <v>0</v>
      </c>
      <c r="Z366" s="28">
        <v>-9.7247700000000012</v>
      </c>
      <c r="AA366" s="16">
        <f t="shared" si="188"/>
        <v>0</v>
      </c>
      <c r="AB366" s="23"/>
      <c r="AC366" s="16">
        <f t="shared" si="189"/>
        <v>0</v>
      </c>
      <c r="AD366" s="28">
        <v>0</v>
      </c>
      <c r="AE366" s="28">
        <v>0</v>
      </c>
      <c r="AF366" s="16">
        <f t="shared" si="190"/>
        <v>0</v>
      </c>
      <c r="AG366" s="23"/>
      <c r="AH366" s="16">
        <f t="shared" si="191"/>
        <v>0</v>
      </c>
      <c r="AI366" s="28">
        <v>0</v>
      </c>
      <c r="AJ366" s="28">
        <v>0</v>
      </c>
      <c r="AK366" s="16">
        <f t="shared" si="192"/>
        <v>0</v>
      </c>
      <c r="AL366" s="28"/>
    </row>
    <row r="367" spans="2:38" outlineLevel="1" x14ac:dyDescent="0.3">
      <c r="B367" s="20" t="s">
        <v>414</v>
      </c>
      <c r="D367" s="28">
        <v>0</v>
      </c>
      <c r="E367" s="28">
        <v>0</v>
      </c>
      <c r="F367" s="28">
        <v>0</v>
      </c>
      <c r="G367" s="16">
        <f t="shared" si="183"/>
        <v>0</v>
      </c>
      <c r="H367" s="23"/>
      <c r="I367" s="16">
        <f t="shared" si="193"/>
        <v>0</v>
      </c>
      <c r="J367" s="28">
        <v>0</v>
      </c>
      <c r="K367" s="28">
        <v>0</v>
      </c>
      <c r="L367" s="16">
        <f t="shared" si="182"/>
        <v>0</v>
      </c>
      <c r="M367" s="23"/>
      <c r="N367" s="28">
        <v>0</v>
      </c>
      <c r="O367" s="28">
        <v>0</v>
      </c>
      <c r="P367" s="28">
        <v>0</v>
      </c>
      <c r="Q367" s="16">
        <f t="shared" si="184"/>
        <v>0</v>
      </c>
      <c r="R367" s="23"/>
      <c r="S367" s="16">
        <f t="shared" si="185"/>
        <v>0</v>
      </c>
      <c r="T367" s="28">
        <v>19.775389999999998</v>
      </c>
      <c r="U367" s="28">
        <v>0</v>
      </c>
      <c r="V367" s="16">
        <f t="shared" si="186"/>
        <v>19.775389999999998</v>
      </c>
      <c r="W367" s="23"/>
      <c r="X367" s="16">
        <f t="shared" si="187"/>
        <v>19.775389999999998</v>
      </c>
      <c r="Y367" s="28">
        <v>175</v>
      </c>
      <c r="Z367" s="28">
        <v>-194.77539000000002</v>
      </c>
      <c r="AA367" s="16">
        <f t="shared" si="188"/>
        <v>0</v>
      </c>
      <c r="AB367" s="23"/>
      <c r="AC367" s="16">
        <f t="shared" si="189"/>
        <v>0</v>
      </c>
      <c r="AD367" s="28">
        <v>0</v>
      </c>
      <c r="AE367" s="28">
        <v>0</v>
      </c>
      <c r="AF367" s="16">
        <f t="shared" si="190"/>
        <v>0</v>
      </c>
      <c r="AG367" s="23"/>
      <c r="AH367" s="16">
        <f t="shared" si="191"/>
        <v>0</v>
      </c>
      <c r="AI367" s="28">
        <v>0</v>
      </c>
      <c r="AJ367" s="28">
        <v>0</v>
      </c>
      <c r="AK367" s="16">
        <f t="shared" si="192"/>
        <v>0</v>
      </c>
      <c r="AL367" s="28"/>
    </row>
    <row r="368" spans="2:38" outlineLevel="1" x14ac:dyDescent="0.3">
      <c r="B368" s="20" t="s">
        <v>415</v>
      </c>
      <c r="D368" s="28">
        <v>0</v>
      </c>
      <c r="E368" s="28">
        <v>0</v>
      </c>
      <c r="F368" s="28">
        <v>0</v>
      </c>
      <c r="G368" s="16">
        <f t="shared" si="183"/>
        <v>0</v>
      </c>
      <c r="H368" s="23"/>
      <c r="I368" s="16">
        <f t="shared" si="193"/>
        <v>0</v>
      </c>
      <c r="J368" s="28">
        <v>0</v>
      </c>
      <c r="K368" s="28">
        <v>0</v>
      </c>
      <c r="L368" s="16">
        <f t="shared" si="182"/>
        <v>0</v>
      </c>
      <c r="M368" s="23"/>
      <c r="N368" s="28">
        <v>0</v>
      </c>
      <c r="O368" s="28">
        <v>0</v>
      </c>
      <c r="P368" s="28">
        <v>0</v>
      </c>
      <c r="Q368" s="16">
        <f t="shared" si="184"/>
        <v>0</v>
      </c>
      <c r="R368" s="23"/>
      <c r="S368" s="16">
        <f t="shared" si="185"/>
        <v>0</v>
      </c>
      <c r="T368" s="28">
        <v>20.959150000000001</v>
      </c>
      <c r="U368" s="28">
        <v>0</v>
      </c>
      <c r="V368" s="16">
        <f t="shared" si="186"/>
        <v>20.959150000000001</v>
      </c>
      <c r="W368" s="23"/>
      <c r="X368" s="16">
        <f t="shared" si="187"/>
        <v>20.959150000000001</v>
      </c>
      <c r="Y368" s="28">
        <v>80</v>
      </c>
      <c r="Z368" s="28">
        <v>-100.95914999999999</v>
      </c>
      <c r="AA368" s="16">
        <f t="shared" si="188"/>
        <v>0</v>
      </c>
      <c r="AB368" s="23"/>
      <c r="AC368" s="16">
        <f t="shared" si="189"/>
        <v>0</v>
      </c>
      <c r="AD368" s="28">
        <v>0</v>
      </c>
      <c r="AE368" s="28">
        <v>0</v>
      </c>
      <c r="AF368" s="16">
        <f t="shared" si="190"/>
        <v>0</v>
      </c>
      <c r="AG368" s="23"/>
      <c r="AH368" s="16">
        <f t="shared" si="191"/>
        <v>0</v>
      </c>
      <c r="AI368" s="28">
        <v>0</v>
      </c>
      <c r="AJ368" s="28">
        <v>0</v>
      </c>
      <c r="AK368" s="16">
        <f t="shared" si="192"/>
        <v>0</v>
      </c>
      <c r="AL368" s="28"/>
    </row>
    <row r="369" spans="2:38" outlineLevel="1" x14ac:dyDescent="0.3">
      <c r="B369" s="20" t="s">
        <v>416</v>
      </c>
      <c r="D369" s="28">
        <v>0</v>
      </c>
      <c r="E369" s="28">
        <v>0</v>
      </c>
      <c r="F369" s="28">
        <v>0</v>
      </c>
      <c r="G369" s="16">
        <f t="shared" si="183"/>
        <v>0</v>
      </c>
      <c r="H369" s="23"/>
      <c r="I369" s="16">
        <f t="shared" si="193"/>
        <v>0</v>
      </c>
      <c r="J369" s="28">
        <v>0</v>
      </c>
      <c r="K369" s="28">
        <v>0</v>
      </c>
      <c r="L369" s="16">
        <f t="shared" si="182"/>
        <v>0</v>
      </c>
      <c r="M369" s="23"/>
      <c r="N369" s="28">
        <v>0</v>
      </c>
      <c r="O369" s="28">
        <v>0</v>
      </c>
      <c r="P369" s="28">
        <v>0</v>
      </c>
      <c r="Q369" s="16">
        <f t="shared" si="184"/>
        <v>0</v>
      </c>
      <c r="R369" s="23"/>
      <c r="S369" s="16">
        <f t="shared" si="185"/>
        <v>0</v>
      </c>
      <c r="T369" s="28">
        <v>8.9489400000000003</v>
      </c>
      <c r="U369" s="28">
        <v>0</v>
      </c>
      <c r="V369" s="16">
        <f t="shared" si="186"/>
        <v>8.9489400000000003</v>
      </c>
      <c r="W369" s="23"/>
      <c r="X369" s="16">
        <f t="shared" si="187"/>
        <v>8.9489400000000003</v>
      </c>
      <c r="Y369" s="28">
        <v>60</v>
      </c>
      <c r="Z369" s="28">
        <v>-68.948940000000007</v>
      </c>
      <c r="AA369" s="16">
        <f t="shared" si="188"/>
        <v>0</v>
      </c>
      <c r="AB369" s="23"/>
      <c r="AC369" s="16">
        <f t="shared" si="189"/>
        <v>0</v>
      </c>
      <c r="AD369" s="28">
        <v>0</v>
      </c>
      <c r="AE369" s="28">
        <v>0</v>
      </c>
      <c r="AF369" s="16">
        <f t="shared" si="190"/>
        <v>0</v>
      </c>
      <c r="AG369" s="23"/>
      <c r="AH369" s="16">
        <f t="shared" si="191"/>
        <v>0</v>
      </c>
      <c r="AI369" s="28">
        <v>0</v>
      </c>
      <c r="AJ369" s="28">
        <v>0</v>
      </c>
      <c r="AK369" s="16">
        <f t="shared" si="192"/>
        <v>0</v>
      </c>
      <c r="AL369" s="28"/>
    </row>
    <row r="370" spans="2:38" outlineLevel="1" x14ac:dyDescent="0.3">
      <c r="B370" s="20" t="s">
        <v>417</v>
      </c>
      <c r="D370" s="28">
        <v>0</v>
      </c>
      <c r="E370" s="28">
        <v>0</v>
      </c>
      <c r="F370" s="28">
        <v>0</v>
      </c>
      <c r="G370" s="16">
        <f t="shared" si="183"/>
        <v>0</v>
      </c>
      <c r="H370" s="23"/>
      <c r="I370" s="16">
        <f t="shared" si="193"/>
        <v>0</v>
      </c>
      <c r="J370" s="28">
        <v>0</v>
      </c>
      <c r="K370" s="28">
        <v>0</v>
      </c>
      <c r="L370" s="16">
        <f t="shared" si="182"/>
        <v>0</v>
      </c>
      <c r="M370" s="23"/>
      <c r="N370" s="28">
        <v>0</v>
      </c>
      <c r="O370" s="28">
        <v>0</v>
      </c>
      <c r="P370" s="28">
        <v>0</v>
      </c>
      <c r="Q370" s="16">
        <f t="shared" si="184"/>
        <v>0</v>
      </c>
      <c r="R370" s="23"/>
      <c r="S370" s="16">
        <f t="shared" si="185"/>
        <v>0</v>
      </c>
      <c r="T370" s="28">
        <v>13.75</v>
      </c>
      <c r="U370" s="28">
        <v>-13.75</v>
      </c>
      <c r="V370" s="16">
        <f t="shared" si="186"/>
        <v>0</v>
      </c>
      <c r="W370" s="23"/>
      <c r="X370" s="16">
        <f t="shared" si="187"/>
        <v>0</v>
      </c>
      <c r="Y370" s="28">
        <v>0</v>
      </c>
      <c r="Z370" s="28">
        <v>0</v>
      </c>
      <c r="AA370" s="16">
        <f t="shared" si="188"/>
        <v>0</v>
      </c>
      <c r="AB370" s="23"/>
      <c r="AC370" s="16">
        <f t="shared" si="189"/>
        <v>0</v>
      </c>
      <c r="AD370" s="28">
        <v>0</v>
      </c>
      <c r="AE370" s="28">
        <v>0</v>
      </c>
      <c r="AF370" s="16">
        <f t="shared" si="190"/>
        <v>0</v>
      </c>
      <c r="AG370" s="23"/>
      <c r="AH370" s="16">
        <f t="shared" si="191"/>
        <v>0</v>
      </c>
      <c r="AI370" s="28">
        <v>0</v>
      </c>
      <c r="AJ370" s="28">
        <v>0</v>
      </c>
      <c r="AK370" s="16">
        <f t="shared" si="192"/>
        <v>0</v>
      </c>
      <c r="AL370" s="28"/>
    </row>
    <row r="371" spans="2:38" outlineLevel="1" x14ac:dyDescent="0.3">
      <c r="B371" s="20" t="s">
        <v>418</v>
      </c>
      <c r="D371" s="28">
        <v>0</v>
      </c>
      <c r="E371" s="28">
        <v>0</v>
      </c>
      <c r="F371" s="28">
        <v>0</v>
      </c>
      <c r="G371" s="16">
        <f t="shared" si="183"/>
        <v>0</v>
      </c>
      <c r="H371" s="23"/>
      <c r="I371" s="16">
        <f t="shared" si="193"/>
        <v>0</v>
      </c>
      <c r="J371" s="28">
        <v>0</v>
      </c>
      <c r="K371" s="28">
        <v>0</v>
      </c>
      <c r="L371" s="16">
        <f t="shared" si="182"/>
        <v>0</v>
      </c>
      <c r="M371" s="23"/>
      <c r="N371" s="28">
        <v>0</v>
      </c>
      <c r="O371" s="28">
        <v>0</v>
      </c>
      <c r="P371" s="28">
        <v>0</v>
      </c>
      <c r="Q371" s="16">
        <f t="shared" si="184"/>
        <v>0</v>
      </c>
      <c r="R371" s="23"/>
      <c r="S371" s="16">
        <f t="shared" si="185"/>
        <v>0</v>
      </c>
      <c r="T371" s="28">
        <v>3.9265599999999998</v>
      </c>
      <c r="U371" s="28">
        <v>0</v>
      </c>
      <c r="V371" s="16">
        <f t="shared" si="186"/>
        <v>3.9265599999999998</v>
      </c>
      <c r="W371" s="23"/>
      <c r="X371" s="16">
        <f t="shared" si="187"/>
        <v>3.9265599999999998</v>
      </c>
      <c r="Y371" s="28">
        <v>0</v>
      </c>
      <c r="Z371" s="28">
        <v>-3.9265599999999998</v>
      </c>
      <c r="AA371" s="16">
        <f t="shared" si="188"/>
        <v>0</v>
      </c>
      <c r="AB371" s="23"/>
      <c r="AC371" s="16">
        <f t="shared" si="189"/>
        <v>0</v>
      </c>
      <c r="AD371" s="28">
        <v>0</v>
      </c>
      <c r="AE371" s="28">
        <v>0</v>
      </c>
      <c r="AF371" s="16">
        <f t="shared" si="190"/>
        <v>0</v>
      </c>
      <c r="AG371" s="23"/>
      <c r="AH371" s="16">
        <f t="shared" si="191"/>
        <v>0</v>
      </c>
      <c r="AI371" s="28">
        <v>0</v>
      </c>
      <c r="AJ371" s="28">
        <v>0</v>
      </c>
      <c r="AK371" s="16">
        <f t="shared" si="192"/>
        <v>0</v>
      </c>
      <c r="AL371" s="28"/>
    </row>
    <row r="372" spans="2:38" outlineLevel="1" x14ac:dyDescent="0.3">
      <c r="B372" s="20" t="s">
        <v>419</v>
      </c>
      <c r="D372" s="28">
        <v>0</v>
      </c>
      <c r="E372" s="28">
        <v>0</v>
      </c>
      <c r="F372" s="28">
        <v>0</v>
      </c>
      <c r="G372" s="16">
        <f t="shared" si="183"/>
        <v>0</v>
      </c>
      <c r="H372" s="23"/>
      <c r="I372" s="16">
        <f t="shared" si="193"/>
        <v>0</v>
      </c>
      <c r="J372" s="28">
        <v>0</v>
      </c>
      <c r="K372" s="28">
        <v>0</v>
      </c>
      <c r="L372" s="16">
        <f t="shared" si="182"/>
        <v>0</v>
      </c>
      <c r="M372" s="23"/>
      <c r="N372" s="28">
        <v>0</v>
      </c>
      <c r="O372" s="28">
        <v>0</v>
      </c>
      <c r="P372" s="28">
        <v>0</v>
      </c>
      <c r="Q372" s="16">
        <f t="shared" si="184"/>
        <v>0</v>
      </c>
      <c r="R372" s="23"/>
      <c r="S372" s="16">
        <f t="shared" si="185"/>
        <v>0</v>
      </c>
      <c r="T372" s="28">
        <v>0</v>
      </c>
      <c r="U372" s="28">
        <v>0</v>
      </c>
      <c r="V372" s="16">
        <f t="shared" si="186"/>
        <v>0</v>
      </c>
      <c r="W372" s="23"/>
      <c r="X372" s="16">
        <f t="shared" si="187"/>
        <v>0</v>
      </c>
      <c r="Y372" s="28">
        <v>50</v>
      </c>
      <c r="Z372" s="28">
        <v>-50</v>
      </c>
      <c r="AA372" s="16">
        <f t="shared" si="188"/>
        <v>0</v>
      </c>
      <c r="AB372" s="23"/>
      <c r="AC372" s="16">
        <f t="shared" si="189"/>
        <v>0</v>
      </c>
      <c r="AD372" s="28">
        <v>0</v>
      </c>
      <c r="AE372" s="28">
        <v>0</v>
      </c>
      <c r="AF372" s="16">
        <f t="shared" si="190"/>
        <v>0</v>
      </c>
      <c r="AG372" s="23"/>
      <c r="AH372" s="16">
        <f t="shared" si="191"/>
        <v>0</v>
      </c>
      <c r="AI372" s="28">
        <v>0</v>
      </c>
      <c r="AJ372" s="28">
        <v>0</v>
      </c>
      <c r="AK372" s="16">
        <f t="shared" si="192"/>
        <v>0</v>
      </c>
      <c r="AL372" s="28"/>
    </row>
    <row r="373" spans="2:38" outlineLevel="1" x14ac:dyDescent="0.3">
      <c r="B373" s="20" t="s">
        <v>420</v>
      </c>
      <c r="D373" s="28">
        <v>0</v>
      </c>
      <c r="E373" s="28">
        <v>0</v>
      </c>
      <c r="F373" s="28">
        <v>0</v>
      </c>
      <c r="G373" s="16">
        <f t="shared" si="183"/>
        <v>0</v>
      </c>
      <c r="H373" s="23"/>
      <c r="I373" s="16">
        <f t="shared" si="193"/>
        <v>0</v>
      </c>
      <c r="J373" s="28">
        <v>0</v>
      </c>
      <c r="K373" s="28">
        <v>0</v>
      </c>
      <c r="L373" s="16">
        <f t="shared" si="182"/>
        <v>0</v>
      </c>
      <c r="M373" s="23"/>
      <c r="N373" s="28">
        <v>0</v>
      </c>
      <c r="O373" s="28">
        <v>3.2514099999999999</v>
      </c>
      <c r="P373" s="28">
        <v>0</v>
      </c>
      <c r="Q373" s="16">
        <f t="shared" si="184"/>
        <v>3.2514099999999999</v>
      </c>
      <c r="R373" s="23"/>
      <c r="S373" s="16">
        <f t="shared" si="185"/>
        <v>3.2514099999999999</v>
      </c>
      <c r="T373" s="28">
        <v>120.23378</v>
      </c>
      <c r="U373" s="28">
        <v>0</v>
      </c>
      <c r="V373" s="16">
        <f t="shared" si="186"/>
        <v>123.48518999999999</v>
      </c>
      <c r="W373" s="23"/>
      <c r="X373" s="16">
        <f t="shared" si="187"/>
        <v>123.48518999999999</v>
      </c>
      <c r="Y373" s="28">
        <v>0</v>
      </c>
      <c r="Z373" s="28">
        <v>-123.48519</v>
      </c>
      <c r="AA373" s="16">
        <f t="shared" si="188"/>
        <v>0</v>
      </c>
      <c r="AB373" s="23"/>
      <c r="AC373" s="16">
        <f t="shared" si="189"/>
        <v>0</v>
      </c>
      <c r="AD373" s="28">
        <v>0</v>
      </c>
      <c r="AE373" s="28">
        <v>0</v>
      </c>
      <c r="AF373" s="16">
        <f t="shared" si="190"/>
        <v>0</v>
      </c>
      <c r="AG373" s="23"/>
      <c r="AH373" s="16">
        <f t="shared" si="191"/>
        <v>0</v>
      </c>
      <c r="AI373" s="28">
        <v>0</v>
      </c>
      <c r="AJ373" s="28">
        <v>0</v>
      </c>
      <c r="AK373" s="16">
        <f t="shared" si="192"/>
        <v>0</v>
      </c>
      <c r="AL373" s="28"/>
    </row>
    <row r="374" spans="2:38" outlineLevel="1" x14ac:dyDescent="0.3">
      <c r="B374" s="20" t="s">
        <v>421</v>
      </c>
      <c r="D374" s="28">
        <v>0</v>
      </c>
      <c r="E374" s="28">
        <v>0</v>
      </c>
      <c r="F374" s="28">
        <v>0</v>
      </c>
      <c r="G374" s="16">
        <f t="shared" si="183"/>
        <v>0</v>
      </c>
      <c r="H374" s="23"/>
      <c r="I374" s="16">
        <f t="shared" si="193"/>
        <v>0</v>
      </c>
      <c r="J374" s="28">
        <v>0</v>
      </c>
      <c r="K374" s="28">
        <v>0</v>
      </c>
      <c r="L374" s="16">
        <f t="shared" si="182"/>
        <v>0</v>
      </c>
      <c r="M374" s="23"/>
      <c r="N374" s="28">
        <v>0</v>
      </c>
      <c r="O374" s="28">
        <v>0.21768000000000001</v>
      </c>
      <c r="P374" s="28">
        <v>0</v>
      </c>
      <c r="Q374" s="16">
        <f t="shared" si="184"/>
        <v>0.21768000000000001</v>
      </c>
      <c r="R374" s="23"/>
      <c r="S374" s="16">
        <f t="shared" si="185"/>
        <v>0.21768000000000001</v>
      </c>
      <c r="T374" s="28">
        <v>8.3364399999999996</v>
      </c>
      <c r="U374" s="28">
        <v>-8.5541200000000011</v>
      </c>
      <c r="V374" s="16">
        <f t="shared" si="186"/>
        <v>0</v>
      </c>
      <c r="W374" s="23"/>
      <c r="X374" s="16">
        <f t="shared" si="187"/>
        <v>0</v>
      </c>
      <c r="Y374" s="28">
        <v>0</v>
      </c>
      <c r="Z374" s="28">
        <v>0</v>
      </c>
      <c r="AA374" s="16">
        <f t="shared" si="188"/>
        <v>0</v>
      </c>
      <c r="AB374" s="23"/>
      <c r="AC374" s="16">
        <f t="shared" si="189"/>
        <v>0</v>
      </c>
      <c r="AD374" s="28">
        <v>0</v>
      </c>
      <c r="AE374" s="28">
        <v>0</v>
      </c>
      <c r="AF374" s="16">
        <f t="shared" si="190"/>
        <v>0</v>
      </c>
      <c r="AG374" s="23"/>
      <c r="AH374" s="16">
        <f t="shared" si="191"/>
        <v>0</v>
      </c>
      <c r="AI374" s="28">
        <v>0</v>
      </c>
      <c r="AJ374" s="28">
        <v>0</v>
      </c>
      <c r="AK374" s="16">
        <f t="shared" si="192"/>
        <v>0</v>
      </c>
      <c r="AL374" s="28"/>
    </row>
    <row r="375" spans="2:38" x14ac:dyDescent="0.3">
      <c r="B375" s="6" t="s">
        <v>52</v>
      </c>
      <c r="C375" s="6"/>
      <c r="D375" s="29">
        <f>SUBTOTAL(9,D305:D374)</f>
        <v>2712.9800100000002</v>
      </c>
      <c r="E375" s="29">
        <f>SUBTOTAL(9,E305:E374)</f>
        <v>2934.9334599999997</v>
      </c>
      <c r="F375" s="29">
        <f>SUBTOTAL(9,F305:F374)</f>
        <v>-2635.8646899999999</v>
      </c>
      <c r="G375" s="29">
        <f>SUBTOTAL(9,G305:G374)</f>
        <v>3012.048780000001</v>
      </c>
      <c r="H375" s="30"/>
      <c r="I375" s="29">
        <f>SUBTOTAL(9,I305:I374)</f>
        <v>3012.048780000001</v>
      </c>
      <c r="J375" s="29">
        <f>SUBTOTAL(9,J305:J374)</f>
        <v>2489</v>
      </c>
      <c r="K375" s="29">
        <f>SUBTOTAL(9,K305:K374)</f>
        <v>-2917.3971499999998</v>
      </c>
      <c r="L375" s="29">
        <f>SUBTOTAL(9,L305:L374)</f>
        <v>2583.6516300000012</v>
      </c>
      <c r="M375" s="30"/>
      <c r="N375" s="29">
        <f>SUBTOTAL(9,N305:N374)</f>
        <v>2712.9800099999993</v>
      </c>
      <c r="O375" s="29">
        <f>SUBTOTAL(9,O305:O374)</f>
        <v>3195.8256899999992</v>
      </c>
      <c r="P375" s="29">
        <f>SUBTOTAL(9,P305:P374)</f>
        <v>-2283.7269899999997</v>
      </c>
      <c r="Q375" s="29">
        <f>SUBTOTAL(9,Q305:Q374)</f>
        <v>3625.0787099999998</v>
      </c>
      <c r="R375" s="30"/>
      <c r="S375" s="29">
        <f>SUBTOTAL(9,S305:S374)</f>
        <v>3625.0787099999998</v>
      </c>
      <c r="T375" s="29">
        <f>SUBTOTAL(9,T305:T374)</f>
        <v>3246.6103600000001</v>
      </c>
      <c r="U375" s="29">
        <f>SUBTOTAL(9,U305:U374)</f>
        <v>-2894.9537400000004</v>
      </c>
      <c r="V375" s="29">
        <f>SUBTOTAL(9,V305:V374)</f>
        <v>3976.7353299999995</v>
      </c>
      <c r="W375" s="30"/>
      <c r="X375" s="29">
        <f>SUBTOTAL(9,X305:X374)</f>
        <v>3976.7353299999995</v>
      </c>
      <c r="Y375" s="29">
        <f>SUBTOTAL(9,Y305:Y374)</f>
        <v>2472</v>
      </c>
      <c r="Z375" s="29">
        <f>SUBTOTAL(9,Z305:Z374)</f>
        <v>-2992.7039500000001</v>
      </c>
      <c r="AA375" s="29">
        <f>SUBTOTAL(9,AA305:AA374)</f>
        <v>3456.0313800000004</v>
      </c>
      <c r="AB375" s="30"/>
      <c r="AC375" s="29">
        <f>SUBTOTAL(9,AC305:AC374)</f>
        <v>3456.0313800000004</v>
      </c>
      <c r="AD375" s="29">
        <f>SUBTOTAL(9,AD305:AD374)</f>
        <v>1209</v>
      </c>
      <c r="AE375" s="29">
        <f>SUBTOTAL(9,AE305:AE374)</f>
        <v>-484</v>
      </c>
      <c r="AF375" s="29">
        <f>SUBTOTAL(9,AF305:AF374)</f>
        <v>4181.0313800000004</v>
      </c>
      <c r="AG375" s="30"/>
      <c r="AH375" s="29">
        <f>SUBTOTAL(9,AH305:AH374)</f>
        <v>4181.0313800000004</v>
      </c>
      <c r="AI375" s="29">
        <f>SUBTOTAL(9,AI305:AI374)</f>
        <v>844</v>
      </c>
      <c r="AJ375" s="29">
        <f>SUBTOTAL(9,AJ305:AJ374)</f>
        <v>-444</v>
      </c>
      <c r="AK375" s="29">
        <f>SUBTOTAL(9,AK305:AK374)</f>
        <v>4581.0313800000004</v>
      </c>
      <c r="AL375" s="29"/>
    </row>
    <row r="376" spans="2:38" ht="7.95" customHeight="1" x14ac:dyDescent="0.3">
      <c r="D376" s="16"/>
      <c r="E376" s="16"/>
      <c r="F376" s="16"/>
      <c r="G376" s="16"/>
      <c r="H376" s="23"/>
      <c r="I376" s="16"/>
      <c r="J376" s="16"/>
      <c r="K376" s="16"/>
      <c r="L376" s="16"/>
      <c r="M376" s="23"/>
      <c r="N376" s="16"/>
      <c r="O376" s="16"/>
      <c r="P376" s="16"/>
      <c r="Q376" s="16"/>
      <c r="R376" s="23"/>
      <c r="S376" s="16"/>
      <c r="T376" s="16"/>
      <c r="U376" s="16"/>
      <c r="V376" s="16"/>
      <c r="W376" s="23"/>
      <c r="X376" s="16"/>
      <c r="Y376" s="16"/>
      <c r="Z376" s="16"/>
      <c r="AA376" s="16"/>
      <c r="AB376" s="23"/>
      <c r="AC376" s="16"/>
      <c r="AD376" s="16"/>
      <c r="AE376" s="16"/>
      <c r="AF376" s="16"/>
      <c r="AG376" s="23"/>
      <c r="AH376" s="16"/>
      <c r="AI376" s="16"/>
      <c r="AJ376" s="16"/>
      <c r="AK376" s="16"/>
      <c r="AL376" s="16"/>
    </row>
    <row r="377" spans="2:38" ht="15" thickBot="1" x14ac:dyDescent="0.35">
      <c r="B377" s="10" t="s">
        <v>51</v>
      </c>
      <c r="C377" s="10"/>
      <c r="D377" s="32">
        <f>SUBTOTAL(9,D9:D375)</f>
        <v>53402.488079999996</v>
      </c>
      <c r="E377" s="32">
        <f>SUBTOTAL(9,E9:E375)</f>
        <v>80567.840479999999</v>
      </c>
      <c r="F377" s="32">
        <f>SUBTOTAL(9,F9:F375)</f>
        <v>-26717.965790000006</v>
      </c>
      <c r="G377" s="32">
        <f>SUBTOTAL(9,G9:G375)</f>
        <v>107252.36276999999</v>
      </c>
      <c r="H377" s="30"/>
      <c r="I377" s="32">
        <f>SUBTOTAL(9,I9:I375)</f>
        <v>107252.36276999999</v>
      </c>
      <c r="J377" s="32">
        <f>SUBTOTAL(9,J9:J375)</f>
        <v>108571.02025</v>
      </c>
      <c r="K377" s="32">
        <f>SUBTOTAL(9,K9:K375)</f>
        <v>-59858.070310000003</v>
      </c>
      <c r="L377" s="32">
        <f>SUBTOTAL(9,L9:L375)</f>
        <v>155965.31270999997</v>
      </c>
      <c r="M377" s="30"/>
      <c r="N377" s="32">
        <f>SUBTOTAL(9,N9:N375)</f>
        <v>53402.488079999996</v>
      </c>
      <c r="O377" s="32">
        <f>SUBTOTAL(9,O9:O375)</f>
        <v>76273.940979999912</v>
      </c>
      <c r="P377" s="32">
        <f>SUBTOTAL(9,P9:P375)</f>
        <v>-36626.521859999986</v>
      </c>
      <c r="Q377" s="32">
        <f>SUBTOTAL(9,Q9:Q375)</f>
        <v>93049.907200000016</v>
      </c>
      <c r="R377" s="30"/>
      <c r="S377" s="32">
        <f>SUBTOTAL(9,S9:S375)</f>
        <v>93049.907200000016</v>
      </c>
      <c r="T377" s="32">
        <f>SUBTOTAL(9,T9:T375)</f>
        <v>55654.321730000047</v>
      </c>
      <c r="U377" s="32">
        <f>SUBTOTAL(9,U9:U375)</f>
        <v>-23355.072159999996</v>
      </c>
      <c r="V377" s="32">
        <f>SUBTOTAL(9,V9:V375)</f>
        <v>125349.15676999997</v>
      </c>
      <c r="W377" s="30"/>
      <c r="X377" s="32">
        <f>SUBTOTAL(9,X9:X375)</f>
        <v>125349.15676999997</v>
      </c>
      <c r="Y377" s="32">
        <f>SUBTOTAL(9,Y9:Y375)</f>
        <v>112285.02817999998</v>
      </c>
      <c r="Z377" s="32">
        <f>SUBTOTAL(9,Z9:Z375)</f>
        <v>-109481.47042999996</v>
      </c>
      <c r="AA377" s="32">
        <f>SUBTOTAL(9,AA9:AA375)</f>
        <v>128152.71451999999</v>
      </c>
      <c r="AB377" s="30"/>
      <c r="AC377" s="32">
        <f>SUBTOTAL(9,AC9:AC375)</f>
        <v>128152.71451999999</v>
      </c>
      <c r="AD377" s="32">
        <f>SUBTOTAL(9,AD9:AD375)</f>
        <v>134197.32</v>
      </c>
      <c r="AE377" s="32">
        <f>SUBTOTAL(9,AE9:AE375)</f>
        <v>-170053.90283000001</v>
      </c>
      <c r="AF377" s="32">
        <f>SUBTOTAL(9,AF9:AF375)</f>
        <v>92296.131689999995</v>
      </c>
      <c r="AG377" s="30"/>
      <c r="AH377" s="32">
        <f>SUBTOTAL(9,AH9:AH375)</f>
        <v>92296.131689999995</v>
      </c>
      <c r="AI377" s="32">
        <f>SUBTOTAL(9,AI9:AI375)</f>
        <v>125349.89000000001</v>
      </c>
      <c r="AJ377" s="32">
        <f>SUBTOTAL(9,AJ9:AJ375)</f>
        <v>-92741.330159999998</v>
      </c>
      <c r="AK377" s="32">
        <f>SUBTOTAL(9,AK9:AK375)</f>
        <v>124904.69153</v>
      </c>
      <c r="AL377" s="32"/>
    </row>
    <row r="378" spans="2:38" ht="15" thickTop="1" x14ac:dyDescent="0.3">
      <c r="D378" s="16"/>
      <c r="E378" s="16"/>
      <c r="F378" s="16"/>
      <c r="G378" s="16"/>
      <c r="H378" s="16"/>
      <c r="I378" s="16"/>
      <c r="J378" s="16"/>
      <c r="K378" s="16"/>
      <c r="L378" s="16"/>
      <c r="M378" s="23"/>
      <c r="N378" s="16"/>
      <c r="O378" s="16"/>
      <c r="P378" s="16"/>
      <c r="Q378" s="16"/>
      <c r="R378" s="23"/>
      <c r="S378" s="16"/>
      <c r="T378" s="16"/>
      <c r="U378" s="16"/>
      <c r="V378" s="16"/>
      <c r="W378" s="23"/>
      <c r="X378" s="16"/>
      <c r="Y378" s="16"/>
      <c r="Z378" s="16"/>
      <c r="AA378" s="16"/>
      <c r="AB378" s="23"/>
      <c r="AC378" s="16"/>
      <c r="AD378" s="16"/>
      <c r="AE378" s="16"/>
      <c r="AF378" s="16"/>
      <c r="AG378" s="23"/>
      <c r="AH378" s="16"/>
      <c r="AI378" s="16"/>
      <c r="AJ378" s="16"/>
      <c r="AK378" s="16"/>
      <c r="AL378" s="16"/>
    </row>
    <row r="379" spans="2:38" x14ac:dyDescent="0.3">
      <c r="B379" s="6" t="s">
        <v>87</v>
      </c>
      <c r="D379" s="16"/>
      <c r="E379" s="16"/>
      <c r="F379" s="16"/>
      <c r="G379" s="16"/>
      <c r="H379" s="16"/>
      <c r="I379" s="16"/>
      <c r="J379" s="16"/>
      <c r="K379" s="16"/>
      <c r="L379" s="16"/>
      <c r="M379" s="23"/>
      <c r="N379" s="16"/>
      <c r="O379" s="16"/>
      <c r="P379" s="16"/>
      <c r="Q379" s="16"/>
      <c r="R379" s="23"/>
      <c r="S379" s="16"/>
      <c r="T379" s="16"/>
      <c r="U379" s="16"/>
      <c r="V379" s="16"/>
      <c r="W379" s="23"/>
      <c r="X379" s="16"/>
      <c r="Y379" s="16"/>
      <c r="Z379" s="16"/>
      <c r="AA379" s="16"/>
      <c r="AB379" s="23"/>
      <c r="AC379" s="16"/>
      <c r="AD379" s="16"/>
      <c r="AE379" s="16"/>
      <c r="AF379" s="16"/>
      <c r="AG379" s="23"/>
      <c r="AH379" s="16"/>
      <c r="AI379" s="16"/>
      <c r="AJ379" s="16"/>
      <c r="AK379" s="16"/>
      <c r="AL379" s="16"/>
    </row>
    <row r="380" spans="2:38" x14ac:dyDescent="0.3">
      <c r="B380" s="17" t="s">
        <v>422</v>
      </c>
      <c r="D380" s="16">
        <v>-7026.1264600000013</v>
      </c>
      <c r="E380" s="16">
        <v>-3847.9119999999998</v>
      </c>
      <c r="F380" s="16">
        <v>0</v>
      </c>
      <c r="G380" s="16">
        <f>SUM(D380:F380)</f>
        <v>-10874.038460000002</v>
      </c>
      <c r="H380" s="23"/>
      <c r="I380" s="16">
        <f>G380</f>
        <v>-10874.038460000002</v>
      </c>
      <c r="J380" s="16">
        <v>-5625.9615400000002</v>
      </c>
      <c r="K380" s="16">
        <v>0</v>
      </c>
      <c r="L380" s="16">
        <f>SUM(I380:K380)</f>
        <v>-16500</v>
      </c>
      <c r="M380" s="23"/>
      <c r="N380" s="16">
        <v>-7026.1264600000004</v>
      </c>
      <c r="O380" s="16">
        <v>-3847.9123</v>
      </c>
      <c r="P380" s="16">
        <v>0</v>
      </c>
      <c r="Q380" s="16">
        <f>SUM(N380:P380)</f>
        <v>-10874.038759999999</v>
      </c>
      <c r="R380" s="23"/>
      <c r="S380" s="16">
        <f>Q380</f>
        <v>-10874.038759999999</v>
      </c>
      <c r="T380" s="16">
        <v>-2969.2357400000001</v>
      </c>
      <c r="U380" s="16">
        <v>0</v>
      </c>
      <c r="V380" s="16">
        <f>SUM(S380:U380)</f>
        <v>-13843.2745</v>
      </c>
      <c r="W380" s="23"/>
      <c r="X380" s="16">
        <f>V380</f>
        <v>-13843.2745</v>
      </c>
      <c r="Y380" s="16">
        <v>-2656.7252100000001</v>
      </c>
      <c r="Z380" s="16">
        <v>0</v>
      </c>
      <c r="AA380" s="16">
        <f>SUM(X380:Z380)</f>
        <v>-16499.99971</v>
      </c>
      <c r="AB380" s="23"/>
      <c r="AC380" s="16">
        <f>AA380</f>
        <v>-16499.99971</v>
      </c>
      <c r="AD380" s="16">
        <v>0</v>
      </c>
      <c r="AE380" s="16">
        <v>16499.99971</v>
      </c>
      <c r="AF380" s="16">
        <f>SUM(AC380:AE380)</f>
        <v>0</v>
      </c>
      <c r="AG380" s="23"/>
      <c r="AH380" s="16">
        <f>AF380</f>
        <v>0</v>
      </c>
      <c r="AI380" s="16">
        <v>0</v>
      </c>
      <c r="AJ380" s="16">
        <v>0</v>
      </c>
      <c r="AK380" s="16">
        <f>SUM(AH380:AJ380)</f>
        <v>0</v>
      </c>
      <c r="AL380" s="16"/>
    </row>
    <row r="381" spans="2:38" s="6" customFormat="1" x14ac:dyDescent="0.3">
      <c r="B381" s="17" t="s">
        <v>423</v>
      </c>
      <c r="C381"/>
      <c r="D381" s="16">
        <v>-4900.9201299999995</v>
      </c>
      <c r="E381" s="16">
        <v>-1497.99371</v>
      </c>
      <c r="F381" s="16">
        <v>176.01400000000001</v>
      </c>
      <c r="G381" s="16">
        <f>SUM(D381:F381)</f>
        <v>-6222.8998399999991</v>
      </c>
      <c r="H381" s="23"/>
      <c r="I381" s="16">
        <f>G381</f>
        <v>-6222.8998399999991</v>
      </c>
      <c r="J381" s="16">
        <v>-307.80020000000002</v>
      </c>
      <c r="K381" s="16">
        <v>1035.5640000000001</v>
      </c>
      <c r="L381" s="16">
        <f>SUM(I381:K381)</f>
        <v>-5495.1360399999985</v>
      </c>
      <c r="M381" s="23"/>
      <c r="N381" s="16">
        <v>-4900.9201299999995</v>
      </c>
      <c r="O381" s="16">
        <v>-1822.4255700000001</v>
      </c>
      <c r="P381" s="16">
        <v>500.44615999999996</v>
      </c>
      <c r="Q381" s="16">
        <f>SUM(N381:P381)</f>
        <v>-6222.8995400000003</v>
      </c>
      <c r="R381" s="23"/>
      <c r="S381" s="16">
        <f>Q381</f>
        <v>-6222.8995400000003</v>
      </c>
      <c r="T381" s="16">
        <v>66.488979999999998</v>
      </c>
      <c r="U381" s="16">
        <v>0</v>
      </c>
      <c r="V381" s="16">
        <f>SUM(S381:U381)</f>
        <v>-6156.4105600000003</v>
      </c>
      <c r="W381" s="23"/>
      <c r="X381" s="16">
        <f>V381</f>
        <v>-6156.4105600000003</v>
      </c>
      <c r="Y381" s="16">
        <v>0</v>
      </c>
      <c r="Z381" s="16">
        <v>6156.4105599999994</v>
      </c>
      <c r="AA381" s="16">
        <f>SUM(X381:Z381)</f>
        <v>0</v>
      </c>
      <c r="AB381" s="23"/>
      <c r="AC381" s="16">
        <f>AA381</f>
        <v>0</v>
      </c>
      <c r="AD381" s="16">
        <v>0</v>
      </c>
      <c r="AE381" s="16">
        <v>0</v>
      </c>
      <c r="AF381" s="16">
        <f>SUM(AC381:AE381)</f>
        <v>0</v>
      </c>
      <c r="AG381" s="23"/>
      <c r="AH381" s="16">
        <f>AF381</f>
        <v>0</v>
      </c>
      <c r="AI381" s="16">
        <v>0</v>
      </c>
      <c r="AJ381" s="16">
        <v>0</v>
      </c>
      <c r="AK381" s="16">
        <f>SUM(AH381:AJ381)</f>
        <v>0</v>
      </c>
      <c r="AL381" s="16"/>
    </row>
    <row r="382" spans="2:38" s="6" customFormat="1" x14ac:dyDescent="0.3">
      <c r="B382" s="17" t="s">
        <v>424</v>
      </c>
      <c r="C382"/>
      <c r="D382" s="16">
        <v>0</v>
      </c>
      <c r="E382" s="16">
        <v>-4407.4610000000002</v>
      </c>
      <c r="F382" s="16">
        <v>0</v>
      </c>
      <c r="G382" s="16">
        <f>SUM(D382:F382)</f>
        <v>-4407.4610000000002</v>
      </c>
      <c r="H382" s="23"/>
      <c r="I382" s="16">
        <f>G382</f>
        <v>-4407.4610000000002</v>
      </c>
      <c r="J382" s="16">
        <v>-113.012</v>
      </c>
      <c r="K382" s="16">
        <v>0</v>
      </c>
      <c r="L382" s="16">
        <f>SUM(I382:K382)</f>
        <v>-4520.473</v>
      </c>
      <c r="M382" s="23"/>
      <c r="N382" s="16">
        <v>0</v>
      </c>
      <c r="O382" s="16">
        <v>-4520.473</v>
      </c>
      <c r="P382" s="16">
        <v>4520.473</v>
      </c>
      <c r="Q382" s="16">
        <f>SUM(N382:P382)</f>
        <v>0</v>
      </c>
      <c r="R382" s="23"/>
      <c r="S382" s="16">
        <f>Q382</f>
        <v>0</v>
      </c>
      <c r="T382" s="16">
        <v>0</v>
      </c>
      <c r="U382" s="16">
        <v>0</v>
      </c>
      <c r="V382" s="16">
        <f>SUM(S382:U382)</f>
        <v>0</v>
      </c>
      <c r="W382" s="23"/>
      <c r="X382" s="16">
        <f>V382</f>
        <v>0</v>
      </c>
      <c r="Y382" s="16">
        <v>0</v>
      </c>
      <c r="Z382" s="16">
        <v>0</v>
      </c>
      <c r="AA382" s="16">
        <f>SUM(X382:Z382)</f>
        <v>0</v>
      </c>
      <c r="AB382" s="23"/>
      <c r="AC382" s="16">
        <f>AA382</f>
        <v>0</v>
      </c>
      <c r="AD382" s="16">
        <v>0</v>
      </c>
      <c r="AE382" s="16">
        <v>0</v>
      </c>
      <c r="AF382" s="16">
        <f>SUM(AC382:AE382)</f>
        <v>0</v>
      </c>
      <c r="AG382" s="23"/>
      <c r="AH382" s="16">
        <f>AF382</f>
        <v>0</v>
      </c>
      <c r="AI382" s="16">
        <v>0</v>
      </c>
      <c r="AJ382" s="16">
        <v>0</v>
      </c>
      <c r="AK382" s="16">
        <f>SUM(AH382:AJ382)</f>
        <v>0</v>
      </c>
      <c r="AL382" s="16"/>
    </row>
    <row r="383" spans="2:38" x14ac:dyDescent="0.3">
      <c r="B383" s="6" t="s">
        <v>52</v>
      </c>
      <c r="D383" s="16">
        <f>SUBTOTAL(9,D380:D382)</f>
        <v>-11927.046590000002</v>
      </c>
      <c r="E383" s="16">
        <f>SUBTOTAL(9,E380:E382)</f>
        <v>-9753.3667100000002</v>
      </c>
      <c r="F383" s="16">
        <f>SUBTOTAL(9,F380:F382)</f>
        <v>176.01400000000001</v>
      </c>
      <c r="G383" s="16">
        <f>SUBTOTAL(9,G380:G382)</f>
        <v>-21504.399300000001</v>
      </c>
      <c r="H383" s="23"/>
      <c r="I383" s="16">
        <f>SUBTOTAL(9,I380:I382)</f>
        <v>-21504.399300000001</v>
      </c>
      <c r="J383" s="16">
        <f>SUBTOTAL(9,J380:J382)</f>
        <v>-6046.7737399999996</v>
      </c>
      <c r="K383" s="16">
        <f>SUBTOTAL(9,K380:K382)</f>
        <v>1035.5640000000001</v>
      </c>
      <c r="L383" s="16">
        <f>SUBTOTAL(9,L380:L382)</f>
        <v>-26515.609039999996</v>
      </c>
      <c r="M383" s="23"/>
      <c r="N383" s="16">
        <f>SUBTOTAL(9,N380:N382)</f>
        <v>-11927.04659</v>
      </c>
      <c r="O383" s="16">
        <f>SUBTOTAL(9,O380:O382)</f>
        <v>-10190.810870000001</v>
      </c>
      <c r="P383" s="16">
        <f>SUBTOTAL(9,P380:P382)</f>
        <v>5020.9191599999995</v>
      </c>
      <c r="Q383" s="16">
        <f>SUBTOTAL(9,Q380:Q382)</f>
        <v>-17096.938300000002</v>
      </c>
      <c r="R383" s="23"/>
      <c r="S383" s="16">
        <f>SUBTOTAL(9,S380:S382)</f>
        <v>-17096.938300000002</v>
      </c>
      <c r="T383" s="16">
        <f>SUBTOTAL(9,T380:T382)</f>
        <v>-2902.74676</v>
      </c>
      <c r="U383" s="16">
        <f>SUBTOTAL(9,U380:U382)</f>
        <v>0</v>
      </c>
      <c r="V383" s="16">
        <f>SUBTOTAL(9,V380:V382)</f>
        <v>-19999.68506</v>
      </c>
      <c r="W383" s="23"/>
      <c r="X383" s="16">
        <f>SUBTOTAL(9,X380:X382)</f>
        <v>-19999.68506</v>
      </c>
      <c r="Y383" s="16">
        <f>SUBTOTAL(9,Y380:Y382)</f>
        <v>-2656.7252100000001</v>
      </c>
      <c r="Z383" s="16">
        <f>SUBTOTAL(9,Z380:Z382)</f>
        <v>6156.4105599999994</v>
      </c>
      <c r="AA383" s="16">
        <f>SUBTOTAL(9,AA380:AA382)</f>
        <v>-16499.99971</v>
      </c>
      <c r="AB383" s="23"/>
      <c r="AC383" s="16">
        <f>SUBTOTAL(9,AC380:AC382)</f>
        <v>-16499.99971</v>
      </c>
      <c r="AD383" s="16">
        <f>SUBTOTAL(9,AD380:AD382)</f>
        <v>0</v>
      </c>
      <c r="AE383" s="16">
        <f>SUBTOTAL(9,AE380:AE382)</f>
        <v>16499.99971</v>
      </c>
      <c r="AF383" s="16">
        <f>SUBTOTAL(9,AF380:AF382)</f>
        <v>0</v>
      </c>
      <c r="AG383" s="23"/>
      <c r="AH383" s="16">
        <f>SUBTOTAL(9,AH380:AH382)</f>
        <v>0</v>
      </c>
      <c r="AI383" s="16">
        <f>SUBTOTAL(9,AI380:AI382)</f>
        <v>0</v>
      </c>
      <c r="AJ383" s="16">
        <f>SUBTOTAL(9,AJ380:AJ382)</f>
        <v>0</v>
      </c>
      <c r="AK383" s="16">
        <f>SUBTOTAL(9,AK380:AK382)</f>
        <v>0</v>
      </c>
      <c r="AL383" s="16"/>
    </row>
    <row r="384" spans="2:38" x14ac:dyDescent="0.3">
      <c r="B384" s="6"/>
      <c r="D384" s="16"/>
      <c r="E384" s="16"/>
      <c r="F384" s="16"/>
      <c r="G384" s="16"/>
      <c r="H384" s="23"/>
      <c r="I384" s="16"/>
      <c r="J384" s="16"/>
      <c r="K384" s="16"/>
      <c r="L384" s="16"/>
      <c r="M384" s="23"/>
      <c r="N384" s="16"/>
      <c r="O384" s="16"/>
      <c r="P384" s="16"/>
      <c r="Q384" s="16"/>
      <c r="R384" s="23"/>
      <c r="S384" s="16"/>
      <c r="T384" s="16"/>
      <c r="U384" s="16"/>
      <c r="V384" s="16"/>
      <c r="W384" s="23"/>
      <c r="X384" s="16"/>
      <c r="Y384" s="16"/>
      <c r="Z384" s="16"/>
      <c r="AA384" s="16"/>
      <c r="AB384" s="23"/>
      <c r="AC384" s="16"/>
      <c r="AD384" s="16"/>
      <c r="AE384" s="16"/>
      <c r="AF384" s="16"/>
      <c r="AG384" s="23"/>
      <c r="AH384" s="16"/>
      <c r="AI384" s="16"/>
      <c r="AJ384" s="16"/>
      <c r="AK384" s="16"/>
      <c r="AL384" s="16"/>
    </row>
    <row r="385" spans="2:38" x14ac:dyDescent="0.3">
      <c r="B385" s="6" t="s">
        <v>88</v>
      </c>
      <c r="D385" s="16"/>
      <c r="E385" s="16"/>
      <c r="F385" s="16"/>
      <c r="G385" s="16"/>
      <c r="H385" s="23"/>
      <c r="I385" s="16"/>
      <c r="J385" s="16"/>
      <c r="K385" s="16"/>
      <c r="L385" s="16"/>
      <c r="M385" s="23"/>
      <c r="N385" s="16"/>
      <c r="O385" s="16"/>
      <c r="P385" s="16"/>
      <c r="Q385" s="16"/>
      <c r="R385" s="23"/>
      <c r="S385" s="16"/>
      <c r="T385" s="16"/>
      <c r="U385" s="16"/>
      <c r="V385" s="16"/>
      <c r="W385" s="23"/>
      <c r="X385" s="16"/>
      <c r="Y385" s="16"/>
      <c r="Z385" s="16"/>
      <c r="AA385" s="16"/>
      <c r="AB385" s="23"/>
      <c r="AC385" s="16"/>
      <c r="AD385" s="16"/>
      <c r="AE385" s="16"/>
      <c r="AF385" s="16"/>
      <c r="AG385" s="23"/>
      <c r="AH385" s="16"/>
      <c r="AI385" s="16"/>
      <c r="AJ385" s="16"/>
      <c r="AK385" s="16"/>
      <c r="AL385" s="16"/>
    </row>
    <row r="386" spans="2:38" x14ac:dyDescent="0.3">
      <c r="B386" s="17" t="s">
        <v>425</v>
      </c>
      <c r="D386" s="16">
        <v>-860.67630000000008</v>
      </c>
      <c r="E386" s="16">
        <v>-400</v>
      </c>
      <c r="F386" s="16">
        <v>1260.6763000000001</v>
      </c>
      <c r="G386" s="16">
        <f>SUM(D386:F386)</f>
        <v>0</v>
      </c>
      <c r="H386" s="23"/>
      <c r="I386" s="16">
        <f>G386</f>
        <v>0</v>
      </c>
      <c r="J386" s="16">
        <v>-400</v>
      </c>
      <c r="K386" s="16">
        <v>400</v>
      </c>
      <c r="L386" s="16">
        <f>SUM(I386:K386)</f>
        <v>0</v>
      </c>
      <c r="M386" s="23"/>
      <c r="N386" s="16">
        <v>-860.67630000000008</v>
      </c>
      <c r="O386" s="16">
        <v>-466.92277000000001</v>
      </c>
      <c r="P386" s="16">
        <v>88.028139999999993</v>
      </c>
      <c r="Q386" s="16">
        <f>SUM(N386:P386)</f>
        <v>-1239.5709300000003</v>
      </c>
      <c r="R386" s="23"/>
      <c r="S386" s="16">
        <f>Q386</f>
        <v>-1239.5709300000003</v>
      </c>
      <c r="T386" s="16">
        <v>-1019.30024</v>
      </c>
      <c r="U386" s="16">
        <v>1032.5776700000001</v>
      </c>
      <c r="V386" s="16">
        <f>SUM(S386:U386)</f>
        <v>-1226.2935000000002</v>
      </c>
      <c r="W386" s="23"/>
      <c r="X386" s="16">
        <f>V386</f>
        <v>-1226.2935000000002</v>
      </c>
      <c r="Y386" s="16">
        <v>-400</v>
      </c>
      <c r="Z386" s="16">
        <v>1626.2935</v>
      </c>
      <c r="AA386" s="16">
        <f>SUM(X386:Z386)</f>
        <v>0</v>
      </c>
      <c r="AB386" s="23"/>
      <c r="AC386" s="16">
        <f>AA386</f>
        <v>0</v>
      </c>
      <c r="AD386" s="16">
        <v>-400</v>
      </c>
      <c r="AE386" s="16">
        <v>400</v>
      </c>
      <c r="AF386" s="16">
        <f>SUM(AC386:AE386)</f>
        <v>0</v>
      </c>
      <c r="AG386" s="23"/>
      <c r="AH386" s="16">
        <f>AF386</f>
        <v>0</v>
      </c>
      <c r="AI386" s="16">
        <v>-400</v>
      </c>
      <c r="AJ386" s="16">
        <v>400</v>
      </c>
      <c r="AK386" s="16">
        <f>SUM(AH386:AJ386)</f>
        <v>0</v>
      </c>
      <c r="AL386" s="16"/>
    </row>
    <row r="387" spans="2:38" x14ac:dyDescent="0.3">
      <c r="B387" s="17" t="s">
        <v>426</v>
      </c>
      <c r="D387" s="16">
        <v>0</v>
      </c>
      <c r="E387" s="16">
        <v>-433.57489000000004</v>
      </c>
      <c r="F387" s="16">
        <v>433.57489000000004</v>
      </c>
      <c r="G387" s="16">
        <f>SUM(D387:F387)</f>
        <v>0</v>
      </c>
      <c r="H387" s="23"/>
      <c r="I387" s="16">
        <f>G387</f>
        <v>0</v>
      </c>
      <c r="J387" s="16">
        <v>0</v>
      </c>
      <c r="K387" s="16">
        <v>0</v>
      </c>
      <c r="L387" s="16">
        <f>SUM(I387:K387)</f>
        <v>0</v>
      </c>
      <c r="M387" s="23"/>
      <c r="N387" s="16">
        <v>0</v>
      </c>
      <c r="O387" s="16">
        <v>-524.35682999999995</v>
      </c>
      <c r="P387" s="16">
        <v>524.35682999999995</v>
      </c>
      <c r="Q387" s="16">
        <f>SUM(N387:P387)</f>
        <v>0</v>
      </c>
      <c r="R387" s="23"/>
      <c r="S387" s="16">
        <f>Q387</f>
        <v>0</v>
      </c>
      <c r="T387" s="16">
        <v>0</v>
      </c>
      <c r="U387" s="16">
        <v>0</v>
      </c>
      <c r="V387" s="16">
        <f>SUM(S387:U387)</f>
        <v>0</v>
      </c>
      <c r="W387" s="23"/>
      <c r="X387" s="16">
        <f>V387</f>
        <v>0</v>
      </c>
      <c r="Y387" s="16">
        <v>0</v>
      </c>
      <c r="Z387" s="16">
        <v>0</v>
      </c>
      <c r="AA387" s="16">
        <f>SUM(X387:Z387)</f>
        <v>0</v>
      </c>
      <c r="AB387" s="23"/>
      <c r="AC387" s="16">
        <f>AA387</f>
        <v>0</v>
      </c>
      <c r="AD387" s="16">
        <v>0</v>
      </c>
      <c r="AE387" s="16">
        <v>0</v>
      </c>
      <c r="AF387" s="16">
        <f>SUM(AC387:AE387)</f>
        <v>0</v>
      </c>
      <c r="AG387" s="23"/>
      <c r="AH387" s="16">
        <f>AF387</f>
        <v>0</v>
      </c>
      <c r="AI387" s="16">
        <v>0</v>
      </c>
      <c r="AJ387" s="16">
        <v>0</v>
      </c>
      <c r="AK387" s="16">
        <f>SUM(AH387:AJ387)</f>
        <v>0</v>
      </c>
      <c r="AL387" s="16"/>
    </row>
    <row r="388" spans="2:38" s="6" customFormat="1" x14ac:dyDescent="0.3">
      <c r="B388" s="17" t="s">
        <v>427</v>
      </c>
      <c r="C388"/>
      <c r="D388" s="16">
        <v>0</v>
      </c>
      <c r="E388" s="16">
        <v>0</v>
      </c>
      <c r="F388" s="16">
        <v>0</v>
      </c>
      <c r="G388" s="16">
        <f>SUM(D388:F388)</f>
        <v>0</v>
      </c>
      <c r="H388" s="23"/>
      <c r="I388" s="16">
        <f>G388</f>
        <v>0</v>
      </c>
      <c r="J388" s="16">
        <v>0</v>
      </c>
      <c r="K388" s="16">
        <v>0</v>
      </c>
      <c r="L388" s="16">
        <f>SUM(I388:K388)</f>
        <v>0</v>
      </c>
      <c r="M388" s="23"/>
      <c r="N388" s="16">
        <v>0</v>
      </c>
      <c r="O388" s="16">
        <v>0</v>
      </c>
      <c r="P388" s="16">
        <v>0</v>
      </c>
      <c r="Q388" s="16">
        <f>SUM(N388:P388)</f>
        <v>0</v>
      </c>
      <c r="R388" s="23"/>
      <c r="S388" s="16">
        <f>Q388</f>
        <v>0</v>
      </c>
      <c r="T388" s="16">
        <v>-169.67</v>
      </c>
      <c r="U388" s="16">
        <v>0</v>
      </c>
      <c r="V388" s="16">
        <f>SUM(S388:U388)</f>
        <v>-169.67</v>
      </c>
      <c r="W388" s="23"/>
      <c r="X388" s="16">
        <f>V388</f>
        <v>-169.67</v>
      </c>
      <c r="Y388" s="16">
        <v>0</v>
      </c>
      <c r="Z388" s="16">
        <v>0</v>
      </c>
      <c r="AA388" s="16">
        <f>SUM(X388:Z388)</f>
        <v>-169.67</v>
      </c>
      <c r="AB388" s="23"/>
      <c r="AC388" s="16">
        <f>AA388</f>
        <v>-169.67</v>
      </c>
      <c r="AD388" s="16">
        <v>0</v>
      </c>
      <c r="AE388" s="16">
        <v>0</v>
      </c>
      <c r="AF388" s="16">
        <f>SUM(AC388:AE388)</f>
        <v>-169.67</v>
      </c>
      <c r="AG388" s="23"/>
      <c r="AH388" s="16">
        <f>AF388</f>
        <v>-169.67</v>
      </c>
      <c r="AI388" s="16">
        <v>0</v>
      </c>
      <c r="AJ388" s="16">
        <v>0</v>
      </c>
      <c r="AK388" s="16">
        <f>SUM(AH388:AJ388)</f>
        <v>-169.67</v>
      </c>
      <c r="AL388" s="16"/>
    </row>
    <row r="389" spans="2:38" x14ac:dyDescent="0.3">
      <c r="B389" s="6" t="s">
        <v>52</v>
      </c>
      <c r="D389" s="16">
        <f>SUBTOTAL(9,D386:D388)</f>
        <v>-860.67630000000008</v>
      </c>
      <c r="E389" s="16">
        <f>SUBTOTAL(9,E386:E388)</f>
        <v>-833.5748900000001</v>
      </c>
      <c r="F389" s="16">
        <f>SUBTOTAL(9,F386:F388)</f>
        <v>1694.2511900000002</v>
      </c>
      <c r="G389" s="16">
        <f>SUBTOTAL(9,G386:G388)</f>
        <v>0</v>
      </c>
      <c r="H389" s="23"/>
      <c r="I389" s="16">
        <f>SUBTOTAL(9,I386:I388)</f>
        <v>0</v>
      </c>
      <c r="J389" s="16">
        <f>SUBTOTAL(9,J386:J388)</f>
        <v>-400</v>
      </c>
      <c r="K389" s="16">
        <f>SUBTOTAL(9,K386:K388)</f>
        <v>400</v>
      </c>
      <c r="L389" s="16">
        <f>SUBTOTAL(9,L386:L388)</f>
        <v>0</v>
      </c>
      <c r="M389" s="23"/>
      <c r="N389" s="16">
        <f>SUBTOTAL(9,N386:N388)</f>
        <v>-860.67630000000008</v>
      </c>
      <c r="O389" s="16">
        <f>SUBTOTAL(9,O386:O388)</f>
        <v>-991.27959999999996</v>
      </c>
      <c r="P389" s="16">
        <f>SUBTOTAL(9,P386:P388)</f>
        <v>612.38496999999995</v>
      </c>
      <c r="Q389" s="16">
        <f>SUBTOTAL(9,Q386:Q388)</f>
        <v>-1239.5709300000003</v>
      </c>
      <c r="R389" s="23"/>
      <c r="S389" s="16">
        <f>SUBTOTAL(9,S386:S388)</f>
        <v>-1239.5709300000003</v>
      </c>
      <c r="T389" s="16">
        <f>SUBTOTAL(9,T386:T388)</f>
        <v>-1188.9702400000001</v>
      </c>
      <c r="U389" s="16">
        <f>SUBTOTAL(9,U386:U388)</f>
        <v>1032.5776700000001</v>
      </c>
      <c r="V389" s="16">
        <f>SUBTOTAL(9,V386:V388)</f>
        <v>-1395.9635000000003</v>
      </c>
      <c r="W389" s="23"/>
      <c r="X389" s="16">
        <f>SUBTOTAL(9,X386:X388)</f>
        <v>-1395.9635000000003</v>
      </c>
      <c r="Y389" s="16">
        <f>SUBTOTAL(9,Y386:Y388)</f>
        <v>-400</v>
      </c>
      <c r="Z389" s="16">
        <f>SUBTOTAL(9,Z386:Z388)</f>
        <v>1626.2935</v>
      </c>
      <c r="AA389" s="16">
        <f>SUBTOTAL(9,AA386:AA388)</f>
        <v>-169.67</v>
      </c>
      <c r="AB389" s="23"/>
      <c r="AC389" s="16">
        <f>SUBTOTAL(9,AC386:AC388)</f>
        <v>-169.67</v>
      </c>
      <c r="AD389" s="16">
        <f>SUBTOTAL(9,AD386:AD388)</f>
        <v>-400</v>
      </c>
      <c r="AE389" s="16">
        <f>SUBTOTAL(9,AE386:AE388)</f>
        <v>400</v>
      </c>
      <c r="AF389" s="16">
        <f>SUBTOTAL(9,AF386:AF388)</f>
        <v>-169.67</v>
      </c>
      <c r="AG389" s="23"/>
      <c r="AH389" s="16">
        <f>SUBTOTAL(9,AH386:AH388)</f>
        <v>-169.67</v>
      </c>
      <c r="AI389" s="16">
        <f>SUBTOTAL(9,AI386:AI388)</f>
        <v>-400</v>
      </c>
      <c r="AJ389" s="16">
        <f>SUBTOTAL(9,AJ386:AJ388)</f>
        <v>400</v>
      </c>
      <c r="AK389" s="16">
        <f>SUBTOTAL(9,AK386:AK388)</f>
        <v>-169.67</v>
      </c>
      <c r="AL389" s="16"/>
    </row>
    <row r="390" spans="2:38" x14ac:dyDescent="0.3">
      <c r="B390" s="6"/>
      <c r="D390" s="16"/>
      <c r="E390" s="16"/>
      <c r="F390" s="16"/>
      <c r="G390" s="16"/>
      <c r="H390" s="23"/>
      <c r="I390" s="16"/>
      <c r="J390" s="16"/>
      <c r="K390" s="16"/>
      <c r="L390" s="16"/>
      <c r="M390" s="23"/>
      <c r="N390" s="16"/>
      <c r="O390" s="16"/>
      <c r="P390" s="16"/>
      <c r="Q390" s="16"/>
      <c r="R390" s="23"/>
      <c r="S390" s="16"/>
      <c r="T390" s="16"/>
      <c r="U390" s="16"/>
      <c r="V390" s="16"/>
      <c r="W390" s="23"/>
      <c r="X390" s="16"/>
      <c r="Y390" s="16"/>
      <c r="Z390" s="16"/>
      <c r="AA390" s="16"/>
      <c r="AB390" s="23"/>
      <c r="AC390" s="16"/>
      <c r="AD390" s="16"/>
      <c r="AE390" s="16"/>
      <c r="AF390" s="16"/>
      <c r="AG390" s="23"/>
      <c r="AH390" s="16"/>
      <c r="AI390" s="16"/>
      <c r="AJ390" s="16"/>
      <c r="AK390" s="16"/>
      <c r="AL390" s="16"/>
    </row>
    <row r="391" spans="2:38" x14ac:dyDescent="0.3">
      <c r="B391" s="6" t="s">
        <v>90</v>
      </c>
      <c r="D391" s="16"/>
      <c r="E391" s="16"/>
      <c r="F391" s="16"/>
      <c r="G391" s="16"/>
      <c r="H391" s="23"/>
      <c r="I391" s="16"/>
      <c r="J391" s="16"/>
      <c r="K391" s="16"/>
      <c r="L391" s="16"/>
      <c r="M391" s="23"/>
      <c r="N391" s="16"/>
      <c r="O391" s="16"/>
      <c r="P391" s="16"/>
      <c r="Q391" s="16"/>
      <c r="R391" s="23"/>
      <c r="S391" s="16"/>
      <c r="T391" s="16"/>
      <c r="U391" s="16"/>
      <c r="V391" s="16"/>
      <c r="W391" s="23"/>
      <c r="X391" s="16"/>
      <c r="Y391" s="16"/>
      <c r="Z391" s="16"/>
      <c r="AA391" s="16"/>
      <c r="AB391" s="23"/>
      <c r="AC391" s="16"/>
      <c r="AD391" s="16"/>
      <c r="AE391" s="16"/>
      <c r="AF391" s="16"/>
      <c r="AG391" s="23"/>
      <c r="AH391" s="16"/>
      <c r="AI391" s="16"/>
      <c r="AJ391" s="16"/>
      <c r="AK391" s="16"/>
      <c r="AL391" s="16"/>
    </row>
    <row r="392" spans="2:38" x14ac:dyDescent="0.3">
      <c r="B392" s="17" t="s">
        <v>428</v>
      </c>
      <c r="D392" s="16">
        <v>0</v>
      </c>
      <c r="E392" s="16">
        <v>-21.640669999999997</v>
      </c>
      <c r="F392" s="16">
        <v>21.640669999999997</v>
      </c>
      <c r="G392" s="16">
        <f>SUM(D392:F392)</f>
        <v>0</v>
      </c>
      <c r="H392" s="23"/>
      <c r="I392" s="16">
        <f>G392</f>
        <v>0</v>
      </c>
      <c r="J392" s="16">
        <v>0</v>
      </c>
      <c r="K392" s="16">
        <v>0</v>
      </c>
      <c r="L392" s="16">
        <f>SUM(I392:K392)</f>
        <v>0</v>
      </c>
      <c r="M392" s="23"/>
      <c r="N392" s="16">
        <v>0</v>
      </c>
      <c r="O392" s="16">
        <v>-385.62966999999998</v>
      </c>
      <c r="P392" s="16">
        <v>385.62966999999998</v>
      </c>
      <c r="Q392" s="16">
        <f>SUM(N392:P392)</f>
        <v>0</v>
      </c>
      <c r="R392" s="23"/>
      <c r="S392" s="16">
        <f>Q392</f>
        <v>0</v>
      </c>
      <c r="T392" s="16">
        <v>-457.91232000000002</v>
      </c>
      <c r="U392" s="16">
        <v>457.91232000000002</v>
      </c>
      <c r="V392" s="16">
        <f>SUM(S392:U392)</f>
        <v>0</v>
      </c>
      <c r="W392" s="23"/>
      <c r="X392" s="16">
        <f>V392</f>
        <v>0</v>
      </c>
      <c r="Y392" s="16">
        <v>0</v>
      </c>
      <c r="Z392" s="16">
        <v>0</v>
      </c>
      <c r="AA392" s="16">
        <f>SUM(X392:Z392)</f>
        <v>0</v>
      </c>
      <c r="AB392" s="23"/>
      <c r="AC392" s="16">
        <f>AA392</f>
        <v>0</v>
      </c>
      <c r="AD392" s="16">
        <v>0</v>
      </c>
      <c r="AE392" s="16">
        <v>0</v>
      </c>
      <c r="AF392" s="16">
        <f>SUM(AC392:AE392)</f>
        <v>0</v>
      </c>
      <c r="AG392" s="23"/>
      <c r="AH392" s="16">
        <f>AF392</f>
        <v>0</v>
      </c>
      <c r="AI392" s="16">
        <v>0</v>
      </c>
      <c r="AJ392" s="16">
        <v>0</v>
      </c>
      <c r="AK392" s="16">
        <f>SUM(AH392:AJ392)</f>
        <v>0</v>
      </c>
      <c r="AL392" s="16"/>
    </row>
    <row r="393" spans="2:38" x14ac:dyDescent="0.3">
      <c r="B393" s="17" t="s">
        <v>429</v>
      </c>
      <c r="D393" s="16">
        <v>-288.54021</v>
      </c>
      <c r="E393" s="16">
        <v>-67.245999999999995</v>
      </c>
      <c r="F393" s="16">
        <v>0</v>
      </c>
      <c r="G393" s="16">
        <f>SUM(D393:F393)</f>
        <v>-355.78620999999998</v>
      </c>
      <c r="H393" s="23"/>
      <c r="I393" s="16">
        <f>G393</f>
        <v>-355.78620999999998</v>
      </c>
      <c r="J393" s="16">
        <v>0</v>
      </c>
      <c r="K393" s="16">
        <v>0</v>
      </c>
      <c r="L393" s="16">
        <f>SUM(I393:K393)</f>
        <v>-355.78620999999998</v>
      </c>
      <c r="M393" s="23"/>
      <c r="N393" s="16">
        <v>-288.54021</v>
      </c>
      <c r="O393" s="16">
        <v>-67.245999999999995</v>
      </c>
      <c r="P393" s="16">
        <v>0</v>
      </c>
      <c r="Q393" s="16">
        <f>SUM(N393:P393)</f>
        <v>-355.78620999999998</v>
      </c>
      <c r="R393" s="23"/>
      <c r="S393" s="16">
        <f>Q393</f>
        <v>-355.78620999999998</v>
      </c>
      <c r="T393" s="16">
        <v>0</v>
      </c>
      <c r="U393" s="16">
        <v>0</v>
      </c>
      <c r="V393" s="16">
        <f>SUM(S393:U393)</f>
        <v>-355.78620999999998</v>
      </c>
      <c r="W393" s="23"/>
      <c r="X393" s="16">
        <f>V393</f>
        <v>-355.78620999999998</v>
      </c>
      <c r="Y393" s="16">
        <v>0</v>
      </c>
      <c r="Z393" s="16">
        <v>0</v>
      </c>
      <c r="AA393" s="16">
        <f>SUM(X393:Z393)</f>
        <v>-355.78620999999998</v>
      </c>
      <c r="AB393" s="23"/>
      <c r="AC393" s="16">
        <f>AA393</f>
        <v>-355.78620999999998</v>
      </c>
      <c r="AD393" s="16">
        <v>0</v>
      </c>
      <c r="AE393" s="16">
        <v>0</v>
      </c>
      <c r="AF393" s="16">
        <f>SUM(AC393:AE393)</f>
        <v>-355.78620999999998</v>
      </c>
      <c r="AG393" s="23"/>
      <c r="AH393" s="16">
        <f>AF393</f>
        <v>-355.78620999999998</v>
      </c>
      <c r="AI393" s="16">
        <v>0</v>
      </c>
      <c r="AJ393" s="16">
        <v>0</v>
      </c>
      <c r="AK393" s="16">
        <f>SUM(AH393:AJ393)</f>
        <v>-355.78620999999998</v>
      </c>
      <c r="AL393" s="16"/>
    </row>
    <row r="394" spans="2:38" x14ac:dyDescent="0.3">
      <c r="B394" s="17" t="s">
        <v>430</v>
      </c>
      <c r="D394" s="16">
        <v>0</v>
      </c>
      <c r="E394" s="16">
        <v>0</v>
      </c>
      <c r="F394" s="16">
        <v>0</v>
      </c>
      <c r="G394" s="16">
        <f>SUM(D394:F394)</f>
        <v>0</v>
      </c>
      <c r="H394" s="23"/>
      <c r="I394" s="16">
        <f>G394</f>
        <v>0</v>
      </c>
      <c r="J394" s="16">
        <v>0</v>
      </c>
      <c r="K394" s="16">
        <v>0</v>
      </c>
      <c r="L394" s="16">
        <f>SUM(I394:K394)</f>
        <v>0</v>
      </c>
      <c r="M394" s="23"/>
      <c r="N394" s="16">
        <v>0</v>
      </c>
      <c r="O394" s="16">
        <v>0</v>
      </c>
      <c r="P394" s="16">
        <v>0</v>
      </c>
      <c r="Q394" s="16">
        <f>SUM(N394:P394)</f>
        <v>0</v>
      </c>
      <c r="R394" s="23"/>
      <c r="S394" s="16">
        <f>Q394</f>
        <v>0</v>
      </c>
      <c r="T394" s="16">
        <v>-62.5</v>
      </c>
      <c r="U394" s="16">
        <v>0</v>
      </c>
      <c r="V394" s="16">
        <f>SUM(S394:U394)</f>
        <v>-62.5</v>
      </c>
      <c r="W394" s="23"/>
      <c r="X394" s="16">
        <f>V394</f>
        <v>-62.5</v>
      </c>
      <c r="Y394" s="16">
        <v>0</v>
      </c>
      <c r="Z394" s="16">
        <v>62.5</v>
      </c>
      <c r="AA394" s="16">
        <f>SUM(X394:Z394)</f>
        <v>0</v>
      </c>
      <c r="AB394" s="23"/>
      <c r="AC394" s="16">
        <f>AA394</f>
        <v>0</v>
      </c>
      <c r="AD394" s="16">
        <v>0</v>
      </c>
      <c r="AE394" s="16">
        <v>0</v>
      </c>
      <c r="AF394" s="16">
        <f>SUM(AC394:AE394)</f>
        <v>0</v>
      </c>
      <c r="AG394" s="23"/>
      <c r="AH394" s="16">
        <f>AF394</f>
        <v>0</v>
      </c>
      <c r="AI394" s="16">
        <v>0</v>
      </c>
      <c r="AJ394" s="16">
        <v>0</v>
      </c>
      <c r="AK394" s="16">
        <f>SUM(AH394:AJ394)</f>
        <v>0</v>
      </c>
      <c r="AL394" s="16"/>
    </row>
    <row r="395" spans="2:38" x14ac:dyDescent="0.3">
      <c r="B395" s="6" t="s">
        <v>52</v>
      </c>
      <c r="D395" s="16">
        <f>SUBTOTAL(9,D392:D394)</f>
        <v>-288.54021</v>
      </c>
      <c r="E395" s="16">
        <f>SUBTOTAL(9,E392:E394)</f>
        <v>-88.886669999999995</v>
      </c>
      <c r="F395" s="16">
        <f>SUBTOTAL(9,F392:F394)</f>
        <v>21.640669999999997</v>
      </c>
      <c r="G395" s="16">
        <f>SUBTOTAL(9,G392:G394)</f>
        <v>-355.78620999999998</v>
      </c>
      <c r="H395" s="23"/>
      <c r="I395" s="16">
        <f>SUBTOTAL(9,I392:I394)</f>
        <v>-355.78620999999998</v>
      </c>
      <c r="J395" s="16">
        <f>SUBTOTAL(9,J392:J394)</f>
        <v>0</v>
      </c>
      <c r="K395" s="16">
        <f>SUBTOTAL(9,K392:K394)</f>
        <v>0</v>
      </c>
      <c r="L395" s="16">
        <f>SUBTOTAL(9,L392:L394)</f>
        <v>-355.78620999999998</v>
      </c>
      <c r="M395" s="23"/>
      <c r="N395" s="16">
        <f>SUBTOTAL(9,N392:N394)</f>
        <v>-288.54021</v>
      </c>
      <c r="O395" s="16">
        <f>SUBTOTAL(9,O392:O394)</f>
        <v>-452.87566999999996</v>
      </c>
      <c r="P395" s="16">
        <f>SUBTOTAL(9,P392:P394)</f>
        <v>385.62966999999998</v>
      </c>
      <c r="Q395" s="16">
        <f>SUBTOTAL(9,Q392:Q394)</f>
        <v>-355.78620999999998</v>
      </c>
      <c r="R395" s="23"/>
      <c r="S395" s="16">
        <f>SUBTOTAL(9,S392:S394)</f>
        <v>-355.78620999999998</v>
      </c>
      <c r="T395" s="16">
        <f>SUBTOTAL(9,T392:T394)</f>
        <v>-520.41232000000002</v>
      </c>
      <c r="U395" s="16">
        <f>SUBTOTAL(9,U392:U394)</f>
        <v>457.91232000000002</v>
      </c>
      <c r="V395" s="16">
        <f>SUBTOTAL(9,V392:V394)</f>
        <v>-418.28620999999998</v>
      </c>
      <c r="W395" s="23"/>
      <c r="X395" s="16">
        <f>SUBTOTAL(9,X392:X394)</f>
        <v>-418.28620999999998</v>
      </c>
      <c r="Y395" s="16">
        <f>SUBTOTAL(9,Y392:Y394)</f>
        <v>0</v>
      </c>
      <c r="Z395" s="16">
        <f>SUBTOTAL(9,Z392:Z394)</f>
        <v>62.5</v>
      </c>
      <c r="AA395" s="16">
        <f>SUBTOTAL(9,AA392:AA394)</f>
        <v>-355.78620999999998</v>
      </c>
      <c r="AB395" s="23"/>
      <c r="AC395" s="16">
        <f>SUBTOTAL(9,AC392:AC394)</f>
        <v>-355.78620999999998</v>
      </c>
      <c r="AD395" s="16">
        <f>SUBTOTAL(9,AD392:AD394)</f>
        <v>0</v>
      </c>
      <c r="AE395" s="16">
        <f>SUBTOTAL(9,AE392:AE394)</f>
        <v>0</v>
      </c>
      <c r="AF395" s="16">
        <f>SUBTOTAL(9,AF392:AF394)</f>
        <v>-355.78620999999998</v>
      </c>
      <c r="AG395" s="23"/>
      <c r="AH395" s="16">
        <f>SUBTOTAL(9,AH392:AH394)</f>
        <v>-355.78620999999998</v>
      </c>
      <c r="AI395" s="16">
        <f>SUBTOTAL(9,AI392:AI394)</f>
        <v>0</v>
      </c>
      <c r="AJ395" s="16">
        <f>SUBTOTAL(9,AJ392:AJ394)</f>
        <v>0</v>
      </c>
      <c r="AK395" s="16">
        <f>SUBTOTAL(9,AK392:AK394)</f>
        <v>-355.78620999999998</v>
      </c>
      <c r="AL395" s="16"/>
    </row>
    <row r="396" spans="2:38" x14ac:dyDescent="0.3">
      <c r="D396" s="16"/>
      <c r="E396" s="16"/>
      <c r="F396" s="16"/>
      <c r="G396" s="16"/>
      <c r="H396" s="23"/>
      <c r="I396" s="16"/>
      <c r="J396" s="16"/>
      <c r="K396" s="16"/>
      <c r="L396" s="16"/>
      <c r="M396" s="23"/>
      <c r="N396" s="16"/>
      <c r="O396" s="16"/>
      <c r="P396" s="16"/>
      <c r="Q396" s="16"/>
      <c r="R396" s="23"/>
      <c r="S396" s="16"/>
      <c r="T396" s="16"/>
      <c r="U396" s="16"/>
      <c r="V396" s="16"/>
      <c r="W396" s="23"/>
      <c r="X396" s="16"/>
      <c r="Y396" s="16"/>
      <c r="Z396" s="16"/>
      <c r="AA396" s="16"/>
      <c r="AB396" s="23"/>
      <c r="AC396" s="16"/>
      <c r="AD396" s="16"/>
      <c r="AE396" s="16"/>
      <c r="AF396" s="16"/>
      <c r="AG396" s="23"/>
      <c r="AH396" s="16"/>
      <c r="AI396" s="16"/>
      <c r="AJ396" s="16"/>
      <c r="AK396" s="16"/>
      <c r="AL396" s="16"/>
    </row>
    <row r="397" spans="2:38" ht="15" thickBot="1" x14ac:dyDescent="0.35">
      <c r="B397" s="10" t="s">
        <v>51</v>
      </c>
      <c r="C397" s="10"/>
      <c r="D397" s="32">
        <f>SUBTOTAL(9,D380:D395)</f>
        <v>-13076.2631</v>
      </c>
      <c r="E397" s="32">
        <f>SUBTOTAL(9,E380:E395)</f>
        <v>-10675.82827</v>
      </c>
      <c r="F397" s="32">
        <f>SUBTOTAL(9,F380:F395)</f>
        <v>1891.9058600000003</v>
      </c>
      <c r="G397" s="32">
        <f>SUBTOTAL(9,G380:G395)</f>
        <v>-21860.185509999999</v>
      </c>
      <c r="H397" s="30"/>
      <c r="I397" s="32">
        <f>SUBTOTAL(9,I380:I395)</f>
        <v>-21860.185509999999</v>
      </c>
      <c r="J397" s="32">
        <f>SUBTOTAL(9,J380:J395)</f>
        <v>-6446.7737399999996</v>
      </c>
      <c r="K397" s="32">
        <f>SUBTOTAL(9,K380:K395)</f>
        <v>1435.5640000000001</v>
      </c>
      <c r="L397" s="32">
        <f>SUBTOTAL(9,L380:L395)</f>
        <v>-26871.395249999994</v>
      </c>
      <c r="M397" s="30"/>
      <c r="N397" s="32">
        <f>SUBTOTAL(9,N380:N395)</f>
        <v>-13076.2631</v>
      </c>
      <c r="O397" s="32">
        <f>SUBTOTAL(9,O380:O395)</f>
        <v>-11634.96614</v>
      </c>
      <c r="P397" s="32">
        <f>SUBTOTAL(9,P380:P395)</f>
        <v>6018.9337999999998</v>
      </c>
      <c r="Q397" s="32">
        <f>SUBTOTAL(9,Q380:Q395)</f>
        <v>-18692.295440000002</v>
      </c>
      <c r="R397" s="30"/>
      <c r="S397" s="32">
        <f>SUBTOTAL(9,S380:S395)</f>
        <v>-18692.295440000002</v>
      </c>
      <c r="T397" s="32">
        <f>SUBTOTAL(9,T380:T395)</f>
        <v>-4612.12932</v>
      </c>
      <c r="U397" s="32">
        <f>SUBTOTAL(9,U380:U395)</f>
        <v>1490.48999</v>
      </c>
      <c r="V397" s="32">
        <f>SUBTOTAL(9,V380:V395)</f>
        <v>-21813.934769999996</v>
      </c>
      <c r="W397" s="30"/>
      <c r="X397" s="32">
        <f>SUBTOTAL(9,X380:X395)</f>
        <v>-21813.934769999996</v>
      </c>
      <c r="Y397" s="32">
        <f>SUBTOTAL(9,Y380:Y395)</f>
        <v>-3056.7252100000001</v>
      </c>
      <c r="Z397" s="32">
        <f>SUBTOTAL(9,Z380:Z395)</f>
        <v>7845.2040599999991</v>
      </c>
      <c r="AA397" s="32">
        <f>SUBTOTAL(9,AA380:AA395)</f>
        <v>-17025.455919999997</v>
      </c>
      <c r="AB397" s="30"/>
      <c r="AC397" s="32">
        <f>SUBTOTAL(9,AC380:AC395)</f>
        <v>-17025.455919999997</v>
      </c>
      <c r="AD397" s="32">
        <f>SUBTOTAL(9,AD380:AD395)</f>
        <v>-400</v>
      </c>
      <c r="AE397" s="32">
        <f>SUBTOTAL(9,AE380:AE395)</f>
        <v>16899.99971</v>
      </c>
      <c r="AF397" s="32">
        <f>SUBTOTAL(9,AF380:AF395)</f>
        <v>-525.45620999999994</v>
      </c>
      <c r="AG397" s="30"/>
      <c r="AH397" s="32">
        <f>SUBTOTAL(9,AH380:AH395)</f>
        <v>-525.45620999999994</v>
      </c>
      <c r="AI397" s="32">
        <f>SUBTOTAL(9,AI380:AI395)</f>
        <v>-400</v>
      </c>
      <c r="AJ397" s="32">
        <f>SUBTOTAL(9,AJ380:AJ395)</f>
        <v>400</v>
      </c>
      <c r="AK397" s="32">
        <f>SUBTOTAL(9,AK380:AK395)</f>
        <v>-525.45620999999994</v>
      </c>
      <c r="AL397" s="32"/>
    </row>
    <row r="398" spans="2:38" ht="15" thickTop="1" x14ac:dyDescent="0.3">
      <c r="D398" s="16"/>
      <c r="E398" s="16"/>
      <c r="F398" s="16"/>
      <c r="G398" s="16"/>
      <c r="H398" s="23"/>
      <c r="I398" s="16"/>
      <c r="J398" s="16"/>
      <c r="K398" s="16"/>
      <c r="L398" s="16"/>
      <c r="M398" s="23"/>
      <c r="N398" s="16"/>
      <c r="O398" s="16"/>
      <c r="P398" s="16"/>
      <c r="Q398" s="16"/>
      <c r="R398" s="23"/>
      <c r="S398" s="16"/>
      <c r="T398" s="16"/>
      <c r="U398" s="16"/>
      <c r="V398" s="16"/>
      <c r="W398" s="23"/>
      <c r="X398" s="16"/>
      <c r="Y398" s="16"/>
      <c r="Z398" s="16"/>
      <c r="AA398" s="16"/>
      <c r="AB398" s="23"/>
      <c r="AC398" s="16"/>
      <c r="AD398" s="16"/>
      <c r="AE398" s="16"/>
      <c r="AF398" s="16"/>
      <c r="AG398" s="23"/>
      <c r="AH398" s="16"/>
      <c r="AI398" s="16"/>
      <c r="AJ398" s="16"/>
      <c r="AK398" s="16"/>
      <c r="AL398" s="16"/>
    </row>
    <row r="399" spans="2:38" x14ac:dyDescent="0.3">
      <c r="B399" s="1" t="s">
        <v>89</v>
      </c>
      <c r="D399" s="16">
        <f>D46</f>
        <v>34000.465819999998</v>
      </c>
      <c r="E399" s="16">
        <f>E46</f>
        <v>57093.435589999994</v>
      </c>
      <c r="F399" s="16">
        <f>F46</f>
        <v>-14392.838800000001</v>
      </c>
      <c r="G399" s="16">
        <f>G46</f>
        <v>76701.062610000008</v>
      </c>
      <c r="H399" s="23"/>
      <c r="I399" s="16">
        <f>I46</f>
        <v>76701.062610000008</v>
      </c>
      <c r="J399" s="16">
        <f>J46</f>
        <v>65511.366679999999</v>
      </c>
      <c r="K399" s="16">
        <f>K46</f>
        <v>-46263.565610000005</v>
      </c>
      <c r="L399" s="16">
        <f>L46</f>
        <v>95948.863679999995</v>
      </c>
      <c r="M399" s="23"/>
      <c r="N399" s="16">
        <f>N46</f>
        <v>34000.465819999998</v>
      </c>
      <c r="O399" s="16">
        <f>O46</f>
        <v>58039.726450000009</v>
      </c>
      <c r="P399" s="16">
        <f>P46</f>
        <v>-26556.04062</v>
      </c>
      <c r="Q399" s="16">
        <f>Q46</f>
        <v>65484.151650000007</v>
      </c>
      <c r="R399" s="23"/>
      <c r="S399" s="16">
        <f>S46</f>
        <v>65484.151650000007</v>
      </c>
      <c r="T399" s="16">
        <f>T46</f>
        <v>34332.984969999998</v>
      </c>
      <c r="U399" s="16">
        <f>U46</f>
        <v>-6922.8949300000004</v>
      </c>
      <c r="V399" s="16">
        <f>V46</f>
        <v>92894.24169000001</v>
      </c>
      <c r="W399" s="23"/>
      <c r="X399" s="16">
        <f>X46</f>
        <v>92894.24169000001</v>
      </c>
      <c r="Y399" s="16">
        <f>Y46</f>
        <v>88229.170179999986</v>
      </c>
      <c r="Z399" s="16">
        <f>Z46</f>
        <v>-78045.854409999985</v>
      </c>
      <c r="AA399" s="16">
        <f>AA46</f>
        <v>103077.55746000001</v>
      </c>
      <c r="AB399" s="23"/>
      <c r="AC399" s="16">
        <f>AC46</f>
        <v>103077.55746000001</v>
      </c>
      <c r="AD399" s="16">
        <f>AD46</f>
        <v>113868.62</v>
      </c>
      <c r="AE399" s="16">
        <f>AE46</f>
        <v>-143583.16967</v>
      </c>
      <c r="AF399" s="16">
        <f>AF46</f>
        <v>73363.007790000003</v>
      </c>
      <c r="AG399" s="23"/>
      <c r="AH399" s="16">
        <f>AH46</f>
        <v>73363.007790000003</v>
      </c>
      <c r="AI399" s="16">
        <f>AI46</f>
        <v>109763.09</v>
      </c>
      <c r="AJ399" s="16">
        <f>AJ46</f>
        <v>-70148.23358</v>
      </c>
      <c r="AK399" s="16">
        <f>AK46</f>
        <v>112977.86421</v>
      </c>
      <c r="AL399" s="16"/>
    </row>
    <row r="400" spans="2:38" ht="1.95" customHeight="1" x14ac:dyDescent="0.3">
      <c r="B400" s="1"/>
      <c r="D400" s="16"/>
      <c r="E400" s="16"/>
      <c r="F400" s="16"/>
      <c r="G400" s="16"/>
      <c r="H400" s="23"/>
      <c r="I400" s="16"/>
      <c r="J400" s="16"/>
      <c r="K400" s="16"/>
      <c r="L400" s="16"/>
      <c r="M400" s="23"/>
      <c r="N400" s="16"/>
      <c r="O400" s="16"/>
      <c r="P400" s="16"/>
      <c r="Q400" s="16"/>
      <c r="R400" s="23"/>
      <c r="S400" s="16"/>
      <c r="T400" s="16"/>
      <c r="U400" s="16"/>
      <c r="V400" s="16"/>
      <c r="W400" s="23"/>
      <c r="X400" s="16"/>
      <c r="Y400" s="16"/>
      <c r="Z400" s="16"/>
      <c r="AA400" s="16"/>
      <c r="AB400" s="23"/>
      <c r="AC400" s="16"/>
      <c r="AD400" s="16"/>
      <c r="AE400" s="16"/>
      <c r="AF400" s="16"/>
      <c r="AG400" s="23"/>
      <c r="AH400" s="16"/>
      <c r="AI400" s="16"/>
      <c r="AJ400" s="16"/>
      <c r="AK400" s="16"/>
      <c r="AL400" s="16"/>
    </row>
    <row r="401" spans="2:38" x14ac:dyDescent="0.3">
      <c r="B401" s="14" t="s">
        <v>85</v>
      </c>
      <c r="D401" s="16"/>
      <c r="E401" s="16"/>
      <c r="F401" s="16"/>
      <c r="G401" s="16"/>
      <c r="H401" s="23"/>
      <c r="I401" s="16"/>
      <c r="J401" s="16"/>
      <c r="K401" s="16"/>
      <c r="L401" s="16"/>
      <c r="M401" s="23"/>
      <c r="N401" s="16"/>
      <c r="O401" s="16"/>
      <c r="P401" s="16"/>
      <c r="Q401" s="16"/>
      <c r="R401" s="23"/>
      <c r="S401" s="16"/>
      <c r="T401" s="16"/>
      <c r="U401" s="16"/>
      <c r="V401" s="16"/>
      <c r="W401" s="23"/>
      <c r="X401" s="16"/>
      <c r="Y401" s="16"/>
      <c r="Z401" s="16"/>
      <c r="AA401" s="16"/>
      <c r="AB401" s="23"/>
      <c r="AC401" s="16"/>
      <c r="AD401" s="16"/>
      <c r="AE401" s="16"/>
      <c r="AF401" s="16"/>
      <c r="AG401" s="23"/>
      <c r="AH401" s="16"/>
      <c r="AI401" s="16"/>
      <c r="AJ401" s="16"/>
      <c r="AK401" s="16"/>
      <c r="AL401" s="16"/>
    </row>
    <row r="402" spans="2:38" x14ac:dyDescent="0.3">
      <c r="B402" s="19" t="s">
        <v>12</v>
      </c>
      <c r="D402" s="16">
        <f>D124</f>
        <v>1890.5343699999999</v>
      </c>
      <c r="E402" s="16">
        <f>E124</f>
        <v>2720.6464300000002</v>
      </c>
      <c r="F402" s="16">
        <f>F124</f>
        <v>-946.36954000000003</v>
      </c>
      <c r="G402" s="16">
        <f>G124</f>
        <v>3664.8112599999999</v>
      </c>
      <c r="H402" s="23"/>
      <c r="I402" s="16">
        <f>I124</f>
        <v>3664.8112599999999</v>
      </c>
      <c r="J402" s="16">
        <f>J124</f>
        <v>19571.848570000002</v>
      </c>
      <c r="K402" s="16">
        <f>K124</f>
        <v>-5046.0975499999995</v>
      </c>
      <c r="L402" s="16">
        <f>L124</f>
        <v>18190.562279999998</v>
      </c>
      <c r="M402" s="23"/>
      <c r="N402" s="16">
        <f>N124</f>
        <v>1890.5343699999999</v>
      </c>
      <c r="O402" s="16">
        <f>O124</f>
        <v>2166.4076800000003</v>
      </c>
      <c r="P402" s="16">
        <f>P124</f>
        <v>-1575.4120700000001</v>
      </c>
      <c r="Q402" s="16">
        <f>Q124</f>
        <v>2481.5299800000003</v>
      </c>
      <c r="R402" s="23"/>
      <c r="S402" s="16">
        <f>S124</f>
        <v>2481.5299800000003</v>
      </c>
      <c r="T402" s="16">
        <f>T124</f>
        <v>3075.7589299999995</v>
      </c>
      <c r="U402" s="16">
        <f>U124</f>
        <v>-3395.6749699999996</v>
      </c>
      <c r="V402" s="16">
        <f>V124</f>
        <v>2161.6139399999997</v>
      </c>
      <c r="W402" s="23"/>
      <c r="X402" s="16">
        <f>X124</f>
        <v>2161.6139399999997</v>
      </c>
      <c r="Y402" s="16">
        <f>Y124</f>
        <v>3649</v>
      </c>
      <c r="Z402" s="16">
        <f>Z124</f>
        <v>-3162.73578</v>
      </c>
      <c r="AA402" s="16">
        <f>AA124</f>
        <v>2647.8781600000002</v>
      </c>
      <c r="AB402" s="23"/>
      <c r="AC402" s="16">
        <f>AC124</f>
        <v>2647.8781600000002</v>
      </c>
      <c r="AD402" s="16">
        <f>AD124</f>
        <v>3129</v>
      </c>
      <c r="AE402" s="16">
        <f>AE124</f>
        <v>-3426.7929599999998</v>
      </c>
      <c r="AF402" s="16">
        <f>AF124</f>
        <v>2350.0852</v>
      </c>
      <c r="AG402" s="23"/>
      <c r="AH402" s="16">
        <f>AH124</f>
        <v>2350.0852</v>
      </c>
      <c r="AI402" s="16">
        <f>AI124</f>
        <v>4245</v>
      </c>
      <c r="AJ402" s="16">
        <f>AJ124</f>
        <v>-3410</v>
      </c>
      <c r="AK402" s="16">
        <f>AK124</f>
        <v>3185.0852</v>
      </c>
      <c r="AL402" s="16"/>
    </row>
    <row r="403" spans="2:38" x14ac:dyDescent="0.3">
      <c r="B403" s="19" t="s">
        <v>10</v>
      </c>
      <c r="D403" s="16">
        <f>D165</f>
        <v>319.12854000000004</v>
      </c>
      <c r="E403" s="16">
        <f>E165</f>
        <v>1053.5748900000001</v>
      </c>
      <c r="F403" s="16">
        <f>F165</f>
        <v>-967.70343000000003</v>
      </c>
      <c r="G403" s="16">
        <f>G165</f>
        <v>405</v>
      </c>
      <c r="H403" s="23"/>
      <c r="I403" s="16">
        <f>I165</f>
        <v>405</v>
      </c>
      <c r="J403" s="16">
        <f>J165</f>
        <v>3019</v>
      </c>
      <c r="K403" s="16">
        <f>K165</f>
        <v>-1634</v>
      </c>
      <c r="L403" s="16">
        <f>L165</f>
        <v>1790</v>
      </c>
      <c r="M403" s="23"/>
      <c r="N403" s="16">
        <f>N165</f>
        <v>319.12854000000004</v>
      </c>
      <c r="O403" s="16">
        <f>O165</f>
        <v>489.95004999999998</v>
      </c>
      <c r="P403" s="16">
        <f>P165</f>
        <v>-736.07659999999987</v>
      </c>
      <c r="Q403" s="16">
        <f>Q165</f>
        <v>73.001990000000006</v>
      </c>
      <c r="R403" s="23"/>
      <c r="S403" s="16">
        <f>S165</f>
        <v>73.001990000000006</v>
      </c>
      <c r="T403" s="16">
        <f>T165</f>
        <v>2800.5004300000001</v>
      </c>
      <c r="U403" s="16">
        <f>U165</f>
        <v>-2152.0674100000001</v>
      </c>
      <c r="V403" s="16">
        <f>V165</f>
        <v>721.43501000000003</v>
      </c>
      <c r="W403" s="23"/>
      <c r="X403" s="16">
        <f>X165</f>
        <v>721.43501000000003</v>
      </c>
      <c r="Y403" s="16">
        <f>Y165</f>
        <v>2209</v>
      </c>
      <c r="Z403" s="16">
        <f>Z165</f>
        <v>-1199.7103500000001</v>
      </c>
      <c r="AA403" s="16">
        <f>AA165</f>
        <v>1730.7246599999999</v>
      </c>
      <c r="AB403" s="23"/>
      <c r="AC403" s="16">
        <f>AC165</f>
        <v>1730.7246599999999</v>
      </c>
      <c r="AD403" s="16">
        <f>AD165</f>
        <v>4645.7000000000007</v>
      </c>
      <c r="AE403" s="16">
        <f>AE165</f>
        <v>-4168.5139199999994</v>
      </c>
      <c r="AF403" s="16">
        <f>AF165</f>
        <v>2207.9107399999998</v>
      </c>
      <c r="AG403" s="23"/>
      <c r="AH403" s="16">
        <f>AH165</f>
        <v>2207.9107399999998</v>
      </c>
      <c r="AI403" s="16">
        <f>AI165</f>
        <v>3322.7999999999997</v>
      </c>
      <c r="AJ403" s="16">
        <f>AJ165</f>
        <v>-3520</v>
      </c>
      <c r="AK403" s="16">
        <f>AK165</f>
        <v>2010.7107399999998</v>
      </c>
      <c r="AL403" s="16"/>
    </row>
    <row r="404" spans="2:38" x14ac:dyDescent="0.3">
      <c r="B404" s="19" t="s">
        <v>11</v>
      </c>
      <c r="D404" s="16">
        <f>D180</f>
        <v>1543.31233</v>
      </c>
      <c r="E404" s="16">
        <f>E180</f>
        <v>1375</v>
      </c>
      <c r="F404" s="16">
        <f>F180</f>
        <v>-2893.3123299999997</v>
      </c>
      <c r="G404" s="16">
        <f>G180</f>
        <v>25</v>
      </c>
      <c r="H404" s="23"/>
      <c r="I404" s="16">
        <f>I180</f>
        <v>25</v>
      </c>
      <c r="J404" s="16">
        <f>J180</f>
        <v>790</v>
      </c>
      <c r="K404" s="16">
        <f>K180</f>
        <v>-755</v>
      </c>
      <c r="L404" s="16">
        <f>L180</f>
        <v>60</v>
      </c>
      <c r="M404" s="23"/>
      <c r="N404" s="16">
        <f>N180</f>
        <v>1543.31233</v>
      </c>
      <c r="O404" s="16">
        <f>O180</f>
        <v>1723.16489</v>
      </c>
      <c r="P404" s="16">
        <f>P180</f>
        <v>-1644.59049</v>
      </c>
      <c r="Q404" s="16">
        <f>Q180</f>
        <v>1621.8867299999999</v>
      </c>
      <c r="R404" s="23"/>
      <c r="S404" s="16">
        <f>S180</f>
        <v>1621.8867299999999</v>
      </c>
      <c r="T404" s="16">
        <f>T180</f>
        <v>1918.2204399999998</v>
      </c>
      <c r="U404" s="16">
        <f>U180</f>
        <v>-1201.1894199999999</v>
      </c>
      <c r="V404" s="16">
        <f>V180</f>
        <v>2338.9177500000001</v>
      </c>
      <c r="W404" s="23"/>
      <c r="X404" s="16">
        <f>X180</f>
        <v>2338.9177500000001</v>
      </c>
      <c r="Y404" s="16">
        <f>Y180</f>
        <v>1060</v>
      </c>
      <c r="Z404" s="16">
        <f>Z180</f>
        <v>-3313.9177500000001</v>
      </c>
      <c r="AA404" s="16">
        <f>AA180</f>
        <v>85</v>
      </c>
      <c r="AB404" s="23"/>
      <c r="AC404" s="16">
        <f>AC180</f>
        <v>85</v>
      </c>
      <c r="AD404" s="16">
        <f>AD180</f>
        <v>1475</v>
      </c>
      <c r="AE404" s="16">
        <f>AE180</f>
        <v>-975</v>
      </c>
      <c r="AF404" s="16">
        <f>AF180</f>
        <v>585</v>
      </c>
      <c r="AG404" s="23"/>
      <c r="AH404" s="16">
        <f>AH180</f>
        <v>585</v>
      </c>
      <c r="AI404" s="16">
        <f>AI180</f>
        <v>1750</v>
      </c>
      <c r="AJ404" s="16">
        <f>AJ180</f>
        <v>-1675</v>
      </c>
      <c r="AK404" s="16">
        <f>AK180</f>
        <v>660</v>
      </c>
      <c r="AL404" s="16"/>
    </row>
    <row r="405" spans="2:38" x14ac:dyDescent="0.3">
      <c r="B405" s="19" t="s">
        <v>13</v>
      </c>
      <c r="D405" s="16">
        <f>D247</f>
        <v>339.57414000000006</v>
      </c>
      <c r="E405" s="16">
        <f>E247</f>
        <v>2596.0610000000001</v>
      </c>
      <c r="F405" s="16">
        <f>F247</f>
        <v>-2795.6351399999999</v>
      </c>
      <c r="G405" s="16">
        <f>G247</f>
        <v>140</v>
      </c>
      <c r="H405" s="23"/>
      <c r="I405" s="16">
        <f>I247</f>
        <v>140</v>
      </c>
      <c r="J405" s="16">
        <f>J247</f>
        <v>3372.01</v>
      </c>
      <c r="K405" s="16">
        <f>K247</f>
        <v>-2612.0100000000002</v>
      </c>
      <c r="L405" s="16">
        <f>L247</f>
        <v>900</v>
      </c>
      <c r="M405" s="23"/>
      <c r="N405" s="16">
        <f>N247</f>
        <v>339.57414000000006</v>
      </c>
      <c r="O405" s="16">
        <f>O247</f>
        <v>2531.4468899999997</v>
      </c>
      <c r="P405" s="16">
        <f>P247</f>
        <v>-2842.3190499999992</v>
      </c>
      <c r="Q405" s="16">
        <f>Q247</f>
        <v>28.701979999999999</v>
      </c>
      <c r="R405" s="23"/>
      <c r="S405" s="16">
        <f>S247</f>
        <v>28.701979999999999</v>
      </c>
      <c r="T405" s="16">
        <f>T247</f>
        <v>3531.9594199999992</v>
      </c>
      <c r="U405" s="16">
        <f>U247</f>
        <v>-3199.3698199999994</v>
      </c>
      <c r="V405" s="16">
        <f>V247</f>
        <v>361.29158000000007</v>
      </c>
      <c r="W405" s="23"/>
      <c r="X405" s="16">
        <f>X247</f>
        <v>361.29158000000007</v>
      </c>
      <c r="Y405" s="16">
        <f>Y247</f>
        <v>3135</v>
      </c>
      <c r="Z405" s="16">
        <f>Z247</f>
        <v>-3016.7228499999997</v>
      </c>
      <c r="AA405" s="16">
        <f>AA247</f>
        <v>479.56873000000002</v>
      </c>
      <c r="AB405" s="23"/>
      <c r="AC405" s="16">
        <f>AC247</f>
        <v>479.56873000000002</v>
      </c>
      <c r="AD405" s="16">
        <f>AD247</f>
        <v>3335</v>
      </c>
      <c r="AE405" s="16">
        <f>AE247</f>
        <v>-3610</v>
      </c>
      <c r="AF405" s="16">
        <f>AF247</f>
        <v>204.56873000000002</v>
      </c>
      <c r="AG405" s="23"/>
      <c r="AH405" s="16">
        <f>AH247</f>
        <v>204.56873000000002</v>
      </c>
      <c r="AI405" s="16">
        <f>AI247</f>
        <v>3530</v>
      </c>
      <c r="AJ405" s="16">
        <f>AJ247</f>
        <v>-2994.56873</v>
      </c>
      <c r="AK405" s="16">
        <f>AK247</f>
        <v>740</v>
      </c>
      <c r="AL405" s="16"/>
    </row>
    <row r="406" spans="2:38" ht="1.95" customHeight="1" x14ac:dyDescent="0.3">
      <c r="B406" s="1"/>
      <c r="D406" s="16"/>
      <c r="E406" s="16"/>
      <c r="F406" s="16"/>
      <c r="G406" s="16"/>
      <c r="H406" s="23"/>
      <c r="I406" s="16"/>
      <c r="J406" s="16"/>
      <c r="K406" s="16"/>
      <c r="L406" s="16"/>
      <c r="M406" s="23"/>
      <c r="N406" s="16"/>
      <c r="O406" s="16"/>
      <c r="P406" s="16"/>
      <c r="Q406" s="16"/>
      <c r="R406" s="23"/>
      <c r="S406" s="16"/>
      <c r="T406" s="16"/>
      <c r="U406" s="16"/>
      <c r="V406" s="16"/>
      <c r="W406" s="23"/>
      <c r="X406" s="16"/>
      <c r="Y406" s="16"/>
      <c r="Z406" s="16"/>
      <c r="AA406" s="16"/>
      <c r="AB406" s="23"/>
      <c r="AC406" s="16"/>
      <c r="AD406" s="16"/>
      <c r="AE406" s="16"/>
      <c r="AF406" s="16"/>
      <c r="AG406" s="23"/>
      <c r="AH406" s="16"/>
      <c r="AI406" s="16"/>
      <c r="AJ406" s="16"/>
      <c r="AK406" s="16"/>
      <c r="AL406" s="16"/>
    </row>
    <row r="407" spans="2:38" ht="1.95" customHeight="1" x14ac:dyDescent="0.3">
      <c r="D407" s="16"/>
      <c r="E407" s="16"/>
      <c r="F407" s="16"/>
      <c r="G407" s="16"/>
      <c r="H407" s="23"/>
      <c r="I407" s="16"/>
      <c r="J407" s="16"/>
      <c r="K407" s="16"/>
      <c r="L407" s="16"/>
      <c r="M407" s="23"/>
      <c r="N407" s="16"/>
      <c r="O407" s="16"/>
      <c r="P407" s="16"/>
      <c r="Q407" s="16"/>
      <c r="R407" s="23"/>
      <c r="S407" s="16"/>
      <c r="T407" s="16"/>
      <c r="U407" s="16"/>
      <c r="V407" s="16"/>
      <c r="W407" s="23"/>
      <c r="X407" s="16"/>
      <c r="Y407" s="16"/>
      <c r="Z407" s="16"/>
      <c r="AA407" s="16"/>
      <c r="AB407" s="23"/>
      <c r="AC407" s="16"/>
      <c r="AD407" s="16"/>
      <c r="AE407" s="16"/>
      <c r="AF407" s="16"/>
      <c r="AG407" s="23"/>
      <c r="AH407" s="16"/>
      <c r="AI407" s="16"/>
      <c r="AJ407" s="16"/>
      <c r="AK407" s="16"/>
      <c r="AL407" s="16"/>
    </row>
    <row r="408" spans="2:38" x14ac:dyDescent="0.3">
      <c r="B408" s="1" t="s">
        <v>50</v>
      </c>
      <c r="D408" s="16">
        <f>D260</f>
        <v>0</v>
      </c>
      <c r="E408" s="16">
        <f>E260</f>
        <v>800</v>
      </c>
      <c r="F408" s="16">
        <f>F260</f>
        <v>-800</v>
      </c>
      <c r="G408" s="16">
        <f>G260</f>
        <v>0</v>
      </c>
      <c r="H408" s="23"/>
      <c r="I408" s="16">
        <f>I260</f>
        <v>0</v>
      </c>
      <c r="J408" s="16">
        <f>J260</f>
        <v>400</v>
      </c>
      <c r="K408" s="16">
        <f>K260</f>
        <v>-400</v>
      </c>
      <c r="L408" s="16">
        <f>L260</f>
        <v>0</v>
      </c>
      <c r="M408" s="23"/>
      <c r="N408" s="16">
        <f>N260</f>
        <v>0</v>
      </c>
      <c r="O408" s="16">
        <f>O260</f>
        <v>690.53577000000007</v>
      </c>
      <c r="P408" s="16">
        <f>P260</f>
        <v>-690.53577000000007</v>
      </c>
      <c r="Q408" s="16">
        <f>Q260</f>
        <v>0</v>
      </c>
      <c r="R408" s="23"/>
      <c r="S408" s="16">
        <f>S260</f>
        <v>0</v>
      </c>
      <c r="T408" s="16">
        <f>T260</f>
        <v>590.30196000000001</v>
      </c>
      <c r="U408" s="16">
        <f>U260</f>
        <v>-453.16791999999998</v>
      </c>
      <c r="V408" s="16">
        <f>V260</f>
        <v>137.13404</v>
      </c>
      <c r="W408" s="23"/>
      <c r="X408" s="16">
        <f>X260</f>
        <v>137.13404</v>
      </c>
      <c r="Y408" s="16">
        <f>Y260</f>
        <v>4590</v>
      </c>
      <c r="Z408" s="16">
        <f>Z260</f>
        <v>-4652.1340399999999</v>
      </c>
      <c r="AA408" s="16">
        <f>AA260</f>
        <v>75</v>
      </c>
      <c r="AB408" s="23"/>
      <c r="AC408" s="16">
        <f>AC260</f>
        <v>75</v>
      </c>
      <c r="AD408" s="16">
        <f>AD260</f>
        <v>3045</v>
      </c>
      <c r="AE408" s="16">
        <f>AE260</f>
        <v>-3120</v>
      </c>
      <c r="AF408" s="16">
        <f>AF260</f>
        <v>0</v>
      </c>
      <c r="AG408" s="23"/>
      <c r="AH408" s="16">
        <f>AH260</f>
        <v>0</v>
      </c>
      <c r="AI408" s="16">
        <f>AI260</f>
        <v>0</v>
      </c>
      <c r="AJ408" s="16">
        <f>AJ260</f>
        <v>0</v>
      </c>
      <c r="AK408" s="16">
        <f>AK260</f>
        <v>0</v>
      </c>
      <c r="AL408" s="16"/>
    </row>
    <row r="409" spans="2:38" ht="1.95" customHeight="1" x14ac:dyDescent="0.3">
      <c r="B409" s="15"/>
      <c r="D409" s="16"/>
      <c r="E409" s="16"/>
      <c r="F409" s="16"/>
      <c r="G409" s="16"/>
      <c r="H409" s="23"/>
      <c r="I409" s="16"/>
      <c r="J409" s="16"/>
      <c r="K409" s="16"/>
      <c r="L409" s="16"/>
      <c r="M409" s="23"/>
      <c r="N409" s="16"/>
      <c r="O409" s="16"/>
      <c r="P409" s="16"/>
      <c r="Q409" s="16"/>
      <c r="R409" s="23"/>
      <c r="S409" s="16"/>
      <c r="T409" s="16"/>
      <c r="U409" s="16"/>
      <c r="V409" s="16"/>
      <c r="W409" s="23"/>
      <c r="X409" s="16"/>
      <c r="Y409" s="16"/>
      <c r="Z409" s="16"/>
      <c r="AA409" s="16"/>
      <c r="AB409" s="23"/>
      <c r="AC409" s="16"/>
      <c r="AD409" s="16"/>
      <c r="AE409" s="16"/>
      <c r="AF409" s="16"/>
      <c r="AG409" s="23"/>
      <c r="AH409" s="16"/>
      <c r="AI409" s="16"/>
      <c r="AJ409" s="16"/>
      <c r="AK409" s="16"/>
      <c r="AL409" s="16"/>
    </row>
    <row r="410" spans="2:38" x14ac:dyDescent="0.3">
      <c r="B410" s="14" t="s">
        <v>61</v>
      </c>
      <c r="D410" s="16">
        <f>SUM(D298)</f>
        <v>105.92007000000001</v>
      </c>
      <c r="E410" s="16">
        <f>SUM(E298)</f>
        <v>605</v>
      </c>
      <c r="F410" s="16">
        <f>SUM(F298)</f>
        <v>-536.10775000000001</v>
      </c>
      <c r="G410" s="16">
        <f>SUM(G298)</f>
        <v>174.81232</v>
      </c>
      <c r="H410" s="23"/>
      <c r="I410" s="16">
        <f>SUM(I298)</f>
        <v>174.81232</v>
      </c>
      <c r="J410" s="16">
        <f>SUM(J298)</f>
        <v>4680</v>
      </c>
      <c r="K410" s="16">
        <f>SUM(K298)</f>
        <v>-230</v>
      </c>
      <c r="L410" s="16">
        <f>SUM(L298)</f>
        <v>4624.81232</v>
      </c>
      <c r="M410" s="23"/>
      <c r="N410" s="16">
        <f>SUM(N298)</f>
        <v>105.92007000000002</v>
      </c>
      <c r="O410" s="16">
        <f>SUM(O298)</f>
        <v>427.65621000000004</v>
      </c>
      <c r="P410" s="16">
        <f>SUM(P298)</f>
        <v>-86.924270000000007</v>
      </c>
      <c r="Q410" s="16">
        <f>SUM(Q298)</f>
        <v>446.65201000000008</v>
      </c>
      <c r="R410" s="23"/>
      <c r="S410" s="16">
        <f>SUM(S298)</f>
        <v>446.65201000000008</v>
      </c>
      <c r="T410" s="16">
        <f>SUM(T298)</f>
        <v>1210.0228099999999</v>
      </c>
      <c r="U410" s="16">
        <f>SUM(U298)</f>
        <v>-701.88250000000005</v>
      </c>
      <c r="V410" s="16">
        <f>SUM(V298)</f>
        <v>954.79232000000002</v>
      </c>
      <c r="W410" s="23"/>
      <c r="X410" s="16">
        <f>SUM(X298)</f>
        <v>954.79232000000002</v>
      </c>
      <c r="Y410" s="16">
        <f>SUM(Y298)</f>
        <v>1985</v>
      </c>
      <c r="Z410" s="16">
        <f>SUM(Z298)</f>
        <v>-2339.7923199999996</v>
      </c>
      <c r="AA410" s="16">
        <f>SUM(AA298)</f>
        <v>600</v>
      </c>
      <c r="AB410" s="23"/>
      <c r="AC410" s="16">
        <f>SUM(AC298)</f>
        <v>600</v>
      </c>
      <c r="AD410" s="16">
        <f>SUM(AD298)</f>
        <v>890</v>
      </c>
      <c r="AE410" s="16">
        <f>SUM(AE298)</f>
        <v>-910</v>
      </c>
      <c r="AF410" s="16">
        <f>SUM(AF298)</f>
        <v>580</v>
      </c>
      <c r="AG410" s="23"/>
      <c r="AH410" s="16">
        <f>SUM(AH298)</f>
        <v>580</v>
      </c>
      <c r="AI410" s="16">
        <f>SUM(AI298)</f>
        <v>840</v>
      </c>
      <c r="AJ410" s="16">
        <f>SUM(AJ298)</f>
        <v>-670</v>
      </c>
      <c r="AK410" s="16">
        <f>SUM(AK298)</f>
        <v>750</v>
      </c>
      <c r="AL410" s="16"/>
    </row>
    <row r="411" spans="2:38" ht="5.55" customHeight="1" x14ac:dyDescent="0.3">
      <c r="B411" s="1"/>
      <c r="D411" s="16"/>
      <c r="E411" s="16"/>
      <c r="F411" s="16"/>
      <c r="G411" s="16"/>
      <c r="H411" s="23"/>
      <c r="I411" s="16"/>
      <c r="J411" s="16"/>
      <c r="K411" s="16"/>
      <c r="L411" s="16"/>
      <c r="M411" s="23"/>
      <c r="N411" s="16"/>
      <c r="O411" s="16"/>
      <c r="P411" s="16"/>
      <c r="Q411" s="16"/>
      <c r="R411" s="23"/>
      <c r="S411" s="16"/>
      <c r="T411" s="16"/>
      <c r="U411" s="16"/>
      <c r="V411" s="16"/>
      <c r="W411" s="23"/>
      <c r="X411" s="16"/>
      <c r="Y411" s="16"/>
      <c r="Z411" s="16"/>
      <c r="AA411" s="16"/>
      <c r="AB411" s="23"/>
      <c r="AC411" s="16"/>
      <c r="AD411" s="16"/>
      <c r="AE411" s="16"/>
      <c r="AF411" s="16"/>
      <c r="AG411" s="23"/>
      <c r="AH411" s="16"/>
      <c r="AI411" s="16"/>
      <c r="AJ411" s="16"/>
      <c r="AK411" s="16"/>
      <c r="AL411" s="16"/>
    </row>
    <row r="412" spans="2:38" x14ac:dyDescent="0.3">
      <c r="B412" s="2" t="s">
        <v>46</v>
      </c>
      <c r="D412" s="16">
        <f>D302</f>
        <v>0</v>
      </c>
      <c r="E412" s="16">
        <f>E302</f>
        <v>750.13410999999996</v>
      </c>
      <c r="F412" s="16">
        <f>F302</f>
        <v>-750.13410999999996</v>
      </c>
      <c r="G412" s="16">
        <f>G302</f>
        <v>0</v>
      </c>
      <c r="H412" s="23"/>
      <c r="I412" s="16">
        <f>I302</f>
        <v>0</v>
      </c>
      <c r="J412" s="16">
        <f>J302</f>
        <v>0</v>
      </c>
      <c r="K412" s="16">
        <f>K302</f>
        <v>0</v>
      </c>
      <c r="L412" s="16">
        <f>L302</f>
        <v>0</v>
      </c>
      <c r="M412" s="23"/>
      <c r="N412" s="16"/>
      <c r="O412" s="16"/>
      <c r="P412" s="16"/>
      <c r="Q412" s="16"/>
      <c r="R412" s="23"/>
      <c r="S412" s="16"/>
      <c r="T412" s="16"/>
      <c r="U412" s="16"/>
      <c r="V412" s="16"/>
      <c r="W412" s="23"/>
      <c r="X412" s="16"/>
      <c r="Y412" s="16"/>
      <c r="Z412" s="16"/>
      <c r="AA412" s="16"/>
      <c r="AB412" s="23"/>
      <c r="AC412" s="16"/>
      <c r="AD412" s="16"/>
      <c r="AE412" s="16"/>
      <c r="AF412" s="16"/>
      <c r="AG412" s="23"/>
      <c r="AH412" s="16"/>
      <c r="AI412" s="16"/>
      <c r="AJ412" s="16"/>
      <c r="AK412" s="16"/>
      <c r="AL412" s="16"/>
    </row>
    <row r="413" spans="2:38" ht="5.55" customHeight="1" x14ac:dyDescent="0.3">
      <c r="B413" s="1"/>
      <c r="D413" s="16"/>
      <c r="E413" s="16"/>
      <c r="F413" s="16"/>
      <c r="G413" s="16"/>
      <c r="H413" s="23"/>
      <c r="I413" s="16"/>
      <c r="J413" s="16"/>
      <c r="K413" s="16"/>
      <c r="L413" s="16"/>
      <c r="M413" s="23"/>
      <c r="N413" s="16"/>
      <c r="O413" s="16"/>
      <c r="P413" s="16"/>
      <c r="Q413" s="16"/>
      <c r="R413" s="23"/>
      <c r="S413" s="16"/>
      <c r="T413" s="16"/>
      <c r="U413" s="16"/>
      <c r="V413" s="16"/>
      <c r="W413" s="23"/>
      <c r="X413" s="16"/>
      <c r="Y413" s="16"/>
      <c r="Z413" s="16"/>
      <c r="AA413" s="16"/>
      <c r="AB413" s="23"/>
      <c r="AC413" s="16"/>
      <c r="AD413" s="16"/>
      <c r="AE413" s="16"/>
      <c r="AF413" s="16"/>
      <c r="AG413" s="23"/>
      <c r="AH413" s="16"/>
      <c r="AI413" s="16"/>
      <c r="AJ413" s="16"/>
      <c r="AK413" s="16"/>
      <c r="AL413" s="16"/>
    </row>
    <row r="414" spans="2:38" x14ac:dyDescent="0.3">
      <c r="B414" s="14" t="s">
        <v>64</v>
      </c>
      <c r="D414" s="16">
        <f>SUM(D399:D412)</f>
        <v>38198.935269999994</v>
      </c>
      <c r="E414" s="16">
        <f>SUM(E399:E412)</f>
        <v>66993.852020000006</v>
      </c>
      <c r="F414" s="16">
        <f>SUM(F399:F412)</f>
        <v>-24082.101099999996</v>
      </c>
      <c r="G414" s="16">
        <f>SUM(G399:G412)</f>
        <v>81110.686190000008</v>
      </c>
      <c r="H414" s="23"/>
      <c r="I414" s="16">
        <f>SUM(I399:I412)</f>
        <v>81110.686190000008</v>
      </c>
      <c r="J414" s="16">
        <f>SUM(J399:J412)</f>
        <v>97344.225250000003</v>
      </c>
      <c r="K414" s="16">
        <f>SUM(K399:K412)</f>
        <v>-56940.673160000006</v>
      </c>
      <c r="L414" s="16">
        <f>SUM(L399:L412)</f>
        <v>121514.23827999999</v>
      </c>
      <c r="M414" s="23"/>
      <c r="N414" s="16">
        <f>SUM(N399:N412)</f>
        <v>38198.935269999994</v>
      </c>
      <c r="O414" s="16">
        <f>SUM(O399:O412)</f>
        <v>66068.887940000001</v>
      </c>
      <c r="P414" s="16">
        <f>SUM(P399:P412)</f>
        <v>-34131.898870000005</v>
      </c>
      <c r="Q414" s="16">
        <f>SUM(Q399:Q412)</f>
        <v>70135.924340000012</v>
      </c>
      <c r="R414" s="23"/>
      <c r="S414" s="16">
        <f>SUM(S399:S412)</f>
        <v>70135.924340000012</v>
      </c>
      <c r="T414" s="16">
        <f>SUM(T399:T412)</f>
        <v>47459.74895999999</v>
      </c>
      <c r="U414" s="16">
        <f>SUM(U399:U412)</f>
        <v>-18026.24697</v>
      </c>
      <c r="V414" s="16">
        <f>SUM(V399:V412)</f>
        <v>99569.426330000002</v>
      </c>
      <c r="W414" s="23"/>
      <c r="X414" s="16">
        <f>SUM(X399:X412)</f>
        <v>99569.426330000002</v>
      </c>
      <c r="Y414" s="16">
        <f>SUM(Y399:Y412)</f>
        <v>104857.17017999999</v>
      </c>
      <c r="Z414" s="16">
        <f>SUM(Z399:Z412)</f>
        <v>-95730.867499999978</v>
      </c>
      <c r="AA414" s="16">
        <f>SUM(AA399:AA412)</f>
        <v>108695.72901000001</v>
      </c>
      <c r="AB414" s="23"/>
      <c r="AC414" s="16">
        <f>SUM(AC399:AC412)</f>
        <v>108695.72901000001</v>
      </c>
      <c r="AD414" s="16">
        <f>SUM(AD399:AD412)</f>
        <v>130388.31999999999</v>
      </c>
      <c r="AE414" s="16">
        <f>SUM(AE399:AE412)</f>
        <v>-159793.47654999999</v>
      </c>
      <c r="AF414" s="16">
        <f>SUM(AF399:AF412)</f>
        <v>79290.57246000001</v>
      </c>
      <c r="AG414" s="23"/>
      <c r="AH414" s="16">
        <f>SUM(AH399:AH412)</f>
        <v>79290.57246000001</v>
      </c>
      <c r="AI414" s="16">
        <f>SUM(AI399:AI412)</f>
        <v>123450.89</v>
      </c>
      <c r="AJ414" s="16">
        <f>SUM(AJ399:AJ412)</f>
        <v>-82417.802309999999</v>
      </c>
      <c r="AK414" s="16">
        <f>SUM(AK399:AK412)</f>
        <v>120323.66015</v>
      </c>
      <c r="AL414" s="16"/>
    </row>
    <row r="415" spans="2:38" x14ac:dyDescent="0.3">
      <c r="B415" s="14"/>
      <c r="D415" s="16"/>
      <c r="E415" s="16"/>
      <c r="F415" s="16"/>
      <c r="G415" s="16"/>
      <c r="H415" s="23"/>
      <c r="I415" s="16"/>
      <c r="J415" s="16"/>
      <c r="K415" s="16"/>
      <c r="L415" s="16"/>
      <c r="M415" s="23"/>
      <c r="N415" s="16"/>
      <c r="O415" s="16"/>
      <c r="P415" s="16"/>
      <c r="Q415" s="16"/>
      <c r="R415" s="23"/>
      <c r="S415" s="16"/>
      <c r="T415" s="16"/>
      <c r="U415" s="16"/>
      <c r="V415" s="16"/>
      <c r="W415" s="23"/>
      <c r="X415" s="16"/>
      <c r="Y415" s="16"/>
      <c r="Z415" s="16"/>
      <c r="AA415" s="16"/>
      <c r="AB415" s="23"/>
      <c r="AC415" s="16"/>
      <c r="AD415" s="16"/>
      <c r="AE415" s="16"/>
      <c r="AF415" s="16"/>
      <c r="AG415" s="23"/>
      <c r="AH415" s="16"/>
      <c r="AI415" s="16"/>
      <c r="AJ415" s="16"/>
      <c r="AK415" s="16"/>
      <c r="AL415" s="16"/>
    </row>
    <row r="416" spans="2:38" x14ac:dyDescent="0.3">
      <c r="B416" s="14" t="s">
        <v>60</v>
      </c>
      <c r="D416" s="16">
        <f>SUM(D56,D375)</f>
        <v>15203.552810000001</v>
      </c>
      <c r="E416" s="16">
        <f>SUM(E56,E375)</f>
        <v>13573.98846</v>
      </c>
      <c r="F416" s="16">
        <f>SUM(F56,F375)</f>
        <v>-2635.8646899999999</v>
      </c>
      <c r="G416" s="16">
        <f>SUM(G56,G375)</f>
        <v>26141.676580000003</v>
      </c>
      <c r="H416" s="23"/>
      <c r="I416" s="16">
        <f>SUM(I56,I375)</f>
        <v>26141.676580000003</v>
      </c>
      <c r="J416" s="16">
        <f>SUM(J56,J375)</f>
        <v>11226.795</v>
      </c>
      <c r="K416" s="16">
        <f>SUM(K56,K375)</f>
        <v>-2917.3971499999998</v>
      </c>
      <c r="L416" s="16">
        <f>SUM(L56,L375)</f>
        <v>34451.074430000001</v>
      </c>
      <c r="M416" s="23"/>
      <c r="N416" s="16">
        <f>SUM(N56,N375)</f>
        <v>15203.552809999999</v>
      </c>
      <c r="O416" s="16">
        <f>SUM(O56,O375)</f>
        <v>9994.1570400000001</v>
      </c>
      <c r="P416" s="16">
        <f>SUM(P56,P375)</f>
        <v>-2283.7269899999997</v>
      </c>
      <c r="Q416" s="16">
        <f>SUM(Q56,Q375)</f>
        <v>22913.982859999996</v>
      </c>
      <c r="R416" s="23"/>
      <c r="S416" s="16">
        <f>SUM(S56,S375)</f>
        <v>22913.982859999996</v>
      </c>
      <c r="T416" s="16">
        <f>SUM(T56,T375)</f>
        <v>8027.9033400000008</v>
      </c>
      <c r="U416" s="16">
        <f>SUM(U56,U375)</f>
        <v>-5162.1557600000006</v>
      </c>
      <c r="V416" s="16">
        <f>SUM(V56,V375)</f>
        <v>25779.730439999999</v>
      </c>
      <c r="W416" s="23"/>
      <c r="X416" s="16">
        <f>SUM(X56,X375)</f>
        <v>25779.730439999999</v>
      </c>
      <c r="Y416" s="16">
        <f>SUM(Y56,Y375)</f>
        <v>7277.8580000000002</v>
      </c>
      <c r="Z416" s="16">
        <f>SUM(Z56,Z375)</f>
        <v>-13600.602930000001</v>
      </c>
      <c r="AA416" s="16">
        <f>SUM(AA56,AA375)</f>
        <v>19456.985509999999</v>
      </c>
      <c r="AB416" s="23"/>
      <c r="AC416" s="16">
        <f>SUM(AC56,AC375)</f>
        <v>19456.985509999999</v>
      </c>
      <c r="AD416" s="16">
        <f>SUM(AD56,AD375)</f>
        <v>3659</v>
      </c>
      <c r="AE416" s="16">
        <f>SUM(AE56,AE375)</f>
        <v>-10110.42628</v>
      </c>
      <c r="AF416" s="16">
        <f>SUM(AF56,AF375)</f>
        <v>13005.559229999999</v>
      </c>
      <c r="AG416" s="23"/>
      <c r="AH416" s="16">
        <f>SUM(AH56,AH375)</f>
        <v>13005.559229999999</v>
      </c>
      <c r="AI416" s="16">
        <f>SUM(AI56,AI375)</f>
        <v>1749</v>
      </c>
      <c r="AJ416" s="16">
        <f>SUM(AJ56,AJ375)</f>
        <v>-10173.52785</v>
      </c>
      <c r="AK416" s="16">
        <f>SUM(AK56,AK375)</f>
        <v>4581.0313800000004</v>
      </c>
      <c r="AL416" s="16"/>
    </row>
    <row r="417" spans="2:38" x14ac:dyDescent="0.3">
      <c r="B417" s="1"/>
      <c r="D417" s="16"/>
      <c r="E417" s="16"/>
      <c r="F417" s="16"/>
      <c r="G417" s="16"/>
      <c r="H417" s="23"/>
      <c r="I417" s="16"/>
      <c r="J417" s="16"/>
      <c r="K417" s="16"/>
      <c r="L417" s="16"/>
      <c r="M417" s="23"/>
      <c r="N417" s="16"/>
      <c r="O417" s="16"/>
      <c r="P417" s="16"/>
      <c r="Q417" s="16"/>
      <c r="R417" s="23"/>
      <c r="S417" s="16"/>
      <c r="T417" s="16"/>
      <c r="U417" s="16"/>
      <c r="V417" s="16"/>
      <c r="W417" s="23"/>
      <c r="X417" s="16"/>
      <c r="Y417" s="16"/>
      <c r="Z417" s="16"/>
      <c r="AA417" s="16"/>
      <c r="AB417" s="23"/>
      <c r="AC417" s="16"/>
      <c r="AD417" s="16"/>
      <c r="AE417" s="16"/>
      <c r="AF417" s="16"/>
      <c r="AG417" s="23"/>
      <c r="AH417" s="16"/>
      <c r="AI417" s="16"/>
      <c r="AJ417" s="16"/>
      <c r="AK417" s="16"/>
      <c r="AL417" s="16"/>
    </row>
    <row r="418" spans="2:38" x14ac:dyDescent="0.3">
      <c r="B418" s="14" t="s">
        <v>65</v>
      </c>
      <c r="D418" s="16"/>
      <c r="E418" s="16"/>
      <c r="F418" s="16"/>
      <c r="G418" s="16"/>
      <c r="H418" s="23"/>
      <c r="I418" s="16"/>
      <c r="J418" s="16"/>
      <c r="K418" s="16"/>
      <c r="L418" s="16"/>
      <c r="M418" s="23"/>
      <c r="N418" s="16"/>
      <c r="O418" s="16"/>
      <c r="P418" s="16"/>
      <c r="Q418" s="16"/>
      <c r="R418" s="23"/>
      <c r="S418" s="16"/>
      <c r="T418" s="16"/>
      <c r="U418" s="16"/>
      <c r="V418" s="16"/>
      <c r="W418" s="23"/>
      <c r="X418" s="16"/>
      <c r="Y418" s="16"/>
      <c r="Z418" s="16"/>
      <c r="AA418" s="16"/>
      <c r="AB418" s="23"/>
      <c r="AC418" s="16"/>
      <c r="AD418" s="16"/>
      <c r="AE418" s="16"/>
      <c r="AF418" s="16"/>
      <c r="AG418" s="23"/>
      <c r="AH418" s="16"/>
      <c r="AI418" s="16"/>
      <c r="AJ418" s="16"/>
      <c r="AK418" s="16"/>
      <c r="AL418" s="16"/>
    </row>
    <row r="419" spans="2:38" x14ac:dyDescent="0.3">
      <c r="B419" s="18" t="s">
        <v>62</v>
      </c>
      <c r="D419" s="16">
        <f>SUM(D389,D383)</f>
        <v>-12787.722890000001</v>
      </c>
      <c r="E419" s="16">
        <f>SUM(E389,E383)</f>
        <v>-10586.9416</v>
      </c>
      <c r="F419" s="16">
        <f>SUM(F389,F383)</f>
        <v>1870.2651900000001</v>
      </c>
      <c r="G419" s="16">
        <f>SUM(G389,G383)</f>
        <v>-21504.399300000001</v>
      </c>
      <c r="H419" s="23"/>
      <c r="I419" s="16">
        <f>SUM(I389,I383)</f>
        <v>-21504.399300000001</v>
      </c>
      <c r="J419" s="16">
        <f>SUM(J389,J383)</f>
        <v>-6446.7737399999996</v>
      </c>
      <c r="K419" s="16">
        <f>SUM(K389,K383)</f>
        <v>1435.5640000000001</v>
      </c>
      <c r="L419" s="16">
        <f>SUM(L389,L383)</f>
        <v>-26515.609039999996</v>
      </c>
      <c r="M419" s="23"/>
      <c r="N419" s="16">
        <f>SUM(N389,N383)</f>
        <v>-12787.722890000001</v>
      </c>
      <c r="O419" s="16">
        <f>SUM(O389,O383)</f>
        <v>-11182.090470000001</v>
      </c>
      <c r="P419" s="16">
        <f>SUM(P389,P383)</f>
        <v>5633.3041299999995</v>
      </c>
      <c r="Q419" s="16">
        <f>SUM(Q389,Q383)</f>
        <v>-18336.509230000003</v>
      </c>
      <c r="R419" s="23"/>
      <c r="S419" s="16">
        <f>SUM(S389,S383)</f>
        <v>-18336.509230000003</v>
      </c>
      <c r="T419" s="16">
        <f>SUM(T389,T383)</f>
        <v>-4091.7170000000001</v>
      </c>
      <c r="U419" s="16">
        <f>SUM(U389,U383)</f>
        <v>1032.5776700000001</v>
      </c>
      <c r="V419" s="16">
        <f>SUM(V389,V383)</f>
        <v>-21395.648560000001</v>
      </c>
      <c r="W419" s="23"/>
      <c r="X419" s="16">
        <f>SUM(X389,X383)</f>
        <v>-21395.648560000001</v>
      </c>
      <c r="Y419" s="16">
        <f>SUM(Y389,Y383)</f>
        <v>-3056.7252100000001</v>
      </c>
      <c r="Z419" s="16">
        <f>SUM(Z389,Z383)</f>
        <v>7782.7040599999991</v>
      </c>
      <c r="AA419" s="16">
        <f>SUM(AA389,AA383)</f>
        <v>-16669.669709999998</v>
      </c>
      <c r="AB419" s="23"/>
      <c r="AC419" s="16">
        <f>SUM(AC389,AC383)</f>
        <v>-16669.669709999998</v>
      </c>
      <c r="AD419" s="16">
        <f>SUM(AD389,AD383)</f>
        <v>-400</v>
      </c>
      <c r="AE419" s="16">
        <f>SUM(AE389,AE383)</f>
        <v>16899.99971</v>
      </c>
      <c r="AF419" s="16">
        <f>SUM(AF389,AF383)</f>
        <v>-169.67</v>
      </c>
      <c r="AG419" s="23"/>
      <c r="AH419" s="16">
        <f>SUM(AH389,AH383)</f>
        <v>-169.67</v>
      </c>
      <c r="AI419" s="16">
        <f>SUM(AI389,AI383)</f>
        <v>-400</v>
      </c>
      <c r="AJ419" s="16">
        <f>SUM(AJ389,AJ383)</f>
        <v>400</v>
      </c>
      <c r="AK419" s="16">
        <f>SUM(AK389,AK383)</f>
        <v>-169.67</v>
      </c>
      <c r="AL419" s="16"/>
    </row>
    <row r="420" spans="2:38" x14ac:dyDescent="0.3">
      <c r="B420" s="18" t="s">
        <v>63</v>
      </c>
      <c r="D420" s="16">
        <f>SUM(D395)</f>
        <v>-288.54021</v>
      </c>
      <c r="E420" s="16">
        <f>SUM(E395)</f>
        <v>-88.886669999999995</v>
      </c>
      <c r="F420" s="16">
        <f>SUM(F395)</f>
        <v>21.640669999999997</v>
      </c>
      <c r="G420" s="16">
        <f>SUM(G395)</f>
        <v>-355.78620999999998</v>
      </c>
      <c r="H420" s="23"/>
      <c r="I420" s="16">
        <f>SUM(I395)</f>
        <v>-355.78620999999998</v>
      </c>
      <c r="J420" s="16">
        <f>SUM(J395)</f>
        <v>0</v>
      </c>
      <c r="K420" s="16">
        <f>SUM(K395)</f>
        <v>0</v>
      </c>
      <c r="L420" s="16">
        <f>SUM(L395)</f>
        <v>-355.78620999999998</v>
      </c>
      <c r="M420" s="23"/>
      <c r="N420" s="16">
        <f>SUM(N395)</f>
        <v>-288.54021</v>
      </c>
      <c r="O420" s="16">
        <f>SUM(O395)</f>
        <v>-452.87566999999996</v>
      </c>
      <c r="P420" s="16">
        <f>SUM(P395)</f>
        <v>385.62966999999998</v>
      </c>
      <c r="Q420" s="16">
        <f>SUM(Q395)</f>
        <v>-355.78620999999998</v>
      </c>
      <c r="R420" s="23"/>
      <c r="S420" s="16">
        <f>SUM(S395)</f>
        <v>-355.78620999999998</v>
      </c>
      <c r="T420" s="16">
        <f>SUM(T395)</f>
        <v>-520.41232000000002</v>
      </c>
      <c r="U420" s="16">
        <f>SUM(U395)</f>
        <v>457.91232000000002</v>
      </c>
      <c r="V420" s="16">
        <f>SUM(V395)</f>
        <v>-418.28620999999998</v>
      </c>
      <c r="W420" s="23"/>
      <c r="X420" s="16">
        <f>SUM(X395)</f>
        <v>-418.28620999999998</v>
      </c>
      <c r="Y420" s="16">
        <f>SUM(Y395)</f>
        <v>0</v>
      </c>
      <c r="Z420" s="16">
        <f>SUM(Z395)</f>
        <v>62.5</v>
      </c>
      <c r="AA420" s="16">
        <f>SUM(AA395)</f>
        <v>-355.78620999999998</v>
      </c>
      <c r="AB420" s="23"/>
      <c r="AC420" s="16">
        <f>SUM(AC395)</f>
        <v>-355.78620999999998</v>
      </c>
      <c r="AD420" s="16">
        <f>SUM(AD395)</f>
        <v>0</v>
      </c>
      <c r="AE420" s="16">
        <f>SUM(AE395)</f>
        <v>0</v>
      </c>
      <c r="AF420" s="16">
        <f>SUM(AF395)</f>
        <v>-355.78620999999998</v>
      </c>
      <c r="AG420" s="23"/>
      <c r="AH420" s="16">
        <f>SUM(AH395)</f>
        <v>-355.78620999999998</v>
      </c>
      <c r="AI420" s="16">
        <f>SUM(AI395)</f>
        <v>0</v>
      </c>
      <c r="AJ420" s="16">
        <f>SUM(AJ395)</f>
        <v>0</v>
      </c>
      <c r="AK420" s="16">
        <f>SUM(AK395)</f>
        <v>-355.78620999999998</v>
      </c>
      <c r="AL420" s="16"/>
    </row>
    <row r="421" spans="2:38" x14ac:dyDescent="0.3">
      <c r="D421" s="16"/>
      <c r="E421" s="16"/>
      <c r="F421" s="16"/>
      <c r="G421" s="16"/>
      <c r="H421" s="23"/>
      <c r="I421" s="16"/>
      <c r="J421" s="16"/>
      <c r="K421" s="16"/>
      <c r="L421" s="16"/>
      <c r="M421" s="23"/>
      <c r="N421" s="16"/>
      <c r="O421" s="16"/>
      <c r="P421" s="16"/>
      <c r="Q421" s="16"/>
      <c r="R421" s="23"/>
      <c r="S421" s="16"/>
      <c r="T421" s="16"/>
      <c r="U421" s="16"/>
      <c r="V421" s="16"/>
      <c r="W421" s="23"/>
      <c r="X421" s="16"/>
      <c r="Y421" s="16"/>
      <c r="Z421" s="16"/>
      <c r="AA421" s="16"/>
      <c r="AB421" s="23"/>
      <c r="AC421" s="16"/>
      <c r="AD421" s="16"/>
      <c r="AE421" s="16"/>
      <c r="AF421" s="16"/>
      <c r="AG421" s="23"/>
      <c r="AH421" s="16"/>
      <c r="AI421" s="16"/>
      <c r="AJ421" s="16"/>
      <c r="AK421" s="16"/>
      <c r="AL421" s="16"/>
    </row>
    <row r="422" spans="2:38" s="6" customFormat="1" x14ac:dyDescent="0.3">
      <c r="B422" s="6" t="s">
        <v>47</v>
      </c>
      <c r="D422" s="16"/>
      <c r="E422" s="16"/>
      <c r="F422" s="16"/>
      <c r="G422" s="16"/>
      <c r="H422" s="23"/>
      <c r="I422" s="16"/>
      <c r="J422" s="16"/>
      <c r="K422" s="16"/>
      <c r="L422" s="16"/>
      <c r="M422" s="23"/>
      <c r="N422" s="16"/>
      <c r="O422" s="16"/>
      <c r="P422" s="16"/>
      <c r="Q422" s="16"/>
      <c r="R422" s="23"/>
      <c r="S422" s="16"/>
      <c r="T422" s="16"/>
      <c r="U422" s="16"/>
      <c r="V422" s="16"/>
      <c r="W422" s="23"/>
      <c r="X422" s="16"/>
      <c r="Y422" s="16"/>
      <c r="Z422" s="16"/>
      <c r="AA422" s="16"/>
      <c r="AB422" s="23"/>
      <c r="AC422" s="16"/>
      <c r="AD422" s="16"/>
      <c r="AE422" s="16"/>
      <c r="AF422" s="16"/>
      <c r="AG422" s="23"/>
      <c r="AH422" s="16"/>
      <c r="AI422" s="16"/>
      <c r="AJ422" s="16"/>
      <c r="AK422" s="16"/>
      <c r="AL422" s="16"/>
    </row>
    <row r="423" spans="2:38" x14ac:dyDescent="0.3">
      <c r="B423" s="17" t="s">
        <v>47</v>
      </c>
      <c r="D423" s="16">
        <v>345.91790999999995</v>
      </c>
      <c r="E423" s="16">
        <v>554</v>
      </c>
      <c r="F423" s="16">
        <v>-899.91791000000001</v>
      </c>
      <c r="G423" s="16">
        <f>SUM(D423:F423)</f>
        <v>0</v>
      </c>
      <c r="H423" s="23"/>
      <c r="I423" s="16">
        <f>G423</f>
        <v>0</v>
      </c>
      <c r="J423" s="16">
        <v>681.74099999999999</v>
      </c>
      <c r="K423" s="16">
        <v>-681.74099999999999</v>
      </c>
      <c r="L423" s="16">
        <f>SUM(I423:K423)</f>
        <v>0</v>
      </c>
      <c r="M423" s="23"/>
      <c r="N423" s="16">
        <v>345.91790999999995</v>
      </c>
      <c r="O423" s="16">
        <v>554.79737999999998</v>
      </c>
      <c r="P423" s="16">
        <v>-900.71528999999998</v>
      </c>
      <c r="Q423" s="16">
        <f>SUM(N423:P423)</f>
        <v>0</v>
      </c>
      <c r="R423" s="23"/>
      <c r="S423" s="16">
        <f>Q423</f>
        <v>0</v>
      </c>
      <c r="T423" s="16">
        <v>9581.0017100000005</v>
      </c>
      <c r="U423" s="16">
        <v>0</v>
      </c>
      <c r="V423" s="16">
        <f>SUM(S423:U423)</f>
        <v>9581.0017100000005</v>
      </c>
      <c r="W423" s="23"/>
      <c r="X423" s="16">
        <f>V423</f>
        <v>9581.0017100000005</v>
      </c>
      <c r="Y423" s="16">
        <v>554</v>
      </c>
      <c r="Z423" s="16">
        <v>-10135.00171</v>
      </c>
      <c r="AA423" s="16">
        <f>SUM(X423:Z423)</f>
        <v>0</v>
      </c>
      <c r="AB423" s="23"/>
      <c r="AC423" s="16">
        <f>AA423</f>
        <v>0</v>
      </c>
      <c r="AD423" s="16">
        <v>554</v>
      </c>
      <c r="AE423" s="16">
        <v>-554</v>
      </c>
      <c r="AF423" s="16">
        <f>SUM(AC423:AE423)</f>
        <v>0</v>
      </c>
      <c r="AG423" s="23"/>
      <c r="AH423" s="16">
        <f>AF423</f>
        <v>0</v>
      </c>
      <c r="AI423" s="16">
        <v>554</v>
      </c>
      <c r="AJ423" s="16">
        <v>-554</v>
      </c>
      <c r="AK423" s="16">
        <f>SUM(AH423:AJ423)</f>
        <v>0</v>
      </c>
      <c r="AL423" s="16"/>
    </row>
    <row r="424" spans="2:38" x14ac:dyDescent="0.3">
      <c r="B424" s="17" t="s">
        <v>98</v>
      </c>
      <c r="D424" s="16">
        <v>0</v>
      </c>
      <c r="E424" s="16">
        <v>0</v>
      </c>
      <c r="F424" s="16">
        <v>0</v>
      </c>
      <c r="G424" s="16">
        <f>SUM(D424:F424)</f>
        <v>0</v>
      </c>
      <c r="H424" s="23"/>
      <c r="I424" s="16">
        <f>G424</f>
        <v>0</v>
      </c>
      <c r="J424" s="16">
        <v>0</v>
      </c>
      <c r="K424" s="16">
        <v>0</v>
      </c>
      <c r="L424" s="16">
        <f>SUM(I424:K424)</f>
        <v>0</v>
      </c>
      <c r="M424" s="23"/>
      <c r="N424" s="16">
        <v>0</v>
      </c>
      <c r="O424" s="16">
        <v>0</v>
      </c>
      <c r="P424" s="16">
        <v>0</v>
      </c>
      <c r="Q424" s="16">
        <f>SUM(N424:P424)</f>
        <v>0</v>
      </c>
      <c r="R424" s="23"/>
      <c r="S424" s="16">
        <f>Q424</f>
        <v>0</v>
      </c>
      <c r="T424" s="16">
        <v>-7161.42749</v>
      </c>
      <c r="U424" s="16">
        <v>0</v>
      </c>
      <c r="V424" s="16">
        <f>SUM(S424:U424)</f>
        <v>-7161.42749</v>
      </c>
      <c r="W424" s="23"/>
      <c r="X424" s="16">
        <f>V424</f>
        <v>-7161.42749</v>
      </c>
      <c r="Y424" s="16">
        <v>0</v>
      </c>
      <c r="Z424" s="16">
        <v>7161.42749</v>
      </c>
      <c r="AA424" s="16">
        <f>SUM(X424:Z424)</f>
        <v>0</v>
      </c>
      <c r="AB424" s="23"/>
      <c r="AC424" s="16">
        <f>AA424</f>
        <v>0</v>
      </c>
      <c r="AD424" s="16">
        <v>0</v>
      </c>
      <c r="AE424" s="16">
        <v>0</v>
      </c>
      <c r="AF424" s="16">
        <f>SUM(AC424:AE424)</f>
        <v>0</v>
      </c>
      <c r="AG424" s="23"/>
      <c r="AH424" s="16">
        <f>AF424</f>
        <v>0</v>
      </c>
      <c r="AI424" s="16">
        <v>0</v>
      </c>
      <c r="AJ424" s="16">
        <v>0</v>
      </c>
      <c r="AK424" s="16">
        <f>SUM(AH424:AJ424)</f>
        <v>0</v>
      </c>
      <c r="AL424" s="16"/>
    </row>
    <row r="425" spans="2:38" x14ac:dyDescent="0.3">
      <c r="B425" s="1" t="s">
        <v>54</v>
      </c>
      <c r="C425" s="6"/>
      <c r="D425" s="29">
        <f>SUBTOTAL(9,D423:D424)</f>
        <v>345.91790999999995</v>
      </c>
      <c r="E425" s="29">
        <f>SUBTOTAL(9,E423:E424)</f>
        <v>554</v>
      </c>
      <c r="F425" s="29">
        <f>SUBTOTAL(9,F423:F424)</f>
        <v>-899.91791000000001</v>
      </c>
      <c r="G425" s="29">
        <f>SUBTOTAL(9,G423:G424)</f>
        <v>0</v>
      </c>
      <c r="H425" s="30"/>
      <c r="I425" s="29">
        <f>SUBTOTAL(9,I423:I424)</f>
        <v>0</v>
      </c>
      <c r="J425" s="29">
        <f>SUBTOTAL(9,J423:J424)</f>
        <v>681.74099999999999</v>
      </c>
      <c r="K425" s="29">
        <f>SUBTOTAL(9,K423:K424)</f>
        <v>-681.74099999999999</v>
      </c>
      <c r="L425" s="29">
        <f>SUBTOTAL(9,L423:L424)</f>
        <v>0</v>
      </c>
      <c r="M425" s="30"/>
      <c r="N425" s="29">
        <f>SUBTOTAL(9,N423:N424)</f>
        <v>345.91790999999995</v>
      </c>
      <c r="O425" s="29">
        <f>SUBTOTAL(9,O423:O424)</f>
        <v>554.79737999999998</v>
      </c>
      <c r="P425" s="29">
        <f>SUBTOTAL(9,P423:P424)</f>
        <v>-900.71528999999998</v>
      </c>
      <c r="Q425" s="29">
        <f>SUBTOTAL(9,Q423:Q424)</f>
        <v>0</v>
      </c>
      <c r="R425" s="30"/>
      <c r="S425" s="29">
        <f>SUBTOTAL(9,S423:S424)</f>
        <v>0</v>
      </c>
      <c r="T425" s="29">
        <f>SUBTOTAL(9,T423:T424)</f>
        <v>2419.5742200000004</v>
      </c>
      <c r="U425" s="29">
        <f>SUBTOTAL(9,U423:U424)</f>
        <v>0</v>
      </c>
      <c r="V425" s="29">
        <f>SUBTOTAL(9,V423:V424)</f>
        <v>2419.5742200000004</v>
      </c>
      <c r="W425" s="30"/>
      <c r="X425" s="29">
        <f>SUBTOTAL(9,X423:X424)</f>
        <v>2419.5742200000004</v>
      </c>
      <c r="Y425" s="29">
        <f>SUBTOTAL(9,Y423:Y424)</f>
        <v>554</v>
      </c>
      <c r="Z425" s="29">
        <f>SUBTOTAL(9,Z423:Z424)</f>
        <v>-2973.5742200000004</v>
      </c>
      <c r="AA425" s="29">
        <f>SUBTOTAL(9,AA423:AA424)</f>
        <v>0</v>
      </c>
      <c r="AB425" s="30"/>
      <c r="AC425" s="29">
        <f>SUBTOTAL(9,AC423:AC424)</f>
        <v>0</v>
      </c>
      <c r="AD425" s="29">
        <f>SUBTOTAL(9,AD423:AD424)</f>
        <v>554</v>
      </c>
      <c r="AE425" s="29">
        <f>SUBTOTAL(9,AE423:AE424)</f>
        <v>-554</v>
      </c>
      <c r="AF425" s="29">
        <f>SUBTOTAL(9,AF423:AF424)</f>
        <v>0</v>
      </c>
      <c r="AG425" s="30"/>
      <c r="AH425" s="29">
        <f>SUBTOTAL(9,AH423:AH424)</f>
        <v>0</v>
      </c>
      <c r="AI425" s="29">
        <f>SUBTOTAL(9,AI423:AI424)</f>
        <v>554</v>
      </c>
      <c r="AJ425" s="29">
        <f>SUBTOTAL(9,AJ423:AJ424)</f>
        <v>-554</v>
      </c>
      <c r="AK425" s="29">
        <f>SUBTOTAL(9,AK423:AK424)</f>
        <v>0</v>
      </c>
      <c r="AL425" s="29"/>
    </row>
    <row r="426" spans="2:38" x14ac:dyDescent="0.3">
      <c r="D426" s="16"/>
      <c r="E426" s="16"/>
      <c r="F426" s="16"/>
      <c r="G426" s="16"/>
      <c r="H426" s="23"/>
      <c r="I426" s="16"/>
      <c r="J426" s="16"/>
      <c r="K426" s="16"/>
      <c r="L426" s="16"/>
      <c r="M426" s="23"/>
      <c r="N426" s="16"/>
      <c r="O426" s="16"/>
      <c r="P426" s="16"/>
      <c r="Q426" s="16"/>
      <c r="R426" s="23"/>
      <c r="S426" s="16"/>
      <c r="T426" s="16"/>
      <c r="U426" s="16"/>
      <c r="V426" s="16"/>
      <c r="W426" s="23"/>
      <c r="X426" s="16"/>
      <c r="Y426" s="16"/>
      <c r="Z426" s="16"/>
      <c r="AA426" s="16"/>
      <c r="AB426" s="23"/>
      <c r="AC426" s="16"/>
      <c r="AD426" s="16"/>
      <c r="AE426" s="16"/>
      <c r="AF426" s="16"/>
      <c r="AG426" s="23"/>
      <c r="AH426" s="16"/>
      <c r="AI426" s="16"/>
      <c r="AJ426" s="16"/>
      <c r="AK426" s="16"/>
      <c r="AL426" s="16"/>
    </row>
    <row r="427" spans="2:38" x14ac:dyDescent="0.3">
      <c r="B427" s="6" t="s">
        <v>56</v>
      </c>
      <c r="D427" s="16"/>
      <c r="E427" s="16"/>
      <c r="F427" s="16"/>
      <c r="G427" s="16"/>
      <c r="H427" s="23"/>
      <c r="I427" s="16"/>
      <c r="J427" s="16"/>
      <c r="K427" s="16"/>
      <c r="L427" s="16"/>
      <c r="M427" s="23"/>
      <c r="N427" s="16"/>
      <c r="O427" s="16"/>
      <c r="P427" s="16"/>
      <c r="Q427" s="16"/>
      <c r="R427" s="23"/>
      <c r="S427" s="16"/>
      <c r="T427" s="16"/>
      <c r="U427" s="16"/>
      <c r="V427" s="16"/>
      <c r="W427" s="23"/>
      <c r="X427" s="16"/>
      <c r="Y427" s="16"/>
      <c r="Z427" s="16"/>
      <c r="AA427" s="16"/>
      <c r="AB427" s="23"/>
      <c r="AC427" s="16"/>
      <c r="AD427" s="16"/>
      <c r="AE427" s="16"/>
      <c r="AF427" s="16"/>
      <c r="AG427" s="23"/>
      <c r="AH427" s="16"/>
      <c r="AI427" s="16"/>
      <c r="AJ427" s="16"/>
      <c r="AK427" s="16"/>
      <c r="AL427" s="16"/>
    </row>
    <row r="428" spans="2:38" x14ac:dyDescent="0.3">
      <c r="B428" s="17" t="s">
        <v>71</v>
      </c>
      <c r="D428" s="16">
        <v>40.0929</v>
      </c>
      <c r="E428" s="16">
        <v>723</v>
      </c>
      <c r="F428" s="16">
        <v>-763.09289999999999</v>
      </c>
      <c r="G428" s="16">
        <f>SUM(D428:F428)</f>
        <v>0</v>
      </c>
      <c r="H428" s="23"/>
      <c r="I428" s="16">
        <f>G428</f>
        <v>0</v>
      </c>
      <c r="J428" s="16">
        <v>0</v>
      </c>
      <c r="K428" s="16">
        <v>0</v>
      </c>
      <c r="L428" s="16">
        <f>SUM(I428:K428)</f>
        <v>0</v>
      </c>
      <c r="M428" s="23"/>
      <c r="N428" s="16">
        <v>40.0929</v>
      </c>
      <c r="O428" s="16">
        <v>605.06574999999998</v>
      </c>
      <c r="P428" s="16">
        <v>-645.15865000000008</v>
      </c>
      <c r="Q428" s="16">
        <f>SUM(N428:P428)</f>
        <v>0</v>
      </c>
      <c r="R428" s="23"/>
      <c r="S428" s="16">
        <f>Q428</f>
        <v>0</v>
      </c>
      <c r="T428" s="16">
        <v>0</v>
      </c>
      <c r="U428" s="16">
        <v>0</v>
      </c>
      <c r="V428" s="16">
        <f>SUM(S428:U428)</f>
        <v>0</v>
      </c>
      <c r="W428" s="23"/>
      <c r="X428" s="16">
        <f>V428</f>
        <v>0</v>
      </c>
      <c r="Y428" s="16">
        <v>0</v>
      </c>
      <c r="Z428" s="16">
        <v>0</v>
      </c>
      <c r="AA428" s="16">
        <f>SUM(X428:Z428)</f>
        <v>0</v>
      </c>
      <c r="AB428" s="23"/>
      <c r="AC428" s="16">
        <f>AA428</f>
        <v>0</v>
      </c>
      <c r="AD428" s="16">
        <v>0</v>
      </c>
      <c r="AE428" s="16">
        <v>0</v>
      </c>
      <c r="AF428" s="16">
        <f>SUM(AC428:AE428)</f>
        <v>0</v>
      </c>
      <c r="AG428" s="23"/>
      <c r="AH428" s="16">
        <f>AF428</f>
        <v>0</v>
      </c>
      <c r="AI428" s="16">
        <v>0</v>
      </c>
      <c r="AJ428" s="16">
        <v>0</v>
      </c>
      <c r="AK428" s="16">
        <f>SUM(AH428:AJ428)</f>
        <v>0</v>
      </c>
      <c r="AL428" s="16"/>
    </row>
    <row r="429" spans="2:38" x14ac:dyDescent="0.3">
      <c r="B429" s="14" t="s">
        <v>57</v>
      </c>
      <c r="C429" s="6"/>
      <c r="D429" s="29">
        <f>SUBTOTAL(9,D428:D428)</f>
        <v>40.0929</v>
      </c>
      <c r="E429" s="29">
        <f>SUBTOTAL(9,E428:E428)</f>
        <v>723</v>
      </c>
      <c r="F429" s="29">
        <f>SUBTOTAL(9,F428:F428)</f>
        <v>-763.09289999999999</v>
      </c>
      <c r="G429" s="29">
        <f>SUBTOTAL(9,G428:G428)</f>
        <v>0</v>
      </c>
      <c r="H429" s="30"/>
      <c r="I429" s="29">
        <f>SUBTOTAL(9,I428:I428)</f>
        <v>0</v>
      </c>
      <c r="J429" s="29">
        <f>SUBTOTAL(9,J428:J428)</f>
        <v>0</v>
      </c>
      <c r="K429" s="29">
        <f>SUBTOTAL(9,K428:K428)</f>
        <v>0</v>
      </c>
      <c r="L429" s="29">
        <f>SUBTOTAL(9,L428:L428)</f>
        <v>0</v>
      </c>
      <c r="M429" s="30"/>
      <c r="N429" s="29">
        <f>SUBTOTAL(9,N428:N428)</f>
        <v>40.0929</v>
      </c>
      <c r="O429" s="29">
        <f>SUBTOTAL(9,O428:O428)</f>
        <v>605.06574999999998</v>
      </c>
      <c r="P429" s="29">
        <f>SUBTOTAL(9,P428:P428)</f>
        <v>-645.15865000000008</v>
      </c>
      <c r="Q429" s="29">
        <f>SUBTOTAL(9,Q428:Q428)</f>
        <v>0</v>
      </c>
      <c r="R429" s="30"/>
      <c r="S429" s="29">
        <f>SUBTOTAL(9,S428:S428)</f>
        <v>0</v>
      </c>
      <c r="T429" s="29">
        <f>SUBTOTAL(9,T428:T428)</f>
        <v>0</v>
      </c>
      <c r="U429" s="29">
        <f>SUBTOTAL(9,U428:U428)</f>
        <v>0</v>
      </c>
      <c r="V429" s="29">
        <f>SUBTOTAL(9,V428:V428)</f>
        <v>0</v>
      </c>
      <c r="W429" s="30"/>
      <c r="X429" s="29">
        <f>SUBTOTAL(9,X428:X428)</f>
        <v>0</v>
      </c>
      <c r="Y429" s="29">
        <f>SUBTOTAL(9,Y428:Y428)</f>
        <v>0</v>
      </c>
      <c r="Z429" s="29">
        <f>SUBTOTAL(9,Z428:Z428)</f>
        <v>0</v>
      </c>
      <c r="AA429" s="29">
        <f>SUBTOTAL(9,AA428:AA428)</f>
        <v>0</v>
      </c>
      <c r="AB429" s="30"/>
      <c r="AC429" s="29">
        <f>SUBTOTAL(9,AC428:AC428)</f>
        <v>0</v>
      </c>
      <c r="AD429" s="29">
        <f>SUBTOTAL(9,AD428:AD428)</f>
        <v>0</v>
      </c>
      <c r="AE429" s="29">
        <f>SUBTOTAL(9,AE428:AE428)</f>
        <v>0</v>
      </c>
      <c r="AF429" s="29">
        <f>SUBTOTAL(9,AF428:AF428)</f>
        <v>0</v>
      </c>
      <c r="AG429" s="30"/>
      <c r="AH429" s="29">
        <f>SUBTOTAL(9,AH428:AH428)</f>
        <v>0</v>
      </c>
      <c r="AI429" s="29">
        <f>SUBTOTAL(9,AI428:AI428)</f>
        <v>0</v>
      </c>
      <c r="AJ429" s="29">
        <f>SUBTOTAL(9,AJ428:AJ428)</f>
        <v>0</v>
      </c>
      <c r="AK429" s="29">
        <f>SUBTOTAL(9,AK428:AK428)</f>
        <v>0</v>
      </c>
      <c r="AL429" s="29"/>
    </row>
    <row r="430" spans="2:38" x14ac:dyDescent="0.3">
      <c r="D430" s="16"/>
      <c r="E430" s="16"/>
      <c r="F430" s="16"/>
      <c r="G430" s="16"/>
      <c r="H430" s="23"/>
      <c r="I430" s="16"/>
      <c r="J430" s="16"/>
      <c r="K430" s="16"/>
      <c r="L430" s="16"/>
      <c r="M430" s="23"/>
      <c r="N430" s="16"/>
      <c r="O430" s="16"/>
      <c r="P430" s="16"/>
      <c r="Q430" s="16"/>
      <c r="R430" s="23"/>
      <c r="S430" s="16"/>
      <c r="T430" s="16"/>
      <c r="U430" s="16"/>
      <c r="V430" s="16"/>
      <c r="W430" s="23"/>
      <c r="X430" s="16"/>
      <c r="Y430" s="16"/>
      <c r="Z430" s="16"/>
      <c r="AA430" s="16"/>
      <c r="AB430" s="23"/>
      <c r="AC430" s="16"/>
      <c r="AD430" s="16"/>
      <c r="AE430" s="16"/>
      <c r="AF430" s="16"/>
      <c r="AG430" s="23"/>
      <c r="AH430" s="16"/>
      <c r="AI430" s="16"/>
      <c r="AJ430" s="16"/>
      <c r="AK430" s="16"/>
      <c r="AL430" s="16"/>
    </row>
    <row r="431" spans="2:38" x14ac:dyDescent="0.3">
      <c r="B431" t="s">
        <v>97</v>
      </c>
    </row>
    <row r="432" spans="2:38" ht="30" customHeight="1" x14ac:dyDescent="0.3">
      <c r="B432" s="33" t="s">
        <v>127</v>
      </c>
      <c r="C432" s="33"/>
      <c r="D432" s="33"/>
      <c r="E432" s="33"/>
      <c r="F432" s="33"/>
      <c r="G432" s="33"/>
      <c r="H432" s="33"/>
      <c r="I432" s="33"/>
      <c r="J432" s="33"/>
      <c r="K432" s="33"/>
      <c r="L432" s="33"/>
    </row>
    <row r="433" spans="2:12" ht="31.5" customHeight="1" x14ac:dyDescent="0.3">
      <c r="B433" s="33" t="s">
        <v>126</v>
      </c>
      <c r="C433" s="33"/>
      <c r="D433" s="33"/>
      <c r="E433" s="33"/>
      <c r="F433" s="33"/>
      <c r="G433" s="33"/>
      <c r="H433" s="33"/>
      <c r="I433" s="33"/>
      <c r="J433" s="33"/>
      <c r="K433" s="33"/>
      <c r="L433" s="33"/>
    </row>
    <row r="434" spans="2:12" x14ac:dyDescent="0.3">
      <c r="B434" t="s">
        <v>124</v>
      </c>
    </row>
    <row r="435" spans="2:12" x14ac:dyDescent="0.3">
      <c r="B435" t="s">
        <v>125</v>
      </c>
    </row>
  </sheetData>
  <mergeCells count="9">
    <mergeCell ref="B432:L432"/>
    <mergeCell ref="B433:L433"/>
    <mergeCell ref="D4:G4"/>
    <mergeCell ref="I4:L4"/>
    <mergeCell ref="AH4:AK4"/>
    <mergeCell ref="N4:Q4"/>
    <mergeCell ref="S4:V4"/>
    <mergeCell ref="X4:AA4"/>
    <mergeCell ref="AC4:AF4"/>
  </mergeCells>
  <pageMargins left="0.70866141732283472" right="0.70866141732283472" top="0.74803149606299213" bottom="0.74803149606299213" header="0.31496062992125984" footer="0.31496062992125984"/>
  <pageSetup scale="56" fitToWidth="4" fitToHeight="7" orientation="portrait" r:id="rId1"/>
  <colBreaks count="2" manualBreakCount="2">
    <brk id="22" max="435" man="1"/>
    <brk id="32" max="43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602322-2b0f-4222-be01-dedc3f22d39d" xsi:nil="true"/>
    <lcf76f155ced4ddcb4097134ff3c332f xmlns="33065f61-c79c-448a-9deb-dbc720c8483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7A8BB25B4B9943A28DD2C7D72FB2F9" ma:contentTypeVersion="19" ma:contentTypeDescription="Create a new document." ma:contentTypeScope="" ma:versionID="906c6347c09eec5f147401e7eb0d206e">
  <xsd:schema xmlns:xsd="http://www.w3.org/2001/XMLSchema" xmlns:xs="http://www.w3.org/2001/XMLSchema" xmlns:p="http://schemas.microsoft.com/office/2006/metadata/properties" xmlns:ns3="33065f61-c79c-448a-9deb-dbc720c84833" xmlns:ns4="2e602322-2b0f-4222-be01-dedc3f22d39d" targetNamespace="http://schemas.microsoft.com/office/2006/metadata/properties" ma:root="true" ma:fieldsID="02e5c579add0ee0ecf015ba5657612a1" ns3:_="" ns4:_="">
    <xsd:import namespace="33065f61-c79c-448a-9deb-dbc720c84833"/>
    <xsd:import namespace="2e602322-2b0f-4222-be01-dedc3f22d3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65f61-c79c-448a-9deb-dbc720c848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33fa657-670e-4866-a67d-7f1915bfde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02322-2b0f-4222-be01-dedc3f22d39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6a80b2a-b8b2-4cee-a0cb-c87dc4f3b29e}" ma:internalName="TaxCatchAll" ma:showField="CatchAllData" ma:web="2e602322-2b0f-4222-be01-dedc3f22d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C8D7B1-FAAA-4F86-B50C-92B873E7AAD4}">
  <ds:schemaRefs>
    <ds:schemaRef ds:uri="19229bb0-74fc-4ad1-9692-c5cd60bbce49"/>
    <ds:schemaRef ds:uri="http://purl.org/dc/elements/1.1/"/>
    <ds:schemaRef ds:uri="http://schemas.microsoft.com/sharepoint/v3"/>
    <ds:schemaRef ds:uri="http://www.w3.org/XML/1998/namespace"/>
    <ds:schemaRef ds:uri="2e602322-2b0f-4222-be01-dedc3f22d39d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55CB5B-4F7D-4187-B370-DC7F44C713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A740F7-A77C-45A6-9BBB-57174903E580}"/>
</file>

<file path=docMetadata/LabelInfo.xml><?xml version="1.0" encoding="utf-8"?>
<clbl:labelList xmlns:clbl="http://schemas.microsoft.com/office/2020/mipLabelMetadata">
  <clbl:label id="{c5374f2a-b390-4ea5-81b8-2903937800ba}" enabled="0" method="" siteId="{c5374f2a-b390-4ea5-81b8-2903937800b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5.1</vt:lpstr>
      <vt:lpstr>5.2 - 2023-2027</vt:lpstr>
      <vt:lpstr>'5.1'!Print_Area</vt:lpstr>
      <vt:lpstr>'5.2 - 2023-2027'!Print_Area</vt:lpstr>
      <vt:lpstr>'5.2 - 2023-2027'!Print_Titles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2026-02-09T17:48:13Z</dcterms:created>
  <dcterms:modified xsi:type="dcterms:W3CDTF">2026-02-09T20:29:36Z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0x0101007D7A8BB25B4B9943A28DD2C7D72FB2F9</vt:lpwstr>
  </property>
  <property fmtid="{D5CDD505-2E9C-101B-9397-08002B2CF9AE}" pid="4" name="_dlc_DocIdItemGuid">
    <vt:lpwstr>11d5fe62-601d-4a75-bb43-bb2b31c1e1be</vt:lpwstr>
  </property>
</Properties>
</file>