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app.xml" ContentType="application/vnd.openxmlformats-officedocument.extended-properties+xml"/>
  <Override PartName="/xl/ctrlProps/ctrlProp8.xml" ContentType="application/vnd.ms-excel.controlproperties+xml"/>
  <Override PartName="/xl/ctrlProps/ctrlProp9.xml" ContentType="application/vnd.ms-excel.controlproperties+xml"/>
  <Override PartName="/xl/ctrlProps/ctrlProp13.xml" ContentType="application/vnd.ms-excel.controlproperties+xml"/>
  <Override PartName="/xl/ctrlProps/ctrlProp11.xml" ContentType="application/vnd.ms-excel.controlproperties+xml"/>
  <Override PartName="/xl/ctrlProps/ctrlProp14.xml" ContentType="application/vnd.ms-excel.controlproperties+xml"/>
  <Override PartName="/xl/ctrlProps/ctrlProp10.xml" ContentType="application/vnd.ms-excel.controlproperties+xml"/>
  <Override PartName="/xl/ctrlProps/ctrlProp15.xml" ContentType="application/vnd.ms-excel.controlproperties+xml"/>
  <Override PartName="/xl/ctrlProps/ctrlProp12.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xl/ctrlProps/ctrlProp17.xml" ContentType="application/vnd.ms-excel.contro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filterPrivacy="1" codeName="ThisWorkbook" defaultThemeVersion="124226"/>
  <xr:revisionPtr revIDLastSave="0" documentId="8_{78D5FE46-141E-4FAF-9318-AC91DE636CF7}" xr6:coauthVersionLast="45" xr6:coauthVersionMax="45" xr10:uidLastSave="{00000000-0000-0000-0000-000000000000}"/>
  <bookViews>
    <workbookView xWindow="22932" yWindow="-108" windowWidth="23256" windowHeight="12576" xr2:uid="{00000000-000D-0000-FFFF-FFFF00000000}"/>
  </bookViews>
  <sheets>
    <sheet name="3.1" sheetId="1" r:id="rId1"/>
    <sheet name="3.2" sheetId="18" r:id="rId2"/>
    <sheet name="3.2.1" sheetId="46" r:id="rId3"/>
    <sheet name="3.3" sheetId="2" r:id="rId4"/>
    <sheet name="3.4" sheetId="20" r:id="rId5"/>
    <sheet name="3.5" sheetId="3" r:id="rId6"/>
    <sheet name="3.6" sheetId="4" r:id="rId7"/>
    <sheet name="3.6.1" sheetId="37" r:id="rId8"/>
    <sheet name="3.7" sheetId="5" r:id="rId9"/>
    <sheet name="3.8" sheetId="6" r:id="rId10"/>
    <sheet name="3.9" sheetId="8" r:id="rId11"/>
    <sheet name="3.10" sheetId="9" r:id="rId12"/>
    <sheet name="3.11" sheetId="19" r:id="rId13"/>
    <sheet name="3.11.1" sheetId="40" r:id="rId14"/>
    <sheet name="3.12" sheetId="10" r:id="rId15"/>
    <sheet name="3.13" sheetId="38" r:id="rId16"/>
    <sheet name="3.14" sheetId="11" r:id="rId17"/>
    <sheet name="3.14.1" sheetId="41" r:id="rId18"/>
    <sheet name="3.14.2" sheetId="42" r:id="rId19"/>
    <sheet name="3.14.3" sheetId="39" r:id="rId20"/>
    <sheet name="3.15" sheetId="13" r:id="rId21"/>
  </sheets>
  <externalReferences>
    <externalReference r:id="rId22"/>
    <externalReference r:id="rId23"/>
    <externalReference r:id="rId24"/>
    <externalReference r:id="rId25"/>
    <externalReference r:id="rId26"/>
  </externalReferences>
  <definedNames>
    <definedName name="hcredit" localSheetId="2">[1]Rates!$C$5</definedName>
    <definedName name="hcredit">[2]Rates!$C$5</definedName>
    <definedName name="LNG_CARRIER">[3]Lists!$A$2:$A$12</definedName>
    <definedName name="LNG_SOURCE">[3]Lists!$C$2:$C$10</definedName>
    <definedName name="optha" localSheetId="2">[1]Rates!$G$75</definedName>
    <definedName name="optha">[2]Rates!$G$75</definedName>
    <definedName name="opthd" localSheetId="2">[1]Rates!$G$87</definedName>
    <definedName name="opthd">[2]Rates!$G$87</definedName>
    <definedName name="_xlnm.Print_Area" localSheetId="0">'3.1'!$A$1:$L$15</definedName>
    <definedName name="_xlnm.Print_Area" localSheetId="11">'3.10'!$A$1:$L$16</definedName>
    <definedName name="_xlnm.Print_Area" localSheetId="12">'3.11'!$A$1:$N$12</definedName>
    <definedName name="_xlnm.Print_Area" localSheetId="13">'3.11.1'!$A$1:$L$14</definedName>
    <definedName name="_xlnm.Print_Area" localSheetId="14">'3.12'!$A$1:$L$10</definedName>
    <definedName name="_xlnm.Print_Area" localSheetId="15">'3.13'!$A$1:$L$24</definedName>
    <definedName name="_xlnm.Print_Area" localSheetId="16">'3.14'!$A$1:$L$18</definedName>
    <definedName name="_xlnm.Print_Area" localSheetId="17">'3.14.1'!$A$1:$L$16</definedName>
    <definedName name="_xlnm.Print_Area" localSheetId="18">'3.14.2'!$A$1:$L$13</definedName>
    <definedName name="_xlnm.Print_Area" localSheetId="19">'3.14.3'!$A$1:$L$13</definedName>
    <definedName name="_xlnm.Print_Area" localSheetId="20">'3.15'!$A$1:$L$13</definedName>
    <definedName name="_xlnm.Print_Area" localSheetId="1">'3.2'!$A$1:$L$14</definedName>
    <definedName name="_xlnm.Print_Area" localSheetId="2">'3.2.1'!$B$1:$F$28</definedName>
    <definedName name="_xlnm.Print_Area" localSheetId="3">'3.3'!$A$1:$L$19</definedName>
    <definedName name="_xlnm.Print_Area" localSheetId="4">'3.4'!$A$1:$K$22</definedName>
    <definedName name="_xlnm.Print_Area" localSheetId="5">'3.5'!$A$1:$L$16</definedName>
    <definedName name="_xlnm.Print_Area" localSheetId="6">'3.6'!$A$1:$L$12</definedName>
    <definedName name="_xlnm.Print_Area" localSheetId="7">'3.6.1'!$A$1:$L$16</definedName>
    <definedName name="_xlnm.Print_Area" localSheetId="8">'3.7'!$A$1:$L$12</definedName>
    <definedName name="_xlnm.Print_Area" localSheetId="9">'3.8'!$A$1:$L$14</definedName>
    <definedName name="_xlnm.Print_Area" localSheetId="10">'3.9'!$A$1:$L$27</definedName>
    <definedName name="ridera2" localSheetId="2">[1]Rates!$C$8</definedName>
    <definedName name="ridera2">[2]Rates!$C$8</definedName>
    <definedName name="rt11dc1" localSheetId="2">[1]Rates!$B$16</definedName>
    <definedName name="rt11dc1">[2]Rates!$B$16</definedName>
    <definedName name="rt11de1" localSheetId="2">[1]Rates!$C$16</definedName>
    <definedName name="rt11de1">[2]Rates!$C$16</definedName>
    <definedName name="rt11ge1" localSheetId="2">[1]Rates!$C$14</definedName>
    <definedName name="rt11ge1">[2]Rates!$C$14</definedName>
    <definedName name="rt11sc1" localSheetId="2">[1]Rates!$B$17</definedName>
    <definedName name="rt11sc1">[2]Rates!$B$17</definedName>
    <definedName name="rt11te1" localSheetId="2">[1]Rates!$C$15</definedName>
    <definedName name="rt11te1">[2]Rates!$C$15</definedName>
    <definedName name="rt21dc1" localSheetId="2">[1]Rates!$B$28</definedName>
    <definedName name="rt21dc1">[2]Rates!$B$28</definedName>
    <definedName name="rt21dd1" localSheetId="2">[1]Rates!$C$28</definedName>
    <definedName name="rt21dd1">[2]Rates!$C$28</definedName>
    <definedName name="rt21de1" localSheetId="2">[1]Rates!$D$28</definedName>
    <definedName name="rt21de1">[2]Rates!$D$28</definedName>
    <definedName name="rt21de2" localSheetId="2">[1]Rates!$E$28</definedName>
    <definedName name="rt21de2">[2]Rates!$E$28</definedName>
    <definedName name="rt21ge1" localSheetId="2">[1]Rates!$D$26</definedName>
    <definedName name="rt21ge1">[2]Rates!$D$26</definedName>
    <definedName name="rt21ge2" localSheetId="2">[1]Rates!$E$26</definedName>
    <definedName name="rt21ge2">[2]Rates!$E$26</definedName>
    <definedName name="rt21sc1" localSheetId="2">[1]Rates!$B$29</definedName>
    <definedName name="rt21sc1">[2]Rates!$B$29</definedName>
    <definedName name="rt21sd1" localSheetId="2">[1]Rates!$C$29</definedName>
    <definedName name="rt21sd1">[2]Rates!$C$29</definedName>
    <definedName name="rt21tc1" localSheetId="2">[1]Rates!$B$27</definedName>
    <definedName name="rt21tc1">[2]Rates!$B$27</definedName>
    <definedName name="rt21td1" localSheetId="2">[1]Rates!$C$27</definedName>
    <definedName name="rt21td1">[2]Rates!$C$27</definedName>
    <definedName name="rt21te1" localSheetId="2">[1]Rates!$D$27</definedName>
    <definedName name="rt21te1">[2]Rates!$D$27</definedName>
    <definedName name="rt21te2" localSheetId="2">[1]Rates!$E$27</definedName>
    <definedName name="rt21te2">[2]Rates!$E$27</definedName>
    <definedName name="rt22dc1" localSheetId="2">[1]Rates!$B$40</definedName>
    <definedName name="rt22dc1">[2]Rates!$B$40</definedName>
    <definedName name="rt22dd1" localSheetId="2">[1]Rates!$C$40</definedName>
    <definedName name="rt22dd1">[2]Rates!$C$40</definedName>
    <definedName name="rt22de1" localSheetId="2">[1]Rates!$D$40</definedName>
    <definedName name="rt22de1">[2]Rates!$D$40</definedName>
    <definedName name="rt22de2" localSheetId="2">[1]Rates!$E$40</definedName>
    <definedName name="rt22de2">[2]Rates!$E$40</definedName>
    <definedName name="rt22ge1" localSheetId="2">[1]Rates!$D$38</definedName>
    <definedName name="rt22ge1">[2]Rates!$D$38</definedName>
    <definedName name="rt22ge2" localSheetId="2">[1]Rates!$E$38</definedName>
    <definedName name="rt22ge2">[2]Rates!$E$38</definedName>
    <definedName name="rt22sc1" localSheetId="2">[1]Rates!$B$41</definedName>
    <definedName name="rt22sc1">[2]Rates!$B$41</definedName>
    <definedName name="rt22sd1" localSheetId="2">[1]Rates!$C$41</definedName>
    <definedName name="rt22sd1">[2]Rates!$C$41</definedName>
    <definedName name="rt22tc1" localSheetId="2">[1]Rates!$B$39</definedName>
    <definedName name="rt22tc1">[2]Rates!$B$39</definedName>
    <definedName name="rt22td1" localSheetId="2">[1]Rates!$C$39</definedName>
    <definedName name="rt22td1">[2]Rates!$C$39</definedName>
    <definedName name="rt22te1" localSheetId="2">[1]Rates!$D$39</definedName>
    <definedName name="rt22te1">[2]Rates!$D$39</definedName>
    <definedName name="rt22te2" localSheetId="2">[1]Rates!$E$39</definedName>
    <definedName name="rt22te2">[2]Rates!$E$39</definedName>
    <definedName name="rt25dc1" localSheetId="2">[1]Rates!$B$52</definedName>
    <definedName name="rt25dc1">[2]Rates!$B$52</definedName>
    <definedName name="rt25dd1" localSheetId="2">[1]Rates!$C$52</definedName>
    <definedName name="rt25dd1">[2]Rates!$C$52</definedName>
    <definedName name="rt25de1" localSheetId="2">[1]Rates!$D$52</definedName>
    <definedName name="rt25de1">[2]Rates!$D$52</definedName>
    <definedName name="rt25de2" localSheetId="2">[1]Rates!$E$52</definedName>
    <definedName name="rt25de2">[2]Rates!$E$52</definedName>
    <definedName name="rt25ge1" localSheetId="2">[1]Rates!$D$50</definedName>
    <definedName name="rt25ge1">[2]Rates!$D$50</definedName>
    <definedName name="rt25ge2" localSheetId="2">[1]Rates!$E$50</definedName>
    <definedName name="rt25ge2">[2]Rates!$E$50</definedName>
    <definedName name="rt25tc1" localSheetId="2">[1]Rates!$B$51</definedName>
    <definedName name="rt25tc1">[2]Rates!$B$51</definedName>
    <definedName name="rt25td1" localSheetId="2">[1]Rates!$C$51</definedName>
    <definedName name="rt25td1">[2]Rates!$C$51</definedName>
    <definedName name="rt25te1" localSheetId="2">[1]Rates!$D$51</definedName>
    <definedName name="rt25te1">[2]Rates!$D$51</definedName>
    <definedName name="rt25te2" localSheetId="2">[1]Rates!$E$51</definedName>
    <definedName name="rt25te2">[2]Rates!$E$51</definedName>
    <definedName name="rt26dc1" localSheetId="2">[1]Rates!$B$64</definedName>
    <definedName name="rt26dc1">[2]Rates!$B$64</definedName>
    <definedName name="rt26dd1" localSheetId="2">[1]Rates!$C$64</definedName>
    <definedName name="rt26dd1">[2]Rates!$C$64</definedName>
    <definedName name="rt31ddd1" localSheetId="2">[1]Rates!$C$76</definedName>
    <definedName name="rt31ddd1">[2]Rates!$C$76</definedName>
    <definedName name="rt31ddd2" localSheetId="2">[1]Rates!$D$76</definedName>
    <definedName name="rt31ddd2">[2]Rates!$D$76</definedName>
    <definedName name="rt31dde1" localSheetId="2">[1]Rates!$E$76</definedName>
    <definedName name="rt31dde1">[2]Rates!$E$76</definedName>
    <definedName name="rt31dde2" localSheetId="2">[1]Rates!$F$76</definedName>
    <definedName name="rt31dde2">[2]Rates!$F$76</definedName>
    <definedName name="rt31dge1" localSheetId="2">[1]Rates!$E$74</definedName>
    <definedName name="rt31dge1">[2]Rates!$E$74</definedName>
    <definedName name="rt31dge2" localSheetId="2">[1]Rates!$F$74</definedName>
    <definedName name="rt31dge2">[2]Rates!$F$74</definedName>
    <definedName name="rt31dsd1" localSheetId="2">[1]Rates!$C$77</definedName>
    <definedName name="rt31dsd1">[2]Rates!$C$77</definedName>
    <definedName name="rt31dsd2" localSheetId="2">[1]Rates!$D$77</definedName>
    <definedName name="rt31dsd2">[2]Rates!$D$77</definedName>
    <definedName name="rt31dtd1" localSheetId="2">[1]Rates!$C$75</definedName>
    <definedName name="rt31dtd1">[2]Rates!$C$75</definedName>
    <definedName name="rt31dtd2" localSheetId="2">[1]Rates!$D$75</definedName>
    <definedName name="rt31dtd2">[2]Rates!$D$75</definedName>
    <definedName name="rt31dte1" localSheetId="2">[1]Rates!$E$75</definedName>
    <definedName name="rt31dte1">[2]Rates!$E$75</definedName>
    <definedName name="rt31dte2" localSheetId="2">[1]Rates!$F$75</definedName>
    <definedName name="rt31dte2">[2]Rates!$F$75</definedName>
    <definedName name="rt31tdd1" localSheetId="2">[1]Rates!$C$88</definedName>
    <definedName name="rt31tdd1">[2]Rates!$C$88</definedName>
    <definedName name="rt31tdd2" localSheetId="2">[1]Rates!$D$88</definedName>
    <definedName name="rt31tdd2">[2]Rates!$D$88</definedName>
    <definedName name="rt31tde1" localSheetId="2">[1]Rates!$E$88</definedName>
    <definedName name="rt31tde1">[2]Rates!$E$88</definedName>
    <definedName name="rt31tde2" localSheetId="2">[1]Rates!$F$88</definedName>
    <definedName name="rt31tde2">[2]Rates!$F$88</definedName>
    <definedName name="rt31tge1" localSheetId="2">[1]Rates!$E$86</definedName>
    <definedName name="rt31tge1">[2]Rates!$E$86</definedName>
    <definedName name="rt31tge2" localSheetId="2">[1]Rates!$F$86</definedName>
    <definedName name="rt31tge2">[2]Rates!$F$86</definedName>
    <definedName name="rt31tsd1" localSheetId="2">[1]Rates!$C$89</definedName>
    <definedName name="rt31tsd1">[2]Rates!$C$89</definedName>
    <definedName name="rt31tsd2" localSheetId="2">[1]Rates!$D$89</definedName>
    <definedName name="rt31tsd2">[2]Rates!$D$89</definedName>
    <definedName name="rt31ttd1" localSheetId="2">[1]Rates!$C$87</definedName>
    <definedName name="rt31ttd1">[2]Rates!$C$87</definedName>
    <definedName name="rt31ttd2" localSheetId="2">[1]Rates!$D$87</definedName>
    <definedName name="rt31ttd2">[2]Rates!$D$87</definedName>
    <definedName name="rt31tte1" localSheetId="2">[1]Rates!$E$87</definedName>
    <definedName name="rt31tte1">[2]Rates!$E$87</definedName>
    <definedName name="rt31tte2" localSheetId="2">[1]Rates!$F$87</definedName>
    <definedName name="rt31tte2">[2]Rates!$F$87</definedName>
    <definedName name="rt32dd1" localSheetId="2">[1]Rates!$C$100</definedName>
    <definedName name="rt32dd1">[2]Rates!$C$100</definedName>
    <definedName name="rt32dd2" localSheetId="2">[1]Rates!$D$100</definedName>
    <definedName name="rt32dd2">[2]Rates!$D$100</definedName>
    <definedName name="rt32de1" localSheetId="2">[1]Rates!$E$100</definedName>
    <definedName name="rt32de1">[2]Rates!$E$100</definedName>
    <definedName name="rt32de2" localSheetId="2">[1]Rates!$F$100</definedName>
    <definedName name="rt32de2">[2]Rates!$F$100</definedName>
    <definedName name="rt32ge1" localSheetId="2">[1]Rates!$E$98</definedName>
    <definedName name="rt32ge1">[2]Rates!$E$98</definedName>
    <definedName name="rt32ge2" localSheetId="2">[1]Rates!$F$98</definedName>
    <definedName name="rt32ge2">[2]Rates!$F$98</definedName>
    <definedName name="rt32sd1" localSheetId="2">[1]Rates!$C$101</definedName>
    <definedName name="rt32sd1">[2]Rates!$C$101</definedName>
    <definedName name="rt32sd2" localSheetId="2">[1]Rates!$D$101</definedName>
    <definedName name="rt32sd2">[2]Rates!$D$101</definedName>
    <definedName name="rt32td1" localSheetId="2">[1]Rates!$C$99</definedName>
    <definedName name="rt32td1">[2]Rates!$C$99</definedName>
    <definedName name="rt32td2" localSheetId="2">[1]Rates!$D$99</definedName>
    <definedName name="rt32td2">[2]Rates!$D$99</definedName>
    <definedName name="rt32te1" localSheetId="2">[1]Rates!$E$99</definedName>
    <definedName name="rt32te1">[2]Rates!$E$99</definedName>
    <definedName name="rt32te2" localSheetId="2">[1]Rates!$F$99</definedName>
    <definedName name="rt32te2">[2]Rates!$F$99</definedName>
    <definedName name="rt33ge1" localSheetId="2">[1]Rates!$E$110</definedName>
    <definedName name="rt33ge1">[2]Rates!$E$110</definedName>
    <definedName name="rt33ge2" localSheetId="2">[1]Rates!$F$110</definedName>
    <definedName name="rt33ge2">[2]Rates!$F$110</definedName>
    <definedName name="rt33sc1" localSheetId="2">[1]Rates!$B$113</definedName>
    <definedName name="rt33sc1">[2]Rates!$B$113</definedName>
    <definedName name="rt33se1" localSheetId="2">[1]Rates!$E$113</definedName>
    <definedName name="rt33se1">[2]Rates!$E$113</definedName>
    <definedName name="rt33se2" localSheetId="2">[1]Rates!$F$113</definedName>
    <definedName name="rt33se2">[2]Rates!$F$113</definedName>
    <definedName name="rt33tc1" localSheetId="2">[1]Rates!$B$111</definedName>
    <definedName name="rt33tc1">[2]Rates!$B$111</definedName>
    <definedName name="rt33te1" localSheetId="2">[1]Rates!$E$111</definedName>
    <definedName name="rt33te1">[2]Rates!$E$111</definedName>
    <definedName name="rt33te2" localSheetId="2">[1]Rates!$F$111</definedName>
    <definedName name="rt33te2">[2]Rates!$F$111</definedName>
    <definedName name="rt38ge1" localSheetId="2">[1]Rates!$E$122</definedName>
    <definedName name="rt38ge1">[2]Rates!$E$122</definedName>
    <definedName name="rt38ge2" localSheetId="2">[1]Rates!$F$122</definedName>
    <definedName name="rt38ge2">[2]Rates!$F$122</definedName>
    <definedName name="rt41dc1" localSheetId="2">[1]Rates!$B$136</definedName>
    <definedName name="rt41dc1">[2]Rates!$B$136</definedName>
    <definedName name="rt41dd1" localSheetId="2">[1]Rates!$C$136</definedName>
    <definedName name="rt41dd1">[2]Rates!$C$136</definedName>
    <definedName name="rt41de1" localSheetId="2">[1]Rates!$D$136</definedName>
    <definedName name="rt41de1">[2]Rates!$D$136</definedName>
    <definedName name="rt41de2" localSheetId="2">[1]Rates!$E$136</definedName>
    <definedName name="rt41de2">[2]Rates!$E$136</definedName>
    <definedName name="rt41ge1" localSheetId="2">[1]Rates!$D$134</definedName>
    <definedName name="rt41ge1">[2]Rates!$D$134</definedName>
    <definedName name="rt41ge2" localSheetId="2">[1]Rates!$E$134</definedName>
    <definedName name="rt41ge2">[2]Rates!$E$134</definedName>
    <definedName name="rt41sc1" localSheetId="2">[1]Rates!$B$137</definedName>
    <definedName name="rt41sc1">[2]Rates!$B$137</definedName>
    <definedName name="rt41sd1" localSheetId="2">[1]Rates!$C$137</definedName>
    <definedName name="rt41sd1">[2]Rates!$C$137</definedName>
    <definedName name="rt41tc1" localSheetId="2">[1]Rates!$B$135</definedName>
    <definedName name="rt41tc1">[2]Rates!$B$135</definedName>
    <definedName name="rt41td1" localSheetId="2">[1]Rates!$C$135</definedName>
    <definedName name="rt41td1">[2]Rates!$C$135</definedName>
    <definedName name="rt41te1" localSheetId="2">[1]Rates!$D$135</definedName>
    <definedName name="rt41te1">[2]Rates!$D$135</definedName>
    <definedName name="rt41te2" localSheetId="2">[1]Rates!$E$135</definedName>
    <definedName name="rt41te2">[2]Rates!$E$135</definedName>
    <definedName name="rt51dc1" localSheetId="2">[1]Rates!$B$148</definedName>
    <definedName name="rt51dc1">[2]Rates!$B$148</definedName>
    <definedName name="rt51dd1" localSheetId="2">[1]Rates!$C$148</definedName>
    <definedName name="rt51dd1">[2]Rates!$C$148</definedName>
    <definedName name="rt51de1" localSheetId="2">[1]Rates!$D$148</definedName>
    <definedName name="rt51de1">[2]Rates!$D$148</definedName>
    <definedName name="rt51de2" localSheetId="2">[1]Rates!$E$148</definedName>
    <definedName name="rt51de2">[2]Rates!$E$148</definedName>
    <definedName name="rt51ge1" localSheetId="2">[1]Rates!$D$146</definedName>
    <definedName name="rt51ge1">[2]Rates!$D$146</definedName>
    <definedName name="rt51ge2" localSheetId="2">[1]Rates!$E$146</definedName>
    <definedName name="rt51ge2">[2]Rates!$E$146</definedName>
    <definedName name="rt51sc1" localSheetId="2">[1]Rates!$B$149</definedName>
    <definedName name="rt51sc1">[2]Rates!$B$149</definedName>
    <definedName name="rt51sd1" localSheetId="2">[1]Rates!$C$149</definedName>
    <definedName name="rt51sd1">[2]Rates!$C$149</definedName>
    <definedName name="rt51tc1" localSheetId="2">[1]Rates!$B$147</definedName>
    <definedName name="rt51tc1">[2]Rates!$B$147</definedName>
    <definedName name="rt51td1" localSheetId="2">[1]Rates!$C$147</definedName>
    <definedName name="rt51td1">[2]Rates!$C$147</definedName>
    <definedName name="rt51te1" localSheetId="2">[1]Rates!$D$147</definedName>
    <definedName name="rt51te1">[2]Rates!$D$147</definedName>
    <definedName name="rt51te2" localSheetId="2">[1]Rates!$E$147</definedName>
    <definedName name="rt51te2">[2]Rates!$E$147</definedName>
    <definedName name="rt56dc1" localSheetId="2">[1]Rates!$B$160</definedName>
    <definedName name="rt56dc1">[2]Rates!$B$160</definedName>
    <definedName name="rt56dd1" localSheetId="2">[1]Rates!$C$160</definedName>
    <definedName name="rt56dd1">[2]Rates!$C$160</definedName>
    <definedName name="rt56de1" localSheetId="2">[1]Rates!$D$160</definedName>
    <definedName name="rt56de1">[2]Rates!$D$160</definedName>
    <definedName name="rt56de2" localSheetId="2">[1]Rates!$E$160</definedName>
    <definedName name="rt56de2">[2]Rates!$E$160</definedName>
    <definedName name="rt56ge1" localSheetId="2">[1]Rates!$D$158</definedName>
    <definedName name="rt56ge1">[2]Rates!$D$158</definedName>
    <definedName name="rt56ge2" localSheetId="2">[1]Rates!$E$158</definedName>
    <definedName name="rt56ge2">[2]Rates!$E$158</definedName>
    <definedName name="rt56sc1" localSheetId="2">[1]Rates!$B$161</definedName>
    <definedName name="rt56sc1">[2]Rates!$B$161</definedName>
    <definedName name="rt56sd1" localSheetId="2">[1]Rates!$C$161</definedName>
    <definedName name="rt56sd1">[2]Rates!$C$161</definedName>
    <definedName name="rt56tc1" localSheetId="2">[1]Rates!$B$159</definedName>
    <definedName name="rt56tc1">[2]Rates!$B$159</definedName>
    <definedName name="rt56td1" localSheetId="2">[1]Rates!$C$159</definedName>
    <definedName name="rt56td1">[2]Rates!$C$159</definedName>
    <definedName name="rt56te1" localSheetId="2">[1]Rates!$D$159</definedName>
    <definedName name="rt56te1">[2]Rates!$D$159</definedName>
    <definedName name="rt56te2" localSheetId="2">[1]Rates!$E$159</definedName>
    <definedName name="rt56te2">[2]Rates!$E$159</definedName>
    <definedName name="rt61dabcd1" localSheetId="2">[1]Rates!$D$172</definedName>
    <definedName name="rt61dabcd1">[2]Rates!$D$172</definedName>
    <definedName name="rt61gd1" localSheetId="2">[1]Rates!$D$170</definedName>
    <definedName name="rt61gd1">[2]Rates!$D$170</definedName>
    <definedName name="rt61td1" localSheetId="2">[1]Rates!$D$171</definedName>
    <definedName name="rt61td1">[2]Rates!$D$171</definedName>
    <definedName name="rt63dabced1" localSheetId="2">[1]Rates!$D$184</definedName>
    <definedName name="rt63dabced1">[2]Rates!$D$184</definedName>
    <definedName name="rt63gd1" localSheetId="2">[1]Rates!$D$182</definedName>
    <definedName name="rt63gd1">[2]Rates!$D$182</definedName>
    <definedName name="rt63td1" localSheetId="2">[1]Rates!$D$183</definedName>
    <definedName name="rt63td1">[2]Rates!$D$183</definedName>
    <definedName name="sencount" hidden="1">2</definedName>
    <definedName name="YEAR">'[3]Summary Total'!$C$1</definedName>
    <definedName name="YEARS">[3]Lists!$E$3:$E$12</definedName>
    <definedName name="Z_418DF6FE_13EF_11D2_8C37_00A0C92A9A63_.wvu.Rows" localSheetId="2" hidden="1">[4]WAF!$A$8:$IV$103,[4]WAF!$A$342:$IV$352,[4]WAF!$A$354:$IV$359,[4]WAF!$A$373:$IV$396,[4]WAF!#REF!,[4]WAF!#REF!,[4]WAF!#REF!</definedName>
    <definedName name="Z_418DF6FE_13EF_11D2_8C37_00A0C92A9A63_.wvu.Rows" hidden="1">[5]WAF!$A$8:$IV$103,[5]WAF!$A$342:$IV$352,[5]WAF!$A$354:$IV$359,[5]WAF!$A$373:$IV$396,[5]WAF!#REF!,[5]WAF!#REF!,[5]WAF!#REF!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41" l="1"/>
  <c r="D12" i="5"/>
  <c r="K15" i="37" l="1"/>
  <c r="K13" i="37" s="1"/>
  <c r="J15" i="37"/>
  <c r="J13" i="37" s="1"/>
  <c r="H15" i="37"/>
  <c r="H13" i="37" s="1"/>
  <c r="G15" i="37"/>
  <c r="G13" i="37" s="1"/>
  <c r="F15" i="37"/>
  <c r="F13" i="37" s="1"/>
  <c r="D15" i="37"/>
  <c r="D13" i="37" s="1"/>
  <c r="D12" i="4"/>
  <c r="C21" i="46"/>
  <c r="E21" i="46"/>
  <c r="G12" i="37" l="1"/>
  <c r="H12" i="37"/>
  <c r="D12" i="37"/>
  <c r="J12" i="37"/>
  <c r="F12" i="37"/>
  <c r="K12" i="37"/>
  <c r="C9" i="46" l="1"/>
  <c r="C10" i="46" s="1"/>
  <c r="C15" i="46" l="1"/>
  <c r="C23" i="46" s="1"/>
  <c r="E9" i="46" l="1"/>
  <c r="E10" i="46"/>
  <c r="E15" i="46" s="1"/>
  <c r="E23" i="46" s="1"/>
  <c r="E25" i="46" s="1"/>
  <c r="E27" i="46" l="1"/>
  <c r="E26" i="46"/>
  <c r="G17" i="20" l="1"/>
  <c r="H17" i="20"/>
  <c r="J17" i="20"/>
  <c r="M10" i="19" l="1"/>
  <c r="J8" i="19"/>
  <c r="I8" i="19" s="1"/>
  <c r="H8" i="19" s="1"/>
  <c r="G8" i="19" s="1"/>
  <c r="F8" i="19" s="1"/>
  <c r="E8" i="19" s="1"/>
  <c r="D8" i="19" s="1"/>
  <c r="C8" i="19" s="1"/>
  <c r="G10" i="4" l="1"/>
  <c r="G12" i="4" l="1"/>
  <c r="G15" i="3" l="1"/>
  <c r="G13" i="6"/>
  <c r="G26" i="8" l="1"/>
  <c r="G9" i="2"/>
  <c r="D17" i="20" l="1"/>
  <c r="F17" i="20"/>
  <c r="D10" i="40" l="1"/>
  <c r="F10" i="4" l="1"/>
  <c r="F12" i="4" l="1"/>
  <c r="F10" i="5"/>
  <c r="F12" i="5" s="1"/>
  <c r="G10" i="5"/>
  <c r="G12" i="5" s="1"/>
  <c r="F13" i="6" l="1"/>
  <c r="F9" i="2" l="1"/>
  <c r="F26" i="8"/>
  <c r="F15" i="3"/>
  <c r="D12" i="42" l="1"/>
  <c r="D12" i="41"/>
  <c r="D12" i="40" l="1"/>
  <c r="D12" i="39" l="1"/>
  <c r="D16" i="38" l="1"/>
  <c r="D19" i="38" s="1"/>
  <c r="J10" i="4" l="1"/>
  <c r="J10" i="5"/>
  <c r="H10" i="4"/>
  <c r="H10" i="5"/>
  <c r="B5" i="37"/>
  <c r="D11" i="9" l="1"/>
  <c r="K10" i="5" l="1"/>
  <c r="K10" i="4"/>
  <c r="K12" i="5" l="1"/>
  <c r="K12" i="4"/>
  <c r="J12" i="5" l="1"/>
  <c r="J12" i="4"/>
  <c r="H12" i="5"/>
  <c r="H12" i="4" l="1"/>
  <c r="J9" i="2" l="1"/>
  <c r="H9" i="2"/>
  <c r="K9" i="2" l="1"/>
  <c r="D14" i="11" l="1"/>
  <c r="D26" i="8" l="1"/>
  <c r="D13" i="6"/>
  <c r="D14" i="2" l="1"/>
  <c r="D16" i="2"/>
  <c r="D15" i="3"/>
  <c r="D11" i="1" l="1"/>
  <c r="D11" i="18" l="1"/>
  <c r="D9" i="1" s="1"/>
  <c r="D15" i="2" l="1"/>
  <c r="D17" i="2" s="1"/>
  <c r="D10" i="1" l="1"/>
  <c r="D13" i="1" s="1"/>
  <c r="H13" i="6" l="1"/>
  <c r="K13" i="6"/>
  <c r="H15" i="3"/>
  <c r="K15" i="3"/>
  <c r="J13" i="6" l="1"/>
  <c r="J15" i="3"/>
  <c r="K26" i="8"/>
  <c r="H26" i="8"/>
  <c r="J26" i="8" l="1"/>
  <c r="K10" i="40" l="1"/>
  <c r="K14" i="11" l="1"/>
  <c r="K11" i="1" l="1"/>
  <c r="F14" i="11" l="1"/>
  <c r="F11" i="1" s="1"/>
  <c r="F10" i="40" l="1"/>
  <c r="F12" i="40" s="1"/>
  <c r="G9" i="40" s="1"/>
  <c r="G10" i="40" l="1"/>
  <c r="H10" i="40" l="1"/>
  <c r="J10" i="40" l="1"/>
  <c r="F12" i="41" l="1"/>
  <c r="G9" i="41" s="1"/>
  <c r="G12" i="41" s="1"/>
  <c r="H9" i="41" s="1"/>
  <c r="K12" i="41" s="1"/>
  <c r="F12" i="42" l="1"/>
  <c r="G9" i="42" s="1"/>
  <c r="G12" i="42" l="1"/>
  <c r="H9" i="42" s="1"/>
  <c r="H12" i="42" l="1"/>
  <c r="J9" i="42" l="1"/>
  <c r="K9" i="42"/>
  <c r="K12" i="42" s="1"/>
  <c r="J12" i="42"/>
  <c r="F12" i="39" l="1"/>
  <c r="G9" i="39" s="1"/>
  <c r="H12" i="41" l="1"/>
  <c r="J9" i="41" s="1"/>
  <c r="J12" i="41" s="1"/>
  <c r="G14" i="11" l="1"/>
  <c r="G11" i="1" s="1"/>
  <c r="F11" i="9" l="1"/>
  <c r="F15" i="2" s="1"/>
  <c r="F16" i="2"/>
  <c r="F17" i="2" l="1"/>
  <c r="F10" i="1" l="1"/>
  <c r="G16" i="2"/>
  <c r="G11" i="9" l="1"/>
  <c r="G15" i="2" s="1"/>
  <c r="G17" i="2" s="1"/>
  <c r="G10" i="1" l="1"/>
  <c r="F11" i="18" l="1"/>
  <c r="F9" i="1" s="1"/>
  <c r="H16" i="2" l="1"/>
  <c r="H11" i="9" l="1"/>
  <c r="H15" i="2" s="1"/>
  <c r="H17" i="2" s="1"/>
  <c r="H10" i="1" l="1"/>
  <c r="J11" i="9"/>
  <c r="J15" i="2" s="1"/>
  <c r="F13" i="1" l="1"/>
  <c r="J16" i="2" l="1"/>
  <c r="J17" i="2" s="1"/>
  <c r="J10" i="1" l="1"/>
  <c r="H14" i="11" l="1"/>
  <c r="H11" i="1" s="1"/>
  <c r="J14" i="11"/>
  <c r="J11" i="1" s="1"/>
  <c r="K11" i="40" l="1"/>
  <c r="F16" i="38" l="1"/>
  <c r="F19" i="38" s="1"/>
  <c r="G12" i="40" l="1"/>
  <c r="H9" i="40" s="1"/>
  <c r="H12" i="40" l="1"/>
  <c r="J9" i="40" l="1"/>
  <c r="J12" i="40" s="1"/>
  <c r="K9" i="40"/>
  <c r="K12" i="40" s="1"/>
  <c r="G12" i="39"/>
  <c r="H9" i="39" s="1"/>
  <c r="H12" i="39" l="1"/>
  <c r="J9" i="39" l="1"/>
  <c r="J12" i="39" s="1"/>
  <c r="K9" i="39"/>
  <c r="K12" i="39" s="1"/>
  <c r="H16" i="38"/>
  <c r="G16" i="38"/>
  <c r="J11" i="18" l="1"/>
  <c r="J9" i="1" s="1"/>
  <c r="G11" i="18" l="1"/>
  <c r="G9" i="1" s="1"/>
  <c r="G19" i="38" l="1"/>
  <c r="H11" i="18"/>
  <c r="H9" i="1" s="1"/>
  <c r="H13" i="1" l="1"/>
  <c r="H19" i="38" l="1"/>
  <c r="G13" i="1" l="1"/>
  <c r="J16" i="38" l="1"/>
  <c r="J13" i="1" l="1"/>
  <c r="J19" i="38" l="1"/>
  <c r="K16" i="38" l="1"/>
  <c r="K19" i="38" l="1"/>
  <c r="K11" i="9" l="1"/>
  <c r="K15" i="2" l="1"/>
  <c r="K16" i="2" l="1"/>
  <c r="K17" i="2" l="1"/>
  <c r="K10" i="1" l="1"/>
  <c r="K11" i="18" l="1"/>
  <c r="K9" i="1" l="1"/>
  <c r="K13" i="1" l="1"/>
</calcChain>
</file>

<file path=xl/sharedStrings.xml><?xml version="1.0" encoding="utf-8"?>
<sst xmlns="http://schemas.openxmlformats.org/spreadsheetml/2006/main" count="333" uniqueCount="165">
  <si>
    <t>Table 3.1</t>
  </si>
  <si>
    <t>($000)</t>
  </si>
  <si>
    <t>Depreciation and Amortization</t>
  </si>
  <si>
    <t>Return on Rate Base</t>
  </si>
  <si>
    <t>Labour</t>
  </si>
  <si>
    <t>Fuel</t>
  </si>
  <si>
    <t>Purchased Power</t>
  </si>
  <si>
    <t>Production</t>
  </si>
  <si>
    <t>Transmission</t>
  </si>
  <si>
    <t>Distribution</t>
  </si>
  <si>
    <t>Administration</t>
  </si>
  <si>
    <t>Insurance and Reserve for Injuries/Damages</t>
  </si>
  <si>
    <t>Property Taxes</t>
  </si>
  <si>
    <t>Production Costs</t>
  </si>
  <si>
    <t>Diesel</t>
  </si>
  <si>
    <t>Hydro</t>
  </si>
  <si>
    <t>Wind</t>
  </si>
  <si>
    <t>Table 3.2</t>
  </si>
  <si>
    <t>Table 3.3</t>
  </si>
  <si>
    <t>Table 3.4</t>
  </si>
  <si>
    <t>Transmission Costs</t>
  </si>
  <si>
    <t>Distribution Costs</t>
  </si>
  <si>
    <t>Table 3.5</t>
  </si>
  <si>
    <t>Table 3.6</t>
  </si>
  <si>
    <t>General Operating and Maintenance</t>
  </si>
  <si>
    <t>Table 3.7</t>
  </si>
  <si>
    <t>Table 3.8</t>
  </si>
  <si>
    <t>Environmental Mgmt</t>
  </si>
  <si>
    <t>General</t>
  </si>
  <si>
    <t>Information Systems</t>
  </si>
  <si>
    <t>Safety</t>
  </si>
  <si>
    <t>Training</t>
  </si>
  <si>
    <t>Recruitment</t>
  </si>
  <si>
    <t>Board of Directors</t>
  </si>
  <si>
    <t>Union</t>
  </si>
  <si>
    <t>Material Management</t>
  </si>
  <si>
    <t>Contracting</t>
  </si>
  <si>
    <t>Table 3.9</t>
  </si>
  <si>
    <t>Insurance and Reserve for Injuries &amp; Damages</t>
  </si>
  <si>
    <t>Insurance</t>
  </si>
  <si>
    <t>Table 3.10</t>
  </si>
  <si>
    <t>Table 3.11</t>
  </si>
  <si>
    <t>Fixed Asset Depreciation</t>
  </si>
  <si>
    <t>Less:  Customer contribution</t>
  </si>
  <si>
    <t>Less:  Amortization of fire insurance recoveries</t>
  </si>
  <si>
    <t>Plus:  Amortization of deferred charges</t>
  </si>
  <si>
    <t>Table 3.12</t>
  </si>
  <si>
    <t>Cost of Capital</t>
  </si>
  <si>
    <t>Average Cost of Debt</t>
  </si>
  <si>
    <t>Return on Equity</t>
  </si>
  <si>
    <t>Average Cost of Capital</t>
  </si>
  <si>
    <t>General O&amp;M</t>
  </si>
  <si>
    <t>Regulatory Affairs</t>
  </si>
  <si>
    <t>Professional Development</t>
  </si>
  <si>
    <t>Fish Hatchery</t>
  </si>
  <si>
    <t>Operation Supervision</t>
  </si>
  <si>
    <t>Fuel and Purchased Power</t>
  </si>
  <si>
    <t>Table 3.13</t>
  </si>
  <si>
    <t>Transportation</t>
  </si>
  <si>
    <t>Other Non-Labour</t>
  </si>
  <si>
    <t>Yukon Energy Revenue Requirement</t>
  </si>
  <si>
    <t>Total</t>
  </si>
  <si>
    <t>Employee Complement History</t>
  </si>
  <si>
    <t>President</t>
  </si>
  <si>
    <t>Communications</t>
  </si>
  <si>
    <t>Human Resources &amp; Info. Mgmt.</t>
  </si>
  <si>
    <t>Finance, Cust. Acctg. &amp; Purchasing</t>
  </si>
  <si>
    <t>Operations</t>
  </si>
  <si>
    <t>Engineering Services</t>
  </si>
  <si>
    <t>Health, Safety &amp; Environment</t>
  </si>
  <si>
    <t xml:space="preserve">Total </t>
  </si>
  <si>
    <t>Resource Planning</t>
  </si>
  <si>
    <t>Customer Accounting</t>
  </si>
  <si>
    <t>Table 3.14</t>
  </si>
  <si>
    <t>Total Production</t>
  </si>
  <si>
    <t>Total Transmission</t>
  </si>
  <si>
    <t>Total Distribution</t>
  </si>
  <si>
    <t>Total General O&amp;M</t>
  </si>
  <si>
    <t>Total Administration</t>
  </si>
  <si>
    <t>Total Depreciation &amp; Amortization</t>
  </si>
  <si>
    <t xml:space="preserve">Non-Fuel Operating and Maintenance </t>
  </si>
  <si>
    <t xml:space="preserve">Non-Fuel Operating and Maintenance Expenses </t>
  </si>
  <si>
    <t>Maintenance of Company Owned Properties</t>
  </si>
  <si>
    <t>Total Fuel and Purchased Power</t>
  </si>
  <si>
    <t>Note:</t>
  </si>
  <si>
    <t>Notes:</t>
  </si>
  <si>
    <t>Revenue Requirement/Revenue</t>
  </si>
  <si>
    <t>Forecast</t>
  </si>
  <si>
    <t>SCADA Communication</t>
  </si>
  <si>
    <t>Resource Planning and Environment</t>
  </si>
  <si>
    <t>10 Year Average</t>
  </si>
  <si>
    <t>Annual Charges</t>
  </si>
  <si>
    <t>Total OM&amp;A (Tab 7, Schedule 10)</t>
  </si>
  <si>
    <t>Reserve Appropriation (RFID)</t>
  </si>
  <si>
    <t xml:space="preserve">Note: </t>
  </si>
  <si>
    <t>1. The employee complement numbers are net of allocation to YDC.</t>
  </si>
  <si>
    <t>Less: Disallowed Depreciation</t>
  </si>
  <si>
    <t>LNG</t>
  </si>
  <si>
    <t>Brushing Costs</t>
  </si>
  <si>
    <t>% Transmission</t>
  </si>
  <si>
    <t>% Distribution</t>
  </si>
  <si>
    <t>Transmission Brushing</t>
  </si>
  <si>
    <t>Distribution Brushing</t>
  </si>
  <si>
    <t>Net Brushing Expense</t>
  </si>
  <si>
    <t>Brushing Cost</t>
  </si>
  <si>
    <t>Table 3.6.1</t>
  </si>
  <si>
    <t>Table 3.15</t>
  </si>
  <si>
    <t>Mid-Year Net Rate Base</t>
  </si>
  <si>
    <t>Net plant in service</t>
  </si>
  <si>
    <t>Mid-Year:</t>
  </si>
  <si>
    <t>Working capital</t>
  </si>
  <si>
    <t>Net Rate Base</t>
  </si>
  <si>
    <t xml:space="preserve">   Before contributions</t>
  </si>
  <si>
    <t xml:space="preserve">   Less contributions</t>
  </si>
  <si>
    <t>Year-End:</t>
  </si>
  <si>
    <t>Opening Balance</t>
  </si>
  <si>
    <t>Closing Balance</t>
  </si>
  <si>
    <t>Reserve for Site Restoration Continuity Schedule</t>
  </si>
  <si>
    <t>Deferred Vegetation Management Continuity Schedule</t>
  </si>
  <si>
    <t xml:space="preserve">   Annual Appropriation</t>
  </si>
  <si>
    <t xml:space="preserve">   Annual Costs</t>
  </si>
  <si>
    <t xml:space="preserve">   Annual Deferred Costs</t>
  </si>
  <si>
    <t xml:space="preserve">   Annual Amortization</t>
  </si>
  <si>
    <t>RFID Continuity Schedule</t>
  </si>
  <si>
    <t>Table 3.11.1</t>
  </si>
  <si>
    <t>Table 3.14.1</t>
  </si>
  <si>
    <t>Table 3.14.2</t>
  </si>
  <si>
    <t>Table 3.14.3</t>
  </si>
  <si>
    <r>
      <t>Net plant in service</t>
    </r>
    <r>
      <rPr>
        <vertAlign val="superscript"/>
        <sz val="10"/>
        <color theme="1"/>
        <rFont val="Tahoma"/>
        <family val="2"/>
      </rPr>
      <t>1</t>
    </r>
  </si>
  <si>
    <r>
      <rPr>
        <vertAlign val="superscript"/>
        <sz val="10"/>
        <color theme="1"/>
        <rFont val="Tahoma"/>
        <family val="2"/>
      </rPr>
      <t xml:space="preserve">1 </t>
    </r>
    <r>
      <rPr>
        <sz val="10"/>
        <color theme="1"/>
        <rFont val="Tahoma"/>
        <family val="2"/>
      </rPr>
      <t xml:space="preserve">Net plant in service at year end is gross property, plant and equipment plus deferred study and relicensing costs, less work in progress, depreciation, amortization, customer contributions, reserve for future removal and site restoration, deferred fire gain, and disallowed assets.
</t>
    </r>
    <r>
      <rPr>
        <vertAlign val="superscript"/>
        <sz val="10"/>
        <color theme="1"/>
        <rFont val="Tahoma"/>
        <family val="2"/>
      </rPr>
      <t xml:space="preserve">2 </t>
    </r>
    <r>
      <rPr>
        <sz val="10"/>
        <color theme="1"/>
        <rFont val="Tahoma"/>
        <family val="2"/>
      </rPr>
      <t>This reflects the regulatory deferred costs (see Tab 5, Tables 5.3 to 5.8), excluding DSM and the balance of the hearing reserve account (see Table 3.14.1).</t>
    </r>
  </si>
  <si>
    <r>
      <t>Mid-year regulatory deferral</t>
    </r>
    <r>
      <rPr>
        <vertAlign val="superscript"/>
        <sz val="10"/>
        <color theme="1"/>
        <rFont val="Tahoma"/>
        <family val="2"/>
      </rPr>
      <t>2</t>
    </r>
  </si>
  <si>
    <t>Hearing Cost Reserve Account Continuity Schedule</t>
  </si>
  <si>
    <t>Actual 2018</t>
  </si>
  <si>
    <t>2018 Approved</t>
  </si>
  <si>
    <t>1. Fuel costs reflect long-term average thermal generation fuel costs at forecast firm loads, maintenance requirements, and forecast fuel prices.</t>
  </si>
  <si>
    <t>1. Disallowed depreciation reflects fixed asset depreciation amounts for disallowed assets per YUB Orders: $0.004 million (YUB 1992-1), $0.012 million (YUB 2013-01) and $0.188 million (YUB 2018-10).</t>
  </si>
  <si>
    <t xml:space="preserve">1. As per Board Order 2018-10, the Hearing Cost Reserve Account reflects annual appropriation of $0.250 million plus amortization of the 2016 credit balance over a five year period [$0.195 million/year] to total $0.055 million. </t>
  </si>
  <si>
    <t>Actual 2019</t>
  </si>
  <si>
    <t>Existing 2021</t>
  </si>
  <si>
    <t>Proposed 2021</t>
  </si>
  <si>
    <t>Forecast 2020</t>
  </si>
  <si>
    <t>First Nation Relations</t>
  </si>
  <si>
    <t>Communications, Cust. Acctg.</t>
  </si>
  <si>
    <t>2. Customer Accounting was transferred from Finance to Communications in 2020.</t>
  </si>
  <si>
    <t>2021 With GRA</t>
  </si>
  <si>
    <t>Fuel Prices, $/kW.h</t>
  </si>
  <si>
    <t>LNG Price</t>
  </si>
  <si>
    <t>Weighted Average Diesel price</t>
  </si>
  <si>
    <t xml:space="preserve">Diesel Run-Ups </t>
  </si>
  <si>
    <t>LNG Run-Ups</t>
  </si>
  <si>
    <t>Fuel cost change due to LTA thermal volume</t>
  </si>
  <si>
    <t>Fuel cost change due to fuel price change</t>
  </si>
  <si>
    <t>Load net of Fish Lake and IPPs (MW.h)</t>
  </si>
  <si>
    <t>LTA Thermal Generation (MW.h)</t>
  </si>
  <si>
    <t>LTA Fuel Cost, $000</t>
  </si>
  <si>
    <t>Maintennace run-ups (MW.h)</t>
  </si>
  <si>
    <t>Total Maintenance, $000</t>
  </si>
  <si>
    <t>Total Fuel Cost, $000</t>
  </si>
  <si>
    <t>Total fuel cost change, $000</t>
  </si>
  <si>
    <t xml:space="preserve">2. The Proposed 2021 column does not include 2021 GRA hearing related costs as the costs are included in the hearing reserve after approval by the YUB and YEC does not expect the 2021 GRA hearing costs will be approved by end of 2021. </t>
  </si>
  <si>
    <t xml:space="preserve">1. As per Board Order 2018-10, the Existing RFID amount reflects annual appropriation of $0.267 million plus amortization of the 2016 balance over a five year period [$0.212 million/year] to total $0.479 million. </t>
  </si>
  <si>
    <t xml:space="preserve">2. The Proposed 2021 RFID amount reflects annual appropriation of $0.411 million (the ten-year average) plus amortization of the 2020 balance over a five year period [$0.424 million/year] to total $0.835 million. </t>
  </si>
  <si>
    <r>
      <rPr>
        <vertAlign val="superscript"/>
        <sz val="10"/>
        <color theme="1"/>
        <rFont val="Tahoma"/>
        <family val="2"/>
      </rPr>
      <t>2</t>
    </r>
    <r>
      <rPr>
        <sz val="10"/>
        <color theme="1"/>
        <rFont val="Tahoma"/>
        <family val="2"/>
      </rPr>
      <t xml:space="preserve"> This reflects the regulatory deferred costs, excluding DSM and the balance of the hearing reserve account.</t>
    </r>
  </si>
  <si>
    <t>Table 3.2.1:
Fuel Cost Comparison: 2018 Approved and 2021 Proposed Forecast
($000)</t>
  </si>
  <si>
    <t>RFID Annual Charges Ten Year History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</si>
</sst>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44" formatCode="_-&quot;$&quot;* #,##0.00_-;\-&quot;$&quot;* #,##0.00_-;_-&quot;$&quot;* &quot;-&quot;??_-;_-@_-"/>
    <numFmt numFmtId="43" formatCode="_-* #,##0.00_-;\-* #,##0.00_-;_-* &quot;-&quot;??_-;_-@_-"/>
    <numFmt numFmtId="164" formatCode="&quot;$&quot;#,##0_);[Red]\(&quot;$&quot;#,##0\)"/>
    <numFmt numFmtId="165" formatCode="_(&quot;$&quot;* #,##0_);_(&quot;$&quot;* \(#,##0\);_(&quot;$&quot;* &quot;-&quot;_);_(@_)"/>
    <numFmt numFmtId="166" formatCode="_(* #,##0_);_(* \(#,##0\);_(* &quot;-&quot;_);_(@_)"/>
    <numFmt numFmtId="167" formatCode="_(* #,##0.00_);_(* \(#,##0.00\);_(* &quot;-&quot;??_);_(@_)"/>
    <numFmt numFmtId="168" formatCode="_-* #,##0_-;\-* #,##0_-;_-* &quot;-&quot;??_-;_-@_-"/>
    <numFmt numFmtId="169" formatCode="0.0%"/>
    <numFmt numFmtId="170" formatCode="&quot;$&quot;#,##0"/>
    <numFmt numFmtId="171" formatCode="0_)"/>
    <numFmt numFmtId="172" formatCode="General_)"/>
    <numFmt numFmtId="173" formatCode="&quot;$&quot;#,##0.0000"/>
  </numFmts>
  <fonts count="32"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ahoma"/>
      <family val="2"/>
    </font>
    <font>
      <sz val="10"/>
      <color theme="0"/>
      <name val="Tahoma"/>
      <family val="2"/>
    </font>
    <font>
      <sz val="12"/>
      <color theme="1"/>
      <name val="Tahoma"/>
      <family val="2"/>
    </font>
    <font>
      <sz val="12"/>
      <color indexed="8"/>
      <name val="Tahoma"/>
      <family val="2"/>
    </font>
    <font>
      <b/>
      <sz val="10"/>
      <name val="Tahoma"/>
      <family val="2"/>
    </font>
    <font>
      <sz val="10"/>
      <name val="Tahoma"/>
      <family val="2"/>
    </font>
    <font>
      <sz val="10"/>
      <name val="Arial"/>
      <family val="2"/>
    </font>
    <font>
      <sz val="10"/>
      <color indexed="8"/>
      <name val="Tahoma"/>
      <family val="2"/>
    </font>
    <font>
      <b/>
      <sz val="10"/>
      <name val="Arial"/>
      <family val="2"/>
    </font>
    <font>
      <sz val="11"/>
      <name val="Arial"/>
      <family val="2"/>
    </font>
    <font>
      <i/>
      <vertAlign val="superscript"/>
      <sz val="10"/>
      <name val="Arial"/>
      <family val="2"/>
    </font>
    <font>
      <sz val="11"/>
      <name val="Tahoma"/>
      <family val="2"/>
    </font>
    <font>
      <sz val="10"/>
      <color theme="1"/>
      <name val="Tahoma"/>
      <family val="2"/>
    </font>
    <font>
      <sz val="14"/>
      <color rgb="FF0000FF"/>
      <name val="Tahoma"/>
      <family val="2"/>
    </font>
    <font>
      <b/>
      <sz val="12"/>
      <color theme="1"/>
      <name val="Tahoma"/>
      <family val="2"/>
    </font>
    <font>
      <b/>
      <sz val="12"/>
      <color indexed="8"/>
      <name val="Tahoma"/>
      <family val="2"/>
    </font>
    <font>
      <b/>
      <sz val="12"/>
      <name val="Tahoma"/>
      <family val="2"/>
    </font>
    <font>
      <sz val="12"/>
      <name val="Arial"/>
      <family val="2"/>
    </font>
    <font>
      <sz val="10"/>
      <name val="Courier"/>
      <family val="3"/>
    </font>
    <font>
      <sz val="10"/>
      <color indexed="8"/>
      <name val="Arial"/>
      <family val="2"/>
    </font>
    <font>
      <sz val="8.25"/>
      <color rgb="FF000000"/>
      <name val="Microsoft Sans Serif"/>
      <family val="2"/>
    </font>
    <font>
      <sz val="10"/>
      <color rgb="FF000000"/>
      <name val="Tahoma"/>
      <family val="2"/>
    </font>
    <font>
      <sz val="10"/>
      <color rgb="FF000000"/>
      <name val="Microsoft Sans Serif"/>
      <family val="2"/>
    </font>
    <font>
      <sz val="8.25"/>
      <color rgb="FF000000"/>
      <name val="Microsoft Sans Serif"/>
      <family val="2"/>
    </font>
    <font>
      <vertAlign val="superscript"/>
      <sz val="10"/>
      <color theme="1"/>
      <name val="Tahoma"/>
      <family val="2"/>
    </font>
    <font>
      <b/>
      <sz val="11"/>
      <color theme="1"/>
      <name val="Calibri"/>
      <family val="2"/>
      <scheme val="minor"/>
    </font>
    <font>
      <u/>
      <sz val="11"/>
      <color theme="1"/>
      <name val="Calibri"/>
      <family val="2"/>
      <scheme val="minor"/>
    </font>
  </fonts>
  <fills count="5">
    <fill>
      <patternFill patternType="none"/>
    </fill>
    <fill>
      <patternFill patternType="gray125"/>
    </fill>
    <fill>
      <patternFill patternType="solid">
        <fgColor theme="7" tint="0.39997558519241921"/>
        <bgColor indexed="65"/>
      </patternFill>
    </fill>
    <fill>
      <patternFill patternType="solid">
        <fgColor rgb="FFFFC000"/>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style="double">
        <color indexed="64"/>
      </bottom>
      <diagonal/>
    </border>
    <border>
      <left/>
      <right/>
      <top style="thin">
        <color auto="1"/>
      </top>
      <bottom/>
      <diagonal/>
    </border>
    <border>
      <left/>
      <right/>
      <top style="thin">
        <color indexed="64"/>
      </top>
      <bottom style="medium">
        <color indexed="64"/>
      </bottom>
      <diagonal/>
    </border>
  </borders>
  <cellStyleXfs count="24">
    <xf numFmtId="0" fontId="0" fillId="0" borderId="0"/>
    <xf numFmtId="0" fontId="6" fillId="2" borderId="0" applyNumberFormat="0" applyBorder="0" applyAlignment="0" applyProtection="0"/>
    <xf numFmtId="0" fontId="11" fillId="0" borderId="0"/>
    <xf numFmtId="167" fontId="11" fillId="0" borderId="0" applyFont="0" applyFill="0" applyBorder="0" applyAlignment="0" applyProtection="0"/>
    <xf numFmtId="9" fontId="17"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17" fillId="0" borderId="0"/>
    <xf numFmtId="9" fontId="17" fillId="0" borderId="0" applyFont="0" applyFill="0" applyBorder="0" applyAlignment="0" applyProtection="0"/>
    <xf numFmtId="0" fontId="6" fillId="2" borderId="0" applyNumberFormat="0" applyBorder="0" applyAlignment="0" applyProtection="0"/>
    <xf numFmtId="0" fontId="1" fillId="0" borderId="0"/>
    <xf numFmtId="43" fontId="17" fillId="0" borderId="0" applyFont="0" applyFill="0" applyBorder="0" applyAlignment="0" applyProtection="0"/>
    <xf numFmtId="171" fontId="23" fillId="0" borderId="0"/>
    <xf numFmtId="0" fontId="25" fillId="0" borderId="0" applyAlignment="0"/>
    <xf numFmtId="0" fontId="28" fillId="0" borderId="0" applyAlignment="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72">
    <xf numFmtId="0" fontId="0" fillId="0" borderId="0" xfId="0"/>
    <xf numFmtId="0" fontId="7" fillId="4" borderId="0" xfId="0" applyFont="1" applyFill="1"/>
    <xf numFmtId="0" fontId="0" fillId="4" borderId="0" xfId="0" applyFont="1" applyFill="1"/>
    <xf numFmtId="164" fontId="8" fillId="4" borderId="0" xfId="0" quotePrefix="1" applyNumberFormat="1" applyFont="1" applyFill="1" applyAlignment="1">
      <alignment horizontal="center" vertical="center"/>
    </xf>
    <xf numFmtId="164" fontId="8" fillId="4" borderId="0" xfId="0" applyNumberFormat="1" applyFont="1" applyFill="1" applyAlignment="1">
      <alignment horizontal="center" vertical="center"/>
    </xf>
    <xf numFmtId="0" fontId="8" fillId="4" borderId="0" xfId="0" applyFont="1" applyFill="1" applyAlignment="1">
      <alignment horizontal="center" vertical="center"/>
    </xf>
    <xf numFmtId="0" fontId="8" fillId="4" borderId="0" xfId="0" applyFont="1" applyFill="1" applyBorder="1" applyAlignment="1">
      <alignment horizontal="center" vertical="center"/>
    </xf>
    <xf numFmtId="0" fontId="0" fillId="4" borderId="0" xfId="0" applyFill="1"/>
    <xf numFmtId="0" fontId="0" fillId="4" borderId="0" xfId="0" applyFont="1" applyFill="1" applyAlignment="1">
      <alignment vertical="center"/>
    </xf>
    <xf numFmtId="0" fontId="9" fillId="4" borderId="0" xfId="0" applyFont="1" applyFill="1" applyBorder="1" applyAlignment="1">
      <alignment horizontal="center" vertical="center"/>
    </xf>
    <xf numFmtId="0" fontId="0" fillId="4" borderId="0" xfId="0" applyFill="1" applyAlignment="1">
      <alignment vertical="center"/>
    </xf>
    <xf numFmtId="169" fontId="0" fillId="4" borderId="0" xfId="4" applyNumberFormat="1" applyFont="1" applyFill="1" applyAlignment="1">
      <alignment vertical="center"/>
    </xf>
    <xf numFmtId="0" fontId="9" fillId="4" borderId="1" xfId="0" applyFont="1" applyFill="1" applyBorder="1" applyAlignment="1">
      <alignment horizontal="center" vertical="center" wrapText="1"/>
    </xf>
    <xf numFmtId="0" fontId="9" fillId="4" borderId="0" xfId="0" applyFont="1" applyFill="1" applyBorder="1" applyAlignment="1">
      <alignment horizontal="center" vertical="center" wrapText="1"/>
    </xf>
    <xf numFmtId="165" fontId="0" fillId="4" borderId="0" xfId="0" applyNumberFormat="1" applyFont="1" applyFill="1" applyAlignment="1">
      <alignment vertical="center"/>
    </xf>
    <xf numFmtId="165" fontId="0" fillId="4" borderId="0" xfId="0" applyNumberFormat="1" applyFont="1" applyFill="1" applyBorder="1" applyAlignment="1">
      <alignment vertical="center"/>
    </xf>
    <xf numFmtId="165" fontId="0" fillId="4" borderId="0" xfId="0" applyNumberFormat="1" applyFill="1" applyAlignment="1">
      <alignment vertical="center"/>
    </xf>
    <xf numFmtId="9" fontId="0" fillId="4" borderId="0" xfId="4" applyFont="1" applyFill="1" applyAlignment="1">
      <alignment vertical="center"/>
    </xf>
    <xf numFmtId="37" fontId="0" fillId="4" borderId="0" xfId="0" applyNumberFormat="1" applyFont="1" applyFill="1" applyAlignment="1">
      <alignment vertical="center"/>
    </xf>
    <xf numFmtId="37" fontId="0" fillId="4" borderId="0" xfId="0" applyNumberFormat="1" applyFont="1" applyFill="1" applyBorder="1" applyAlignment="1">
      <alignment vertical="center"/>
    </xf>
    <xf numFmtId="0" fontId="0" fillId="4" borderId="0" xfId="0" applyFont="1" applyFill="1" applyAlignment="1">
      <alignment vertical="center" wrapText="1"/>
    </xf>
    <xf numFmtId="0" fontId="0" fillId="4" borderId="0" xfId="0" applyFill="1" applyAlignment="1">
      <alignment horizontal="left" vertical="center"/>
    </xf>
    <xf numFmtId="165" fontId="0" fillId="4" borderId="2" xfId="0" applyNumberFormat="1" applyFont="1" applyFill="1" applyBorder="1" applyAlignment="1">
      <alignment vertical="center"/>
    </xf>
    <xf numFmtId="0" fontId="5" fillId="4" borderId="0" xfId="0" applyFont="1" applyFill="1" applyAlignment="1">
      <alignment vertical="center"/>
    </xf>
    <xf numFmtId="0" fontId="0" fillId="4" borderId="0" xfId="0" applyFont="1" applyFill="1" applyBorder="1" applyAlignment="1">
      <alignment vertical="center"/>
    </xf>
    <xf numFmtId="165" fontId="0" fillId="4" borderId="0" xfId="0" applyNumberFormat="1" applyFill="1"/>
    <xf numFmtId="0" fontId="0" fillId="4" borderId="0" xfId="0" applyFill="1" applyBorder="1"/>
    <xf numFmtId="44" fontId="0" fillId="4" borderId="0" xfId="0" applyNumberFormat="1" applyFill="1"/>
    <xf numFmtId="9" fontId="0" fillId="4" borderId="0" xfId="4" applyFont="1" applyFill="1"/>
    <xf numFmtId="169" fontId="0" fillId="4" borderId="0" xfId="4" applyNumberFormat="1" applyFont="1" applyFill="1" applyBorder="1"/>
    <xf numFmtId="165" fontId="0" fillId="4" borderId="0" xfId="0" applyNumberFormat="1" applyFill="1" applyBorder="1"/>
    <xf numFmtId="168" fontId="0" fillId="4" borderId="0" xfId="16" applyNumberFormat="1" applyFont="1" applyFill="1" applyBorder="1"/>
    <xf numFmtId="168" fontId="0" fillId="4" borderId="0" xfId="0" applyNumberFormat="1" applyFill="1" applyBorder="1"/>
    <xf numFmtId="165" fontId="0" fillId="4" borderId="0" xfId="4" applyNumberFormat="1" applyFont="1" applyFill="1" applyAlignment="1">
      <alignment vertical="center"/>
    </xf>
    <xf numFmtId="0" fontId="22" fillId="4" borderId="0" xfId="2" applyFont="1" applyFill="1" applyAlignment="1"/>
    <xf numFmtId="0" fontId="9" fillId="4" borderId="0" xfId="2" applyFont="1" applyFill="1" applyAlignment="1">
      <alignment horizontal="center"/>
    </xf>
    <xf numFmtId="0" fontId="10" fillId="4" borderId="0" xfId="2" applyFont="1" applyFill="1" applyAlignment="1">
      <alignment horizontal="center"/>
    </xf>
    <xf numFmtId="0" fontId="11" fillId="4" borderId="0" xfId="2" applyFill="1" applyAlignment="1"/>
    <xf numFmtId="0" fontId="16" fillId="4" borderId="0" xfId="2" applyFont="1" applyFill="1" applyAlignment="1">
      <alignment horizontal="left"/>
    </xf>
    <xf numFmtId="0" fontId="10" fillId="4" borderId="0" xfId="2" applyFont="1" applyFill="1" applyAlignment="1"/>
    <xf numFmtId="0" fontId="14" fillId="4" borderId="0" xfId="2" applyFont="1" applyFill="1" applyAlignment="1">
      <alignment horizontal="left"/>
    </xf>
    <xf numFmtId="0" fontId="9" fillId="4" borderId="0" xfId="2" applyFont="1" applyFill="1"/>
    <xf numFmtId="0" fontId="11" fillId="4" borderId="0" xfId="2" applyFill="1"/>
    <xf numFmtId="0" fontId="10" fillId="4" borderId="0" xfId="2" applyFont="1" applyFill="1"/>
    <xf numFmtId="167" fontId="10" fillId="4" borderId="0" xfId="3" applyFont="1" applyFill="1" applyAlignment="1">
      <alignment horizontal="left"/>
    </xf>
    <xf numFmtId="167" fontId="11" fillId="4" borderId="0" xfId="3" applyFont="1" applyFill="1"/>
    <xf numFmtId="167" fontId="11" fillId="4" borderId="0" xfId="3" applyFont="1" applyFill="1" applyAlignment="1">
      <alignment horizontal="center"/>
    </xf>
    <xf numFmtId="167" fontId="10" fillId="4" borderId="0" xfId="3" applyFont="1" applyFill="1"/>
    <xf numFmtId="167" fontId="10" fillId="4" borderId="0" xfId="3" applyFont="1" applyFill="1" applyAlignment="1">
      <alignment horizontal="center"/>
    </xf>
    <xf numFmtId="43" fontId="11" fillId="4" borderId="0" xfId="2" applyNumberFormat="1" applyFill="1"/>
    <xf numFmtId="2" fontId="10" fillId="4" borderId="0" xfId="2" applyNumberFormat="1" applyFont="1" applyFill="1"/>
    <xf numFmtId="0" fontId="10" fillId="4" borderId="2" xfId="2" applyFont="1" applyFill="1" applyBorder="1"/>
    <xf numFmtId="167" fontId="10" fillId="4" borderId="2" xfId="3" applyFont="1" applyFill="1" applyBorder="1" applyAlignment="1">
      <alignment horizontal="center"/>
    </xf>
    <xf numFmtId="0" fontId="10" fillId="4" borderId="0" xfId="2" applyFont="1" applyFill="1" applyBorder="1"/>
    <xf numFmtId="167" fontId="10" fillId="4" borderId="0" xfId="3" applyFont="1" applyFill="1" applyBorder="1" applyAlignment="1">
      <alignment horizontal="center"/>
    </xf>
    <xf numFmtId="0" fontId="11" fillId="4" borderId="0" xfId="2" applyFont="1" applyFill="1" applyAlignment="1">
      <alignment horizontal="center"/>
    </xf>
    <xf numFmtId="2" fontId="13" fillId="4" borderId="0" xfId="2" applyNumberFormat="1" applyFont="1" applyFill="1" applyBorder="1"/>
    <xf numFmtId="0" fontId="15" fillId="4" borderId="0" xfId="2" applyFont="1" applyFill="1" applyAlignment="1">
      <alignment horizontal="right"/>
    </xf>
    <xf numFmtId="0" fontId="11" fillId="4" borderId="0" xfId="2" applyFill="1" applyAlignment="1">
      <alignment horizontal="center"/>
    </xf>
    <xf numFmtId="0" fontId="15" fillId="4" borderId="0" xfId="2" applyFont="1" applyFill="1" applyAlignment="1">
      <alignment horizontal="center"/>
    </xf>
    <xf numFmtId="169" fontId="11" fillId="4" borderId="0" xfId="4" applyNumberFormat="1" applyFont="1" applyFill="1"/>
    <xf numFmtId="0" fontId="9" fillId="4" borderId="0" xfId="0" applyFont="1" applyFill="1" applyBorder="1" applyAlignment="1">
      <alignment horizontal="center" vertical="center"/>
    </xf>
    <xf numFmtId="164" fontId="7" fillId="4" borderId="0" xfId="0" quotePrefix="1" applyNumberFormat="1" applyFont="1" applyFill="1" applyAlignment="1">
      <alignment horizontal="center" vertical="center"/>
    </xf>
    <xf numFmtId="164" fontId="7" fillId="4" borderId="0" xfId="0" applyNumberFormat="1" applyFont="1" applyFill="1" applyAlignment="1">
      <alignment horizontal="center" vertical="center"/>
    </xf>
    <xf numFmtId="0" fontId="7" fillId="4" borderId="0" xfId="0" applyFont="1" applyFill="1" applyAlignment="1">
      <alignment horizontal="center" vertical="center"/>
    </xf>
    <xf numFmtId="0" fontId="7" fillId="4" borderId="0" xfId="0" applyFont="1" applyFill="1" applyBorder="1" applyAlignment="1">
      <alignment horizontal="center" vertical="center"/>
    </xf>
    <xf numFmtId="38" fontId="0" fillId="4" borderId="0" xfId="0" applyNumberFormat="1" applyFont="1" applyFill="1" applyAlignment="1">
      <alignment vertical="center"/>
    </xf>
    <xf numFmtId="38" fontId="0" fillId="4" borderId="0" xfId="0" applyNumberFormat="1" applyFont="1" applyFill="1" applyBorder="1" applyAlignment="1">
      <alignment vertical="center"/>
    </xf>
    <xf numFmtId="165" fontId="0" fillId="4" borderId="3" xfId="0" applyNumberFormat="1" applyFont="1" applyFill="1" applyBorder="1" applyAlignment="1">
      <alignment vertical="center"/>
    </xf>
    <xf numFmtId="0" fontId="9" fillId="4" borderId="0"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0" xfId="0" applyFont="1" applyFill="1" applyBorder="1" applyAlignment="1">
      <alignment horizontal="center" vertical="center"/>
    </xf>
    <xf numFmtId="37" fontId="10" fillId="4" borderId="0" xfId="1" applyNumberFormat="1" applyFont="1" applyFill="1" applyAlignment="1">
      <alignment vertical="center"/>
    </xf>
    <xf numFmtId="165" fontId="0" fillId="4" borderId="0" xfId="0" applyNumberFormat="1" applyFont="1" applyFill="1"/>
    <xf numFmtId="37" fontId="0" fillId="4" borderId="1" xfId="0" applyNumberFormat="1" applyFont="1" applyFill="1" applyBorder="1" applyAlignment="1">
      <alignment vertical="center"/>
    </xf>
    <xf numFmtId="43" fontId="27" fillId="4" borderId="0" xfId="16" applyFont="1" applyFill="1" applyAlignment="1">
      <alignment horizontal="right"/>
    </xf>
    <xf numFmtId="37" fontId="0" fillId="4" borderId="0" xfId="0" applyNumberFormat="1" applyFill="1" applyAlignment="1">
      <alignment vertical="center"/>
    </xf>
    <xf numFmtId="0" fontId="9" fillId="4" borderId="0" xfId="0" applyFont="1" applyFill="1" applyBorder="1" applyAlignment="1">
      <alignment horizontal="center" vertical="center"/>
    </xf>
    <xf numFmtId="0" fontId="10" fillId="4" borderId="0" xfId="0" applyFont="1" applyFill="1" applyAlignment="1">
      <alignment vertical="center"/>
    </xf>
    <xf numFmtId="165" fontId="10" fillId="4" borderId="0" xfId="1" applyNumberFormat="1" applyFont="1" applyFill="1" applyAlignment="1">
      <alignment vertical="center"/>
    </xf>
    <xf numFmtId="0" fontId="9" fillId="4" borderId="0" xfId="0" applyFont="1" applyFill="1" applyBorder="1" applyAlignment="1">
      <alignment horizontal="center" vertical="center"/>
    </xf>
    <xf numFmtId="0" fontId="12" fillId="4" borderId="0" xfId="0" applyFont="1" applyFill="1" applyAlignment="1">
      <alignment horizontal="center" vertical="center"/>
    </xf>
    <xf numFmtId="0" fontId="19" fillId="4" borderId="0" xfId="0" applyFont="1" applyFill="1" applyAlignment="1"/>
    <xf numFmtId="164" fontId="0" fillId="4" borderId="0" xfId="0" quotePrefix="1" applyNumberFormat="1" applyFill="1" applyAlignment="1">
      <alignment horizontal="center"/>
    </xf>
    <xf numFmtId="0" fontId="0" fillId="4" borderId="0" xfId="0" applyFill="1" applyAlignment="1">
      <alignment horizontal="center"/>
    </xf>
    <xf numFmtId="0" fontId="5" fillId="4" borderId="0" xfId="0" applyFont="1" applyFill="1"/>
    <xf numFmtId="0" fontId="5" fillId="4" borderId="0" xfId="0" applyFont="1" applyFill="1" applyAlignment="1">
      <alignment horizontal="center" vertical="center" wrapText="1"/>
    </xf>
    <xf numFmtId="0" fontId="5" fillId="4" borderId="1" xfId="0" applyFont="1" applyFill="1" applyBorder="1" applyAlignment="1">
      <alignment horizontal="center" vertical="center" wrapText="1"/>
    </xf>
    <xf numFmtId="170" fontId="0" fillId="4" borderId="0" xfId="0" applyNumberFormat="1" applyFill="1" applyAlignment="1">
      <alignment horizontal="center"/>
    </xf>
    <xf numFmtId="166" fontId="0" fillId="4" borderId="1" xfId="0" applyNumberFormat="1" applyFill="1" applyBorder="1"/>
    <xf numFmtId="0" fontId="0" fillId="4" borderId="1" xfId="0" applyFill="1" applyBorder="1"/>
    <xf numFmtId="172" fontId="24" fillId="4" borderId="0" xfId="17" applyNumberFormat="1" applyFont="1" applyFill="1" applyAlignment="1" applyProtection="1">
      <alignment horizontal="left"/>
    </xf>
    <xf numFmtId="10" fontId="0" fillId="4" borderId="0" xfId="0" applyNumberFormat="1" applyFont="1" applyFill="1" applyAlignment="1">
      <alignment vertical="center"/>
    </xf>
    <xf numFmtId="10" fontId="0" fillId="4" borderId="2" xfId="0" applyNumberFormat="1" applyFont="1" applyFill="1" applyBorder="1" applyAlignment="1">
      <alignment vertical="center"/>
    </xf>
    <xf numFmtId="0" fontId="9" fillId="4" borderId="0" xfId="0" applyFont="1" applyFill="1" applyBorder="1" applyAlignment="1">
      <alignment horizontal="center" vertical="center"/>
    </xf>
    <xf numFmtId="9" fontId="0" fillId="4" borderId="0" xfId="4" applyNumberFormat="1" applyFont="1" applyFill="1" applyAlignment="1">
      <alignment vertical="center"/>
    </xf>
    <xf numFmtId="38" fontId="0" fillId="4" borderId="0" xfId="0" applyNumberFormat="1" applyFill="1"/>
    <xf numFmtId="0" fontId="9" fillId="4" borderId="0" xfId="0" applyFont="1" applyFill="1" applyBorder="1" applyAlignment="1">
      <alignment horizontal="center" vertical="center"/>
    </xf>
    <xf numFmtId="5" fontId="10" fillId="4" borderId="0" xfId="1" applyNumberFormat="1" applyFont="1" applyFill="1" applyAlignment="1">
      <alignment vertical="center"/>
    </xf>
    <xf numFmtId="170" fontId="0" fillId="4" borderId="2" xfId="0" applyNumberFormat="1" applyFont="1" applyFill="1" applyBorder="1" applyAlignment="1">
      <alignment vertical="center"/>
    </xf>
    <xf numFmtId="170" fontId="10" fillId="4" borderId="0" xfId="1" applyNumberFormat="1" applyFont="1" applyFill="1" applyAlignment="1">
      <alignment vertical="center"/>
    </xf>
    <xf numFmtId="3" fontId="0" fillId="4" borderId="0" xfId="0" applyNumberFormat="1" applyFont="1" applyFill="1" applyBorder="1" applyAlignment="1">
      <alignment vertical="center"/>
    </xf>
    <xf numFmtId="3" fontId="0" fillId="4" borderId="0" xfId="0" applyNumberFormat="1" applyFont="1" applyFill="1" applyAlignment="1">
      <alignment vertical="center"/>
    </xf>
    <xf numFmtId="0" fontId="9" fillId="4" borderId="0" xfId="0" applyFont="1" applyFill="1" applyBorder="1" applyAlignment="1">
      <alignment horizontal="center" vertical="center"/>
    </xf>
    <xf numFmtId="0" fontId="9" fillId="4" borderId="0" xfId="0" applyFont="1" applyFill="1" applyBorder="1" applyAlignment="1">
      <alignment horizontal="center" vertical="center"/>
    </xf>
    <xf numFmtId="165" fontId="10" fillId="4" borderId="2" xfId="0" applyNumberFormat="1" applyFont="1" applyFill="1" applyBorder="1" applyAlignment="1">
      <alignment vertical="center"/>
    </xf>
    <xf numFmtId="0" fontId="12" fillId="4" borderId="0" xfId="0" applyFont="1" applyFill="1" applyAlignment="1">
      <alignment horizontal="center" vertical="center"/>
    </xf>
    <xf numFmtId="165" fontId="0" fillId="4" borderId="0" xfId="0" quotePrefix="1" applyNumberFormat="1" applyFont="1" applyFill="1" applyAlignment="1">
      <alignment vertical="center"/>
    </xf>
    <xf numFmtId="168" fontId="26" fillId="4" borderId="0" xfId="16" applyNumberFormat="1" applyFont="1" applyFill="1" applyAlignment="1">
      <alignment horizontal="right" vertical="center"/>
    </xf>
    <xf numFmtId="168" fontId="26" fillId="4" borderId="0" xfId="16" applyNumberFormat="1" applyFont="1" applyFill="1" applyBorder="1" applyAlignment="1">
      <alignment horizontal="right" vertical="center"/>
    </xf>
    <xf numFmtId="168" fontId="26" fillId="4" borderId="1" xfId="16" applyNumberFormat="1" applyFont="1" applyFill="1" applyBorder="1" applyAlignment="1">
      <alignment horizontal="right" vertical="center"/>
    </xf>
    <xf numFmtId="9" fontId="26" fillId="4" borderId="0" xfId="4" applyFont="1" applyFill="1" applyAlignment="1">
      <alignment horizontal="right" vertical="center"/>
    </xf>
    <xf numFmtId="9" fontId="26" fillId="4" borderId="0" xfId="4" applyFont="1" applyFill="1" applyBorder="1" applyAlignment="1">
      <alignment horizontal="right" vertical="center"/>
    </xf>
    <xf numFmtId="172" fontId="24" fillId="4" borderId="0" xfId="17" applyNumberFormat="1" applyFont="1" applyFill="1" applyBorder="1" applyAlignment="1" applyProtection="1">
      <alignment horizontal="left"/>
    </xf>
    <xf numFmtId="165" fontId="10" fillId="4" borderId="0" xfId="1" applyNumberFormat="1" applyFont="1" applyFill="1" applyBorder="1" applyAlignment="1">
      <alignment vertical="center"/>
    </xf>
    <xf numFmtId="170" fontId="0" fillId="4" borderId="0" xfId="0" applyNumberFormat="1" applyFont="1" applyFill="1" applyBorder="1" applyAlignment="1">
      <alignment vertical="center"/>
    </xf>
    <xf numFmtId="0" fontId="9" fillId="4" borderId="0" xfId="0" applyFont="1" applyFill="1" applyBorder="1" applyAlignment="1">
      <alignment horizontal="center" vertical="center"/>
    </xf>
    <xf numFmtId="0" fontId="12" fillId="4" borderId="0" xfId="0" applyFont="1" applyFill="1" applyAlignment="1">
      <alignment horizontal="center" vertical="center"/>
    </xf>
    <xf numFmtId="167" fontId="0" fillId="4" borderId="0" xfId="0" applyNumberFormat="1" applyFill="1"/>
    <xf numFmtId="0" fontId="19" fillId="4" borderId="0" xfId="0" applyFont="1" applyFill="1" applyAlignment="1">
      <alignment horizontal="centerContinuous" vertical="center"/>
    </xf>
    <xf numFmtId="164" fontId="0" fillId="4" borderId="0" xfId="0" quotePrefix="1" applyNumberFormat="1" applyFont="1" applyFill="1" applyAlignment="1">
      <alignment horizontal="centerContinuous" vertical="center"/>
    </xf>
    <xf numFmtId="164" fontId="12" fillId="4" borderId="0" xfId="0" quotePrefix="1" applyNumberFormat="1" applyFont="1" applyFill="1" applyAlignment="1">
      <alignment vertical="center"/>
    </xf>
    <xf numFmtId="0" fontId="20" fillId="4" borderId="0" xfId="0" applyFont="1" applyFill="1" applyAlignment="1">
      <alignment horizontal="centerContinuous" vertical="center"/>
    </xf>
    <xf numFmtId="164" fontId="12" fillId="4" borderId="0" xfId="0" quotePrefix="1" applyNumberFormat="1" applyFont="1" applyFill="1" applyAlignment="1">
      <alignment horizontal="centerContinuous" vertical="center"/>
    </xf>
    <xf numFmtId="0" fontId="20" fillId="4" borderId="0" xfId="0" applyFont="1" applyFill="1" applyBorder="1" applyAlignment="1">
      <alignment horizontal="centerContinuous" vertical="center"/>
    </xf>
    <xf numFmtId="0" fontId="21" fillId="4" borderId="0" xfId="2" applyFont="1" applyFill="1" applyAlignment="1">
      <alignment horizontal="centerContinuous"/>
    </xf>
    <xf numFmtId="0" fontId="12" fillId="4" borderId="0" xfId="0" applyFont="1" applyFill="1" applyAlignment="1">
      <alignment vertical="center"/>
    </xf>
    <xf numFmtId="0" fontId="12" fillId="4" borderId="0" xfId="0" applyFont="1" applyFill="1" applyAlignment="1">
      <alignment horizontal="centerContinuous" vertical="center"/>
    </xf>
    <xf numFmtId="0" fontId="19" fillId="4" borderId="0" xfId="0" applyFont="1" applyFill="1" applyAlignment="1">
      <alignment horizontal="centerContinuous"/>
    </xf>
    <xf numFmtId="164" fontId="0" fillId="4" borderId="0" xfId="0" quotePrefix="1" applyNumberFormat="1" applyFill="1" applyAlignment="1">
      <alignment horizontal="centerContinuous"/>
    </xf>
    <xf numFmtId="0" fontId="0" fillId="4" borderId="0" xfId="0" applyFill="1" applyAlignment="1">
      <alignment horizontal="centerContinuous"/>
    </xf>
    <xf numFmtId="164" fontId="5" fillId="4" borderId="0" xfId="0" quotePrefix="1" applyNumberFormat="1" applyFont="1" applyFill="1" applyAlignment="1">
      <alignment horizontal="centerContinuous" vertical="center"/>
    </xf>
    <xf numFmtId="164" fontId="12" fillId="4" borderId="0" xfId="0" applyNumberFormat="1" applyFont="1" applyFill="1" applyAlignment="1">
      <alignment vertical="center"/>
    </xf>
    <xf numFmtId="167" fontId="11" fillId="4" borderId="0" xfId="2" applyNumberFormat="1" applyFill="1"/>
    <xf numFmtId="167" fontId="11" fillId="4" borderId="0" xfId="3" applyFont="1" applyFill="1" applyBorder="1" applyAlignment="1">
      <alignment horizontal="center"/>
    </xf>
    <xf numFmtId="167" fontId="10" fillId="4" borderId="0" xfId="3" applyFont="1" applyFill="1" applyBorder="1" applyAlignment="1">
      <alignment horizontal="left"/>
    </xf>
    <xf numFmtId="167" fontId="11" fillId="4" borderId="0" xfId="3" applyFont="1" applyFill="1" applyBorder="1"/>
    <xf numFmtId="167" fontId="10" fillId="4" borderId="0" xfId="3" applyFont="1" applyFill="1" applyBorder="1"/>
    <xf numFmtId="37" fontId="10" fillId="4" borderId="0" xfId="1" applyNumberFormat="1" applyFont="1" applyFill="1" applyBorder="1" applyAlignment="1">
      <alignment vertical="center"/>
    </xf>
    <xf numFmtId="10" fontId="0" fillId="4" borderId="0" xfId="0" applyNumberFormat="1" applyFont="1" applyFill="1" applyBorder="1" applyAlignment="1">
      <alignment vertical="center"/>
    </xf>
    <xf numFmtId="0" fontId="1" fillId="0" borderId="0" xfId="20"/>
    <xf numFmtId="0" fontId="30" fillId="0" borderId="0" xfId="20" applyFont="1" applyAlignment="1">
      <alignment horizontal="center"/>
    </xf>
    <xf numFmtId="0" fontId="30" fillId="0" borderId="1" xfId="20" applyFont="1" applyBorder="1" applyAlignment="1">
      <alignment horizontal="center" vertical="center" wrapText="1"/>
    </xf>
    <xf numFmtId="0" fontId="30" fillId="0" borderId="1" xfId="20" applyFont="1" applyBorder="1" applyAlignment="1">
      <alignment horizontal="center"/>
    </xf>
    <xf numFmtId="168" fontId="0" fillId="0" borderId="0" xfId="21" applyNumberFormat="1" applyFont="1"/>
    <xf numFmtId="168" fontId="0" fillId="0" borderId="0" xfId="21" applyNumberFormat="1" applyFont="1" applyBorder="1"/>
    <xf numFmtId="168" fontId="1" fillId="0" borderId="0" xfId="20" applyNumberFormat="1"/>
    <xf numFmtId="168" fontId="0" fillId="0" borderId="0" xfId="21" applyNumberFormat="1" applyFont="1" applyFill="1"/>
    <xf numFmtId="0" fontId="1" fillId="0" borderId="0" xfId="20" applyAlignment="1">
      <alignment horizontal="left" indent="2"/>
    </xf>
    <xf numFmtId="173" fontId="0" fillId="0" borderId="0" xfId="22" applyNumberFormat="1" applyFont="1"/>
    <xf numFmtId="173" fontId="0" fillId="0" borderId="0" xfId="22" applyNumberFormat="1" applyFont="1" applyBorder="1"/>
    <xf numFmtId="173" fontId="0" fillId="0" borderId="0" xfId="22" applyNumberFormat="1" applyFont="1" applyFill="1"/>
    <xf numFmtId="0" fontId="30" fillId="0" borderId="0" xfId="20" applyFont="1"/>
    <xf numFmtId="170" fontId="30" fillId="0" borderId="3" xfId="22" applyNumberFormat="1" applyFont="1" applyBorder="1"/>
    <xf numFmtId="170" fontId="30" fillId="0" borderId="0" xfId="22" applyNumberFormat="1" applyFont="1" applyBorder="1"/>
    <xf numFmtId="170" fontId="30" fillId="0" borderId="3" xfId="22" applyNumberFormat="1" applyFont="1" applyFill="1" applyBorder="1"/>
    <xf numFmtId="0" fontId="31" fillId="0" borderId="0" xfId="20" applyFont="1"/>
    <xf numFmtId="170" fontId="0" fillId="0" borderId="0" xfId="22" applyNumberFormat="1" applyFont="1" applyBorder="1"/>
    <xf numFmtId="170" fontId="0" fillId="0" borderId="0" xfId="22" applyNumberFormat="1" applyFont="1"/>
    <xf numFmtId="170" fontId="0" fillId="0" borderId="0" xfId="22" applyNumberFormat="1" applyFont="1" applyFill="1"/>
    <xf numFmtId="170" fontId="30" fillId="0" borderId="4" xfId="20" applyNumberFormat="1" applyFont="1" applyBorder="1"/>
    <xf numFmtId="170" fontId="30" fillId="0" borderId="0" xfId="20" applyNumberFormat="1" applyFont="1"/>
    <xf numFmtId="170" fontId="1" fillId="0" borderId="0" xfId="20" applyNumberFormat="1"/>
    <xf numFmtId="170" fontId="0" fillId="0" borderId="0" xfId="21" applyNumberFormat="1" applyFont="1" applyFill="1"/>
    <xf numFmtId="9" fontId="1" fillId="3" borderId="0" xfId="23" applyFill="1"/>
    <xf numFmtId="0" fontId="9" fillId="4" borderId="0" xfId="0" applyFont="1" applyFill="1" applyBorder="1" applyAlignment="1">
      <alignment horizontal="center" vertical="center"/>
    </xf>
    <xf numFmtId="0" fontId="9" fillId="4" borderId="0" xfId="0" applyFont="1" applyFill="1" applyBorder="1" applyAlignment="1">
      <alignment horizontal="center" vertical="center"/>
    </xf>
    <xf numFmtId="0" fontId="0" fillId="4" borderId="0" xfId="0" applyFont="1" applyFill="1" applyAlignment="1">
      <alignment horizontal="left" vertical="center" wrapText="1"/>
    </xf>
    <xf numFmtId="0" fontId="0" fillId="4" borderId="0" xfId="0" applyFill="1" applyAlignment="1">
      <alignment horizontal="left" vertical="center" wrapText="1"/>
    </xf>
    <xf numFmtId="0" fontId="0" fillId="0" borderId="0" xfId="0" applyFill="1" applyAlignment="1">
      <alignment horizontal="left" wrapText="1"/>
    </xf>
    <xf numFmtId="0" fontId="0" fillId="4" borderId="0" xfId="0" applyFill="1" applyAlignment="1">
      <alignment horizontal="left" vertical="top" wrapText="1"/>
    </xf>
    <xf numFmtId="0" fontId="19" fillId="0" borderId="0" xfId="20" applyFont="1" applyAlignment="1">
      <alignment horizontal="center" wrapText="1"/>
    </xf>
  </cellXfs>
  <cellStyles count="24">
    <cellStyle name="60% - Accent4" xfId="1" builtinId="44"/>
    <cellStyle name="60% - Accent4 2" xfId="14" xr:uid="{00000000-0005-0000-0000-000001000000}"/>
    <cellStyle name="Comma" xfId="16" builtinId="3"/>
    <cellStyle name="Comma 10 2 2" xfId="21" xr:uid="{8F9A437F-CCFB-45C1-8BDA-71BA924A7EC7}"/>
    <cellStyle name="Comma 2" xfId="3" xr:uid="{00000000-0005-0000-0000-000003000000}"/>
    <cellStyle name="Comma 3" xfId="6" xr:uid="{00000000-0005-0000-0000-000004000000}"/>
    <cellStyle name="Comma 4" xfId="9" xr:uid="{00000000-0005-0000-0000-000005000000}"/>
    <cellStyle name="Currency 5 2 2 2" xfId="22" xr:uid="{675C8ACB-91AC-4583-96B0-3439AD80F3AA}"/>
    <cellStyle name="Normal" xfId="0" builtinId="0"/>
    <cellStyle name="Normal 10 2 2 3" xfId="20" xr:uid="{B9CEFACE-DF43-43EA-9491-3FD575DDF708}"/>
    <cellStyle name="Normal 2" xfId="2" xr:uid="{00000000-0005-0000-0000-000008000000}"/>
    <cellStyle name="Normal 3" xfId="5" xr:uid="{00000000-0005-0000-0000-000009000000}"/>
    <cellStyle name="Normal 4" xfId="8" xr:uid="{00000000-0005-0000-0000-00000A000000}"/>
    <cellStyle name="Normal 5" xfId="11" xr:uid="{00000000-0005-0000-0000-00000B000000}"/>
    <cellStyle name="Normal 5 2" xfId="12" xr:uid="{00000000-0005-0000-0000-00000C000000}"/>
    <cellStyle name="Normal 6" xfId="15" xr:uid="{00000000-0005-0000-0000-00000D000000}"/>
    <cellStyle name="Normal 7" xfId="18" xr:uid="{00000000-0005-0000-0000-00000E000000}"/>
    <cellStyle name="Normal 8" xfId="19" xr:uid="{00000000-0005-0000-0000-00000F000000}"/>
    <cellStyle name="Normal_2000 draft YUB Schedules with final adjustments" xfId="17" xr:uid="{00000000-0005-0000-0000-000010000000}"/>
    <cellStyle name="Percent" xfId="4" builtinId="5"/>
    <cellStyle name="Percent 11" xfId="23" xr:uid="{3A4093E9-6E77-4BC1-8AAF-45F21C5DAB4C}"/>
    <cellStyle name="Percent 2" xfId="7" xr:uid="{00000000-0005-0000-0000-000012000000}"/>
    <cellStyle name="Percent 3" xfId="10" xr:uid="{00000000-0005-0000-0000-000013000000}"/>
    <cellStyle name="Percent 4" xfId="13" xr:uid="{00000000-0005-0000-0000-00001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B00-00000128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75777" name="Button 1" hidden="1">
              <a:extLst>
                <a:ext uri="{63B3BB69-23CF-44E3-9099-C40C66FF867C}">
                  <a14:compatExt spid="_x0000_s75777"/>
                </a:ext>
                <a:ext uri="{FF2B5EF4-FFF2-40B4-BE49-F238E27FC236}">
                  <a16:creationId xmlns:a16="http://schemas.microsoft.com/office/drawing/2014/main" id="{00000000-0008-0000-0D00-0000012801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2</xdr:col>
          <xdr:colOff>0</xdr:colOff>
          <xdr:row>0</xdr:row>
          <xdr:rowOff>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E00-0000012C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1000-00000130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76801" name="Button 1" hidden="1">
              <a:extLst>
                <a:ext uri="{63B3BB69-23CF-44E3-9099-C40C66FF867C}">
                  <a14:compatExt spid="_x0000_s76801"/>
                </a:ext>
                <a:ext uri="{FF2B5EF4-FFF2-40B4-BE49-F238E27FC236}">
                  <a16:creationId xmlns:a16="http://schemas.microsoft.com/office/drawing/2014/main" id="{00000000-0008-0000-1100-0000012C01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77825" name="Button 1" hidden="1">
              <a:extLst>
                <a:ext uri="{63B3BB69-23CF-44E3-9099-C40C66FF867C}">
                  <a14:compatExt spid="_x0000_s77825"/>
                </a:ext>
                <a:ext uri="{FF2B5EF4-FFF2-40B4-BE49-F238E27FC236}">
                  <a16:creationId xmlns:a16="http://schemas.microsoft.com/office/drawing/2014/main" id="{00000000-0008-0000-1200-0000013001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63489" name="Button 1" hidden="1">
              <a:extLst>
                <a:ext uri="{63B3BB69-23CF-44E3-9099-C40C66FF867C}">
                  <a14:compatExt spid="_x0000_s63489"/>
                </a:ext>
                <a:ext uri="{FF2B5EF4-FFF2-40B4-BE49-F238E27FC236}">
                  <a16:creationId xmlns:a16="http://schemas.microsoft.com/office/drawing/2014/main" id="{00000000-0008-0000-1300-000001F8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1400-00000134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53249" name="Button 1" hidden="1">
              <a:extLst>
                <a:ext uri="{63B3BB69-23CF-44E3-9099-C40C66FF867C}">
                  <a14:compatExt spid="_x0000_s53249"/>
                </a:ext>
                <a:ext uri="{FF2B5EF4-FFF2-40B4-BE49-F238E27FC236}">
                  <a16:creationId xmlns:a16="http://schemas.microsoft.com/office/drawing/2014/main" id="{00000000-0008-0000-0700-000001D0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900-00000108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A00-00000124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EXCH\RedirectedFolders\Common\GTA-98\Phase%20II%20Refiling%20-%2010_99\Rate%20Redesign\Final%20Board%20Redesign\98%20GTA%20Phase%20II%20Rate%20Redesig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point.yec.yk.ca/Common/GTA-98/Phase%20II%20Refiling%20-%2010_99/Rate%20Redesign/Final%20Board%20Redesign/98%20GTA%20Phase%20II%20Rate%20Redesig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pp\AppData\Local\Microsoft\Windows\Temporary%20Internet%20Files\Content.Outlook\Q5YY0USZ\TAB-2017-03-17-LNG%20Delivery%20Log-ADM505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306\6.0\BP\08%20BP\Reg%20Model%20and%20Supporting%20Files\Sales%20and%20Generation%20-%202008-12%20B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306/6.0/BP/08%20BP/Reg%20Model%20and%20Supporting%20Files/Sales%20and%20Generation%20-%202008-12%20B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 Summary"/>
      <sheetName val="Revenue Schedule"/>
      <sheetName val="Rider Calc."/>
      <sheetName val="Industrial RC by Class"/>
      <sheetName val="Bdets, Costs, Rates, Revenues"/>
      <sheetName val="Rates"/>
      <sheetName val="Allocation Factors"/>
      <sheetName val="Rider H(a)&amp;(b) Allocators"/>
      <sheetName val="R31 actuals inc. T-connect"/>
      <sheetName val="R31 Actuals minus T-connect"/>
      <sheetName val="Other Ind Actuals inc. T-con"/>
      <sheetName val="Other Ind Actuals minus T-con"/>
      <sheetName val="T-con Actuals by Class"/>
      <sheetName val="T-con Actuals by Rate &amp; Class"/>
      <sheetName val="Rates 21,41,51,56  Actuals"/>
      <sheetName val="Lights"/>
      <sheetName val="Existing Rates Lights"/>
    </sheetNames>
    <sheetDataSet>
      <sheetData sheetId="0"/>
      <sheetData sheetId="1"/>
      <sheetData sheetId="2"/>
      <sheetData sheetId="3"/>
      <sheetData sheetId="4"/>
      <sheetData sheetId="5" refreshError="1">
        <row r="5">
          <cell r="C5">
            <v>-0.83071901575685991</v>
          </cell>
        </row>
        <row r="8">
          <cell r="C8">
            <v>4.4000000000000004</v>
          </cell>
        </row>
        <row r="14">
          <cell r="C14">
            <v>3.57</v>
          </cell>
        </row>
        <row r="15">
          <cell r="C15">
            <v>1.43</v>
          </cell>
        </row>
        <row r="16">
          <cell r="B16">
            <v>16.100000000000001</v>
          </cell>
          <cell r="C16">
            <v>2.65</v>
          </cell>
        </row>
        <row r="17">
          <cell r="B17">
            <v>0</v>
          </cell>
        </row>
        <row r="26">
          <cell r="D26">
            <v>3.8</v>
          </cell>
          <cell r="E26">
            <v>3.8</v>
          </cell>
        </row>
        <row r="27">
          <cell r="C27">
            <v>1.1499999999999999</v>
          </cell>
          <cell r="D27">
            <v>0.87</v>
          </cell>
          <cell r="E27">
            <v>0.87</v>
          </cell>
        </row>
        <row r="28">
          <cell r="C28">
            <v>4.92</v>
          </cell>
          <cell r="D28">
            <v>2.11</v>
          </cell>
          <cell r="E28">
            <v>0</v>
          </cell>
        </row>
        <row r="38">
          <cell r="D38">
            <v>3.8</v>
          </cell>
          <cell r="E38">
            <v>3.8</v>
          </cell>
        </row>
        <row r="39">
          <cell r="C39">
            <v>0</v>
          </cell>
          <cell r="D39">
            <v>1.4500263064735606</v>
          </cell>
          <cell r="E39">
            <v>1.4500263064735606</v>
          </cell>
        </row>
        <row r="40">
          <cell r="C40">
            <v>0</v>
          </cell>
          <cell r="D40">
            <v>15.580692709283298</v>
          </cell>
          <cell r="E40">
            <v>2.5806927092832996</v>
          </cell>
        </row>
        <row r="50">
          <cell r="D50">
            <v>3.7885101369575112</v>
          </cell>
          <cell r="E50">
            <v>3.7885101369575112</v>
          </cell>
        </row>
        <row r="51">
          <cell r="C51">
            <v>7.79</v>
          </cell>
          <cell r="D51">
            <v>0.68772606973776895</v>
          </cell>
          <cell r="E51">
            <v>0.68772606973776895</v>
          </cell>
        </row>
        <row r="52">
          <cell r="C52">
            <v>19.75</v>
          </cell>
          <cell r="D52">
            <v>0</v>
          </cell>
          <cell r="E52">
            <v>0</v>
          </cell>
        </row>
        <row r="64">
          <cell r="C64">
            <v>7.42</v>
          </cell>
        </row>
        <row r="74">
          <cell r="E74">
            <v>3.46</v>
          </cell>
          <cell r="F74">
            <v>3.46</v>
          </cell>
        </row>
        <row r="75">
          <cell r="C75">
            <v>1.72</v>
          </cell>
          <cell r="D75">
            <v>1.72</v>
          </cell>
          <cell r="E75">
            <v>0.66</v>
          </cell>
          <cell r="F75">
            <v>0.77</v>
          </cell>
          <cell r="G75">
            <v>-1</v>
          </cell>
        </row>
        <row r="76">
          <cell r="C76">
            <v>3.61</v>
          </cell>
          <cell r="D76">
            <v>1.92</v>
          </cell>
          <cell r="E76">
            <v>0</v>
          </cell>
          <cell r="F76">
            <v>0</v>
          </cell>
        </row>
        <row r="77">
          <cell r="C77">
            <v>0.9</v>
          </cell>
          <cell r="D77">
            <v>0</v>
          </cell>
        </row>
        <row r="86">
          <cell r="E86">
            <v>3.28</v>
          </cell>
          <cell r="F86">
            <v>3.28</v>
          </cell>
        </row>
        <row r="87">
          <cell r="C87">
            <v>1.88</v>
          </cell>
          <cell r="D87">
            <v>1.88</v>
          </cell>
          <cell r="E87">
            <v>0.67</v>
          </cell>
          <cell r="F87">
            <v>0.67</v>
          </cell>
          <cell r="G87">
            <v>1</v>
          </cell>
        </row>
        <row r="88">
          <cell r="E88">
            <v>0</v>
          </cell>
          <cell r="F88">
            <v>0</v>
          </cell>
        </row>
        <row r="89">
          <cell r="C89">
            <v>2.57</v>
          </cell>
          <cell r="D89">
            <v>0</v>
          </cell>
        </row>
        <row r="98">
          <cell r="E98">
            <v>3.5129124496081867</v>
          </cell>
          <cell r="F98">
            <v>3.5129124496081867</v>
          </cell>
        </row>
        <row r="99">
          <cell r="C99">
            <v>1.88</v>
          </cell>
          <cell r="D99">
            <v>1.88</v>
          </cell>
          <cell r="E99">
            <v>1.2566640723086093</v>
          </cell>
          <cell r="F99">
            <v>1.2566640723086093</v>
          </cell>
        </row>
        <row r="100">
          <cell r="E100">
            <v>0</v>
          </cell>
          <cell r="F100">
            <v>0</v>
          </cell>
        </row>
        <row r="101">
          <cell r="C101">
            <v>2.57</v>
          </cell>
          <cell r="D101">
            <v>0</v>
          </cell>
        </row>
        <row r="110">
          <cell r="E110">
            <v>3.3143804832130375</v>
          </cell>
          <cell r="F110">
            <v>3.3143804832130375</v>
          </cell>
        </row>
        <row r="111">
          <cell r="E111">
            <v>0.3</v>
          </cell>
          <cell r="F111">
            <v>0.3</v>
          </cell>
        </row>
        <row r="113">
          <cell r="B113">
            <v>0</v>
          </cell>
        </row>
        <row r="122">
          <cell r="E122">
            <v>3.6214105820639735</v>
          </cell>
          <cell r="F122">
            <v>3.6214105820639735</v>
          </cell>
        </row>
        <row r="134">
          <cell r="D134">
            <v>3.49</v>
          </cell>
          <cell r="E134">
            <v>3.49</v>
          </cell>
        </row>
        <row r="135">
          <cell r="C135">
            <v>1.02</v>
          </cell>
          <cell r="D135">
            <v>0.68</v>
          </cell>
          <cell r="E135">
            <v>0.68</v>
          </cell>
        </row>
        <row r="136">
          <cell r="C136">
            <v>7.56</v>
          </cell>
          <cell r="D136">
            <v>0</v>
          </cell>
          <cell r="E136">
            <v>0</v>
          </cell>
        </row>
        <row r="137">
          <cell r="C137">
            <v>0.9</v>
          </cell>
        </row>
        <row r="146">
          <cell r="D146">
            <v>3.53</v>
          </cell>
          <cell r="E146">
            <v>3.53</v>
          </cell>
        </row>
        <row r="147">
          <cell r="C147">
            <v>1.03</v>
          </cell>
          <cell r="D147">
            <v>0.75</v>
          </cell>
          <cell r="E147">
            <v>0.75</v>
          </cell>
        </row>
        <row r="148">
          <cell r="B148">
            <v>6.8</v>
          </cell>
          <cell r="C148">
            <v>1.4</v>
          </cell>
          <cell r="D148">
            <v>0</v>
          </cell>
          <cell r="E148">
            <v>0</v>
          </cell>
        </row>
        <row r="158">
          <cell r="D158">
            <v>3.53</v>
          </cell>
          <cell r="E158">
            <v>3.53</v>
          </cell>
        </row>
        <row r="159">
          <cell r="C159">
            <v>1.03</v>
          </cell>
          <cell r="D159">
            <v>0.75</v>
          </cell>
          <cell r="E159">
            <v>0.75</v>
          </cell>
        </row>
        <row r="160">
          <cell r="B160">
            <v>16.91</v>
          </cell>
          <cell r="C160">
            <v>3.13</v>
          </cell>
          <cell r="D160">
            <v>1.5</v>
          </cell>
          <cell r="E160">
            <v>1.5</v>
          </cell>
        </row>
        <row r="170">
          <cell r="D170">
            <v>0.77500000000000002</v>
          </cell>
        </row>
        <row r="171">
          <cell r="D171">
            <v>0.39400000000000002</v>
          </cell>
        </row>
        <row r="172">
          <cell r="D172">
            <v>1.7</v>
          </cell>
        </row>
        <row r="182">
          <cell r="D182">
            <v>0.77500000000000002</v>
          </cell>
        </row>
        <row r="183">
          <cell r="D183">
            <v>0.39400000000000002</v>
          </cell>
        </row>
        <row r="184">
          <cell r="D184">
            <v>1.41</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 Summary"/>
      <sheetName val="Revenue Schedule"/>
      <sheetName val="Rider Calc."/>
      <sheetName val="Industrial RC by Class"/>
      <sheetName val="Bdets, Costs, Rates, Revenues"/>
      <sheetName val="Rates"/>
      <sheetName val="Allocation Factors"/>
      <sheetName val="Rider H(a)&amp;(b) Allocators"/>
      <sheetName val="R31 actuals inc. T-connect"/>
      <sheetName val="R31 Actuals minus T-connect"/>
      <sheetName val="Other Ind Actuals inc. T-con"/>
      <sheetName val="Other Ind Actuals minus T-con"/>
      <sheetName val="T-con Actuals by Class"/>
      <sheetName val="T-con Actuals by Rate &amp; Class"/>
      <sheetName val="Rates 21,41,51,56  Actuals"/>
      <sheetName val="Lights"/>
      <sheetName val="Existing Rates Lights"/>
    </sheetNames>
    <sheetDataSet>
      <sheetData sheetId="0"/>
      <sheetData sheetId="1"/>
      <sheetData sheetId="2"/>
      <sheetData sheetId="3"/>
      <sheetData sheetId="4"/>
      <sheetData sheetId="5" refreshError="1">
        <row r="5">
          <cell r="C5">
            <v>-0.83071901575685991</v>
          </cell>
        </row>
        <row r="8">
          <cell r="C8">
            <v>4.4000000000000004</v>
          </cell>
        </row>
        <row r="14">
          <cell r="C14">
            <v>3.57</v>
          </cell>
        </row>
        <row r="15">
          <cell r="C15">
            <v>1.43</v>
          </cell>
        </row>
        <row r="16">
          <cell r="B16">
            <v>16.100000000000001</v>
          </cell>
          <cell r="C16">
            <v>2.65</v>
          </cell>
        </row>
        <row r="17">
          <cell r="B17">
            <v>0</v>
          </cell>
        </row>
        <row r="26">
          <cell r="D26">
            <v>3.8</v>
          </cell>
          <cell r="E26">
            <v>3.8</v>
          </cell>
        </row>
        <row r="27">
          <cell r="C27">
            <v>1.1499999999999999</v>
          </cell>
          <cell r="D27">
            <v>0.87</v>
          </cell>
          <cell r="E27">
            <v>0.87</v>
          </cell>
        </row>
        <row r="28">
          <cell r="C28">
            <v>4.92</v>
          </cell>
          <cell r="D28">
            <v>2.11</v>
          </cell>
          <cell r="E28">
            <v>0</v>
          </cell>
        </row>
        <row r="38">
          <cell r="D38">
            <v>3.8</v>
          </cell>
          <cell r="E38">
            <v>3.8</v>
          </cell>
        </row>
        <row r="39">
          <cell r="C39">
            <v>0</v>
          </cell>
          <cell r="D39">
            <v>1.4500263064735606</v>
          </cell>
          <cell r="E39">
            <v>1.4500263064735606</v>
          </cell>
        </row>
        <row r="40">
          <cell r="C40">
            <v>0</v>
          </cell>
          <cell r="D40">
            <v>15.580692709283298</v>
          </cell>
          <cell r="E40">
            <v>2.5806927092832996</v>
          </cell>
        </row>
        <row r="50">
          <cell r="D50">
            <v>3.7885101369575112</v>
          </cell>
          <cell r="E50">
            <v>3.7885101369575112</v>
          </cell>
        </row>
        <row r="51">
          <cell r="C51">
            <v>7.79</v>
          </cell>
          <cell r="D51">
            <v>0.68772606973776895</v>
          </cell>
          <cell r="E51">
            <v>0.68772606973776895</v>
          </cell>
        </row>
        <row r="52">
          <cell r="C52">
            <v>19.75</v>
          </cell>
          <cell r="D52">
            <v>0</v>
          </cell>
          <cell r="E52">
            <v>0</v>
          </cell>
        </row>
        <row r="64">
          <cell r="C64">
            <v>7.42</v>
          </cell>
        </row>
        <row r="74">
          <cell r="E74">
            <v>3.46</v>
          </cell>
          <cell r="F74">
            <v>3.46</v>
          </cell>
        </row>
        <row r="75">
          <cell r="C75">
            <v>1.72</v>
          </cell>
          <cell r="D75">
            <v>1.72</v>
          </cell>
          <cell r="E75">
            <v>0.66</v>
          </cell>
          <cell r="F75">
            <v>0.77</v>
          </cell>
          <cell r="G75">
            <v>-1</v>
          </cell>
        </row>
        <row r="76">
          <cell r="C76">
            <v>3.61</v>
          </cell>
          <cell r="D76">
            <v>1.92</v>
          </cell>
          <cell r="E76">
            <v>0</v>
          </cell>
          <cell r="F76">
            <v>0</v>
          </cell>
        </row>
        <row r="77">
          <cell r="C77">
            <v>0.9</v>
          </cell>
          <cell r="D77">
            <v>0</v>
          </cell>
        </row>
        <row r="86">
          <cell r="E86">
            <v>3.28</v>
          </cell>
          <cell r="F86">
            <v>3.28</v>
          </cell>
        </row>
        <row r="87">
          <cell r="C87">
            <v>1.88</v>
          </cell>
          <cell r="D87">
            <v>1.88</v>
          </cell>
          <cell r="E87">
            <v>0.67</v>
          </cell>
          <cell r="F87">
            <v>0.67</v>
          </cell>
          <cell r="G87">
            <v>1</v>
          </cell>
        </row>
        <row r="88">
          <cell r="E88">
            <v>0</v>
          </cell>
          <cell r="F88">
            <v>0</v>
          </cell>
        </row>
        <row r="89">
          <cell r="C89">
            <v>2.57</v>
          </cell>
          <cell r="D89">
            <v>0</v>
          </cell>
        </row>
        <row r="98">
          <cell r="E98">
            <v>3.5129124496081867</v>
          </cell>
          <cell r="F98">
            <v>3.5129124496081867</v>
          </cell>
        </row>
        <row r="99">
          <cell r="C99">
            <v>1.88</v>
          </cell>
          <cell r="D99">
            <v>1.88</v>
          </cell>
          <cell r="E99">
            <v>1.2566640723086093</v>
          </cell>
          <cell r="F99">
            <v>1.2566640723086093</v>
          </cell>
        </row>
        <row r="100">
          <cell r="E100">
            <v>0</v>
          </cell>
          <cell r="F100">
            <v>0</v>
          </cell>
        </row>
        <row r="101">
          <cell r="C101">
            <v>2.57</v>
          </cell>
          <cell r="D101">
            <v>0</v>
          </cell>
        </row>
        <row r="110">
          <cell r="E110">
            <v>3.3143804832130375</v>
          </cell>
          <cell r="F110">
            <v>3.3143804832130375</v>
          </cell>
        </row>
        <row r="111">
          <cell r="E111">
            <v>0.3</v>
          </cell>
          <cell r="F111">
            <v>0.3</v>
          </cell>
        </row>
        <row r="113">
          <cell r="B113">
            <v>0</v>
          </cell>
        </row>
        <row r="122">
          <cell r="E122">
            <v>3.6214105820639735</v>
          </cell>
          <cell r="F122">
            <v>3.6214105820639735</v>
          </cell>
        </row>
        <row r="134">
          <cell r="D134">
            <v>3.49</v>
          </cell>
          <cell r="E134">
            <v>3.49</v>
          </cell>
        </row>
        <row r="135">
          <cell r="C135">
            <v>1.02</v>
          </cell>
          <cell r="D135">
            <v>0.68</v>
          </cell>
          <cell r="E135">
            <v>0.68</v>
          </cell>
        </row>
        <row r="136">
          <cell r="C136">
            <v>7.56</v>
          </cell>
          <cell r="D136">
            <v>0</v>
          </cell>
          <cell r="E136">
            <v>0</v>
          </cell>
        </row>
        <row r="137">
          <cell r="C137">
            <v>0.9</v>
          </cell>
        </row>
        <row r="146">
          <cell r="D146">
            <v>3.53</v>
          </cell>
          <cell r="E146">
            <v>3.53</v>
          </cell>
        </row>
        <row r="147">
          <cell r="C147">
            <v>1.03</v>
          </cell>
          <cell r="D147">
            <v>0.75</v>
          </cell>
          <cell r="E147">
            <v>0.75</v>
          </cell>
        </row>
        <row r="148">
          <cell r="B148">
            <v>6.8</v>
          </cell>
          <cell r="C148">
            <v>1.4</v>
          </cell>
          <cell r="D148">
            <v>0</v>
          </cell>
          <cell r="E148">
            <v>0</v>
          </cell>
        </row>
        <row r="158">
          <cell r="D158">
            <v>3.53</v>
          </cell>
          <cell r="E158">
            <v>3.53</v>
          </cell>
        </row>
        <row r="159">
          <cell r="C159">
            <v>1.03</v>
          </cell>
          <cell r="D159">
            <v>0.75</v>
          </cell>
          <cell r="E159">
            <v>0.75</v>
          </cell>
        </row>
        <row r="160">
          <cell r="B160">
            <v>16.91</v>
          </cell>
          <cell r="C160">
            <v>3.13</v>
          </cell>
          <cell r="D160">
            <v>1.5</v>
          </cell>
          <cell r="E160">
            <v>1.5</v>
          </cell>
        </row>
        <row r="170">
          <cell r="D170">
            <v>0.77500000000000002</v>
          </cell>
        </row>
        <row r="171">
          <cell r="D171">
            <v>0.39400000000000002</v>
          </cell>
        </row>
        <row r="172">
          <cell r="D172">
            <v>1.7</v>
          </cell>
        </row>
        <row r="182">
          <cell r="D182">
            <v>0.77500000000000002</v>
          </cell>
        </row>
        <row r="183">
          <cell r="D183">
            <v>0.39400000000000002</v>
          </cell>
        </row>
        <row r="184">
          <cell r="D184">
            <v>1.41</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 Sheet"/>
      <sheetName val="Sales Gen Actuals"/>
      <sheetName val="Summary Total"/>
      <sheetName val="Summary Source&amp;Carrier"/>
      <sheetName val="Summary Source"/>
      <sheetName val="Summary Carrier"/>
      <sheetName val="Lists"/>
      <sheetName val="LNG Properties"/>
      <sheetName val="YTD Info"/>
      <sheetName val="Sheet1"/>
      <sheetName val="Sept-16 Ferus price"/>
      <sheetName val="Dec-16 Ferus price"/>
      <sheetName val="Sept-Dec-16 Ferus price"/>
    </sheetNames>
    <sheetDataSet>
      <sheetData sheetId="0">
        <row r="31">
          <cell r="R31">
            <v>906.90499999999997</v>
          </cell>
        </row>
      </sheetData>
      <sheetData sheetId="1">
        <row r="8">
          <cell r="D8">
            <v>135300</v>
          </cell>
        </row>
      </sheetData>
      <sheetData sheetId="2">
        <row r="1">
          <cell r="C1">
            <v>2016</v>
          </cell>
        </row>
      </sheetData>
      <sheetData sheetId="3">
        <row r="16">
          <cell r="C16">
            <v>71102</v>
          </cell>
        </row>
      </sheetData>
      <sheetData sheetId="4"/>
      <sheetData sheetId="5"/>
      <sheetData sheetId="6">
        <row r="2">
          <cell r="A2" t="str">
            <v>Choose from…</v>
          </cell>
          <cell r="C2" t="str">
            <v>Choose from…</v>
          </cell>
        </row>
        <row r="3">
          <cell r="A3" t="str">
            <v>FortisBC</v>
          </cell>
          <cell r="C3" t="str">
            <v>FortisBC</v>
          </cell>
          <cell r="E3">
            <v>2016</v>
          </cell>
        </row>
        <row r="4">
          <cell r="A4" t="str">
            <v>Ventures West</v>
          </cell>
          <cell r="C4" t="str">
            <v>AltaGas</v>
          </cell>
          <cell r="E4">
            <v>2017</v>
          </cell>
        </row>
        <row r="5">
          <cell r="A5" t="str">
            <v>Cryopeak</v>
          </cell>
          <cell r="C5" t="str">
            <v>Ferus</v>
          </cell>
          <cell r="E5">
            <v>2018</v>
          </cell>
        </row>
        <row r="6">
          <cell r="A6" t="str">
            <v>Ferus</v>
          </cell>
          <cell r="C6" t="str">
            <v>New Source 1</v>
          </cell>
          <cell r="E6">
            <v>2019</v>
          </cell>
        </row>
        <row r="7">
          <cell r="A7" t="str">
            <v>AltaGas</v>
          </cell>
          <cell r="C7" t="str">
            <v>New Source 2</v>
          </cell>
          <cell r="E7">
            <v>2020</v>
          </cell>
        </row>
        <row r="8">
          <cell r="A8" t="str">
            <v>New Carrier 1</v>
          </cell>
          <cell r="C8" t="str">
            <v>New Source 3</v>
          </cell>
          <cell r="E8">
            <v>2021</v>
          </cell>
        </row>
        <row r="9">
          <cell r="A9" t="str">
            <v>New Carrier 2</v>
          </cell>
          <cell r="C9" t="str">
            <v>New Source 4</v>
          </cell>
          <cell r="E9">
            <v>2022</v>
          </cell>
        </row>
        <row r="10">
          <cell r="A10" t="str">
            <v>New Carrier 3</v>
          </cell>
          <cell r="C10" t="str">
            <v>New Source 5</v>
          </cell>
          <cell r="E10">
            <v>2023</v>
          </cell>
        </row>
        <row r="11">
          <cell r="A11" t="str">
            <v>New Carrier 4</v>
          </cell>
          <cell r="E11">
            <v>2024</v>
          </cell>
        </row>
        <row r="12">
          <cell r="A12" t="str">
            <v>New Carrier 5</v>
          </cell>
          <cell r="E12">
            <v>2025</v>
          </cell>
        </row>
      </sheetData>
      <sheetData sheetId="7">
        <row r="3">
          <cell r="B3">
            <v>438.63361775443298</v>
          </cell>
        </row>
      </sheetData>
      <sheetData sheetId="8"/>
      <sheetData sheetId="9" refreshError="1"/>
      <sheetData sheetId="10"/>
      <sheetData sheetId="11">
        <row r="10">
          <cell r="J10">
            <v>9405.5529999999999</v>
          </cell>
        </row>
      </sheetData>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YEC"/>
      <sheetName val="Mayo Dawson Combined"/>
      <sheetName val="Dawson with hydro"/>
      <sheetName val="Mayo"/>
      <sheetName val="N Klondike Hwy"/>
      <sheetName val="WAF"/>
      <sheetName val="WAF Res &amp; Com"/>
      <sheetName val="WAF Secondary Sls"/>
      <sheetName val="N.Klondike Res. Fsct"/>
      <sheetName val="N.Klondike GS. Fsct"/>
      <sheetName val="Faro GS fcst"/>
      <sheetName val="Braeburn GS Fcst"/>
      <sheetName val="Champagne GS Fcst"/>
      <sheetName val="POP WAF Distribution"/>
      <sheetName val="DawsonWith Diesel"/>
      <sheetName val="Wholesales"/>
    </sheetNames>
    <sheetDataSet>
      <sheetData sheetId="0"/>
      <sheetData sheetId="1">
        <row r="209">
          <cell r="C209">
            <v>984</v>
          </cell>
        </row>
      </sheetData>
      <sheetData sheetId="2">
        <row r="10">
          <cell r="C10">
            <v>500</v>
          </cell>
        </row>
      </sheetData>
      <sheetData sheetId="3">
        <row r="12">
          <cell r="C12">
            <v>191</v>
          </cell>
        </row>
      </sheetData>
      <sheetData sheetId="4">
        <row r="13">
          <cell r="U13">
            <v>0</v>
          </cell>
        </row>
      </sheetData>
      <sheetData sheetId="5">
        <row r="8">
          <cell r="A8" t="str">
            <v>1986</v>
          </cell>
          <cell r="B8" t="str">
            <v>JAN</v>
          </cell>
          <cell r="C8">
            <v>75</v>
          </cell>
          <cell r="D8">
            <v>653.33333333333337</v>
          </cell>
          <cell r="E8">
            <v>49000</v>
          </cell>
          <cell r="F8">
            <v>55</v>
          </cell>
          <cell r="G8">
            <v>5645.454545454545</v>
          </cell>
          <cell r="H8">
            <v>310500</v>
          </cell>
          <cell r="I8">
            <v>10513</v>
          </cell>
          <cell r="J8">
            <v>290</v>
          </cell>
          <cell r="K8">
            <v>370303</v>
          </cell>
        </row>
        <row r="9">
          <cell r="B9" t="str">
            <v>FEB</v>
          </cell>
          <cell r="C9">
            <v>100</v>
          </cell>
          <cell r="D9">
            <v>610</v>
          </cell>
          <cell r="E9">
            <v>61000</v>
          </cell>
          <cell r="F9">
            <v>60</v>
          </cell>
          <cell r="G9">
            <v>5175</v>
          </cell>
          <cell r="H9">
            <v>310500</v>
          </cell>
          <cell r="I9">
            <v>10513</v>
          </cell>
          <cell r="J9">
            <v>290</v>
          </cell>
          <cell r="K9">
            <v>382303</v>
          </cell>
        </row>
        <row r="10">
          <cell r="B10" t="str">
            <v>MAR</v>
          </cell>
          <cell r="C10">
            <v>125</v>
          </cell>
          <cell r="D10">
            <v>496</v>
          </cell>
          <cell r="E10">
            <v>62000</v>
          </cell>
          <cell r="F10">
            <v>63</v>
          </cell>
          <cell r="G10">
            <v>5992.063492063492</v>
          </cell>
          <cell r="H10">
            <v>377500</v>
          </cell>
          <cell r="I10">
            <v>10513</v>
          </cell>
          <cell r="J10">
            <v>290</v>
          </cell>
          <cell r="K10">
            <v>450303</v>
          </cell>
        </row>
        <row r="11">
          <cell r="B11" t="str">
            <v>APR</v>
          </cell>
          <cell r="C11">
            <v>150</v>
          </cell>
          <cell r="D11">
            <v>586.66666666666663</v>
          </cell>
          <cell r="E11">
            <v>88000</v>
          </cell>
          <cell r="F11">
            <v>65</v>
          </cell>
          <cell r="G11">
            <v>5807.6923076923076</v>
          </cell>
          <cell r="H11">
            <v>377500</v>
          </cell>
          <cell r="I11">
            <v>10513</v>
          </cell>
          <cell r="J11">
            <v>290</v>
          </cell>
          <cell r="K11">
            <v>476303</v>
          </cell>
        </row>
        <row r="12">
          <cell r="B12" t="str">
            <v>MAY</v>
          </cell>
          <cell r="C12">
            <v>164</v>
          </cell>
          <cell r="D12">
            <v>963.41463414634143</v>
          </cell>
          <cell r="E12">
            <v>158000</v>
          </cell>
          <cell r="F12">
            <v>66</v>
          </cell>
          <cell r="G12">
            <v>4287.878787878788</v>
          </cell>
          <cell r="H12">
            <v>283000</v>
          </cell>
          <cell r="I12">
            <v>10513</v>
          </cell>
          <cell r="J12">
            <v>290</v>
          </cell>
          <cell r="K12">
            <v>451803</v>
          </cell>
        </row>
        <row r="13">
          <cell r="B13" t="str">
            <v>JUN</v>
          </cell>
          <cell r="C13">
            <v>230</v>
          </cell>
          <cell r="D13">
            <v>852.17391304347825</v>
          </cell>
          <cell r="E13">
            <v>196000</v>
          </cell>
          <cell r="F13">
            <v>70</v>
          </cell>
          <cell r="G13">
            <v>4157.1428571428569</v>
          </cell>
          <cell r="H13">
            <v>291000</v>
          </cell>
          <cell r="I13">
            <v>10513</v>
          </cell>
          <cell r="J13">
            <v>290</v>
          </cell>
          <cell r="K13">
            <v>497803</v>
          </cell>
        </row>
        <row r="14">
          <cell r="B14" t="str">
            <v>JUL</v>
          </cell>
          <cell r="C14">
            <v>309</v>
          </cell>
          <cell r="D14">
            <v>682.84789644012949</v>
          </cell>
          <cell r="E14">
            <v>211000</v>
          </cell>
          <cell r="F14">
            <v>75</v>
          </cell>
          <cell r="G14">
            <v>3133.3333333333335</v>
          </cell>
          <cell r="H14">
            <v>235000</v>
          </cell>
          <cell r="I14">
            <v>10513</v>
          </cell>
          <cell r="J14">
            <v>290</v>
          </cell>
          <cell r="K14">
            <v>456803</v>
          </cell>
        </row>
        <row r="15">
          <cell r="B15" t="str">
            <v>AUG</v>
          </cell>
          <cell r="C15">
            <v>319</v>
          </cell>
          <cell r="D15">
            <v>592.47648902821322</v>
          </cell>
          <cell r="E15">
            <v>189000</v>
          </cell>
          <cell r="F15">
            <v>71</v>
          </cell>
          <cell r="G15">
            <v>2690.1408450704225</v>
          </cell>
          <cell r="H15">
            <v>191000</v>
          </cell>
          <cell r="I15">
            <v>10513</v>
          </cell>
          <cell r="J15">
            <v>290</v>
          </cell>
          <cell r="K15">
            <v>390803</v>
          </cell>
        </row>
        <row r="16">
          <cell r="B16" t="str">
            <v>SEP</v>
          </cell>
          <cell r="C16">
            <v>356</v>
          </cell>
          <cell r="D16">
            <v>648.87640449438197</v>
          </cell>
          <cell r="E16">
            <v>231000</v>
          </cell>
          <cell r="F16">
            <v>67</v>
          </cell>
          <cell r="G16">
            <v>3268.6567164179105</v>
          </cell>
          <cell r="H16">
            <v>219000</v>
          </cell>
          <cell r="I16">
            <v>10513</v>
          </cell>
          <cell r="J16">
            <v>290</v>
          </cell>
          <cell r="K16">
            <v>460803</v>
          </cell>
        </row>
        <row r="17">
          <cell r="B17" t="str">
            <v>OCT</v>
          </cell>
          <cell r="C17">
            <v>394</v>
          </cell>
          <cell r="D17">
            <v>677.6649746192893</v>
          </cell>
          <cell r="E17">
            <v>267000</v>
          </cell>
          <cell r="F17">
            <v>62</v>
          </cell>
          <cell r="G17">
            <v>4967.7419354838712</v>
          </cell>
          <cell r="H17">
            <v>308000</v>
          </cell>
          <cell r="I17">
            <v>10513</v>
          </cell>
          <cell r="J17">
            <v>290</v>
          </cell>
          <cell r="K17">
            <v>585803</v>
          </cell>
        </row>
        <row r="18">
          <cell r="B18" t="str">
            <v>NOV</v>
          </cell>
          <cell r="C18">
            <v>423</v>
          </cell>
          <cell r="D18">
            <v>664.3026004728132</v>
          </cell>
          <cell r="E18">
            <v>281000</v>
          </cell>
          <cell r="F18">
            <v>64</v>
          </cell>
          <cell r="G18">
            <v>5859.375</v>
          </cell>
          <cell r="H18">
            <v>375000</v>
          </cell>
          <cell r="I18">
            <v>10513</v>
          </cell>
          <cell r="J18">
            <v>290</v>
          </cell>
          <cell r="K18">
            <v>666803</v>
          </cell>
        </row>
        <row r="19">
          <cell r="B19" t="str">
            <v>DEC</v>
          </cell>
          <cell r="C19">
            <v>427</v>
          </cell>
          <cell r="D19">
            <v>1025.7611241217799</v>
          </cell>
          <cell r="E19">
            <v>438000</v>
          </cell>
          <cell r="F19">
            <v>67</v>
          </cell>
          <cell r="G19">
            <v>6000</v>
          </cell>
          <cell r="H19">
            <v>402000</v>
          </cell>
          <cell r="I19">
            <v>10513</v>
          </cell>
          <cell r="J19">
            <v>290</v>
          </cell>
          <cell r="K19">
            <v>850803</v>
          </cell>
        </row>
        <row r="20">
          <cell r="A20">
            <v>1987</v>
          </cell>
          <cell r="B20" t="str">
            <v>JAN</v>
          </cell>
          <cell r="C20">
            <v>392</v>
          </cell>
          <cell r="D20">
            <v>1005.1020408163265</v>
          </cell>
          <cell r="E20">
            <v>394000</v>
          </cell>
          <cell r="F20">
            <v>64</v>
          </cell>
          <cell r="G20">
            <v>6287.5</v>
          </cell>
          <cell r="H20">
            <v>402400</v>
          </cell>
          <cell r="I20">
            <v>10513</v>
          </cell>
          <cell r="J20">
            <v>290</v>
          </cell>
          <cell r="K20">
            <v>807203</v>
          </cell>
        </row>
        <row r="21">
          <cell r="B21" t="str">
            <v>FEB</v>
          </cell>
          <cell r="C21">
            <v>435</v>
          </cell>
          <cell r="D21">
            <v>840.919540229885</v>
          </cell>
          <cell r="E21">
            <v>365800</v>
          </cell>
          <cell r="F21">
            <v>86</v>
          </cell>
          <cell r="G21">
            <v>3047.6744186046512</v>
          </cell>
          <cell r="H21">
            <v>262100</v>
          </cell>
          <cell r="I21">
            <v>10513</v>
          </cell>
          <cell r="J21">
            <v>290</v>
          </cell>
          <cell r="K21">
            <v>638703</v>
          </cell>
        </row>
        <row r="22">
          <cell r="B22" t="str">
            <v>MAR</v>
          </cell>
          <cell r="C22">
            <v>461</v>
          </cell>
          <cell r="D22">
            <v>908.0260303687636</v>
          </cell>
          <cell r="E22">
            <v>418600</v>
          </cell>
          <cell r="F22">
            <v>78</v>
          </cell>
          <cell r="G22">
            <v>6347.4358974358975</v>
          </cell>
          <cell r="H22">
            <v>495100</v>
          </cell>
          <cell r="I22">
            <v>10513</v>
          </cell>
          <cell r="J22">
            <v>290</v>
          </cell>
          <cell r="K22">
            <v>924503</v>
          </cell>
        </row>
        <row r="23">
          <cell r="B23" t="str">
            <v>APR</v>
          </cell>
          <cell r="C23">
            <v>415</v>
          </cell>
          <cell r="D23">
            <v>855.42168674698792</v>
          </cell>
          <cell r="E23">
            <v>355000</v>
          </cell>
          <cell r="F23">
            <v>78</v>
          </cell>
          <cell r="G23">
            <v>6382.0512820512822</v>
          </cell>
          <cell r="H23">
            <v>497800</v>
          </cell>
          <cell r="I23">
            <v>10513</v>
          </cell>
          <cell r="J23">
            <v>290</v>
          </cell>
          <cell r="K23">
            <v>863603</v>
          </cell>
        </row>
        <row r="24">
          <cell r="B24" t="str">
            <v>MAY</v>
          </cell>
          <cell r="C24">
            <v>445</v>
          </cell>
          <cell r="D24">
            <v>833.87640449438197</v>
          </cell>
          <cell r="E24">
            <v>371075</v>
          </cell>
          <cell r="F24">
            <v>85</v>
          </cell>
          <cell r="G24">
            <v>3607.8117647058825</v>
          </cell>
          <cell r="H24">
            <v>306664</v>
          </cell>
          <cell r="I24">
            <v>10513</v>
          </cell>
          <cell r="J24">
            <v>290</v>
          </cell>
          <cell r="K24">
            <v>688542</v>
          </cell>
        </row>
        <row r="25">
          <cell r="B25" t="str">
            <v>JUN</v>
          </cell>
          <cell r="C25">
            <v>392</v>
          </cell>
          <cell r="D25">
            <v>894.49489795918362</v>
          </cell>
          <cell r="E25">
            <v>350642</v>
          </cell>
          <cell r="F25">
            <v>64</v>
          </cell>
          <cell r="G25">
            <v>4563.96875</v>
          </cell>
          <cell r="H25">
            <v>292094</v>
          </cell>
          <cell r="I25">
            <v>10513</v>
          </cell>
          <cell r="J25">
            <v>290</v>
          </cell>
          <cell r="K25">
            <v>653539</v>
          </cell>
        </row>
        <row r="26">
          <cell r="B26" t="str">
            <v>JUL</v>
          </cell>
          <cell r="C26">
            <v>389</v>
          </cell>
          <cell r="D26">
            <v>784.71465295629821</v>
          </cell>
          <cell r="E26">
            <v>305254</v>
          </cell>
          <cell r="F26">
            <v>69</v>
          </cell>
          <cell r="G26">
            <v>3402.985507246377</v>
          </cell>
          <cell r="H26">
            <v>234806</v>
          </cell>
          <cell r="I26">
            <v>10513</v>
          </cell>
          <cell r="J26">
            <v>290</v>
          </cell>
          <cell r="K26">
            <v>550863</v>
          </cell>
        </row>
        <row r="27">
          <cell r="B27" t="str">
            <v>AUG</v>
          </cell>
          <cell r="C27">
            <v>393</v>
          </cell>
          <cell r="D27">
            <v>677.2722646310433</v>
          </cell>
          <cell r="E27">
            <v>266168</v>
          </cell>
          <cell r="F27">
            <v>68</v>
          </cell>
          <cell r="G27">
            <v>3195.2352941176468</v>
          </cell>
          <cell r="H27">
            <v>217276</v>
          </cell>
          <cell r="I27">
            <v>10513</v>
          </cell>
          <cell r="J27">
            <v>290</v>
          </cell>
          <cell r="K27">
            <v>494247</v>
          </cell>
        </row>
        <row r="28">
          <cell r="B28" t="str">
            <v>SEP</v>
          </cell>
          <cell r="C28">
            <v>394</v>
          </cell>
          <cell r="D28">
            <v>796.53045685279187</v>
          </cell>
          <cell r="E28">
            <v>313833</v>
          </cell>
          <cell r="F28">
            <v>71</v>
          </cell>
          <cell r="G28">
            <v>4240.7183098591549</v>
          </cell>
          <cell r="H28">
            <v>301091</v>
          </cell>
          <cell r="I28">
            <v>10513</v>
          </cell>
          <cell r="J28">
            <v>290</v>
          </cell>
          <cell r="K28">
            <v>625727</v>
          </cell>
        </row>
        <row r="29">
          <cell r="B29" t="str">
            <v>OCT</v>
          </cell>
          <cell r="C29">
            <v>408</v>
          </cell>
          <cell r="D29">
            <v>818.36764705882354</v>
          </cell>
          <cell r="E29">
            <v>333894</v>
          </cell>
          <cell r="F29">
            <v>73</v>
          </cell>
          <cell r="G29">
            <v>3008.5616438356165</v>
          </cell>
          <cell r="H29">
            <v>219625</v>
          </cell>
          <cell r="I29">
            <v>10513</v>
          </cell>
          <cell r="J29">
            <v>290</v>
          </cell>
          <cell r="K29">
            <v>564322</v>
          </cell>
        </row>
        <row r="30">
          <cell r="B30" t="str">
            <v>NOV</v>
          </cell>
          <cell r="C30">
            <v>412</v>
          </cell>
          <cell r="D30">
            <v>845.21116504854365</v>
          </cell>
          <cell r="E30">
            <v>348227</v>
          </cell>
          <cell r="F30">
            <v>75</v>
          </cell>
          <cell r="G30">
            <v>4679.5333333333338</v>
          </cell>
          <cell r="H30">
            <v>350965</v>
          </cell>
          <cell r="I30">
            <v>10513</v>
          </cell>
          <cell r="J30">
            <v>290</v>
          </cell>
          <cell r="K30">
            <v>709995</v>
          </cell>
        </row>
        <row r="31">
          <cell r="B31" t="str">
            <v>DEC</v>
          </cell>
          <cell r="C31">
            <v>413</v>
          </cell>
          <cell r="D31">
            <v>1033.641646489104</v>
          </cell>
          <cell r="E31">
            <v>426894</v>
          </cell>
          <cell r="F31">
            <v>75</v>
          </cell>
          <cell r="G31">
            <v>5230.7733333333335</v>
          </cell>
          <cell r="H31">
            <v>392308</v>
          </cell>
          <cell r="I31">
            <v>10513</v>
          </cell>
          <cell r="J31">
            <v>290</v>
          </cell>
          <cell r="K31">
            <v>830005</v>
          </cell>
        </row>
        <row r="32">
          <cell r="A32">
            <v>1988</v>
          </cell>
          <cell r="B32" t="str">
            <v>JAN</v>
          </cell>
          <cell r="C32">
            <v>424</v>
          </cell>
          <cell r="D32">
            <v>1240.632075471698</v>
          </cell>
          <cell r="E32">
            <v>526028</v>
          </cell>
          <cell r="F32">
            <v>75</v>
          </cell>
          <cell r="G32">
            <v>5659.0533333333333</v>
          </cell>
          <cell r="H32">
            <v>424429</v>
          </cell>
          <cell r="I32">
            <v>10513</v>
          </cell>
          <cell r="J32">
            <v>290</v>
          </cell>
          <cell r="K32">
            <v>961260</v>
          </cell>
        </row>
        <row r="33">
          <cell r="B33" t="str">
            <v>FEB</v>
          </cell>
          <cell r="C33">
            <v>424</v>
          </cell>
          <cell r="D33">
            <v>1251.7735849056603</v>
          </cell>
          <cell r="E33">
            <v>530752</v>
          </cell>
          <cell r="F33">
            <v>76</v>
          </cell>
          <cell r="G33">
            <v>5766.9868421052633</v>
          </cell>
          <cell r="H33">
            <v>438291</v>
          </cell>
          <cell r="I33">
            <v>10513</v>
          </cell>
          <cell r="J33">
            <v>290</v>
          </cell>
          <cell r="K33">
            <v>979846</v>
          </cell>
        </row>
        <row r="34">
          <cell r="B34" t="str">
            <v>MAR</v>
          </cell>
          <cell r="C34">
            <v>425</v>
          </cell>
          <cell r="D34">
            <v>1038.5623529411764</v>
          </cell>
          <cell r="E34">
            <v>441389</v>
          </cell>
          <cell r="F34">
            <v>77</v>
          </cell>
          <cell r="G34">
            <v>4332.636363636364</v>
          </cell>
          <cell r="H34">
            <v>333613</v>
          </cell>
          <cell r="I34">
            <v>10513</v>
          </cell>
          <cell r="J34">
            <v>290</v>
          </cell>
          <cell r="K34">
            <v>785805</v>
          </cell>
        </row>
        <row r="35">
          <cell r="B35" t="str">
            <v>APR</v>
          </cell>
          <cell r="C35">
            <v>436</v>
          </cell>
          <cell r="D35">
            <v>959.32110091743118</v>
          </cell>
          <cell r="E35">
            <v>418264</v>
          </cell>
          <cell r="F35">
            <v>79</v>
          </cell>
          <cell r="G35">
            <v>5110.7594936708865</v>
          </cell>
          <cell r="H35">
            <v>403750</v>
          </cell>
          <cell r="I35">
            <v>10513</v>
          </cell>
          <cell r="J35">
            <v>290</v>
          </cell>
          <cell r="K35">
            <v>832817</v>
          </cell>
        </row>
        <row r="36">
          <cell r="B36" t="str">
            <v>MAY</v>
          </cell>
          <cell r="C36">
            <v>426</v>
          </cell>
          <cell r="D36">
            <v>795.76995305164314</v>
          </cell>
          <cell r="E36">
            <v>338998</v>
          </cell>
          <cell r="F36">
            <v>79</v>
          </cell>
          <cell r="G36">
            <v>3763.3417721518986</v>
          </cell>
          <cell r="H36">
            <v>297304</v>
          </cell>
          <cell r="I36">
            <v>10513</v>
          </cell>
          <cell r="J36">
            <v>290</v>
          </cell>
          <cell r="K36">
            <v>647105</v>
          </cell>
        </row>
        <row r="37">
          <cell r="B37" t="str">
            <v>JUN</v>
          </cell>
          <cell r="C37">
            <v>418</v>
          </cell>
          <cell r="D37">
            <v>729.81339712918657</v>
          </cell>
          <cell r="E37">
            <v>305062</v>
          </cell>
          <cell r="F37">
            <v>79</v>
          </cell>
          <cell r="G37">
            <v>3083.7088607594937</v>
          </cell>
          <cell r="H37">
            <v>243613</v>
          </cell>
          <cell r="I37">
            <v>10513</v>
          </cell>
          <cell r="J37">
            <v>290</v>
          </cell>
          <cell r="K37">
            <v>559478</v>
          </cell>
        </row>
        <row r="38">
          <cell r="B38" t="str">
            <v>JUL</v>
          </cell>
          <cell r="C38">
            <v>407</v>
          </cell>
          <cell r="D38">
            <v>660.22113022113024</v>
          </cell>
          <cell r="E38">
            <v>268710</v>
          </cell>
          <cell r="F38">
            <v>76</v>
          </cell>
          <cell r="G38">
            <v>2763.8552631578946</v>
          </cell>
          <cell r="H38">
            <v>210053</v>
          </cell>
          <cell r="I38">
            <v>10513</v>
          </cell>
          <cell r="J38">
            <v>290</v>
          </cell>
          <cell r="K38">
            <v>489566</v>
          </cell>
        </row>
        <row r="39">
          <cell r="B39" t="str">
            <v>AUG</v>
          </cell>
          <cell r="C39">
            <v>420</v>
          </cell>
          <cell r="D39">
            <v>866.05</v>
          </cell>
          <cell r="E39">
            <v>363741</v>
          </cell>
          <cell r="F39">
            <v>76</v>
          </cell>
          <cell r="G39">
            <v>3703.8815789473683</v>
          </cell>
          <cell r="H39">
            <v>281495</v>
          </cell>
          <cell r="I39">
            <v>10513</v>
          </cell>
          <cell r="J39">
            <v>290</v>
          </cell>
          <cell r="K39">
            <v>656039</v>
          </cell>
        </row>
        <row r="40">
          <cell r="B40" t="str">
            <v>SEP</v>
          </cell>
          <cell r="C40">
            <v>488</v>
          </cell>
          <cell r="D40">
            <v>697.875</v>
          </cell>
          <cell r="E40">
            <v>340563</v>
          </cell>
          <cell r="F40">
            <v>76</v>
          </cell>
          <cell r="G40">
            <v>3687.5263157894738</v>
          </cell>
          <cell r="H40">
            <v>280252</v>
          </cell>
          <cell r="I40">
            <v>10513</v>
          </cell>
          <cell r="J40">
            <v>290</v>
          </cell>
          <cell r="K40">
            <v>631618</v>
          </cell>
        </row>
        <row r="41">
          <cell r="B41" t="str">
            <v>OCT</v>
          </cell>
          <cell r="C41">
            <v>503</v>
          </cell>
          <cell r="D41">
            <v>690.13518886679924</v>
          </cell>
          <cell r="E41">
            <v>347138</v>
          </cell>
          <cell r="F41">
            <v>76</v>
          </cell>
          <cell r="G41">
            <v>3558.5131578947367</v>
          </cell>
          <cell r="H41">
            <v>270447</v>
          </cell>
          <cell r="I41">
            <v>10513</v>
          </cell>
          <cell r="J41">
            <v>290</v>
          </cell>
          <cell r="K41">
            <v>628388</v>
          </cell>
        </row>
        <row r="42">
          <cell r="B42" t="str">
            <v>NOV</v>
          </cell>
          <cell r="C42">
            <v>504</v>
          </cell>
          <cell r="D42">
            <v>915.03174603174602</v>
          </cell>
          <cell r="E42">
            <v>461176</v>
          </cell>
          <cell r="F42">
            <v>77</v>
          </cell>
          <cell r="G42">
            <v>4871.2597402597403</v>
          </cell>
          <cell r="H42">
            <v>375087</v>
          </cell>
          <cell r="I42">
            <v>10513</v>
          </cell>
          <cell r="J42">
            <v>290</v>
          </cell>
          <cell r="K42">
            <v>847066</v>
          </cell>
        </row>
        <row r="43">
          <cell r="B43" t="str">
            <v>DEC</v>
          </cell>
          <cell r="C43">
            <v>501</v>
          </cell>
          <cell r="D43">
            <v>978.97005988023955</v>
          </cell>
          <cell r="E43">
            <v>490464</v>
          </cell>
          <cell r="F43">
            <v>77</v>
          </cell>
          <cell r="G43">
            <v>5388.3896103896104</v>
          </cell>
          <cell r="H43">
            <v>414906</v>
          </cell>
          <cell r="I43">
            <v>10513</v>
          </cell>
          <cell r="J43">
            <v>290</v>
          </cell>
          <cell r="K43">
            <v>916173</v>
          </cell>
        </row>
        <row r="44">
          <cell r="A44">
            <v>1989</v>
          </cell>
          <cell r="B44" t="str">
            <v>JAN</v>
          </cell>
          <cell r="C44">
            <v>508</v>
          </cell>
          <cell r="D44">
            <v>1324.1712598425197</v>
          </cell>
          <cell r="E44">
            <v>672679</v>
          </cell>
          <cell r="F44">
            <v>76</v>
          </cell>
          <cell r="G44">
            <v>5606.5263157894733</v>
          </cell>
          <cell r="H44">
            <v>426096</v>
          </cell>
          <cell r="I44">
            <v>10513</v>
          </cell>
          <cell r="J44">
            <v>290</v>
          </cell>
          <cell r="K44">
            <v>1109578</v>
          </cell>
        </row>
        <row r="45">
          <cell r="B45" t="str">
            <v>FEB</v>
          </cell>
          <cell r="C45">
            <v>506</v>
          </cell>
          <cell r="D45">
            <v>1236.306324110672</v>
          </cell>
          <cell r="E45">
            <v>625571</v>
          </cell>
          <cell r="F45">
            <v>76</v>
          </cell>
          <cell r="G45">
            <v>5221.3815789473683</v>
          </cell>
          <cell r="H45">
            <v>396825</v>
          </cell>
          <cell r="I45">
            <v>10513</v>
          </cell>
          <cell r="J45">
            <v>290</v>
          </cell>
          <cell r="K45">
            <v>1033199</v>
          </cell>
        </row>
        <row r="46">
          <cell r="B46" t="str">
            <v>MAR</v>
          </cell>
          <cell r="C46">
            <v>516</v>
          </cell>
          <cell r="D46">
            <v>1140.9127906976744</v>
          </cell>
          <cell r="E46">
            <v>588711</v>
          </cell>
          <cell r="F46">
            <v>76</v>
          </cell>
          <cell r="G46">
            <v>5597.4078947368425</v>
          </cell>
          <cell r="H46">
            <v>425403</v>
          </cell>
          <cell r="I46">
            <v>10513</v>
          </cell>
          <cell r="J46">
            <v>290</v>
          </cell>
          <cell r="K46">
            <v>1024917</v>
          </cell>
        </row>
        <row r="47">
          <cell r="B47" t="str">
            <v>APR</v>
          </cell>
          <cell r="C47">
            <v>515</v>
          </cell>
          <cell r="D47">
            <v>1060.8485436893204</v>
          </cell>
          <cell r="E47">
            <v>546337</v>
          </cell>
          <cell r="F47">
            <v>78</v>
          </cell>
          <cell r="G47">
            <v>5170.2307692307695</v>
          </cell>
          <cell r="H47">
            <v>403278</v>
          </cell>
          <cell r="I47">
            <v>10513</v>
          </cell>
          <cell r="J47">
            <v>290</v>
          </cell>
          <cell r="K47">
            <v>960418</v>
          </cell>
        </row>
        <row r="48">
          <cell r="B48" t="str">
            <v>MAY</v>
          </cell>
          <cell r="C48">
            <v>506</v>
          </cell>
          <cell r="D48">
            <v>840.0474308300395</v>
          </cell>
          <cell r="E48">
            <v>425064</v>
          </cell>
          <cell r="F48">
            <v>78</v>
          </cell>
          <cell r="G48">
            <v>3615.5641025641025</v>
          </cell>
          <cell r="H48">
            <v>282014</v>
          </cell>
          <cell r="I48">
            <v>10513</v>
          </cell>
          <cell r="J48">
            <v>290</v>
          </cell>
          <cell r="K48">
            <v>717881</v>
          </cell>
        </row>
        <row r="49">
          <cell r="B49" t="str">
            <v>JUN</v>
          </cell>
          <cell r="C49">
            <v>499</v>
          </cell>
          <cell r="D49">
            <v>875.56312625250496</v>
          </cell>
          <cell r="E49">
            <v>436906</v>
          </cell>
          <cell r="F49">
            <v>79</v>
          </cell>
          <cell r="G49">
            <v>3677.9620253164558</v>
          </cell>
          <cell r="H49">
            <v>290559</v>
          </cell>
          <cell r="I49">
            <v>10513</v>
          </cell>
          <cell r="J49">
            <v>290</v>
          </cell>
          <cell r="K49">
            <v>738268</v>
          </cell>
        </row>
        <row r="50">
          <cell r="B50" t="str">
            <v>JUL</v>
          </cell>
          <cell r="C50">
            <v>507</v>
          </cell>
          <cell r="D50">
            <v>786.52662721893489</v>
          </cell>
          <cell r="E50">
            <v>398769</v>
          </cell>
          <cell r="F50">
            <v>81</v>
          </cell>
          <cell r="G50">
            <v>3049.9876543209875</v>
          </cell>
          <cell r="H50">
            <v>247049</v>
          </cell>
          <cell r="I50">
            <v>10513</v>
          </cell>
          <cell r="J50">
            <v>290</v>
          </cell>
          <cell r="K50">
            <v>656621</v>
          </cell>
        </row>
        <row r="51">
          <cell r="B51" t="str">
            <v>AUG</v>
          </cell>
          <cell r="C51">
            <v>506</v>
          </cell>
          <cell r="D51">
            <v>738.81027667984188</v>
          </cell>
          <cell r="E51">
            <v>373838</v>
          </cell>
          <cell r="F51">
            <v>83</v>
          </cell>
          <cell r="G51">
            <v>2880.1686746987953</v>
          </cell>
          <cell r="H51">
            <v>239054</v>
          </cell>
          <cell r="I51">
            <v>10513</v>
          </cell>
          <cell r="J51">
            <v>290</v>
          </cell>
          <cell r="K51">
            <v>623695</v>
          </cell>
        </row>
        <row r="52">
          <cell r="B52" t="str">
            <v>SEP</v>
          </cell>
          <cell r="C52">
            <v>507</v>
          </cell>
          <cell r="D52">
            <v>770.3491124260355</v>
          </cell>
          <cell r="E52">
            <v>390567</v>
          </cell>
          <cell r="F52">
            <v>83</v>
          </cell>
          <cell r="G52">
            <v>3574.9879518072289</v>
          </cell>
          <cell r="H52">
            <v>296724</v>
          </cell>
          <cell r="I52">
            <v>10513</v>
          </cell>
          <cell r="J52">
            <v>290</v>
          </cell>
          <cell r="K52">
            <v>698094</v>
          </cell>
        </row>
        <row r="53">
          <cell r="B53" t="str">
            <v>OCT</v>
          </cell>
          <cell r="C53">
            <v>509</v>
          </cell>
          <cell r="D53">
            <v>835.82711198428285</v>
          </cell>
          <cell r="E53">
            <v>425436</v>
          </cell>
          <cell r="F53">
            <v>85</v>
          </cell>
          <cell r="G53">
            <v>3981.8470588235296</v>
          </cell>
          <cell r="H53">
            <v>338457</v>
          </cell>
          <cell r="I53">
            <v>10513</v>
          </cell>
          <cell r="J53">
            <v>290</v>
          </cell>
          <cell r="K53">
            <v>774696</v>
          </cell>
        </row>
        <row r="54">
          <cell r="B54" t="str">
            <v>NOV</v>
          </cell>
          <cell r="C54">
            <v>514</v>
          </cell>
          <cell r="D54">
            <v>955.94747081712057</v>
          </cell>
          <cell r="E54">
            <v>491357</v>
          </cell>
          <cell r="F54">
            <v>86</v>
          </cell>
          <cell r="G54">
            <v>4553.5581395348836</v>
          </cell>
          <cell r="H54">
            <v>391606</v>
          </cell>
          <cell r="I54">
            <v>10513</v>
          </cell>
          <cell r="J54">
            <v>290</v>
          </cell>
          <cell r="K54">
            <v>893766</v>
          </cell>
        </row>
        <row r="55">
          <cell r="B55" t="str">
            <v>DEC</v>
          </cell>
          <cell r="C55">
            <v>510</v>
          </cell>
          <cell r="D55">
            <v>1212.7901960784313</v>
          </cell>
          <cell r="E55">
            <v>618523</v>
          </cell>
          <cell r="F55">
            <v>90</v>
          </cell>
          <cell r="G55">
            <v>6249.2111111111108</v>
          </cell>
          <cell r="H55">
            <v>562429</v>
          </cell>
          <cell r="I55">
            <v>10513</v>
          </cell>
          <cell r="J55">
            <v>290</v>
          </cell>
          <cell r="K55">
            <v>1191755</v>
          </cell>
        </row>
        <row r="56">
          <cell r="A56">
            <v>1990</v>
          </cell>
          <cell r="B56" t="str">
            <v>JAN</v>
          </cell>
          <cell r="C56">
            <v>514</v>
          </cell>
          <cell r="D56">
            <v>1448.8404669260701</v>
          </cell>
          <cell r="E56">
            <v>744704</v>
          </cell>
          <cell r="F56">
            <v>89</v>
          </cell>
          <cell r="G56">
            <v>6353.5955056179773</v>
          </cell>
          <cell r="H56">
            <v>565470</v>
          </cell>
          <cell r="I56">
            <v>10513</v>
          </cell>
          <cell r="J56">
            <v>290</v>
          </cell>
          <cell r="K56">
            <v>1320977</v>
          </cell>
          <cell r="R56">
            <v>19537311.999999963</v>
          </cell>
          <cell r="S56">
            <v>336000</v>
          </cell>
          <cell r="T56">
            <v>265200</v>
          </cell>
          <cell r="U56">
            <v>548640</v>
          </cell>
          <cell r="V56">
            <v>0</v>
          </cell>
          <cell r="W56">
            <v>0</v>
          </cell>
          <cell r="X56">
            <v>0</v>
          </cell>
          <cell r="AJ56">
            <v>0</v>
          </cell>
        </row>
        <row r="57">
          <cell r="B57" t="str">
            <v>FEB</v>
          </cell>
          <cell r="C57">
            <v>510</v>
          </cell>
          <cell r="D57">
            <v>1341.4490196078432</v>
          </cell>
          <cell r="E57">
            <v>684139</v>
          </cell>
          <cell r="F57">
            <v>89</v>
          </cell>
          <cell r="G57">
            <v>6311.1573033707864</v>
          </cell>
          <cell r="H57">
            <v>561693</v>
          </cell>
          <cell r="I57">
            <v>10513</v>
          </cell>
          <cell r="J57">
            <v>290</v>
          </cell>
          <cell r="K57">
            <v>1256635</v>
          </cell>
          <cell r="R57">
            <v>21190838.399999976</v>
          </cell>
          <cell r="S57">
            <v>338400</v>
          </cell>
          <cell r="T57">
            <v>254400</v>
          </cell>
          <cell r="U57">
            <v>445200</v>
          </cell>
          <cell r="V57">
            <v>0</v>
          </cell>
          <cell r="W57">
            <v>0</v>
          </cell>
          <cell r="X57">
            <v>0</v>
          </cell>
          <cell r="AJ57">
            <v>0</v>
          </cell>
        </row>
        <row r="58">
          <cell r="B58" t="str">
            <v>MAR</v>
          </cell>
          <cell r="C58">
            <v>512</v>
          </cell>
          <cell r="D58">
            <v>1247.072265625</v>
          </cell>
          <cell r="E58">
            <v>638501</v>
          </cell>
          <cell r="F58">
            <v>92</v>
          </cell>
          <cell r="G58">
            <v>5850.782608695652</v>
          </cell>
          <cell r="H58">
            <v>538272</v>
          </cell>
          <cell r="I58">
            <v>10513</v>
          </cell>
          <cell r="J58">
            <v>290</v>
          </cell>
          <cell r="K58">
            <v>1187576</v>
          </cell>
          <cell r="R58">
            <v>17044448.000000019</v>
          </cell>
          <cell r="S58">
            <v>225600</v>
          </cell>
          <cell r="T58">
            <v>261600</v>
          </cell>
          <cell r="U58">
            <v>460560</v>
          </cell>
          <cell r="V58">
            <v>0</v>
          </cell>
          <cell r="W58">
            <v>0</v>
          </cell>
          <cell r="X58">
            <v>0</v>
          </cell>
          <cell r="AJ58">
            <v>0</v>
          </cell>
        </row>
        <row r="59">
          <cell r="B59" t="str">
            <v>APR</v>
          </cell>
          <cell r="C59">
            <v>510</v>
          </cell>
          <cell r="D59">
            <v>962.32941176470592</v>
          </cell>
          <cell r="E59">
            <v>490788</v>
          </cell>
          <cell r="F59">
            <v>89</v>
          </cell>
          <cell r="G59">
            <v>5059.2808988764045</v>
          </cell>
          <cell r="H59">
            <v>450276</v>
          </cell>
          <cell r="I59">
            <v>10513</v>
          </cell>
          <cell r="J59">
            <v>290</v>
          </cell>
          <cell r="K59">
            <v>951867</v>
          </cell>
          <cell r="R59">
            <v>14334192.000000063</v>
          </cell>
          <cell r="S59">
            <v>244800</v>
          </cell>
          <cell r="T59">
            <v>193200</v>
          </cell>
          <cell r="U59">
            <v>443280</v>
          </cell>
          <cell r="V59">
            <v>0</v>
          </cell>
          <cell r="W59">
            <v>0</v>
          </cell>
          <cell r="X59">
            <v>0</v>
          </cell>
          <cell r="AJ59">
            <v>0</v>
          </cell>
        </row>
        <row r="60">
          <cell r="B60" t="str">
            <v>MAY</v>
          </cell>
          <cell r="C60">
            <v>507</v>
          </cell>
          <cell r="D60">
            <v>950.53254437869828</v>
          </cell>
          <cell r="E60">
            <v>481920</v>
          </cell>
          <cell r="F60">
            <v>91</v>
          </cell>
          <cell r="G60">
            <v>4532.8131868131868</v>
          </cell>
          <cell r="H60">
            <v>412486</v>
          </cell>
          <cell r="I60">
            <v>10513</v>
          </cell>
          <cell r="J60">
            <v>290</v>
          </cell>
          <cell r="K60">
            <v>905209</v>
          </cell>
          <cell r="R60">
            <v>13833430.399999985</v>
          </cell>
          <cell r="S60">
            <v>199200</v>
          </cell>
          <cell r="T60">
            <v>169200</v>
          </cell>
          <cell r="U60">
            <v>378720</v>
          </cell>
          <cell r="V60">
            <v>0</v>
          </cell>
          <cell r="W60">
            <v>0</v>
          </cell>
          <cell r="X60">
            <v>0</v>
          </cell>
          <cell r="AJ60">
            <v>0</v>
          </cell>
        </row>
        <row r="61">
          <cell r="B61" t="str">
            <v>JUN</v>
          </cell>
          <cell r="C61">
            <v>508</v>
          </cell>
          <cell r="D61">
            <v>892.18307086614175</v>
          </cell>
          <cell r="E61">
            <v>453229</v>
          </cell>
          <cell r="F61">
            <v>88</v>
          </cell>
          <cell r="G61">
            <v>4184.670454545455</v>
          </cell>
          <cell r="H61">
            <v>368251</v>
          </cell>
          <cell r="I61">
            <v>10513</v>
          </cell>
          <cell r="J61">
            <v>290</v>
          </cell>
          <cell r="K61">
            <v>832283</v>
          </cell>
          <cell r="R61">
            <v>12214220.799999993</v>
          </cell>
          <cell r="S61">
            <v>182400</v>
          </cell>
          <cell r="T61">
            <v>176400</v>
          </cell>
          <cell r="U61">
            <v>402540</v>
          </cell>
          <cell r="V61">
            <v>0</v>
          </cell>
          <cell r="W61">
            <v>0</v>
          </cell>
          <cell r="X61">
            <v>0</v>
          </cell>
          <cell r="AJ61">
            <v>0</v>
          </cell>
        </row>
        <row r="62">
          <cell r="B62" t="str">
            <v>JUL</v>
          </cell>
          <cell r="C62">
            <v>509</v>
          </cell>
          <cell r="D62">
            <v>833.84479371316309</v>
          </cell>
          <cell r="E62">
            <v>424427</v>
          </cell>
          <cell r="F62">
            <v>88</v>
          </cell>
          <cell r="G62">
            <v>3624.318181818182</v>
          </cell>
          <cell r="H62">
            <v>318940</v>
          </cell>
          <cell r="I62">
            <v>10513</v>
          </cell>
          <cell r="J62">
            <v>290</v>
          </cell>
          <cell r="K62">
            <v>754170</v>
          </cell>
          <cell r="R62">
            <v>11817430.400000012</v>
          </cell>
          <cell r="S62">
            <v>175200</v>
          </cell>
          <cell r="T62">
            <v>140400</v>
          </cell>
          <cell r="U62">
            <v>305160</v>
          </cell>
          <cell r="V62">
            <v>0</v>
          </cell>
          <cell r="W62">
            <v>0</v>
          </cell>
          <cell r="X62">
            <v>0</v>
          </cell>
          <cell r="AJ62">
            <v>0</v>
          </cell>
        </row>
        <row r="63">
          <cell r="B63" t="str">
            <v>AUG</v>
          </cell>
          <cell r="C63">
            <v>512</v>
          </cell>
          <cell r="D63">
            <v>734.287109375</v>
          </cell>
          <cell r="E63">
            <v>375955</v>
          </cell>
          <cell r="F63">
            <v>89</v>
          </cell>
          <cell r="G63">
            <v>3364.5393258426966</v>
          </cell>
          <cell r="H63">
            <v>299444</v>
          </cell>
          <cell r="I63">
            <v>10513</v>
          </cell>
          <cell r="J63">
            <v>290</v>
          </cell>
          <cell r="K63">
            <v>686202</v>
          </cell>
          <cell r="R63">
            <v>11948220.799999919</v>
          </cell>
          <cell r="S63">
            <v>184800</v>
          </cell>
          <cell r="T63">
            <v>133200</v>
          </cell>
          <cell r="U63">
            <v>338640</v>
          </cell>
          <cell r="V63">
            <v>0</v>
          </cell>
          <cell r="W63">
            <v>0</v>
          </cell>
          <cell r="X63">
            <v>0</v>
          </cell>
          <cell r="AJ63">
            <v>0</v>
          </cell>
        </row>
        <row r="64">
          <cell r="B64" t="str">
            <v>SEP</v>
          </cell>
          <cell r="C64">
            <v>528</v>
          </cell>
          <cell r="D64">
            <v>798</v>
          </cell>
          <cell r="E64">
            <v>421344</v>
          </cell>
          <cell r="F64">
            <v>88</v>
          </cell>
          <cell r="G64">
            <v>3427.9545454545455</v>
          </cell>
          <cell r="H64">
            <v>301660</v>
          </cell>
          <cell r="I64">
            <v>10513</v>
          </cell>
          <cell r="J64">
            <v>290</v>
          </cell>
          <cell r="K64">
            <v>733807</v>
          </cell>
          <cell r="R64">
            <v>12413270.400000004</v>
          </cell>
          <cell r="S64">
            <v>189600</v>
          </cell>
          <cell r="T64">
            <v>140400</v>
          </cell>
          <cell r="U64">
            <v>377220</v>
          </cell>
          <cell r="V64">
            <v>0</v>
          </cell>
          <cell r="W64">
            <v>0</v>
          </cell>
          <cell r="X64">
            <v>0</v>
          </cell>
          <cell r="AJ64">
            <v>0</v>
          </cell>
        </row>
        <row r="65">
          <cell r="B65" t="str">
            <v>OCT</v>
          </cell>
          <cell r="C65">
            <v>532</v>
          </cell>
          <cell r="D65">
            <v>846.18796992481202</v>
          </cell>
          <cell r="E65">
            <v>450172</v>
          </cell>
          <cell r="F65">
            <v>89</v>
          </cell>
          <cell r="G65">
            <v>3769.8876404494381</v>
          </cell>
          <cell r="H65">
            <v>335520</v>
          </cell>
          <cell r="I65">
            <v>10513</v>
          </cell>
          <cell r="J65">
            <v>290</v>
          </cell>
          <cell r="K65">
            <v>796495</v>
          </cell>
          <cell r="R65">
            <v>16297740.799999999</v>
          </cell>
          <cell r="S65">
            <v>271200</v>
          </cell>
          <cell r="T65">
            <v>166800</v>
          </cell>
          <cell r="U65">
            <v>325980</v>
          </cell>
          <cell r="V65">
            <v>0</v>
          </cell>
          <cell r="W65">
            <v>0</v>
          </cell>
          <cell r="X65">
            <v>0</v>
          </cell>
          <cell r="AJ65">
            <v>0</v>
          </cell>
        </row>
        <row r="66">
          <cell r="B66" t="str">
            <v>NOV</v>
          </cell>
          <cell r="C66">
            <v>542</v>
          </cell>
          <cell r="D66">
            <v>983.74723247232475</v>
          </cell>
          <cell r="E66">
            <v>533191</v>
          </cell>
          <cell r="F66">
            <v>92</v>
          </cell>
          <cell r="G66">
            <v>4931.695652173913</v>
          </cell>
          <cell r="H66">
            <v>453716</v>
          </cell>
          <cell r="I66">
            <v>10513</v>
          </cell>
          <cell r="J66">
            <v>290</v>
          </cell>
          <cell r="K66">
            <v>997710</v>
          </cell>
          <cell r="R66">
            <v>20782371.200000044</v>
          </cell>
          <cell r="S66">
            <v>297600</v>
          </cell>
          <cell r="T66">
            <v>283200</v>
          </cell>
          <cell r="U66">
            <v>413520</v>
          </cell>
          <cell r="V66">
            <v>0</v>
          </cell>
          <cell r="W66">
            <v>0</v>
          </cell>
          <cell r="X66">
            <v>0</v>
          </cell>
          <cell r="AJ66">
            <v>0</v>
          </cell>
        </row>
        <row r="67">
          <cell r="B67" t="str">
            <v>DEC</v>
          </cell>
          <cell r="C67">
            <v>541</v>
          </cell>
          <cell r="D67">
            <v>1324.0628465804066</v>
          </cell>
          <cell r="E67">
            <v>716318</v>
          </cell>
          <cell r="F67">
            <v>92</v>
          </cell>
          <cell r="G67">
            <v>6011.358695652174</v>
          </cell>
          <cell r="H67">
            <v>553045</v>
          </cell>
          <cell r="I67">
            <v>10513</v>
          </cell>
          <cell r="J67">
            <v>290</v>
          </cell>
          <cell r="K67">
            <v>1280166</v>
          </cell>
          <cell r="R67">
            <v>24558156.800000023</v>
          </cell>
          <cell r="S67">
            <v>381600</v>
          </cell>
          <cell r="T67">
            <v>170400</v>
          </cell>
          <cell r="U67">
            <v>471180</v>
          </cell>
          <cell r="V67">
            <v>0</v>
          </cell>
          <cell r="W67">
            <v>0</v>
          </cell>
          <cell r="X67">
            <v>0</v>
          </cell>
          <cell r="AJ67">
            <v>0</v>
          </cell>
        </row>
        <row r="68">
          <cell r="A68">
            <v>1991</v>
          </cell>
          <cell r="B68" t="str">
            <v>JAN</v>
          </cell>
          <cell r="C68">
            <v>541</v>
          </cell>
          <cell r="D68">
            <v>1641.8853974121996</v>
          </cell>
          <cell r="E68">
            <v>888260</v>
          </cell>
          <cell r="F68">
            <v>94</v>
          </cell>
          <cell r="G68">
            <v>6869.9148936170213</v>
          </cell>
          <cell r="H68">
            <v>645772</v>
          </cell>
          <cell r="I68">
            <v>10513</v>
          </cell>
          <cell r="J68">
            <v>290</v>
          </cell>
          <cell r="K68">
            <v>1544835</v>
          </cell>
          <cell r="R68">
            <v>23132790.399999969</v>
          </cell>
          <cell r="S68">
            <v>422400</v>
          </cell>
          <cell r="T68">
            <v>210000</v>
          </cell>
          <cell r="U68">
            <v>568740</v>
          </cell>
          <cell r="V68">
            <v>0</v>
          </cell>
          <cell r="W68">
            <v>0</v>
          </cell>
          <cell r="X68">
            <v>0</v>
          </cell>
          <cell r="AJ68">
            <v>0</v>
          </cell>
        </row>
        <row r="69">
          <cell r="B69" t="str">
            <v>FEB</v>
          </cell>
          <cell r="C69">
            <v>547</v>
          </cell>
          <cell r="D69">
            <v>1164.0073126142595</v>
          </cell>
          <cell r="E69">
            <v>636712</v>
          </cell>
          <cell r="F69">
            <v>95</v>
          </cell>
          <cell r="G69">
            <v>5561.4210526315792</v>
          </cell>
          <cell r="H69">
            <v>528335</v>
          </cell>
          <cell r="I69">
            <v>10513</v>
          </cell>
          <cell r="J69">
            <v>290</v>
          </cell>
          <cell r="K69">
            <v>1175850</v>
          </cell>
          <cell r="R69">
            <v>17580934.400000002</v>
          </cell>
          <cell r="S69">
            <v>285600</v>
          </cell>
          <cell r="T69">
            <v>210000</v>
          </cell>
          <cell r="U69">
            <v>471780</v>
          </cell>
          <cell r="V69">
            <v>0</v>
          </cell>
          <cell r="W69">
            <v>0</v>
          </cell>
          <cell r="X69">
            <v>0</v>
          </cell>
          <cell r="AJ69">
            <v>0</v>
          </cell>
        </row>
        <row r="70">
          <cell r="B70" t="str">
            <v>MAR</v>
          </cell>
          <cell r="C70">
            <v>545</v>
          </cell>
          <cell r="D70">
            <v>1095.5669724770642</v>
          </cell>
          <cell r="E70">
            <v>597084</v>
          </cell>
          <cell r="F70">
            <v>96</v>
          </cell>
          <cell r="G70">
            <v>5441.947916666667</v>
          </cell>
          <cell r="H70">
            <v>522427</v>
          </cell>
          <cell r="I70">
            <v>10513</v>
          </cell>
          <cell r="J70">
            <v>290</v>
          </cell>
          <cell r="K70">
            <v>1130314</v>
          </cell>
          <cell r="R70">
            <v>18230704.000000004</v>
          </cell>
          <cell r="S70">
            <v>280800</v>
          </cell>
          <cell r="T70">
            <v>230400</v>
          </cell>
          <cell r="U70">
            <v>464160</v>
          </cell>
          <cell r="V70">
            <v>0</v>
          </cell>
          <cell r="W70">
            <v>0</v>
          </cell>
          <cell r="X70">
            <v>0</v>
          </cell>
          <cell r="AJ70">
            <v>0</v>
          </cell>
        </row>
        <row r="71">
          <cell r="B71" t="str">
            <v>APR</v>
          </cell>
          <cell r="C71">
            <v>540</v>
          </cell>
          <cell r="D71">
            <v>1093.5777777777778</v>
          </cell>
          <cell r="E71">
            <v>590532</v>
          </cell>
          <cell r="F71">
            <v>97</v>
          </cell>
          <cell r="G71">
            <v>5334.7010309278348</v>
          </cell>
          <cell r="H71">
            <v>517466</v>
          </cell>
          <cell r="I71">
            <v>10513</v>
          </cell>
          <cell r="J71">
            <v>290</v>
          </cell>
          <cell r="K71">
            <v>1118801</v>
          </cell>
          <cell r="R71">
            <v>14931203.19999993</v>
          </cell>
          <cell r="S71">
            <v>264000</v>
          </cell>
          <cell r="T71">
            <v>212400</v>
          </cell>
          <cell r="U71">
            <v>396480</v>
          </cell>
          <cell r="V71">
            <v>0</v>
          </cell>
          <cell r="W71">
            <v>0</v>
          </cell>
          <cell r="X71">
            <v>0</v>
          </cell>
          <cell r="AJ71">
            <v>0</v>
          </cell>
        </row>
        <row r="72">
          <cell r="B72" t="str">
            <v>MAY</v>
          </cell>
          <cell r="C72">
            <v>539</v>
          </cell>
          <cell r="D72">
            <v>795.10946196660484</v>
          </cell>
          <cell r="E72">
            <v>428564</v>
          </cell>
          <cell r="F72">
            <v>92</v>
          </cell>
          <cell r="G72">
            <v>4197.630434782609</v>
          </cell>
          <cell r="H72">
            <v>386182</v>
          </cell>
          <cell r="I72">
            <v>10513</v>
          </cell>
          <cell r="J72">
            <v>290</v>
          </cell>
          <cell r="K72">
            <v>825549</v>
          </cell>
          <cell r="R72">
            <v>13612540.800000036</v>
          </cell>
          <cell r="S72">
            <v>216000</v>
          </cell>
          <cell r="T72">
            <v>178800</v>
          </cell>
          <cell r="U72">
            <v>325740</v>
          </cell>
          <cell r="V72">
            <v>0</v>
          </cell>
          <cell r="W72">
            <v>0</v>
          </cell>
          <cell r="X72">
            <v>0</v>
          </cell>
          <cell r="AJ72">
            <v>0</v>
          </cell>
        </row>
        <row r="73">
          <cell r="B73" t="str">
            <v>JUN</v>
          </cell>
          <cell r="C73">
            <v>537</v>
          </cell>
          <cell r="D73">
            <v>772.20670391061458</v>
          </cell>
          <cell r="E73">
            <v>414675</v>
          </cell>
          <cell r="F73">
            <v>93</v>
          </cell>
          <cell r="G73">
            <v>3518.0322580645161</v>
          </cell>
          <cell r="H73">
            <v>327177</v>
          </cell>
          <cell r="I73">
            <v>10513</v>
          </cell>
          <cell r="J73">
            <v>290</v>
          </cell>
          <cell r="K73">
            <v>752655</v>
          </cell>
          <cell r="R73">
            <v>12793571.199999966</v>
          </cell>
          <cell r="S73">
            <v>213600</v>
          </cell>
          <cell r="T73">
            <v>162000</v>
          </cell>
          <cell r="U73">
            <v>403800</v>
          </cell>
          <cell r="V73">
            <v>0</v>
          </cell>
          <cell r="W73">
            <v>0</v>
          </cell>
          <cell r="X73">
            <v>0</v>
          </cell>
          <cell r="AJ73">
            <v>0</v>
          </cell>
        </row>
        <row r="74">
          <cell r="B74" t="str">
            <v>JUL</v>
          </cell>
          <cell r="C74">
            <v>533</v>
          </cell>
          <cell r="D74">
            <v>707.04690431519703</v>
          </cell>
          <cell r="E74">
            <v>376856</v>
          </cell>
          <cell r="F74">
            <v>93</v>
          </cell>
          <cell r="G74">
            <v>3246.505376344086</v>
          </cell>
          <cell r="H74">
            <v>301925</v>
          </cell>
          <cell r="I74">
            <v>10513</v>
          </cell>
          <cell r="J74">
            <v>290</v>
          </cell>
          <cell r="K74">
            <v>689584</v>
          </cell>
          <cell r="R74">
            <v>12394230.400000039</v>
          </cell>
          <cell r="S74">
            <v>206400</v>
          </cell>
          <cell r="T74">
            <v>142800</v>
          </cell>
          <cell r="U74">
            <v>339000</v>
          </cell>
          <cell r="V74">
            <v>0</v>
          </cell>
          <cell r="W74">
            <v>0</v>
          </cell>
          <cell r="X74">
            <v>0</v>
          </cell>
          <cell r="AJ74">
            <v>0</v>
          </cell>
        </row>
        <row r="75">
          <cell r="B75" t="str">
            <v>AUG</v>
          </cell>
          <cell r="C75">
            <v>539</v>
          </cell>
          <cell r="D75">
            <v>752.92207792207796</v>
          </cell>
          <cell r="E75">
            <v>405825</v>
          </cell>
          <cell r="F75">
            <v>93</v>
          </cell>
          <cell r="G75">
            <v>3450.7096774193546</v>
          </cell>
          <cell r="H75">
            <v>320916</v>
          </cell>
          <cell r="I75">
            <v>10513</v>
          </cell>
          <cell r="J75">
            <v>290</v>
          </cell>
          <cell r="K75">
            <v>737544</v>
          </cell>
          <cell r="R75">
            <v>12849510.399999993</v>
          </cell>
          <cell r="S75">
            <v>211200</v>
          </cell>
          <cell r="T75">
            <v>140247</v>
          </cell>
          <cell r="U75">
            <v>321180</v>
          </cell>
          <cell r="V75">
            <v>0</v>
          </cell>
          <cell r="W75">
            <v>0</v>
          </cell>
          <cell r="X75">
            <v>0</v>
          </cell>
          <cell r="AJ75">
            <v>0</v>
          </cell>
        </row>
        <row r="76">
          <cell r="B76" t="str">
            <v>SEP</v>
          </cell>
          <cell r="C76">
            <v>545</v>
          </cell>
          <cell r="D76">
            <v>783.87522935779816</v>
          </cell>
          <cell r="E76">
            <v>427212</v>
          </cell>
          <cell r="F76">
            <v>94</v>
          </cell>
          <cell r="G76">
            <v>3769.127659574468</v>
          </cell>
          <cell r="H76">
            <v>354298</v>
          </cell>
          <cell r="I76">
            <v>10513</v>
          </cell>
          <cell r="J76">
            <v>290</v>
          </cell>
          <cell r="K76">
            <v>792313</v>
          </cell>
          <cell r="R76">
            <v>13404160</v>
          </cell>
          <cell r="S76">
            <v>268800</v>
          </cell>
          <cell r="T76">
            <v>176247</v>
          </cell>
          <cell r="U76">
            <v>406320</v>
          </cell>
          <cell r="V76">
            <v>0</v>
          </cell>
          <cell r="W76">
            <v>0</v>
          </cell>
          <cell r="X76">
            <v>0</v>
          </cell>
          <cell r="AJ76">
            <v>0</v>
          </cell>
        </row>
        <row r="77">
          <cell r="B77" t="str">
            <v>OCT</v>
          </cell>
          <cell r="C77">
            <v>547</v>
          </cell>
          <cell r="D77">
            <v>798.76051188299812</v>
          </cell>
          <cell r="E77">
            <v>436922</v>
          </cell>
          <cell r="F77">
            <v>95</v>
          </cell>
          <cell r="G77">
            <v>4158.0842105263155</v>
          </cell>
          <cell r="H77">
            <v>395018</v>
          </cell>
          <cell r="I77">
            <v>10513</v>
          </cell>
          <cell r="J77">
            <v>290</v>
          </cell>
          <cell r="K77">
            <v>842743</v>
          </cell>
          <cell r="R77">
            <v>16655502.719999963</v>
          </cell>
          <cell r="S77">
            <v>252000</v>
          </cell>
          <cell r="T77">
            <v>130800</v>
          </cell>
          <cell r="U77">
            <v>406320</v>
          </cell>
          <cell r="V77">
            <v>0</v>
          </cell>
          <cell r="W77">
            <v>0</v>
          </cell>
          <cell r="X77">
            <v>0</v>
          </cell>
          <cell r="AJ77">
            <v>0</v>
          </cell>
        </row>
        <row r="78">
          <cell r="B78" t="str">
            <v>NOV</v>
          </cell>
          <cell r="C78">
            <v>546</v>
          </cell>
          <cell r="D78">
            <v>982.21794871794873</v>
          </cell>
          <cell r="E78">
            <v>536291</v>
          </cell>
          <cell r="F78">
            <v>97</v>
          </cell>
          <cell r="G78">
            <v>5077.567010309278</v>
          </cell>
          <cell r="H78">
            <v>492524</v>
          </cell>
          <cell r="I78">
            <v>10513</v>
          </cell>
          <cell r="J78">
            <v>290</v>
          </cell>
          <cell r="K78">
            <v>1039618</v>
          </cell>
          <cell r="R78">
            <v>18760297.600000035</v>
          </cell>
          <cell r="S78">
            <v>331200</v>
          </cell>
          <cell r="T78">
            <v>229200</v>
          </cell>
          <cell r="U78">
            <v>393780</v>
          </cell>
          <cell r="V78">
            <v>0</v>
          </cell>
          <cell r="W78">
            <v>0</v>
          </cell>
          <cell r="X78">
            <v>0</v>
          </cell>
          <cell r="AJ78">
            <v>0</v>
          </cell>
        </row>
        <row r="79">
          <cell r="B79" t="str">
            <v>DEC</v>
          </cell>
          <cell r="C79">
            <v>548</v>
          </cell>
          <cell r="D79">
            <v>1032.5200729927008</v>
          </cell>
          <cell r="E79">
            <v>565821</v>
          </cell>
          <cell r="F79">
            <v>97</v>
          </cell>
          <cell r="G79">
            <v>5043.6185567010307</v>
          </cell>
          <cell r="H79">
            <v>489231</v>
          </cell>
          <cell r="I79">
            <v>10513</v>
          </cell>
          <cell r="J79">
            <v>290</v>
          </cell>
          <cell r="K79">
            <v>1065855</v>
          </cell>
          <cell r="R79">
            <v>20671623.68</v>
          </cell>
          <cell r="S79">
            <v>314400</v>
          </cell>
          <cell r="T79">
            <v>200400</v>
          </cell>
          <cell r="U79">
            <v>532680</v>
          </cell>
          <cell r="V79">
            <v>0</v>
          </cell>
          <cell r="W79">
            <v>0</v>
          </cell>
          <cell r="X79">
            <v>0</v>
          </cell>
          <cell r="AJ79">
            <v>0</v>
          </cell>
        </row>
        <row r="80">
          <cell r="A80">
            <v>1992</v>
          </cell>
          <cell r="B80" t="str">
            <v>JAN</v>
          </cell>
          <cell r="C80">
            <v>546</v>
          </cell>
          <cell r="D80">
            <v>1297.3608058608058</v>
          </cell>
          <cell r="E80">
            <v>708359</v>
          </cell>
          <cell r="F80">
            <v>98</v>
          </cell>
          <cell r="G80">
            <v>5949.8571428571431</v>
          </cell>
          <cell r="H80">
            <v>583086</v>
          </cell>
          <cell r="I80">
            <v>10513</v>
          </cell>
          <cell r="J80">
            <v>290</v>
          </cell>
          <cell r="K80">
            <v>1302248</v>
          </cell>
          <cell r="L80">
            <v>16211600</v>
          </cell>
          <cell r="M80">
            <v>24120</v>
          </cell>
          <cell r="O80">
            <v>0</v>
          </cell>
          <cell r="R80">
            <v>19693091.199999973</v>
          </cell>
          <cell r="S80">
            <v>374400</v>
          </cell>
          <cell r="T80">
            <v>276000</v>
          </cell>
          <cell r="U80">
            <v>517080</v>
          </cell>
          <cell r="V80">
            <v>0</v>
          </cell>
          <cell r="W80">
            <v>0</v>
          </cell>
          <cell r="X80">
            <v>0</v>
          </cell>
          <cell r="AJ80">
            <v>0</v>
          </cell>
        </row>
        <row r="81">
          <cell r="B81" t="str">
            <v>FEB</v>
          </cell>
          <cell r="C81">
            <v>542</v>
          </cell>
          <cell r="D81">
            <v>1087.2564575645756</v>
          </cell>
          <cell r="E81">
            <v>589293</v>
          </cell>
          <cell r="F81">
            <v>98</v>
          </cell>
          <cell r="G81">
            <v>5710.9591836734689</v>
          </cell>
          <cell r="H81">
            <v>559674</v>
          </cell>
          <cell r="I81">
            <v>10513</v>
          </cell>
          <cell r="J81">
            <v>290</v>
          </cell>
          <cell r="K81">
            <v>1159770</v>
          </cell>
          <cell r="L81">
            <v>15575900</v>
          </cell>
          <cell r="M81">
            <v>24760</v>
          </cell>
          <cell r="O81">
            <v>0</v>
          </cell>
          <cell r="R81">
            <v>19178150.400000006</v>
          </cell>
          <cell r="S81">
            <v>128400</v>
          </cell>
          <cell r="T81">
            <v>278400</v>
          </cell>
          <cell r="U81">
            <v>424380</v>
          </cell>
          <cell r="V81">
            <v>0</v>
          </cell>
          <cell r="W81">
            <v>0</v>
          </cell>
          <cell r="X81">
            <v>0</v>
          </cell>
          <cell r="AJ81">
            <v>0</v>
          </cell>
        </row>
        <row r="82">
          <cell r="B82" t="str">
            <v>MAR</v>
          </cell>
          <cell r="C82">
            <v>541</v>
          </cell>
          <cell r="D82">
            <v>1110.4621072088726</v>
          </cell>
          <cell r="E82">
            <v>600760</v>
          </cell>
          <cell r="F82">
            <v>98</v>
          </cell>
          <cell r="G82">
            <v>5515.1326530612241</v>
          </cell>
          <cell r="H82">
            <v>540483</v>
          </cell>
          <cell r="I82">
            <v>10513</v>
          </cell>
          <cell r="J82">
            <v>290</v>
          </cell>
          <cell r="K82">
            <v>1152046</v>
          </cell>
          <cell r="L82">
            <v>15549800</v>
          </cell>
          <cell r="M82">
            <v>24360</v>
          </cell>
          <cell r="O82">
            <v>0</v>
          </cell>
          <cell r="R82">
            <v>17866739.200000022</v>
          </cell>
          <cell r="S82">
            <v>478800</v>
          </cell>
          <cell r="T82">
            <v>176400</v>
          </cell>
          <cell r="U82">
            <v>555120</v>
          </cell>
          <cell r="V82">
            <v>0</v>
          </cell>
          <cell r="W82">
            <v>0</v>
          </cell>
          <cell r="X82">
            <v>0</v>
          </cell>
          <cell r="AJ82">
            <v>0</v>
          </cell>
        </row>
        <row r="83">
          <cell r="B83" t="str">
            <v>APR</v>
          </cell>
          <cell r="C83">
            <v>544</v>
          </cell>
          <cell r="D83">
            <v>855.35110294117646</v>
          </cell>
          <cell r="E83">
            <v>465311</v>
          </cell>
          <cell r="F83">
            <v>98</v>
          </cell>
          <cell r="G83">
            <v>4788.2142857142853</v>
          </cell>
          <cell r="H83">
            <v>469245</v>
          </cell>
          <cell r="I83">
            <v>10513</v>
          </cell>
          <cell r="J83">
            <v>290</v>
          </cell>
          <cell r="K83">
            <v>945359</v>
          </cell>
          <cell r="L83">
            <v>16550700</v>
          </cell>
          <cell r="M83">
            <v>24080</v>
          </cell>
          <cell r="O83">
            <v>0</v>
          </cell>
          <cell r="R83">
            <v>15791868.799999986</v>
          </cell>
          <cell r="S83">
            <v>288000</v>
          </cell>
          <cell r="T83">
            <v>193200</v>
          </cell>
          <cell r="U83">
            <v>410280</v>
          </cell>
          <cell r="V83">
            <v>0</v>
          </cell>
          <cell r="W83">
            <v>0</v>
          </cell>
          <cell r="X83">
            <v>0</v>
          </cell>
          <cell r="AJ83">
            <v>0</v>
          </cell>
        </row>
        <row r="84">
          <cell r="B84" t="str">
            <v>MAY</v>
          </cell>
          <cell r="C84">
            <v>544</v>
          </cell>
          <cell r="D84">
            <v>903.56801470588232</v>
          </cell>
          <cell r="E84">
            <v>491541</v>
          </cell>
          <cell r="F84">
            <v>94</v>
          </cell>
          <cell r="G84">
            <v>4733.6808510638302</v>
          </cell>
          <cell r="H84">
            <v>444966</v>
          </cell>
          <cell r="I84">
            <v>10513</v>
          </cell>
          <cell r="J84">
            <v>290</v>
          </cell>
          <cell r="K84">
            <v>947310</v>
          </cell>
          <cell r="L84">
            <v>15470300</v>
          </cell>
          <cell r="M84">
            <v>24080</v>
          </cell>
          <cell r="O84">
            <v>0</v>
          </cell>
          <cell r="R84">
            <v>14821609.599999998</v>
          </cell>
          <cell r="S84">
            <v>273600</v>
          </cell>
          <cell r="T84">
            <v>194400</v>
          </cell>
          <cell r="U84">
            <v>402960</v>
          </cell>
          <cell r="V84">
            <v>0</v>
          </cell>
          <cell r="W84">
            <v>0</v>
          </cell>
          <cell r="X84">
            <v>0</v>
          </cell>
          <cell r="AJ84">
            <v>0</v>
          </cell>
        </row>
        <row r="85">
          <cell r="B85" t="str">
            <v>JUN</v>
          </cell>
          <cell r="C85">
            <v>542</v>
          </cell>
          <cell r="D85">
            <v>827.24723247232475</v>
          </cell>
          <cell r="E85">
            <v>448368</v>
          </cell>
          <cell r="F85">
            <v>94</v>
          </cell>
          <cell r="G85">
            <v>3707.6595744680849</v>
          </cell>
          <cell r="H85">
            <v>348520</v>
          </cell>
          <cell r="I85">
            <v>10513</v>
          </cell>
          <cell r="J85">
            <v>290</v>
          </cell>
          <cell r="K85">
            <v>807691</v>
          </cell>
          <cell r="L85">
            <v>14788800</v>
          </cell>
          <cell r="M85">
            <v>23520</v>
          </cell>
          <cell r="O85">
            <v>0</v>
          </cell>
          <cell r="R85">
            <v>13008800</v>
          </cell>
          <cell r="S85">
            <v>214800</v>
          </cell>
          <cell r="T85">
            <v>169200</v>
          </cell>
          <cell r="U85">
            <v>447720</v>
          </cell>
          <cell r="V85">
            <v>0</v>
          </cell>
          <cell r="W85">
            <v>0</v>
          </cell>
          <cell r="X85">
            <v>0</v>
          </cell>
          <cell r="AJ85">
            <v>0</v>
          </cell>
        </row>
        <row r="86">
          <cell r="B86" t="str">
            <v>JUL</v>
          </cell>
          <cell r="C86">
            <v>536</v>
          </cell>
          <cell r="D86">
            <v>743.40858208955228</v>
          </cell>
          <cell r="E86">
            <v>398467</v>
          </cell>
          <cell r="F86">
            <v>94</v>
          </cell>
          <cell r="G86">
            <v>3912.9148936170213</v>
          </cell>
          <cell r="H86">
            <v>367814</v>
          </cell>
          <cell r="I86">
            <v>10513</v>
          </cell>
          <cell r="J86">
            <v>290</v>
          </cell>
          <cell r="K86">
            <v>777084</v>
          </cell>
          <cell r="L86">
            <v>16757500</v>
          </cell>
          <cell r="M86">
            <v>23600</v>
          </cell>
          <cell r="O86">
            <v>0</v>
          </cell>
          <cell r="R86">
            <v>13386240</v>
          </cell>
          <cell r="S86">
            <v>154800</v>
          </cell>
          <cell r="T86">
            <v>130800</v>
          </cell>
          <cell r="U86">
            <v>376500</v>
          </cell>
          <cell r="V86">
            <v>0</v>
          </cell>
          <cell r="W86">
            <v>0</v>
          </cell>
          <cell r="X86">
            <v>0</v>
          </cell>
          <cell r="AJ86">
            <v>0</v>
          </cell>
        </row>
        <row r="87">
          <cell r="B87" t="str">
            <v>AUG</v>
          </cell>
          <cell r="C87">
            <v>538</v>
          </cell>
          <cell r="D87">
            <v>765.07249070631974</v>
          </cell>
          <cell r="E87">
            <v>411609</v>
          </cell>
          <cell r="F87">
            <v>93</v>
          </cell>
          <cell r="G87">
            <v>3369.3440860215055</v>
          </cell>
          <cell r="H87">
            <v>313349</v>
          </cell>
          <cell r="I87">
            <v>10513</v>
          </cell>
          <cell r="J87">
            <v>290</v>
          </cell>
          <cell r="K87">
            <v>735761</v>
          </cell>
          <cell r="L87">
            <v>9941000</v>
          </cell>
          <cell r="M87">
            <v>23320</v>
          </cell>
          <cell r="O87">
            <v>0</v>
          </cell>
          <cell r="R87">
            <v>12496400</v>
          </cell>
          <cell r="S87">
            <v>298800</v>
          </cell>
          <cell r="T87">
            <v>166800</v>
          </cell>
          <cell r="U87">
            <v>263880</v>
          </cell>
          <cell r="V87">
            <v>0</v>
          </cell>
          <cell r="W87">
            <v>0</v>
          </cell>
          <cell r="X87">
            <v>0</v>
          </cell>
          <cell r="AJ87">
            <v>0</v>
          </cell>
        </row>
        <row r="88">
          <cell r="B88" t="str">
            <v>SEP</v>
          </cell>
          <cell r="C88">
            <v>544</v>
          </cell>
          <cell r="D88">
            <v>751.20772058823525</v>
          </cell>
          <cell r="E88">
            <v>408657</v>
          </cell>
          <cell r="F88">
            <v>91</v>
          </cell>
          <cell r="G88">
            <v>3442.934065934066</v>
          </cell>
          <cell r="H88">
            <v>313307</v>
          </cell>
          <cell r="I88">
            <v>10513</v>
          </cell>
          <cell r="J88">
            <v>290</v>
          </cell>
          <cell r="K88">
            <v>732767</v>
          </cell>
          <cell r="L88">
            <v>12525400</v>
          </cell>
          <cell r="M88">
            <v>24560</v>
          </cell>
          <cell r="O88">
            <v>1920</v>
          </cell>
          <cell r="R88">
            <v>15180723.199999999</v>
          </cell>
          <cell r="S88">
            <v>241200</v>
          </cell>
          <cell r="T88">
            <v>159600</v>
          </cell>
          <cell r="U88">
            <v>394080</v>
          </cell>
          <cell r="V88">
            <v>0</v>
          </cell>
          <cell r="W88">
            <v>0</v>
          </cell>
          <cell r="X88">
            <v>0</v>
          </cell>
          <cell r="AJ88">
            <v>0</v>
          </cell>
        </row>
        <row r="89">
          <cell r="B89" t="str">
            <v>OCT</v>
          </cell>
          <cell r="C89">
            <v>543</v>
          </cell>
          <cell r="D89">
            <v>820.34622467771635</v>
          </cell>
          <cell r="E89">
            <v>445448</v>
          </cell>
          <cell r="F89">
            <v>94</v>
          </cell>
          <cell r="G89">
            <v>4221.8085106382978</v>
          </cell>
          <cell r="H89">
            <v>396850</v>
          </cell>
          <cell r="I89">
            <v>10513</v>
          </cell>
          <cell r="J89">
            <v>290</v>
          </cell>
          <cell r="K89">
            <v>853101</v>
          </cell>
          <cell r="L89">
            <v>16046500</v>
          </cell>
          <cell r="M89">
            <v>24360</v>
          </cell>
          <cell r="O89">
            <v>0</v>
          </cell>
          <cell r="R89">
            <v>15261679.999999994</v>
          </cell>
          <cell r="S89">
            <v>298800</v>
          </cell>
          <cell r="T89">
            <v>184800</v>
          </cell>
          <cell r="U89">
            <v>473160</v>
          </cell>
          <cell r="V89">
            <v>0</v>
          </cell>
          <cell r="W89">
            <v>0</v>
          </cell>
          <cell r="X89">
            <v>0</v>
          </cell>
          <cell r="AJ89">
            <v>0</v>
          </cell>
        </row>
        <row r="90">
          <cell r="B90" t="str">
            <v>NOV</v>
          </cell>
          <cell r="C90">
            <v>545</v>
          </cell>
          <cell r="D90">
            <v>988.03302752293575</v>
          </cell>
          <cell r="E90">
            <v>538478</v>
          </cell>
          <cell r="F90">
            <v>93</v>
          </cell>
          <cell r="G90">
            <v>5211.4408602150534</v>
          </cell>
          <cell r="H90">
            <v>484664</v>
          </cell>
          <cell r="I90">
            <v>10513</v>
          </cell>
          <cell r="J90">
            <v>290</v>
          </cell>
          <cell r="K90">
            <v>1033945</v>
          </cell>
          <cell r="L90">
            <v>15332400</v>
          </cell>
          <cell r="M90">
            <v>24480</v>
          </cell>
          <cell r="O90">
            <v>0</v>
          </cell>
          <cell r="R90">
            <v>18421844.800000004</v>
          </cell>
          <cell r="S90">
            <v>354840</v>
          </cell>
          <cell r="T90">
            <v>318240</v>
          </cell>
          <cell r="U90">
            <v>452640</v>
          </cell>
          <cell r="V90">
            <v>0</v>
          </cell>
          <cell r="W90">
            <v>0</v>
          </cell>
          <cell r="X90">
            <v>0</v>
          </cell>
          <cell r="AJ90">
            <v>0</v>
          </cell>
        </row>
        <row r="91">
          <cell r="B91" t="str">
            <v>DEC</v>
          </cell>
          <cell r="C91">
            <v>548</v>
          </cell>
          <cell r="D91">
            <v>1079.801094890511</v>
          </cell>
          <cell r="E91">
            <v>591731</v>
          </cell>
          <cell r="F91">
            <v>93</v>
          </cell>
          <cell r="G91">
            <v>5377.9784946236559</v>
          </cell>
          <cell r="H91">
            <v>500152</v>
          </cell>
          <cell r="I91">
            <v>10513</v>
          </cell>
          <cell r="J91">
            <v>290</v>
          </cell>
          <cell r="K91">
            <v>1102686</v>
          </cell>
          <cell r="L91">
            <v>12118200</v>
          </cell>
          <cell r="M91">
            <v>24440</v>
          </cell>
          <cell r="O91">
            <v>0</v>
          </cell>
          <cell r="R91">
            <v>24731501.199999999</v>
          </cell>
          <cell r="S91">
            <v>330360</v>
          </cell>
          <cell r="T91">
            <v>84960.000000000218</v>
          </cell>
          <cell r="U91">
            <v>456840</v>
          </cell>
          <cell r="V91">
            <v>0</v>
          </cell>
          <cell r="W91">
            <v>0</v>
          </cell>
          <cell r="X91">
            <v>0</v>
          </cell>
          <cell r="AJ91">
            <v>0</v>
          </cell>
        </row>
        <row r="92">
          <cell r="A92">
            <v>1993</v>
          </cell>
          <cell r="B92" t="str">
            <v>JAN</v>
          </cell>
          <cell r="C92">
            <v>546</v>
          </cell>
          <cell r="D92">
            <v>1395.5</v>
          </cell>
          <cell r="E92">
            <v>761943</v>
          </cell>
          <cell r="F92">
            <v>95</v>
          </cell>
          <cell r="G92">
            <v>6421.4526315789471</v>
          </cell>
          <cell r="H92">
            <v>610038</v>
          </cell>
          <cell r="I92">
            <v>10513</v>
          </cell>
          <cell r="J92">
            <v>290</v>
          </cell>
          <cell r="K92">
            <v>1382784</v>
          </cell>
          <cell r="L92">
            <v>12361300</v>
          </cell>
          <cell r="M92">
            <v>21640</v>
          </cell>
          <cell r="O92">
            <v>0</v>
          </cell>
          <cell r="R92">
            <v>24396861.599999994</v>
          </cell>
          <cell r="S92">
            <v>508200</v>
          </cell>
          <cell r="T92">
            <v>290400</v>
          </cell>
          <cell r="U92">
            <v>641760</v>
          </cell>
          <cell r="V92">
            <v>0</v>
          </cell>
          <cell r="W92">
            <v>0</v>
          </cell>
          <cell r="X92">
            <v>0</v>
          </cell>
          <cell r="AJ92">
            <v>0</v>
          </cell>
        </row>
        <row r="93">
          <cell r="B93" t="str">
            <v>FEB</v>
          </cell>
          <cell r="C93">
            <v>542</v>
          </cell>
          <cell r="D93">
            <v>1204.3542435424354</v>
          </cell>
          <cell r="E93">
            <v>652760</v>
          </cell>
          <cell r="F93">
            <v>92</v>
          </cell>
          <cell r="G93">
            <v>5531.576086956522</v>
          </cell>
          <cell r="H93">
            <v>508905</v>
          </cell>
          <cell r="I93">
            <v>10513</v>
          </cell>
          <cell r="J93">
            <v>290</v>
          </cell>
          <cell r="K93">
            <v>1172468</v>
          </cell>
          <cell r="L93">
            <v>12452800</v>
          </cell>
          <cell r="M93">
            <v>22080</v>
          </cell>
          <cell r="O93">
            <v>0</v>
          </cell>
          <cell r="R93">
            <v>19952659.200000007</v>
          </cell>
          <cell r="S93">
            <v>346200</v>
          </cell>
          <cell r="T93">
            <v>279600</v>
          </cell>
          <cell r="U93">
            <v>508320</v>
          </cell>
          <cell r="V93">
            <v>0</v>
          </cell>
          <cell r="W93">
            <v>0</v>
          </cell>
          <cell r="X93">
            <v>0</v>
          </cell>
          <cell r="AJ93">
            <v>0</v>
          </cell>
        </row>
        <row r="94">
          <cell r="B94" t="str">
            <v>MAR</v>
          </cell>
          <cell r="C94">
            <v>539</v>
          </cell>
          <cell r="D94">
            <v>1030.669758812616</v>
          </cell>
          <cell r="E94">
            <v>555531</v>
          </cell>
          <cell r="F94">
            <v>92</v>
          </cell>
          <cell r="G94">
            <v>5191.673913043478</v>
          </cell>
          <cell r="H94">
            <v>477634</v>
          </cell>
          <cell r="I94">
            <v>10513</v>
          </cell>
          <cell r="J94">
            <v>290</v>
          </cell>
          <cell r="K94">
            <v>1043968</v>
          </cell>
          <cell r="L94">
            <v>14742900</v>
          </cell>
          <cell r="M94">
            <v>21910</v>
          </cell>
          <cell r="O94">
            <v>480</v>
          </cell>
          <cell r="R94">
            <v>18802559.199999999</v>
          </cell>
          <cell r="S94">
            <v>298800</v>
          </cell>
          <cell r="T94">
            <v>176400</v>
          </cell>
          <cell r="U94">
            <v>477960</v>
          </cell>
          <cell r="V94">
            <v>0</v>
          </cell>
          <cell r="W94">
            <v>0</v>
          </cell>
          <cell r="X94">
            <v>0</v>
          </cell>
          <cell r="AJ94">
            <v>0</v>
          </cell>
        </row>
        <row r="95">
          <cell r="B95" t="str">
            <v>APR</v>
          </cell>
          <cell r="C95">
            <v>538</v>
          </cell>
          <cell r="D95">
            <v>861.31226765799261</v>
          </cell>
          <cell r="E95">
            <v>463386</v>
          </cell>
          <cell r="F95">
            <v>92</v>
          </cell>
          <cell r="G95">
            <v>4597.152173913043</v>
          </cell>
          <cell r="H95">
            <v>422938</v>
          </cell>
          <cell r="I95">
            <v>10513</v>
          </cell>
          <cell r="J95">
            <v>290</v>
          </cell>
          <cell r="K95">
            <v>897127</v>
          </cell>
          <cell r="L95">
            <v>4051300</v>
          </cell>
          <cell r="M95">
            <v>21550</v>
          </cell>
          <cell r="O95">
            <v>0</v>
          </cell>
          <cell r="R95">
            <v>15636003.199999996</v>
          </cell>
          <cell r="S95">
            <v>280800</v>
          </cell>
          <cell r="T95">
            <v>230400</v>
          </cell>
          <cell r="U95">
            <v>493440</v>
          </cell>
          <cell r="V95">
            <v>0</v>
          </cell>
          <cell r="W95">
            <v>0</v>
          </cell>
          <cell r="X95">
            <v>0</v>
          </cell>
          <cell r="AJ95">
            <v>0</v>
          </cell>
        </row>
        <row r="96">
          <cell r="B96" t="str">
            <v>MAY</v>
          </cell>
          <cell r="C96">
            <v>456</v>
          </cell>
          <cell r="D96">
            <v>925.89473684210532</v>
          </cell>
          <cell r="E96">
            <v>422208</v>
          </cell>
          <cell r="F96">
            <v>83</v>
          </cell>
          <cell r="G96">
            <v>4149.0963855421687</v>
          </cell>
          <cell r="H96">
            <v>344375</v>
          </cell>
          <cell r="I96">
            <v>10513</v>
          </cell>
          <cell r="J96">
            <v>290</v>
          </cell>
          <cell r="K96">
            <v>777386</v>
          </cell>
          <cell r="L96">
            <v>485500</v>
          </cell>
          <cell r="M96">
            <v>2770</v>
          </cell>
          <cell r="O96">
            <v>0</v>
          </cell>
          <cell r="R96">
            <v>14739900.000000004</v>
          </cell>
          <cell r="S96">
            <v>218400</v>
          </cell>
          <cell r="T96">
            <v>166800</v>
          </cell>
          <cell r="U96">
            <v>410640</v>
          </cell>
          <cell r="V96">
            <v>0</v>
          </cell>
          <cell r="W96">
            <v>0</v>
          </cell>
          <cell r="X96">
            <v>0</v>
          </cell>
          <cell r="AJ96">
            <v>0</v>
          </cell>
        </row>
        <row r="97">
          <cell r="B97" t="str">
            <v>JUN</v>
          </cell>
          <cell r="C97">
            <v>415</v>
          </cell>
          <cell r="D97">
            <v>825.79036144578311</v>
          </cell>
          <cell r="E97">
            <v>342703</v>
          </cell>
          <cell r="F97">
            <v>84</v>
          </cell>
          <cell r="G97">
            <v>3291.8809523809523</v>
          </cell>
          <cell r="H97">
            <v>276518</v>
          </cell>
          <cell r="I97">
            <v>10513</v>
          </cell>
          <cell r="J97">
            <v>290</v>
          </cell>
          <cell r="K97">
            <v>630024</v>
          </cell>
          <cell r="L97">
            <v>169900</v>
          </cell>
          <cell r="M97">
            <v>2440</v>
          </cell>
          <cell r="O97">
            <v>0</v>
          </cell>
          <cell r="R97">
            <v>13187299.999999993</v>
          </cell>
          <cell r="S97">
            <v>260400</v>
          </cell>
          <cell r="T97">
            <v>165600</v>
          </cell>
          <cell r="U97">
            <v>373680</v>
          </cell>
          <cell r="V97">
            <v>0</v>
          </cell>
          <cell r="W97">
            <v>2300</v>
          </cell>
          <cell r="X97">
            <v>0</v>
          </cell>
          <cell r="AJ97">
            <v>0</v>
          </cell>
        </row>
        <row r="98">
          <cell r="B98" t="str">
            <v>JUL</v>
          </cell>
          <cell r="C98">
            <v>385</v>
          </cell>
          <cell r="D98">
            <v>706.78701298701299</v>
          </cell>
          <cell r="E98">
            <v>272113</v>
          </cell>
          <cell r="F98">
            <v>82</v>
          </cell>
          <cell r="G98">
            <v>3064.2804878048782</v>
          </cell>
          <cell r="H98">
            <v>251271</v>
          </cell>
          <cell r="I98">
            <v>10513</v>
          </cell>
          <cell r="J98">
            <v>290</v>
          </cell>
          <cell r="K98">
            <v>534187</v>
          </cell>
          <cell r="L98">
            <v>660200</v>
          </cell>
          <cell r="M98">
            <v>2040</v>
          </cell>
          <cell r="O98">
            <v>0</v>
          </cell>
          <cell r="R98">
            <v>12788300.000000004</v>
          </cell>
          <cell r="S98">
            <v>237600</v>
          </cell>
          <cell r="T98">
            <v>153600</v>
          </cell>
          <cell r="U98">
            <v>484200</v>
          </cell>
          <cell r="V98">
            <v>0</v>
          </cell>
          <cell r="W98">
            <v>3000</v>
          </cell>
          <cell r="X98">
            <v>0</v>
          </cell>
          <cell r="AJ98">
            <v>0</v>
          </cell>
        </row>
        <row r="99">
          <cell r="B99" t="str">
            <v>AUG</v>
          </cell>
          <cell r="C99">
            <v>359</v>
          </cell>
          <cell r="D99">
            <v>677.90529247910865</v>
          </cell>
          <cell r="E99">
            <v>243368</v>
          </cell>
          <cell r="F99">
            <v>81</v>
          </cell>
          <cell r="G99">
            <v>2615.5308641975307</v>
          </cell>
          <cell r="H99">
            <v>211858</v>
          </cell>
          <cell r="I99">
            <v>10513</v>
          </cell>
          <cell r="J99">
            <v>290</v>
          </cell>
          <cell r="K99">
            <v>466029</v>
          </cell>
          <cell r="L99">
            <v>802800</v>
          </cell>
          <cell r="M99">
            <v>0</v>
          </cell>
          <cell r="O99">
            <v>4800</v>
          </cell>
          <cell r="R99">
            <v>13606679.040000003</v>
          </cell>
          <cell r="S99">
            <v>274800</v>
          </cell>
          <cell r="T99">
            <v>135600</v>
          </cell>
          <cell r="U99">
            <v>360600</v>
          </cell>
          <cell r="V99">
            <v>0</v>
          </cell>
          <cell r="W99">
            <v>3400</v>
          </cell>
          <cell r="X99">
            <v>13452</v>
          </cell>
          <cell r="AJ99">
            <v>13452</v>
          </cell>
        </row>
        <row r="100">
          <cell r="B100" t="str">
            <v>SEP</v>
          </cell>
          <cell r="C100">
            <v>325</v>
          </cell>
          <cell r="D100">
            <v>731.08</v>
          </cell>
          <cell r="E100">
            <v>237601</v>
          </cell>
          <cell r="F100">
            <v>78</v>
          </cell>
          <cell r="G100">
            <v>2825.3461538461538</v>
          </cell>
          <cell r="H100">
            <v>220377</v>
          </cell>
          <cell r="I100">
            <v>10513</v>
          </cell>
          <cell r="J100">
            <v>290</v>
          </cell>
          <cell r="K100">
            <v>468781</v>
          </cell>
          <cell r="L100">
            <v>0</v>
          </cell>
          <cell r="M100">
            <v>0</v>
          </cell>
          <cell r="O100">
            <v>0</v>
          </cell>
          <cell r="R100">
            <v>13863500</v>
          </cell>
          <cell r="S100">
            <v>228000</v>
          </cell>
          <cell r="T100">
            <v>165600</v>
          </cell>
          <cell r="U100">
            <v>427560</v>
          </cell>
          <cell r="V100">
            <v>0</v>
          </cell>
          <cell r="W100">
            <v>4300</v>
          </cell>
          <cell r="X100">
            <v>18372</v>
          </cell>
          <cell r="AJ100">
            <v>18372</v>
          </cell>
        </row>
        <row r="101">
          <cell r="B101" t="str">
            <v>OCT</v>
          </cell>
          <cell r="C101">
            <v>311</v>
          </cell>
          <cell r="D101">
            <v>695.21221864951769</v>
          </cell>
          <cell r="E101">
            <v>216211</v>
          </cell>
          <cell r="F101">
            <v>82</v>
          </cell>
          <cell r="G101">
            <v>2651.1219512195121</v>
          </cell>
          <cell r="H101">
            <v>217392</v>
          </cell>
          <cell r="I101">
            <v>10513</v>
          </cell>
          <cell r="J101">
            <v>290</v>
          </cell>
          <cell r="K101">
            <v>444406</v>
          </cell>
          <cell r="L101">
            <v>440300</v>
          </cell>
          <cell r="M101">
            <v>0</v>
          </cell>
          <cell r="O101">
            <v>0</v>
          </cell>
          <cell r="R101">
            <v>15922550.000000004</v>
          </cell>
          <cell r="S101">
            <v>325200</v>
          </cell>
          <cell r="T101">
            <v>175200</v>
          </cell>
          <cell r="U101">
            <v>342480</v>
          </cell>
          <cell r="V101">
            <v>0</v>
          </cell>
          <cell r="W101">
            <v>4100</v>
          </cell>
          <cell r="X101">
            <v>15384</v>
          </cell>
          <cell r="AJ101">
            <v>15384</v>
          </cell>
        </row>
        <row r="102">
          <cell r="B102" t="str">
            <v>NOV</v>
          </cell>
          <cell r="C102">
            <v>280</v>
          </cell>
          <cell r="D102">
            <v>809.74285714285713</v>
          </cell>
          <cell r="E102">
            <v>226728</v>
          </cell>
          <cell r="F102">
            <v>80</v>
          </cell>
          <cell r="G102">
            <v>3296.75</v>
          </cell>
          <cell r="H102">
            <v>263740</v>
          </cell>
          <cell r="I102">
            <v>10513</v>
          </cell>
          <cell r="J102">
            <v>290</v>
          </cell>
          <cell r="K102">
            <v>501271</v>
          </cell>
          <cell r="L102">
            <v>424600</v>
          </cell>
          <cell r="M102">
            <v>0</v>
          </cell>
          <cell r="O102">
            <v>0</v>
          </cell>
          <cell r="R102">
            <v>18272100.000000004</v>
          </cell>
          <cell r="S102">
            <v>364800</v>
          </cell>
          <cell r="T102">
            <v>175200</v>
          </cell>
          <cell r="U102">
            <v>530760</v>
          </cell>
          <cell r="V102">
            <v>0</v>
          </cell>
          <cell r="W102">
            <v>6700</v>
          </cell>
          <cell r="X102">
            <v>19944</v>
          </cell>
          <cell r="AJ102">
            <v>19944</v>
          </cell>
        </row>
        <row r="103">
          <cell r="B103" t="str">
            <v>DEC</v>
          </cell>
          <cell r="C103">
            <v>259</v>
          </cell>
          <cell r="D103">
            <v>982.59459459459458</v>
          </cell>
          <cell r="E103">
            <v>254492</v>
          </cell>
          <cell r="F103">
            <v>73</v>
          </cell>
          <cell r="G103">
            <v>5037.5616438356165</v>
          </cell>
          <cell r="H103">
            <v>367742</v>
          </cell>
          <cell r="I103">
            <v>10513</v>
          </cell>
          <cell r="J103">
            <v>290</v>
          </cell>
          <cell r="K103">
            <v>633037</v>
          </cell>
          <cell r="L103">
            <v>156800</v>
          </cell>
          <cell r="M103">
            <v>0</v>
          </cell>
          <cell r="O103">
            <v>578064</v>
          </cell>
          <cell r="R103">
            <v>19897161.839999992</v>
          </cell>
          <cell r="S103">
            <v>334800</v>
          </cell>
          <cell r="T103">
            <v>259200</v>
          </cell>
          <cell r="U103">
            <v>858480</v>
          </cell>
          <cell r="V103">
            <v>0</v>
          </cell>
          <cell r="W103">
            <v>5800</v>
          </cell>
          <cell r="X103">
            <v>17820</v>
          </cell>
          <cell r="AJ103">
            <v>17820</v>
          </cell>
        </row>
        <row r="342">
          <cell r="B342" t="str">
            <v>1986</v>
          </cell>
          <cell r="C342">
            <v>256</v>
          </cell>
          <cell r="D342">
            <v>8714.84375</v>
          </cell>
          <cell r="E342">
            <v>2231000</v>
          </cell>
          <cell r="F342">
            <v>65.416666666666671</v>
          </cell>
          <cell r="G342">
            <v>56254.77707006369</v>
          </cell>
          <cell r="H342">
            <v>3680000</v>
          </cell>
          <cell r="I342">
            <v>126156</v>
          </cell>
          <cell r="J342">
            <v>3480</v>
          </cell>
          <cell r="K342">
            <v>630024</v>
          </cell>
        </row>
        <row r="343">
          <cell r="B343">
            <v>1987</v>
          </cell>
          <cell r="C343">
            <v>412.41666666666669</v>
          </cell>
          <cell r="D343">
            <v>10303.625782986461</v>
          </cell>
          <cell r="E343">
            <v>4249387</v>
          </cell>
          <cell r="F343">
            <v>73.833333333333329</v>
          </cell>
          <cell r="G343">
            <v>53799.941309255082</v>
          </cell>
          <cell r="H343">
            <v>3972229</v>
          </cell>
          <cell r="I343">
            <v>126156</v>
          </cell>
          <cell r="J343">
            <v>3480</v>
          </cell>
          <cell r="K343">
            <v>534187</v>
          </cell>
        </row>
        <row r="344">
          <cell r="B344">
            <v>1988</v>
          </cell>
          <cell r="C344">
            <v>448</v>
          </cell>
          <cell r="D344">
            <v>10786.350446428571</v>
          </cell>
          <cell r="E344">
            <v>4832285</v>
          </cell>
          <cell r="F344">
            <v>76.916666666666671</v>
          </cell>
          <cell r="G344">
            <v>51656.424702058503</v>
          </cell>
          <cell r="H344">
            <v>3973240</v>
          </cell>
          <cell r="I344">
            <v>126156</v>
          </cell>
          <cell r="J344">
            <v>3480</v>
          </cell>
          <cell r="K344">
            <v>466029</v>
          </cell>
        </row>
        <row r="345">
          <cell r="B345">
            <v>1989</v>
          </cell>
          <cell r="C345">
            <v>508.58333333333331</v>
          </cell>
          <cell r="D345">
            <v>11785.203342618384</v>
          </cell>
          <cell r="E345">
            <v>5993758</v>
          </cell>
          <cell r="F345">
            <v>80.916666666666671</v>
          </cell>
          <cell r="G345">
            <v>53134.838311019565</v>
          </cell>
          <cell r="H345">
            <v>4299494</v>
          </cell>
          <cell r="I345">
            <v>126156</v>
          </cell>
          <cell r="J345">
            <v>3480</v>
          </cell>
          <cell r="K345">
            <v>468781</v>
          </cell>
        </row>
        <row r="346">
          <cell r="B346">
            <v>1990</v>
          </cell>
          <cell r="C346">
            <v>518.75</v>
          </cell>
          <cell r="D346">
            <v>12365.663614457831</v>
          </cell>
          <cell r="E346">
            <v>6414688</v>
          </cell>
          <cell r="F346">
            <v>89.666666666666671</v>
          </cell>
          <cell r="G346">
            <v>57532.784386617095</v>
          </cell>
          <cell r="H346">
            <v>5158773</v>
          </cell>
          <cell r="I346">
            <v>126156</v>
          </cell>
          <cell r="J346">
            <v>3480</v>
          </cell>
          <cell r="K346">
            <v>444406</v>
          </cell>
        </row>
        <row r="347">
          <cell r="B347">
            <v>1991</v>
          </cell>
          <cell r="C347">
            <v>542.25</v>
          </cell>
          <cell r="D347">
            <v>11627.024435223606</v>
          </cell>
          <cell r="E347">
            <v>6304754</v>
          </cell>
          <cell r="F347">
            <v>94.666666666666671</v>
          </cell>
          <cell r="G347">
            <v>55788.07394366197</v>
          </cell>
          <cell r="H347">
            <v>5281271</v>
          </cell>
          <cell r="I347">
            <v>126156</v>
          </cell>
          <cell r="J347">
            <v>3480</v>
          </cell>
          <cell r="K347">
            <v>501271</v>
          </cell>
        </row>
        <row r="348">
          <cell r="B348">
            <v>1992</v>
          </cell>
          <cell r="C348">
            <v>542.75</v>
          </cell>
          <cell r="D348">
            <v>11235.415937356058</v>
          </cell>
          <cell r="E348">
            <v>6098022</v>
          </cell>
          <cell r="F348">
            <v>94.833333333333329</v>
          </cell>
          <cell r="G348">
            <v>56120.667838312831</v>
          </cell>
          <cell r="H348">
            <v>5322110</v>
          </cell>
          <cell r="I348">
            <v>126156</v>
          </cell>
          <cell r="J348">
            <v>3480</v>
          </cell>
          <cell r="K348">
            <v>633037</v>
          </cell>
        </row>
        <row r="349">
          <cell r="B349">
            <v>1993</v>
          </cell>
          <cell r="C349">
            <v>412.91666666666669</v>
          </cell>
          <cell r="D349">
            <v>11259.036932391524</v>
          </cell>
          <cell r="E349">
            <v>4649044</v>
          </cell>
          <cell r="F349">
            <v>84.5</v>
          </cell>
          <cell r="G349">
            <v>49382.106508875739</v>
          </cell>
          <cell r="H349">
            <v>4172788</v>
          </cell>
          <cell r="I349">
            <v>126156</v>
          </cell>
          <cell r="J349">
            <v>3480</v>
          </cell>
          <cell r="K349">
            <v>643221</v>
          </cell>
        </row>
        <row r="350">
          <cell r="B350">
            <v>1994</v>
          </cell>
          <cell r="C350">
            <v>234.33333333333334</v>
          </cell>
          <cell r="D350">
            <v>9892.6130867709817</v>
          </cell>
          <cell r="E350">
            <v>2318169</v>
          </cell>
          <cell r="F350">
            <v>71.666666666666671</v>
          </cell>
          <cell r="G350">
            <v>47023.68837209302</v>
          </cell>
          <cell r="H350">
            <v>3370031</v>
          </cell>
          <cell r="I350">
            <v>81600</v>
          </cell>
          <cell r="J350">
            <v>2796</v>
          </cell>
          <cell r="K350">
            <v>5772596</v>
          </cell>
          <cell r="L350">
            <v>6083400</v>
          </cell>
          <cell r="O350">
            <v>101568</v>
          </cell>
          <cell r="P350">
            <v>6184968</v>
          </cell>
          <cell r="Q350">
            <v>11957564</v>
          </cell>
          <cell r="R350">
            <v>198431308.92000002</v>
          </cell>
          <cell r="S350">
            <v>3673079.9999999995</v>
          </cell>
          <cell r="T350">
            <v>2393520.0000000005</v>
          </cell>
          <cell r="U350">
            <v>5695800</v>
          </cell>
          <cell r="V350">
            <v>9500</v>
          </cell>
          <cell r="W350">
            <v>75900</v>
          </cell>
          <cell r="X350">
            <v>242582.6</v>
          </cell>
          <cell r="Y350">
            <v>0</v>
          </cell>
          <cell r="Z350">
            <v>210521691.52000004</v>
          </cell>
          <cell r="AA350">
            <v>222479255.52000004</v>
          </cell>
          <cell r="AB350">
            <v>18564630.07999998</v>
          </cell>
          <cell r="AC350">
            <v>8.3444319501199918E-2</v>
          </cell>
          <cell r="AD350">
            <v>241043885.59999999</v>
          </cell>
          <cell r="AE350">
            <v>240468183</v>
          </cell>
          <cell r="AF350">
            <v>242582.6</v>
          </cell>
          <cell r="AG350">
            <v>333120</v>
          </cell>
          <cell r="AH350">
            <v>153218183</v>
          </cell>
          <cell r="AI350">
            <v>87250000</v>
          </cell>
          <cell r="AJ350">
            <v>242582.6</v>
          </cell>
          <cell r="AK350">
            <v>0</v>
          </cell>
          <cell r="AL350">
            <v>279840</v>
          </cell>
          <cell r="AM350">
            <v>53280</v>
          </cell>
          <cell r="AN350">
            <v>3.7309512699153391</v>
          </cell>
          <cell r="AO350">
            <v>0.94294192571465285</v>
          </cell>
          <cell r="AP350">
            <v>75005</v>
          </cell>
          <cell r="AQ350">
            <v>56504.009999999995</v>
          </cell>
          <cell r="AR350">
            <v>131509.01</v>
          </cell>
          <cell r="AS350">
            <v>0.27051356576228253</v>
          </cell>
          <cell r="AT350">
            <v>0.2806531784204343</v>
          </cell>
          <cell r="AU350">
            <v>0.27487014007633392</v>
          </cell>
          <cell r="AV350">
            <v>20289.87</v>
          </cell>
          <cell r="AW350">
            <v>15858.030000000002</v>
          </cell>
          <cell r="AX350">
            <v>36147.9</v>
          </cell>
        </row>
        <row r="351">
          <cell r="B351">
            <v>1995</v>
          </cell>
          <cell r="C351">
            <v>427.5</v>
          </cell>
          <cell r="D351">
            <v>9394.5777777777785</v>
          </cell>
          <cell r="E351">
            <v>4016182</v>
          </cell>
          <cell r="F351">
            <v>86.333333333333329</v>
          </cell>
          <cell r="G351">
            <v>49765.45945945946</v>
          </cell>
          <cell r="H351">
            <v>4296418</v>
          </cell>
          <cell r="I351">
            <v>126529</v>
          </cell>
          <cell r="J351">
            <v>5364</v>
          </cell>
          <cell r="K351">
            <v>8444493</v>
          </cell>
          <cell r="L351">
            <v>84998700</v>
          </cell>
          <cell r="O351">
            <v>0</v>
          </cell>
          <cell r="P351">
            <v>84998700</v>
          </cell>
          <cell r="Q351">
            <v>93443193</v>
          </cell>
          <cell r="R351">
            <v>203069941.13040003</v>
          </cell>
          <cell r="S351">
            <v>3679080</v>
          </cell>
          <cell r="T351">
            <v>2376600</v>
          </cell>
          <cell r="U351">
            <v>5814600</v>
          </cell>
          <cell r="V351">
            <v>-33100</v>
          </cell>
          <cell r="W351">
            <v>98500</v>
          </cell>
          <cell r="X351">
            <v>237490</v>
          </cell>
          <cell r="Y351">
            <v>1402039.44</v>
          </cell>
          <cell r="Z351">
            <v>216645150.5704</v>
          </cell>
          <cell r="AA351">
            <v>310088343.5704</v>
          </cell>
          <cell r="AB351">
            <v>23464740.429600012</v>
          </cell>
          <cell r="AC351">
            <v>7.567114635598278E-2</v>
          </cell>
          <cell r="AD351">
            <v>333553084</v>
          </cell>
          <cell r="AE351">
            <v>293789544</v>
          </cell>
          <cell r="AF351">
            <v>237490</v>
          </cell>
          <cell r="AG351">
            <v>39526050</v>
          </cell>
          <cell r="AH351">
            <v>230199544</v>
          </cell>
          <cell r="AI351">
            <v>63590000</v>
          </cell>
          <cell r="AJ351">
            <v>237490</v>
          </cell>
          <cell r="AK351">
            <v>0</v>
          </cell>
          <cell r="AL351">
            <v>20908230</v>
          </cell>
          <cell r="AM351">
            <v>18617820</v>
          </cell>
          <cell r="AN351">
            <v>3.769347937743345</v>
          </cell>
          <cell r="AO351">
            <v>3.8808218883972558</v>
          </cell>
          <cell r="AP351">
            <v>5546909</v>
          </cell>
          <cell r="AQ351">
            <v>4797391</v>
          </cell>
          <cell r="AR351">
            <v>10344300</v>
          </cell>
          <cell r="AS351">
            <v>0.27865277220159912</v>
          </cell>
          <cell r="AT351">
            <v>0.30165204170350091</v>
          </cell>
          <cell r="AU351">
            <v>0.28931917674468066</v>
          </cell>
          <cell r="AV351">
            <v>1545661.57</v>
          </cell>
          <cell r="AW351">
            <v>1447142.79</v>
          </cell>
          <cell r="AX351">
            <v>2992804.3600000003</v>
          </cell>
        </row>
        <row r="352">
          <cell r="B352">
            <v>1996</v>
          </cell>
          <cell r="C352">
            <v>510.25</v>
          </cell>
          <cell r="D352">
            <v>11421.258206761391</v>
          </cell>
          <cell r="E352">
            <v>5827697</v>
          </cell>
          <cell r="F352">
            <v>98.083333333333329</v>
          </cell>
          <cell r="G352">
            <v>48678.23959218352</v>
          </cell>
          <cell r="H352">
            <v>4774524</v>
          </cell>
          <cell r="I352">
            <v>82080</v>
          </cell>
          <cell r="J352">
            <v>2708</v>
          </cell>
          <cell r="K352">
            <v>10687009</v>
          </cell>
          <cell r="L352">
            <v>173997928</v>
          </cell>
          <cell r="O352">
            <v>0</v>
          </cell>
          <cell r="P352">
            <v>173997928</v>
          </cell>
          <cell r="Q352">
            <v>184684937</v>
          </cell>
          <cell r="R352">
            <v>218468138.07279998</v>
          </cell>
          <cell r="S352">
            <v>3909240.0000000014</v>
          </cell>
          <cell r="T352">
            <v>2727479.9999999995</v>
          </cell>
          <cell r="U352">
            <v>6179520</v>
          </cell>
          <cell r="V352">
            <v>149400</v>
          </cell>
          <cell r="W352">
            <v>135300</v>
          </cell>
          <cell r="X352">
            <v>230170</v>
          </cell>
          <cell r="Y352">
            <v>8280</v>
          </cell>
          <cell r="Z352">
            <v>231807528.07279998</v>
          </cell>
          <cell r="AA352">
            <v>416492465.07279998</v>
          </cell>
          <cell r="AB352">
            <v>27635045.927200027</v>
          </cell>
          <cell r="AC352">
            <v>6.6351850860902395E-2</v>
          </cell>
          <cell r="AD352">
            <v>444127511</v>
          </cell>
          <cell r="AE352">
            <v>339342001</v>
          </cell>
          <cell r="AF352">
            <v>230170</v>
          </cell>
          <cell r="AG352">
            <v>104555340</v>
          </cell>
          <cell r="AH352">
            <v>228992001</v>
          </cell>
          <cell r="AI352">
            <v>110350000</v>
          </cell>
          <cell r="AJ352">
            <v>230170</v>
          </cell>
          <cell r="AK352">
            <v>0</v>
          </cell>
          <cell r="AL352">
            <v>57872550</v>
          </cell>
          <cell r="AM352">
            <v>46682790</v>
          </cell>
          <cell r="AN352">
            <v>3.9174644812235</v>
          </cell>
          <cell r="AO352">
            <v>3.7916092673153008</v>
          </cell>
          <cell r="AP352">
            <v>14772961</v>
          </cell>
          <cell r="AQ352">
            <v>12312131</v>
          </cell>
          <cell r="AR352">
            <v>27085092</v>
          </cell>
          <cell r="AS352">
            <v>0.30255676096349271</v>
          </cell>
          <cell r="AT352">
            <v>0.31478989705356447</v>
          </cell>
          <cell r="AU352">
            <v>0.30811760506480834</v>
          </cell>
          <cell r="AV352">
            <v>4469659.2300000004</v>
          </cell>
          <cell r="AW352">
            <v>3875734.4499999997</v>
          </cell>
          <cell r="AX352">
            <v>8345393.6799999997</v>
          </cell>
        </row>
        <row r="354">
          <cell r="B354">
            <v>1998</v>
          </cell>
          <cell r="C354">
            <v>357</v>
          </cell>
          <cell r="D354">
            <v>9407.6834733893556</v>
          </cell>
          <cell r="E354">
            <v>3358543</v>
          </cell>
          <cell r="F354">
            <v>87.75</v>
          </cell>
          <cell r="G354">
            <v>39123.783475783479</v>
          </cell>
          <cell r="H354">
            <v>3433112</v>
          </cell>
          <cell r="I354">
            <v>85680</v>
          </cell>
          <cell r="J354">
            <v>0</v>
          </cell>
          <cell r="K354">
            <v>6877335</v>
          </cell>
          <cell r="L354">
            <v>16619999.999999996</v>
          </cell>
          <cell r="O354">
            <v>0</v>
          </cell>
          <cell r="P354">
            <v>16619999.999999996</v>
          </cell>
          <cell r="Q354">
            <v>23497334.999999993</v>
          </cell>
          <cell r="R354">
            <v>206838665</v>
          </cell>
          <cell r="S354">
            <v>4007640</v>
          </cell>
          <cell r="T354">
            <v>2731920</v>
          </cell>
          <cell r="U354">
            <v>6667554</v>
          </cell>
          <cell r="V354">
            <v>177830</v>
          </cell>
          <cell r="W354">
            <v>189300</v>
          </cell>
          <cell r="X354">
            <v>258590</v>
          </cell>
          <cell r="Y354">
            <v>1768685</v>
          </cell>
          <cell r="Z354">
            <v>222640184</v>
          </cell>
          <cell r="AA354">
            <v>246137519</v>
          </cell>
          <cell r="AB354">
            <v>15139866.999999993</v>
          </cell>
          <cell r="AC354">
            <v>6.1509789574177E-2</v>
          </cell>
          <cell r="AD354">
            <v>261277386</v>
          </cell>
          <cell r="AE354">
            <v>253819666</v>
          </cell>
          <cell r="AF354">
            <v>258590</v>
          </cell>
          <cell r="AG354">
            <v>7199130</v>
          </cell>
          <cell r="AH354">
            <v>190429666</v>
          </cell>
          <cell r="AI354">
            <v>63390000</v>
          </cell>
          <cell r="AJ354">
            <v>258590</v>
          </cell>
          <cell r="AK354">
            <v>0</v>
          </cell>
          <cell r="AL354">
            <v>2640780</v>
          </cell>
          <cell r="AM354">
            <v>4558350</v>
          </cell>
          <cell r="AN354">
            <v>3.8362631887072851</v>
          </cell>
          <cell r="AO354">
            <v>3.4854460539032774</v>
          </cell>
          <cell r="AP354">
            <v>688373</v>
          </cell>
          <cell r="AQ354">
            <v>1307824</v>
          </cell>
          <cell r="AR354">
            <v>1996197</v>
          </cell>
          <cell r="AS354">
            <v>0.28629661535243245</v>
          </cell>
          <cell r="AT354">
            <v>0.33654754003596821</v>
          </cell>
          <cell r="AU354">
            <v>0.3192188997378515</v>
          </cell>
          <cell r="AV354">
            <v>197078.86</v>
          </cell>
          <cell r="AW354">
            <v>440144.95000000007</v>
          </cell>
          <cell r="AX354">
            <v>637223.80999999994</v>
          </cell>
        </row>
        <row r="355">
          <cell r="B355">
            <v>1999</v>
          </cell>
          <cell r="C355">
            <v>241.5</v>
          </cell>
          <cell r="D355">
            <v>9003.1511387163555</v>
          </cell>
          <cell r="E355">
            <v>2174261</v>
          </cell>
          <cell r="F355">
            <v>73.5</v>
          </cell>
          <cell r="G355">
            <v>36033.972789115644</v>
          </cell>
          <cell r="H355">
            <v>2648497</v>
          </cell>
          <cell r="I355">
            <v>86560</v>
          </cell>
          <cell r="J355">
            <v>0</v>
          </cell>
          <cell r="K355">
            <v>4909318</v>
          </cell>
          <cell r="L355">
            <v>1556400</v>
          </cell>
          <cell r="O355">
            <v>0</v>
          </cell>
          <cell r="P355">
            <v>1556400</v>
          </cell>
          <cell r="Q355">
            <v>6465718</v>
          </cell>
          <cell r="R355">
            <v>208570026.00000006</v>
          </cell>
          <cell r="S355">
            <v>3937320.0000000005</v>
          </cell>
          <cell r="T355">
            <v>2804640.0000000005</v>
          </cell>
          <cell r="U355">
            <v>6433626</v>
          </cell>
          <cell r="V355">
            <v>186640</v>
          </cell>
          <cell r="W355">
            <v>188520</v>
          </cell>
          <cell r="X355">
            <v>267639.59999999998</v>
          </cell>
          <cell r="Y355">
            <v>562464</v>
          </cell>
          <cell r="Z355">
            <v>222950875.60000002</v>
          </cell>
          <cell r="AA355">
            <v>229416593.60000002</v>
          </cell>
          <cell r="AB355">
            <v>16309785.99999994</v>
          </cell>
          <cell r="AC355">
            <v>7.1092442547712631E-2</v>
          </cell>
          <cell r="AD355">
            <v>245726379.59999999</v>
          </cell>
          <cell r="AE355">
            <v>233124830</v>
          </cell>
          <cell r="AF355">
            <v>267639.59999999998</v>
          </cell>
          <cell r="AG355">
            <v>12333910</v>
          </cell>
          <cell r="AH355">
            <v>194734830</v>
          </cell>
          <cell r="AI355">
            <v>38390000</v>
          </cell>
          <cell r="AJ355">
            <v>267639.59999999998</v>
          </cell>
          <cell r="AK355">
            <v>0</v>
          </cell>
          <cell r="AL355">
            <v>10499980</v>
          </cell>
          <cell r="AM355">
            <v>1833930</v>
          </cell>
          <cell r="AN355">
            <v>3.7369136593351842</v>
          </cell>
          <cell r="AO355">
            <v>3.0919372215000682</v>
          </cell>
          <cell r="AP355">
            <v>2809800</v>
          </cell>
          <cell r="AQ355">
            <v>593133</v>
          </cell>
          <cell r="AR355">
            <v>3402933</v>
          </cell>
          <cell r="AS355">
            <v>0.24095247348565735</v>
          </cell>
          <cell r="AT355">
            <v>0.3167218482195393</v>
          </cell>
          <cell r="AU355">
            <v>0.25415911509277439</v>
          </cell>
          <cell r="AV355">
            <v>677028.26</v>
          </cell>
          <cell r="AW355">
            <v>187858.18</v>
          </cell>
          <cell r="AX355">
            <v>864886.44</v>
          </cell>
        </row>
        <row r="356">
          <cell r="B356">
            <v>2000</v>
          </cell>
          <cell r="C356">
            <v>217.25</v>
          </cell>
          <cell r="D356">
            <v>8031.4384349827387</v>
          </cell>
          <cell r="E356">
            <v>1744830</v>
          </cell>
          <cell r="F356">
            <v>69.666666666666671</v>
          </cell>
          <cell r="G356">
            <v>37835.942583732052</v>
          </cell>
          <cell r="H356">
            <v>2635904</v>
          </cell>
          <cell r="I356">
            <v>87360</v>
          </cell>
          <cell r="J356">
            <v>2520</v>
          </cell>
          <cell r="K356">
            <v>4470614</v>
          </cell>
          <cell r="L356">
            <v>2304000</v>
          </cell>
          <cell r="O356">
            <v>0</v>
          </cell>
          <cell r="P356">
            <v>2304000</v>
          </cell>
          <cell r="Q356">
            <v>6774614</v>
          </cell>
          <cell r="R356">
            <v>204591740</v>
          </cell>
          <cell r="S356">
            <v>3817920</v>
          </cell>
          <cell r="T356">
            <v>2921280</v>
          </cell>
          <cell r="U356">
            <v>6419448</v>
          </cell>
          <cell r="V356">
            <v>178930</v>
          </cell>
          <cell r="W356">
            <v>185180</v>
          </cell>
          <cell r="X356">
            <v>385344</v>
          </cell>
          <cell r="Y356">
            <v>2555760</v>
          </cell>
          <cell r="Z356">
            <v>221055602</v>
          </cell>
          <cell r="AA356">
            <v>227830216</v>
          </cell>
          <cell r="AB356">
            <v>16270797</v>
          </cell>
          <cell r="AC356">
            <v>7.1416326094340357E-2</v>
          </cell>
          <cell r="AD356">
            <v>244101013</v>
          </cell>
          <cell r="AE356">
            <v>242964244</v>
          </cell>
          <cell r="AF356">
            <v>408599</v>
          </cell>
          <cell r="AG356">
            <v>728170</v>
          </cell>
          <cell r="AH356">
            <v>186654244</v>
          </cell>
          <cell r="AI356">
            <v>56310000</v>
          </cell>
          <cell r="AJ356">
            <v>249690</v>
          </cell>
          <cell r="AK356">
            <v>158909</v>
          </cell>
          <cell r="AL356">
            <v>528880</v>
          </cell>
          <cell r="AM356">
            <v>199290</v>
          </cell>
          <cell r="AN356">
            <v>2.2008605694406298</v>
          </cell>
          <cell r="AO356">
            <v>1.1569341158849857</v>
          </cell>
          <cell r="AP356">
            <v>240306</v>
          </cell>
          <cell r="AQ356">
            <v>172257</v>
          </cell>
          <cell r="AR356">
            <v>412563</v>
          </cell>
          <cell r="AS356">
            <v>0.37176816225978543</v>
          </cell>
          <cell r="AT356">
            <v>0.33593578200015095</v>
          </cell>
          <cell r="AU356">
            <v>0.35680710582383773</v>
          </cell>
          <cell r="AV356">
            <v>89338.12</v>
          </cell>
          <cell r="AW356">
            <v>57867.29</v>
          </cell>
          <cell r="AX356">
            <v>147205.40999999997</v>
          </cell>
        </row>
        <row r="357">
          <cell r="B357">
            <v>2001</v>
          </cell>
          <cell r="C357">
            <v>248.83333333333334</v>
          </cell>
          <cell r="D357">
            <v>7174.778298727394</v>
          </cell>
          <cell r="E357">
            <v>1785324</v>
          </cell>
          <cell r="F357">
            <v>69.833333333333329</v>
          </cell>
          <cell r="G357">
            <v>38930.806682577568</v>
          </cell>
          <cell r="H357">
            <v>2718668</v>
          </cell>
          <cell r="I357">
            <v>92460</v>
          </cell>
          <cell r="J357">
            <v>2520</v>
          </cell>
          <cell r="K357">
            <v>4598972</v>
          </cell>
          <cell r="L357">
            <v>5090400</v>
          </cell>
          <cell r="M357">
            <v>0</v>
          </cell>
          <cell r="N357">
            <v>0</v>
          </cell>
          <cell r="O357">
            <v>0</v>
          </cell>
          <cell r="P357">
            <v>5090400</v>
          </cell>
          <cell r="Q357">
            <v>9689372</v>
          </cell>
          <cell r="R357">
            <v>202462240</v>
          </cell>
          <cell r="S357">
            <v>4044720</v>
          </cell>
          <cell r="T357">
            <v>2778720</v>
          </cell>
          <cell r="U357">
            <v>6455652</v>
          </cell>
          <cell r="V357">
            <v>163600.00000000006</v>
          </cell>
          <cell r="W357">
            <v>207670</v>
          </cell>
          <cell r="X357">
            <v>973368.5</v>
          </cell>
          <cell r="Y357">
            <v>4979160</v>
          </cell>
          <cell r="Z357">
            <v>222065130.5</v>
          </cell>
          <cell r="AA357">
            <v>231754502.5</v>
          </cell>
          <cell r="AB357">
            <v>18143456.919999998</v>
          </cell>
          <cell r="AC357">
            <v>7.8287397760481478E-2</v>
          </cell>
          <cell r="AD357">
            <v>249897959.42000002</v>
          </cell>
          <cell r="AE357">
            <v>248554898</v>
          </cell>
          <cell r="AF357">
            <v>1112511.42</v>
          </cell>
          <cell r="AG357">
            <v>230550</v>
          </cell>
          <cell r="AH357">
            <v>141114898</v>
          </cell>
          <cell r="AI357">
            <v>107440000</v>
          </cell>
          <cell r="AJ357">
            <v>199090</v>
          </cell>
          <cell r="AK357">
            <v>913421.42</v>
          </cell>
          <cell r="AL357">
            <v>125760</v>
          </cell>
          <cell r="AM357">
            <v>104790</v>
          </cell>
          <cell r="AN357">
            <v>2.7998931338498529</v>
          </cell>
          <cell r="AO357">
            <v>0.78827405668893302</v>
          </cell>
          <cell r="AP357">
            <v>44916</v>
          </cell>
          <cell r="AQ357">
            <v>132936</v>
          </cell>
          <cell r="AR357">
            <v>177852</v>
          </cell>
          <cell r="AS357">
            <v>0.29356843886365658</v>
          </cell>
          <cell r="AT357">
            <v>0.37650418246374201</v>
          </cell>
          <cell r="AU357">
            <v>0.35555900411578167</v>
          </cell>
          <cell r="AV357">
            <v>13185.919999999998</v>
          </cell>
          <cell r="AW357">
            <v>50050.960000000006</v>
          </cell>
          <cell r="AX357">
            <v>63236.88</v>
          </cell>
        </row>
        <row r="358">
          <cell r="B358">
            <v>2002</v>
          </cell>
          <cell r="C358">
            <v>267.66666666666669</v>
          </cell>
          <cell r="D358">
            <v>7196.6488169364875</v>
          </cell>
          <cell r="E358">
            <v>1926303</v>
          </cell>
          <cell r="F358">
            <v>71.583333333333329</v>
          </cell>
          <cell r="G358">
            <v>39837.233993015136</v>
          </cell>
          <cell r="H358">
            <v>2851682</v>
          </cell>
          <cell r="I358">
            <v>97296</v>
          </cell>
          <cell r="J358">
            <v>2400</v>
          </cell>
          <cell r="K358">
            <v>4877681</v>
          </cell>
          <cell r="L358">
            <v>4020000</v>
          </cell>
          <cell r="M358">
            <v>0</v>
          </cell>
          <cell r="N358">
            <v>0</v>
          </cell>
          <cell r="O358">
            <v>0</v>
          </cell>
          <cell r="P358">
            <v>4020000</v>
          </cell>
          <cell r="Q358">
            <v>8897681</v>
          </cell>
          <cell r="R358">
            <v>205970480.00000003</v>
          </cell>
          <cell r="S358">
            <v>4139880.0000000019</v>
          </cell>
          <cell r="T358">
            <v>2688839.9999999991</v>
          </cell>
          <cell r="U358">
            <v>6456240</v>
          </cell>
          <cell r="V358">
            <v>180050.00000000006</v>
          </cell>
          <cell r="W358">
            <v>213009.99999999991</v>
          </cell>
          <cell r="X358">
            <v>1041346.0000000001</v>
          </cell>
          <cell r="Y358">
            <v>8126620</v>
          </cell>
          <cell r="Z358">
            <v>228816466.00000009</v>
          </cell>
          <cell r="AA358">
            <v>237714147.00000009</v>
          </cell>
          <cell r="AB358">
            <v>19412710.999999944</v>
          </cell>
          <cell r="AC358">
            <v>8.1664096331632866E-2</v>
          </cell>
          <cell r="AD358">
            <v>257126858</v>
          </cell>
          <cell r="AE358">
            <v>255328761</v>
          </cell>
          <cell r="AF358">
            <v>1087107</v>
          </cell>
          <cell r="AG358">
            <v>710990</v>
          </cell>
          <cell r="AH358">
            <v>169188761</v>
          </cell>
          <cell r="AI358">
            <v>86140000</v>
          </cell>
          <cell r="AJ358">
            <v>169540</v>
          </cell>
          <cell r="AK358">
            <v>917567.00000000012</v>
          </cell>
          <cell r="AL358">
            <v>530390</v>
          </cell>
          <cell r="AM358">
            <v>180600</v>
          </cell>
          <cell r="AN358">
            <v>4.0702484095496088</v>
          </cell>
          <cell r="AO358">
            <v>1.2440072739295751</v>
          </cell>
          <cell r="AP358">
            <v>130309</v>
          </cell>
          <cell r="AQ358">
            <v>145176</v>
          </cell>
          <cell r="AR358">
            <v>275485</v>
          </cell>
          <cell r="AS358">
            <v>0.42306632696129964</v>
          </cell>
          <cell r="AT358">
            <v>0.40110149060450762</v>
          </cell>
          <cell r="AU358">
            <v>0.41149122456758075</v>
          </cell>
          <cell r="AV358">
            <v>55129.35</v>
          </cell>
          <cell r="AW358">
            <v>58230.31</v>
          </cell>
          <cell r="AX358">
            <v>113359.65999999999</v>
          </cell>
        </row>
        <row r="359">
          <cell r="B359">
            <v>2003</v>
          </cell>
          <cell r="C359">
            <v>282.66666666666669</v>
          </cell>
          <cell r="D359">
            <v>7224.6084905660373</v>
          </cell>
          <cell r="E359">
            <v>2042156</v>
          </cell>
          <cell r="F359">
            <v>73.583333333333329</v>
          </cell>
          <cell r="G359">
            <v>41305.454133635336</v>
          </cell>
          <cell r="H359">
            <v>3039393</v>
          </cell>
          <cell r="I359">
            <v>97296</v>
          </cell>
          <cell r="J359">
            <v>2373</v>
          </cell>
          <cell r="K359">
            <v>5181218</v>
          </cell>
          <cell r="L359">
            <v>3827760</v>
          </cell>
          <cell r="M359">
            <v>0</v>
          </cell>
          <cell r="N359">
            <v>0</v>
          </cell>
          <cell r="O359">
            <v>0</v>
          </cell>
          <cell r="P359">
            <v>3827760</v>
          </cell>
          <cell r="Q359">
            <v>9008978</v>
          </cell>
          <cell r="R359">
            <v>215269395</v>
          </cell>
          <cell r="S359">
            <v>4187879.9999999991</v>
          </cell>
          <cell r="T359">
            <v>2603519.9999999991</v>
          </cell>
          <cell r="U359">
            <v>6364260.0000000009</v>
          </cell>
          <cell r="V359">
            <v>208110.00000000012</v>
          </cell>
          <cell r="W359">
            <v>223420.00000000012</v>
          </cell>
          <cell r="X359">
            <v>874123.99999999977</v>
          </cell>
          <cell r="Y359">
            <v>13039105</v>
          </cell>
          <cell r="Z359">
            <v>242769814</v>
          </cell>
          <cell r="AA359">
            <v>251778792</v>
          </cell>
          <cell r="AB359">
            <v>19110200.000000011</v>
          </cell>
          <cell r="AC359">
            <v>7.5900753388315603E-2</v>
          </cell>
          <cell r="AD359">
            <v>270888992</v>
          </cell>
          <cell r="AE359">
            <v>269711114</v>
          </cell>
          <cell r="AF359">
            <v>925897.99999999988</v>
          </cell>
          <cell r="AG359">
            <v>251980</v>
          </cell>
          <cell r="AH359">
            <v>208321114</v>
          </cell>
          <cell r="AI359">
            <v>61390000</v>
          </cell>
          <cell r="AJ359">
            <v>214529.99999999985</v>
          </cell>
          <cell r="AK359">
            <v>711368</v>
          </cell>
          <cell r="AL359">
            <v>137950</v>
          </cell>
          <cell r="AM359">
            <v>114030</v>
          </cell>
          <cell r="AN359">
            <v>3.1373663861723902</v>
          </cell>
          <cell r="AO359">
            <v>1.0704730433803029</v>
          </cell>
          <cell r="AP359">
            <v>43970</v>
          </cell>
          <cell r="AQ359">
            <v>106523</v>
          </cell>
          <cell r="AR359">
            <v>150493</v>
          </cell>
          <cell r="AS359">
            <v>0.41550852854218784</v>
          </cell>
          <cell r="AT359">
            <v>0.45905888869070527</v>
          </cell>
          <cell r="AU359">
            <v>0.44633464679420298</v>
          </cell>
          <cell r="AV359">
            <v>18269.91</v>
          </cell>
          <cell r="AW359">
            <v>48900.329999999994</v>
          </cell>
          <cell r="AX359">
            <v>67170.239999999991</v>
          </cell>
        </row>
        <row r="373">
          <cell r="B373" t="str">
            <v>CHANGE</v>
          </cell>
          <cell r="C373" t="str">
            <v>Residential</v>
          </cell>
          <cell r="F373" t="str">
            <v>Commercial</v>
          </cell>
          <cell r="I373" t="str">
            <v>ST Lites</v>
          </cell>
          <cell r="J373" t="str">
            <v>SP Lites</v>
          </cell>
          <cell r="K373" t="str">
            <v>Total</v>
          </cell>
          <cell r="L373" t="str">
            <v>Industrial</v>
          </cell>
          <cell r="M373" t="str">
            <v>Measured</v>
          </cell>
          <cell r="N373" t="str">
            <v>Billing</v>
          </cell>
          <cell r="O373" t="str">
            <v>Industrial</v>
          </cell>
          <cell r="P373" t="str">
            <v>Industrial</v>
          </cell>
          <cell r="Q373" t="str">
            <v>Retail</v>
          </cell>
          <cell r="R373" t="str">
            <v>Whse</v>
          </cell>
          <cell r="S373" t="str">
            <v>Carmacks</v>
          </cell>
          <cell r="T373" t="str">
            <v>Ross Rvr</v>
          </cell>
          <cell r="U373" t="str">
            <v>Haines Jn</v>
          </cell>
          <cell r="V373" t="str">
            <v>Creek</v>
          </cell>
          <cell r="W373" t="str">
            <v>River PT</v>
          </cell>
          <cell r="X373" t="str">
            <v>Turbine</v>
          </cell>
          <cell r="Y373" t="str">
            <v>Sales</v>
          </cell>
          <cell r="Z373" t="str">
            <v>P. Pwr</v>
          </cell>
          <cell r="AA373" t="str">
            <v>Total</v>
          </cell>
          <cell r="AB373" t="str">
            <v>Losses</v>
          </cell>
          <cell r="AC373" t="str">
            <v>Losses</v>
          </cell>
        </row>
        <row r="374">
          <cell r="B374" t="str">
            <v>%</v>
          </cell>
          <cell r="C374" t="str">
            <v>Cust</v>
          </cell>
          <cell r="D374" t="str">
            <v>Use</v>
          </cell>
          <cell r="E374" t="str">
            <v>Sales</v>
          </cell>
          <cell r="F374" t="str">
            <v>Cust</v>
          </cell>
          <cell r="G374" t="str">
            <v>Use</v>
          </cell>
          <cell r="H374" t="str">
            <v>Sales</v>
          </cell>
          <cell r="I374" t="str">
            <v>Sales</v>
          </cell>
          <cell r="J374" t="str">
            <v>Sales</v>
          </cell>
          <cell r="K374" t="str">
            <v>Sales</v>
          </cell>
          <cell r="L374" t="str">
            <v>Sales</v>
          </cell>
          <cell r="M374" t="str">
            <v>Demand</v>
          </cell>
          <cell r="N374" t="str">
            <v>Demand</v>
          </cell>
          <cell r="O374" t="str">
            <v>Sales</v>
          </cell>
          <cell r="P374" t="str">
            <v>Sales</v>
          </cell>
          <cell r="Q374" t="str">
            <v>Sales</v>
          </cell>
          <cell r="AA374" t="str">
            <v>Sales</v>
          </cell>
          <cell r="AD374" t="str">
            <v>Total</v>
          </cell>
          <cell r="AE374" t="str">
            <v>Hydro</v>
          </cell>
          <cell r="AF374" t="str">
            <v>Wind</v>
          </cell>
          <cell r="AG374" t="str">
            <v>Diesel</v>
          </cell>
          <cell r="AH374" t="str">
            <v>Whse</v>
          </cell>
          <cell r="AI374" t="str">
            <v>Aishihik</v>
          </cell>
          <cell r="AJ374" t="str">
            <v>Whse</v>
          </cell>
          <cell r="AK374" t="str">
            <v>Faro</v>
          </cell>
          <cell r="AL374" t="str">
            <v>Whse</v>
          </cell>
          <cell r="AM374" t="str">
            <v>Faro</v>
          </cell>
          <cell r="AN374" t="str">
            <v>Whse</v>
          </cell>
          <cell r="AO374" t="str">
            <v>Faro</v>
          </cell>
          <cell r="AP374" t="str">
            <v>Whse</v>
          </cell>
          <cell r="AQ374" t="str">
            <v>Faro</v>
          </cell>
          <cell r="AR374" t="str">
            <v>Total</v>
          </cell>
          <cell r="AS374" t="str">
            <v>Whse</v>
          </cell>
          <cell r="AT374" t="str">
            <v>Faro</v>
          </cell>
          <cell r="AU374" t="str">
            <v>Total</v>
          </cell>
          <cell r="AV374" t="str">
            <v>Whse</v>
          </cell>
          <cell r="AW374" t="str">
            <v>Faro</v>
          </cell>
          <cell r="AX374" t="str">
            <v>Total</v>
          </cell>
        </row>
        <row r="375">
          <cell r="D375" t="str">
            <v>KWh/Cust</v>
          </cell>
          <cell r="E375" t="str">
            <v>KWh</v>
          </cell>
          <cell r="G375" t="str">
            <v>KWh</v>
          </cell>
          <cell r="H375" t="str">
            <v>KWh</v>
          </cell>
          <cell r="I375" t="str">
            <v>KWh</v>
          </cell>
          <cell r="J375" t="str">
            <v>KWh</v>
          </cell>
          <cell r="K375" t="str">
            <v>KWh</v>
          </cell>
          <cell r="L375" t="str">
            <v>KWh</v>
          </cell>
          <cell r="M375" t="str">
            <v>KVA</v>
          </cell>
          <cell r="N375" t="str">
            <v>KVA</v>
          </cell>
          <cell r="O375" t="str">
            <v>KWh</v>
          </cell>
          <cell r="P375" t="str">
            <v>KWh</v>
          </cell>
          <cell r="Q375" t="str">
            <v>KWh</v>
          </cell>
          <cell r="AA375" t="str">
            <v>KWh</v>
          </cell>
          <cell r="AB375" t="str">
            <v>KWh</v>
          </cell>
          <cell r="AC375" t="str">
            <v>%</v>
          </cell>
          <cell r="AD375" t="str">
            <v>KWh</v>
          </cell>
          <cell r="AE375" t="str">
            <v>KWh</v>
          </cell>
          <cell r="AF375" t="str">
            <v>KWh</v>
          </cell>
          <cell r="AG375" t="str">
            <v>KWh</v>
          </cell>
          <cell r="AH375" t="str">
            <v>KWh</v>
          </cell>
          <cell r="AI375" t="str">
            <v>KWh</v>
          </cell>
          <cell r="AJ375" t="str">
            <v>KWh</v>
          </cell>
          <cell r="AK375" t="str">
            <v>KWh</v>
          </cell>
          <cell r="AL375" t="str">
            <v>KWh</v>
          </cell>
          <cell r="AM375" t="str">
            <v>KWh</v>
          </cell>
          <cell r="AN375" t="str">
            <v>KWh/L</v>
          </cell>
          <cell r="AO375" t="str">
            <v>KWh/L</v>
          </cell>
          <cell r="AS375" t="str">
            <v>$/L</v>
          </cell>
          <cell r="AT375" t="str">
            <v>$/L</v>
          </cell>
          <cell r="AU375" t="str">
            <v>$/L</v>
          </cell>
          <cell r="AV375" t="str">
            <v>$</v>
          </cell>
          <cell r="AW375" t="str">
            <v>$</v>
          </cell>
          <cell r="AX375" t="str">
            <v>$</v>
          </cell>
        </row>
        <row r="377">
          <cell r="B377" t="str">
            <v>1986</v>
          </cell>
        </row>
        <row r="378">
          <cell r="B378">
            <v>1987</v>
          </cell>
          <cell r="C378">
            <v>61.100260416666671</v>
          </cell>
          <cell r="D378">
            <v>18.230757527769349</v>
          </cell>
          <cell r="E378">
            <v>90.470058269834169</v>
          </cell>
          <cell r="F378">
            <v>12.866242038216535</v>
          </cell>
          <cell r="G378">
            <v>-4.3637818664736372</v>
          </cell>
          <cell r="H378">
            <v>7.9410054347825998</v>
          </cell>
          <cell r="I378">
            <v>0</v>
          </cell>
          <cell r="J378">
            <v>0</v>
          </cell>
          <cell r="K378">
            <v>-15.211642731070562</v>
          </cell>
          <cell r="L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row>
        <row r="379">
          <cell r="B379">
            <v>1988</v>
          </cell>
          <cell r="C379">
            <v>8.628005657708627</v>
          </cell>
          <cell r="D379">
            <v>4.6849980153510051</v>
          </cell>
          <cell r="E379">
            <v>13.717225566887659</v>
          </cell>
          <cell r="F379">
            <v>4.1760722347629953</v>
          </cell>
          <cell r="G379">
            <v>-3.9842359583166176</v>
          </cell>
          <cell r="H379">
            <v>2.5451704823664656E-2</v>
          </cell>
          <cell r="I379">
            <v>0</v>
          </cell>
          <cell r="J379">
            <v>0</v>
          </cell>
          <cell r="K379">
            <v>-12.759202301815654</v>
          </cell>
          <cell r="L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row>
        <row r="380">
          <cell r="B380">
            <v>1989</v>
          </cell>
          <cell r="C380">
            <v>13.523065476190466</v>
          </cell>
          <cell r="D380">
            <v>9.26034158773823</v>
          </cell>
          <cell r="E380">
            <v>24.035689120157432</v>
          </cell>
          <cell r="F380">
            <v>5.2004333694474436</v>
          </cell>
          <cell r="G380">
            <v>2.862013036109623</v>
          </cell>
          <cell r="H380">
            <v>8.2112834865248452</v>
          </cell>
          <cell r="I380">
            <v>0</v>
          </cell>
          <cell r="J380">
            <v>0</v>
          </cell>
          <cell r="K380">
            <v>0.59052119074134435</v>
          </cell>
          <cell r="L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row>
        <row r="381">
          <cell r="B381">
            <v>1990</v>
          </cell>
          <cell r="C381">
            <v>1.9990168769457695</v>
          </cell>
          <cell r="D381">
            <v>4.9253309846623683</v>
          </cell>
          <cell r="E381">
            <v>7.0228060592369523</v>
          </cell>
          <cell r="F381">
            <v>10.813594232749747</v>
          </cell>
          <cell r="G381">
            <v>8.276953907066753</v>
          </cell>
          <cell r="H381">
            <v>19.985584350158405</v>
          </cell>
          <cell r="I381">
            <v>0</v>
          </cell>
          <cell r="J381">
            <v>0</v>
          </cell>
          <cell r="K381">
            <v>-5.1996561294079697</v>
          </cell>
          <cell r="L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row>
        <row r="382">
          <cell r="B382">
            <v>1991</v>
          </cell>
          <cell r="C382">
            <v>4.530120481927713</v>
          </cell>
          <cell r="D382">
            <v>-5.9733080428503227</v>
          </cell>
          <cell r="E382">
            <v>-1.7137856120204131</v>
          </cell>
          <cell r="F382">
            <v>5.5762081784386686</v>
          </cell>
          <cell r="G382">
            <v>-3.0325499826859947</v>
          </cell>
          <cell r="H382">
            <v>2.3745568956028862</v>
          </cell>
          <cell r="I382">
            <v>0</v>
          </cell>
          <cell r="J382">
            <v>0</v>
          </cell>
          <cell r="K382">
            <v>12.795731830803359</v>
          </cell>
          <cell r="L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row>
        <row r="383">
          <cell r="B383">
            <v>1992</v>
          </cell>
          <cell r="C383">
            <v>9.2208390963577358E-2</v>
          </cell>
          <cell r="D383">
            <v>-3.3680887147805927</v>
          </cell>
          <cell r="E383">
            <v>-3.2789859842271452</v>
          </cell>
          <cell r="F383">
            <v>0.17605633802815213</v>
          </cell>
          <cell r="G383">
            <v>0.59617382558632137</v>
          </cell>
          <cell r="H383">
            <v>0.77327976542009846</v>
          </cell>
          <cell r="I383">
            <v>0</v>
          </cell>
          <cell r="J383">
            <v>0</v>
          </cell>
          <cell r="K383">
            <v>26.286380021984112</v>
          </cell>
          <cell r="L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row>
        <row r="384">
          <cell r="B384">
            <v>1993</v>
          </cell>
          <cell r="C384">
            <v>-23.921387993244281</v>
          </cell>
          <cell r="D384">
            <v>0.21023694331536724</v>
          </cell>
          <cell r="E384">
            <v>-23.761442644844511</v>
          </cell>
          <cell r="F384">
            <v>-10.896309314586993</v>
          </cell>
          <cell r="G384">
            <v>-12.007272167272331</v>
          </cell>
          <cell r="H384">
            <v>-21.595231966269012</v>
          </cell>
          <cell r="I384">
            <v>0</v>
          </cell>
          <cell r="J384">
            <v>0</v>
          </cell>
          <cell r="K384">
            <v>1.6087527269338153</v>
          </cell>
          <cell r="L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row>
        <row r="385">
          <cell r="B385">
            <v>1994</v>
          </cell>
          <cell r="C385">
            <v>-43.24924318869828</v>
          </cell>
          <cell r="D385">
            <v>-12.136240904312412</v>
          </cell>
          <cell r="E385">
            <v>-50.136651750338345</v>
          </cell>
          <cell r="F385">
            <v>-15.187376725838265</v>
          </cell>
          <cell r="G385">
            <v>-4.7758556763041859</v>
          </cell>
          <cell r="H385">
            <v>-19.237905208699789</v>
          </cell>
          <cell r="I385">
            <v>-35.31817749453058</v>
          </cell>
          <cell r="J385">
            <v>-19.6551724137931</v>
          </cell>
          <cell r="K385">
            <v>797.45142027390284</v>
          </cell>
          <cell r="L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row>
        <row r="386">
          <cell r="B386">
            <v>1995</v>
          </cell>
          <cell r="C386">
            <v>82.432432432432435</v>
          </cell>
          <cell r="D386">
            <v>-5.0344161307512074</v>
          </cell>
          <cell r="E386">
            <v>73.248024626332239</v>
          </cell>
          <cell r="F386">
            <v>20.465116279069751</v>
          </cell>
          <cell r="G386">
            <v>5.8306168279934178</v>
          </cell>
          <cell r="H386">
            <v>27.48897562069903</v>
          </cell>
          <cell r="I386">
            <v>55.060049019607838</v>
          </cell>
          <cell r="J386">
            <v>91.845493562231752</v>
          </cell>
          <cell r="K386">
            <v>46.285882469516302</v>
          </cell>
          <cell r="L386">
            <v>1297.223592070224</v>
          </cell>
          <cell r="O386">
            <v>-100</v>
          </cell>
          <cell r="P386">
            <v>1274.2787351527122</v>
          </cell>
          <cell r="Q386">
            <v>681.45676661233006</v>
          </cell>
          <cell r="R386">
            <v>2.3376513694570944</v>
          </cell>
          <cell r="S386">
            <v>0.16335064850208081</v>
          </cell>
          <cell r="T386">
            <v>-0.70690865336410225</v>
          </cell>
          <cell r="U386">
            <v>2.0857473928157511</v>
          </cell>
          <cell r="V386">
            <v>-448.42105263157902</v>
          </cell>
          <cell r="W386">
            <v>29.776021080368899</v>
          </cell>
          <cell r="X386">
            <v>-2.0993261676641284</v>
          </cell>
          <cell r="Y386">
            <v>0</v>
          </cell>
          <cell r="Z386">
            <v>2.9087069395023368</v>
          </cell>
          <cell r="AA386">
            <v>39.378542437869783</v>
          </cell>
          <cell r="AB386">
            <v>26.394872014600558</v>
          </cell>
          <cell r="AC386">
            <v>-9.315401206076535</v>
          </cell>
          <cell r="AD386">
            <v>38.3785708439476</v>
          </cell>
          <cell r="AE386">
            <v>22.173977586049286</v>
          </cell>
          <cell r="AF386">
            <v>-2.0993261676641284</v>
          </cell>
          <cell r="AG386">
            <v>11765.408861671471</v>
          </cell>
          <cell r="AH386">
            <v>50.242966919924889</v>
          </cell>
          <cell r="AI386">
            <v>-27.117478510028658</v>
          </cell>
          <cell r="AJ386">
            <v>-2.0993261676641284</v>
          </cell>
          <cell r="AK386">
            <v>0</v>
          </cell>
          <cell r="AL386">
            <v>7371.4944253859339</v>
          </cell>
          <cell r="AM386">
            <v>34843.355855855858</v>
          </cell>
          <cell r="AN386">
            <v>1.0291388187677164</v>
          </cell>
          <cell r="AO386">
            <v>311.56531304470241</v>
          </cell>
          <cell r="AP386">
            <v>7295.3856409572691</v>
          </cell>
          <cell r="AQ386">
            <v>8390.3549323313528</v>
          </cell>
          <cell r="AR386">
            <v>7765.8488874640598</v>
          </cell>
          <cell r="AS386">
            <v>3.0087978827904704</v>
          </cell>
          <cell r="AT386">
            <v>7.4821398429377961</v>
          </cell>
          <cell r="AU386">
            <v>5.2566774493344681</v>
          </cell>
          <cell r="AV386">
            <v>7517.8978475465838</v>
          </cell>
          <cell r="AW386">
            <v>9025.6151615301496</v>
          </cell>
          <cell r="AX386">
            <v>8179.331192130111</v>
          </cell>
        </row>
        <row r="387">
          <cell r="B387">
            <v>1996</v>
          </cell>
          <cell r="C387">
            <v>19.356725146198841</v>
          </cell>
          <cell r="D387">
            <v>21.57287402290271</v>
          </cell>
          <cell r="E387">
            <v>45.105401099850553</v>
          </cell>
          <cell r="F387">
            <v>13.610038610038622</v>
          </cell>
          <cell r="G387">
            <v>-2.1846876911919666</v>
          </cell>
          <cell r="H387">
            <v>11.128014080566651</v>
          </cell>
          <cell r="I387">
            <v>-35.129496004868457</v>
          </cell>
          <cell r="J387">
            <v>-49.515287099179716</v>
          </cell>
          <cell r="K387">
            <v>26.555957829558263</v>
          </cell>
          <cell r="L387">
            <v>104.70657551233136</v>
          </cell>
          <cell r="O387">
            <v>0</v>
          </cell>
          <cell r="P387">
            <v>104.70657551233136</v>
          </cell>
          <cell r="Q387">
            <v>97.644077723243043</v>
          </cell>
          <cell r="R387">
            <v>7.582706163543973</v>
          </cell>
          <cell r="S387">
            <v>6.2559118040379946</v>
          </cell>
          <cell r="T387">
            <v>14.763948497854052</v>
          </cell>
          <cell r="U387">
            <v>6.2759261170157954</v>
          </cell>
          <cell r="V387">
            <v>-551.35951661631429</v>
          </cell>
          <cell r="W387">
            <v>37.360406091370571</v>
          </cell>
          <cell r="X387">
            <v>-3.082235041475434</v>
          </cell>
          <cell r="Y387">
            <v>-99.409431734673603</v>
          </cell>
          <cell r="Z387">
            <v>6.9987153935729962</v>
          </cell>
          <cell r="AA387">
            <v>34.31413134632804</v>
          </cell>
          <cell r="AB387">
            <v>17.772647049354575</v>
          </cell>
          <cell r="AC387">
            <v>-12.315520437921279</v>
          </cell>
          <cell r="AD387">
            <v>33.150473583988813</v>
          </cell>
          <cell r="AE387">
            <v>15.505132136356758</v>
          </cell>
          <cell r="AF387">
            <v>-3.082235041475434</v>
          </cell>
          <cell r="AG387">
            <v>164.52261230251949</v>
          </cell>
          <cell r="AH387">
            <v>-0.5245635934013837</v>
          </cell>
          <cell r="AI387">
            <v>73.5335744613933</v>
          </cell>
          <cell r="AJ387">
            <v>-3.082235041475434</v>
          </cell>
          <cell r="AK387">
            <v>0</v>
          </cell>
          <cell r="AL387">
            <v>176.79315752696425</v>
          </cell>
          <cell r="AM387">
            <v>150.74251442972377</v>
          </cell>
          <cell r="AN387">
            <v>3.9295004315475834</v>
          </cell>
          <cell r="AO387">
            <v>-2.2988074085203425</v>
          </cell>
          <cell r="AP387">
            <v>166.32780526956546</v>
          </cell>
          <cell r="AQ387">
            <v>156.64222490933093</v>
          </cell>
          <cell r="AR387">
            <v>161.83590963139119</v>
          </cell>
          <cell r="AS387">
            <v>8.5784141220025525</v>
          </cell>
          <cell r="AT387">
            <v>4.3553013186554246</v>
          </cell>
          <cell r="AU387">
            <v>6.49747055540566</v>
          </cell>
          <cell r="AV387">
            <v>189.17450732762933</v>
          </cell>
          <cell r="AW387">
            <v>167.81976711503356</v>
          </cell>
          <cell r="AX387">
            <v>178.84862076316938</v>
          </cell>
        </row>
        <row r="388">
          <cell r="B388">
            <v>1997</v>
          </cell>
          <cell r="C388">
            <v>-12.134574554956723</v>
          </cell>
          <cell r="D388">
            <v>-10.580851630555376</v>
          </cell>
          <cell r="E388">
            <v>-21.431484855853011</v>
          </cell>
          <cell r="F388">
            <v>0.93457943925234765</v>
          </cell>
          <cell r="G388">
            <v>-6.4976395785446117</v>
          </cell>
          <cell r="H388">
            <v>-5.6237857428300675</v>
          </cell>
          <cell r="I388">
            <v>3.0701754385964897</v>
          </cell>
          <cell r="J388">
            <v>6.5731166912850858</v>
          </cell>
          <cell r="K388">
            <v>-14.173965793422649</v>
          </cell>
          <cell r="L388">
            <v>-56.866858782364346</v>
          </cell>
          <cell r="O388">
            <v>0</v>
          </cell>
          <cell r="P388">
            <v>-56.866858782364346</v>
          </cell>
          <cell r="Q388">
            <v>-54.396384800997602</v>
          </cell>
          <cell r="R388">
            <v>-4.6988416752008044</v>
          </cell>
          <cell r="S388">
            <v>-2.0536140016985893</v>
          </cell>
          <cell r="T388">
            <v>-5.9395485943068209</v>
          </cell>
          <cell r="U388">
            <v>-5.3596693594324503</v>
          </cell>
          <cell r="V388">
            <v>-0.80120481927711262</v>
          </cell>
          <cell r="W388">
            <v>15.024390243902431</v>
          </cell>
          <cell r="X388">
            <v>-0.87761219967850135</v>
          </cell>
          <cell r="Y388">
            <v>14619.613526570049</v>
          </cell>
          <cell r="Z388">
            <v>-4.1462585528203704</v>
          </cell>
          <cell r="AA388">
            <v>-26.428633814434054</v>
          </cell>
          <cell r="AB388">
            <v>-37.310918781761373</v>
          </cell>
          <cell r="AC388">
            <v>-14.79146783801648</v>
          </cell>
          <cell r="AD388">
            <v>-27.105764677568011</v>
          </cell>
          <cell r="AE388">
            <v>-28.779316357010575</v>
          </cell>
          <cell r="AF388">
            <v>-0.87761219967850135</v>
          </cell>
          <cell r="AG388">
            <v>-21.73186945783927</v>
          </cell>
          <cell r="AH388">
            <v>-20.300406912466784</v>
          </cell>
          <cell r="AI388">
            <v>-46.37426370638876</v>
          </cell>
          <cell r="AJ388">
            <v>-0.87761219967850135</v>
          </cell>
          <cell r="AK388">
            <v>0</v>
          </cell>
          <cell r="AL388">
            <v>-14.738403612766326</v>
          </cell>
          <cell r="AM388">
            <v>-30.401653371617254</v>
          </cell>
          <cell r="AN388">
            <v>-2.1655472109836094</v>
          </cell>
          <cell r="AO388">
            <v>0.70125792812283372</v>
          </cell>
          <cell r="AP388">
            <v>-12.85115421343087</v>
          </cell>
          <cell r="AQ388">
            <v>-30.886318542257229</v>
          </cell>
          <cell r="AR388">
            <v>-21.049439300409244</v>
          </cell>
          <cell r="AS388">
            <v>16.120846774050456</v>
          </cell>
          <cell r="AT388">
            <v>17.860367675993082</v>
          </cell>
          <cell r="AU388">
            <v>16.566934472192727</v>
          </cell>
          <cell r="AV388">
            <v>1.1979776811754439</v>
          </cell>
          <cell r="AW388">
            <v>-18.54236091948971</v>
          </cell>
          <cell r="AX388">
            <v>-7.969751643879297</v>
          </cell>
        </row>
        <row r="389">
          <cell r="B389">
            <v>1998</v>
          </cell>
          <cell r="C389">
            <v>-20.371747211895908</v>
          </cell>
          <cell r="D389">
            <v>-7.8833326110910313</v>
          </cell>
          <cell r="E389">
            <v>-26.649107231582526</v>
          </cell>
          <cell r="F389">
            <v>-11.363636363636365</v>
          </cell>
          <cell r="G389">
            <v>-14.042572780992424</v>
          </cell>
          <cell r="H389">
            <v>-23.810462237697838</v>
          </cell>
          <cell r="I389">
            <v>1.2765957446808418</v>
          </cell>
          <cell r="J389">
            <v>-100</v>
          </cell>
          <cell r="K389">
            <v>-25.020082344152506</v>
          </cell>
          <cell r="L389">
            <v>-77.854991285099658</v>
          </cell>
          <cell r="O389">
            <v>0</v>
          </cell>
          <cell r="P389">
            <v>-77.854991285099658</v>
          </cell>
          <cell r="Q389">
            <v>-72.1010498698883</v>
          </cell>
          <cell r="R389">
            <v>-0.65513145398009565</v>
          </cell>
          <cell r="S389">
            <v>4.666560441109957</v>
          </cell>
          <cell r="T389">
            <v>6.4876748210861201</v>
          </cell>
          <cell r="U389">
            <v>14.008058686054792</v>
          </cell>
          <cell r="V389">
            <v>19.990823397637026</v>
          </cell>
          <cell r="W389">
            <v>21.636209422468955</v>
          </cell>
          <cell r="X389">
            <v>13.342099495945646</v>
          </cell>
          <cell r="Y389">
            <v>45.118823351799819</v>
          </cell>
          <cell r="Z389">
            <v>0.19982133301632565</v>
          </cell>
          <cell r="AA389">
            <v>-19.672944215025012</v>
          </cell>
          <cell r="AB389">
            <v>-12.608344887518729</v>
          </cell>
          <cell r="AC389">
            <v>8.7947943049441424</v>
          </cell>
          <cell r="AD389">
            <v>-19.294903330416791</v>
          </cell>
          <cell r="AE389">
            <v>5.022297241189877</v>
          </cell>
          <cell r="AF389">
            <v>13.342099495945646</v>
          </cell>
          <cell r="AG389">
            <v>-91.202711456468137</v>
          </cell>
          <cell r="AH389">
            <v>4.3417675743408157</v>
          </cell>
          <cell r="AI389">
            <v>7.1211301879140265</v>
          </cell>
          <cell r="AJ389">
            <v>13.342099495945646</v>
          </cell>
          <cell r="AK389">
            <v>0</v>
          </cell>
          <cell r="AL389">
            <v>-94.648122755256765</v>
          </cell>
          <cell r="AM389">
            <v>-85.970185085155791</v>
          </cell>
          <cell r="AN389">
            <v>9.4797837427051945E-2</v>
          </cell>
          <cell r="AO389">
            <v>-8.7149004357749185</v>
          </cell>
          <cell r="AP389">
            <v>-94.653191414167509</v>
          </cell>
          <cell r="AQ389">
            <v>-84.630772183171786</v>
          </cell>
          <cell r="AR389">
            <v>-90.664923854620625</v>
          </cell>
          <cell r="AS389">
            <v>-18.510968269270698</v>
          </cell>
          <cell r="AT389">
            <v>-9.2894409877071205</v>
          </cell>
          <cell r="AU389">
            <v>-11.121501827366597</v>
          </cell>
          <cell r="AV389">
            <v>-95.6429374549096</v>
          </cell>
          <cell r="AW389">
            <v>-86.058487531482314</v>
          </cell>
          <cell r="AX389">
            <v>-91.703124518715057</v>
          </cell>
        </row>
        <row r="390">
          <cell r="B390">
            <v>1999</v>
          </cell>
          <cell r="C390">
            <v>-32.352941176470587</v>
          </cell>
          <cell r="D390">
            <v>-4.3000206779624683</v>
          </cell>
          <cell r="E390">
            <v>-35.26177869391578</v>
          </cell>
          <cell r="F390">
            <v>-16.239316239316238</v>
          </cell>
          <cell r="G390">
            <v>-7.8975252702242926</v>
          </cell>
          <cell r="H390">
            <v>-22.854337405828883</v>
          </cell>
          <cell r="I390">
            <v>1.0270774976657293</v>
          </cell>
          <cell r="J390">
            <v>0</v>
          </cell>
          <cell r="K390">
            <v>-28.615982789845194</v>
          </cell>
          <cell r="L390">
            <v>-90.635379061371836</v>
          </cell>
          <cell r="O390">
            <v>0</v>
          </cell>
          <cell r="P390">
            <v>-90.635379061371836</v>
          </cell>
          <cell r="Q390">
            <v>-72.483185859162319</v>
          </cell>
          <cell r="R390">
            <v>0.83705868049384069</v>
          </cell>
          <cell r="S390">
            <v>-1.7546486211336254</v>
          </cell>
          <cell r="T390">
            <v>2.6618641834314394</v>
          </cell>
          <cell r="U390">
            <v>-3.5084530249023804</v>
          </cell>
          <cell r="V390">
            <v>4.9541697126469053</v>
          </cell>
          <cell r="W390">
            <v>-0.41204437400951255</v>
          </cell>
          <cell r="X390">
            <v>3.499593951815605</v>
          </cell>
          <cell r="Y390">
            <v>-68.198746526374123</v>
          </cell>
          <cell r="Z390">
            <v>0.13954875279837964</v>
          </cell>
          <cell r="AA390">
            <v>-6.7933265387305592</v>
          </cell>
          <cell r="AB390">
            <v>7.7274060597754879</v>
          </cell>
          <cell r="AC390">
            <v>15.57906967309577</v>
          </cell>
          <cell r="AD390">
            <v>-5.9519144148204255</v>
          </cell>
          <cell r="AE390">
            <v>-8.1533619227124774</v>
          </cell>
          <cell r="AF390">
            <v>3.499593951815605</v>
          </cell>
          <cell r="AG390">
            <v>71.325007327274264</v>
          </cell>
          <cell r="AH390">
            <v>2.2607632993485449</v>
          </cell>
          <cell r="AI390">
            <v>-39.438397223536839</v>
          </cell>
          <cell r="AJ390">
            <v>3.499593951815605</v>
          </cell>
          <cell r="AK390">
            <v>0</v>
          </cell>
          <cell r="AL390">
            <v>297.60903975340619</v>
          </cell>
          <cell r="AM390">
            <v>-59.767679094409168</v>
          </cell>
          <cell r="AN390">
            <v>-2.5897474830338441</v>
          </cell>
          <cell r="AO390">
            <v>-11.290056604448861</v>
          </cell>
          <cell r="AP390">
            <v>308.17986760085006</v>
          </cell>
          <cell r="AQ390">
            <v>-54.64733786809235</v>
          </cell>
          <cell r="AR390">
            <v>70.470800226630942</v>
          </cell>
          <cell r="AS390">
            <v>-15.838169030030713</v>
          </cell>
          <cell r="AT390">
            <v>-5.8909037975169998</v>
          </cell>
          <cell r="AU390">
            <v>-20.380931297772598</v>
          </cell>
          <cell r="AV390">
            <v>243.5316502236719</v>
          </cell>
          <cell r="AW390">
            <v>-57.319019563895942</v>
          </cell>
          <cell r="AX390">
            <v>35.727263549678099</v>
          </cell>
        </row>
        <row r="391">
          <cell r="B391">
            <v>2000</v>
          </cell>
          <cell r="C391">
            <v>-10.041407867494822</v>
          </cell>
          <cell r="D391">
            <v>-10.793028893572043</v>
          </cell>
          <cell r="E391">
            <v>-19.750664708606735</v>
          </cell>
          <cell r="F391">
            <v>-5.2154195011337778</v>
          </cell>
          <cell r="G391">
            <v>5.0007524986551255</v>
          </cell>
          <cell r="H391">
            <v>-0.4754772234969451</v>
          </cell>
          <cell r="I391">
            <v>0.92421441774490631</v>
          </cell>
          <cell r="J391">
            <v>0</v>
          </cell>
          <cell r="K391">
            <v>-8.9361495833026101</v>
          </cell>
          <cell r="L391">
            <v>48.033924441017732</v>
          </cell>
          <cell r="O391">
            <v>0</v>
          </cell>
          <cell r="P391">
            <v>48.033924441017732</v>
          </cell>
          <cell r="Q391">
            <v>4.7774431238727155</v>
          </cell>
          <cell r="R391">
            <v>-1.9074102239408308</v>
          </cell>
          <cell r="S391">
            <v>-3.0325195818475592</v>
          </cell>
          <cell r="T391">
            <v>4.1588225226766973</v>
          </cell>
          <cell r="U391">
            <v>-0.22037339441242088</v>
          </cell>
          <cell r="V391">
            <v>-4.1309472781825951</v>
          </cell>
          <cell r="W391">
            <v>-1.7716953108423472</v>
          </cell>
          <cell r="X391">
            <v>43.978693735904571</v>
          </cell>
          <cell r="Y391">
            <v>354.3864140638334</v>
          </cell>
          <cell r="Z391">
            <v>-0.85008573969468371</v>
          </cell>
          <cell r="AA391">
            <v>-0.69148337315388941</v>
          </cell>
          <cell r="AB391">
            <v>-0.23905279934354207</v>
          </cell>
          <cell r="AC391">
            <v>0.45558083956724893</v>
          </cell>
          <cell r="AD391">
            <v>-0.66145385067969409</v>
          </cell>
          <cell r="AE391">
            <v>4.2206632386605936</v>
          </cell>
          <cell r="AF391">
            <v>52.667617198650738</v>
          </cell>
          <cell r="AG391">
            <v>-94.096194961695033</v>
          </cell>
          <cell r="AH391">
            <v>-4.1495329828772798</v>
          </cell>
          <cell r="AI391">
            <v>46.678822610054695</v>
          </cell>
          <cell r="AJ391">
            <v>-6.7066308573170748</v>
          </cell>
          <cell r="AK391">
            <v>0</v>
          </cell>
          <cell r="AL391">
            <v>-94.963038024834333</v>
          </cell>
          <cell r="AM391">
            <v>-89.133173021871059</v>
          </cell>
          <cell r="AN391">
            <v>-41.104858980547768</v>
          </cell>
          <cell r="AO391">
            <v>-62.582224896413209</v>
          </cell>
          <cell r="AP391">
            <v>-91.447576339953017</v>
          </cell>
          <cell r="AQ391">
            <v>-70.958115633424541</v>
          </cell>
          <cell r="AR391">
            <v>-87.876252632655422</v>
          </cell>
          <cell r="AS391">
            <v>54.291075282078353</v>
          </cell>
          <cell r="AT391">
            <v>6.0665009024869265</v>
          </cell>
          <cell r="AU391">
            <v>40.387294665231366</v>
          </cell>
          <cell r="AV391">
            <v>-86.804373572234638</v>
          </cell>
          <cell r="AW391">
            <v>-69.196289456227035</v>
          </cell>
          <cell r="AX391">
            <v>-82.979799058937729</v>
          </cell>
        </row>
        <row r="392">
          <cell r="B392">
            <v>2001</v>
          </cell>
          <cell r="C392">
            <v>14.537782892213279</v>
          </cell>
          <cell r="D392">
            <v>-10.666335092901525</v>
          </cell>
          <cell r="E392">
            <v>2.3207991609497824</v>
          </cell>
          <cell r="F392">
            <v>0.23923444976075015</v>
          </cell>
          <cell r="G392">
            <v>2.8937143469402127</v>
          </cell>
          <cell r="H392">
            <v>3.1398715582965142</v>
          </cell>
          <cell r="I392">
            <v>5.8379120879120894</v>
          </cell>
          <cell r="J392">
            <v>0</v>
          </cell>
          <cell r="K392">
            <v>2.8711492425872676</v>
          </cell>
          <cell r="L392">
            <v>120.93750000000001</v>
          </cell>
          <cell r="O392">
            <v>0</v>
          </cell>
          <cell r="P392">
            <v>120.93750000000001</v>
          </cell>
          <cell r="Q392">
            <v>43.024709599690844</v>
          </cell>
          <cell r="R392">
            <v>-1.0408533599645775</v>
          </cell>
          <cell r="S392">
            <v>5.9404073422177461</v>
          </cell>
          <cell r="T392">
            <v>-4.8800525796910961</v>
          </cell>
          <cell r="U392">
            <v>0.56397372484362496</v>
          </cell>
          <cell r="V392">
            <v>-8.5675962666964427</v>
          </cell>
          <cell r="W392">
            <v>12.14494005832163</v>
          </cell>
          <cell r="X392">
            <v>152.59728969440292</v>
          </cell>
          <cell r="Y392">
            <v>94.821109963376841</v>
          </cell>
          <cell r="Z392">
            <v>0.45668532752225488</v>
          </cell>
          <cell r="AA392">
            <v>1.7224609487268339</v>
          </cell>
          <cell r="AB392">
            <v>11.5093312269829</v>
          </cell>
          <cell r="AC392">
            <v>9.6211497313156258</v>
          </cell>
          <cell r="AD392">
            <v>2.3748145690817068</v>
          </cell>
          <cell r="AE392">
            <v>2.3010192396869744</v>
          </cell>
          <cell r="AF392">
            <v>172.27463111755043</v>
          </cell>
          <cell r="AG392">
            <v>-68.338437452792618</v>
          </cell>
          <cell r="AH392">
            <v>-24.397701881345913</v>
          </cell>
          <cell r="AI392">
            <v>90.800923459421057</v>
          </cell>
          <cell r="AJ392">
            <v>-20.265128759661977</v>
          </cell>
          <cell r="AK392">
            <v>474.80785858573154</v>
          </cell>
          <cell r="AL392">
            <v>-76.221449099984866</v>
          </cell>
          <cell r="AM392">
            <v>-47.418335089567961</v>
          </cell>
          <cell r="AN392">
            <v>27.218106077545535</v>
          </cell>
          <cell r="AO392">
            <v>-31.865259579976147</v>
          </cell>
          <cell r="AP392">
            <v>-81.308831240168786</v>
          </cell>
          <cell r="AQ392">
            <v>-22.826938818161235</v>
          </cell>
          <cell r="AR392">
            <v>-56.890947564371984</v>
          </cell>
          <cell r="AS392">
            <v>-21.034540160941528</v>
          </cell>
          <cell r="AT392">
            <v>12.076236780151284</v>
          </cell>
          <cell r="AU392">
            <v>-0.34979732401189123</v>
          </cell>
          <cell r="AV392">
            <v>-85.240432639504832</v>
          </cell>
          <cell r="AW392">
            <v>-13.507337219351367</v>
          </cell>
          <cell r="AX392">
            <v>-57.041741876198707</v>
          </cell>
        </row>
        <row r="393">
          <cell r="B393">
            <v>2002</v>
          </cell>
          <cell r="C393">
            <v>7.5686537173476287</v>
          </cell>
          <cell r="D393">
            <v>0.30482500362376541</v>
          </cell>
          <cell r="E393">
            <v>7.8965498699395731</v>
          </cell>
          <cell r="F393">
            <v>2.5059665871121739</v>
          </cell>
          <cell r="G393">
            <v>2.3283034380153556</v>
          </cell>
          <cell r="H393">
            <v>4.8926165313307735</v>
          </cell>
          <cell r="I393">
            <v>5.2303698896820183</v>
          </cell>
          <cell r="J393">
            <v>-4.7619047619047672</v>
          </cell>
          <cell r="K393">
            <v>6.0602456375033364</v>
          </cell>
          <cell r="L393">
            <v>-21.027817067421029</v>
          </cell>
          <cell r="O393">
            <v>0</v>
          </cell>
          <cell r="P393">
            <v>-21.027817067421029</v>
          </cell>
          <cell r="Q393">
            <v>-8.1707152950676321</v>
          </cell>
          <cell r="R393">
            <v>1.7327873088828882</v>
          </cell>
          <cell r="S393">
            <v>2.3526968492256994</v>
          </cell>
          <cell r="T393">
            <v>-3.2345828295042622</v>
          </cell>
          <cell r="U393">
            <v>9.108297659166098E-3</v>
          </cell>
          <cell r="V393">
            <v>10.055012224938874</v>
          </cell>
          <cell r="W393">
            <v>2.571387297154093</v>
          </cell>
          <cell r="X393">
            <v>6.9837374026383792</v>
          </cell>
          <cell r="Y393">
            <v>63.212670410270007</v>
          </cell>
          <cell r="Z393">
            <v>3.0402501666060067</v>
          </cell>
          <cell r="AA393">
            <v>2.5715334268425316</v>
          </cell>
          <cell r="AB393">
            <v>6.9956573634036401</v>
          </cell>
          <cell r="AC393">
            <v>4.3132083422702694</v>
          </cell>
          <cell r="AD393">
            <v>2.8927401395264951</v>
          </cell>
          <cell r="AE393">
            <v>2.725298537468368</v>
          </cell>
          <cell r="AF393">
            <v>-2.2835199300695663</v>
          </cell>
          <cell r="AG393">
            <v>208.38863587074385</v>
          </cell>
          <cell r="AH393">
            <v>19.894329654690313</v>
          </cell>
          <cell r="AI393">
            <v>-19.825018615040957</v>
          </cell>
          <cell r="AJ393">
            <v>-14.84253352755035</v>
          </cell>
          <cell r="AK393">
            <v>0.45385184858048877</v>
          </cell>
          <cell r="AL393">
            <v>321.74777353689564</v>
          </cell>
          <cell r="AM393">
            <v>72.344689378757508</v>
          </cell>
          <cell r="AN393">
            <v>45.371562947940717</v>
          </cell>
          <cell r="AO393">
            <v>57.814057607693471</v>
          </cell>
          <cell r="AP393">
            <v>190.11710748953604</v>
          </cell>
          <cell r="AQ393">
            <v>9.2074381657338833</v>
          </cell>
          <cell r="AR393">
            <v>54.89564356881003</v>
          </cell>
          <cell r="AS393">
            <v>44.11165198783047</v>
          </cell>
          <cell r="AT393">
            <v>6.5330769979253356</v>
          </cell>
          <cell r="AU393">
            <v>15.730784428000511</v>
          </cell>
          <cell r="AV393">
            <v>318.09255630248032</v>
          </cell>
          <cell r="AW393">
            <v>16.342044188562998</v>
          </cell>
          <cell r="AX393">
            <v>79.261943346983571</v>
          </cell>
        </row>
        <row r="394">
          <cell r="B394">
            <v>2003</v>
          </cell>
          <cell r="C394">
            <v>5.6039850560398508</v>
          </cell>
          <cell r="D394">
            <v>0.38850962914502851</v>
          </cell>
          <cell r="E394">
            <v>6.0142667067434319</v>
          </cell>
          <cell r="F394">
            <v>2.7939464493597299</v>
          </cell>
          <cell r="G394">
            <v>3.6855473973861574</v>
          </cell>
          <cell r="H394">
            <v>6.58246606739461</v>
          </cell>
          <cell r="I394">
            <v>0</v>
          </cell>
          <cell r="J394">
            <v>-1.1249999999999982</v>
          </cell>
          <cell r="K394">
            <v>6.2229776814022975</v>
          </cell>
          <cell r="L394">
            <v>-4.7820895522388103</v>
          </cell>
          <cell r="O394">
            <v>0</v>
          </cell>
          <cell r="P394">
            <v>-4.7820895522388103</v>
          </cell>
          <cell r="Q394">
            <v>1.2508540146584313</v>
          </cell>
          <cell r="R394">
            <v>4.5146833662765395</v>
          </cell>
          <cell r="S394">
            <v>1.1594538972143464</v>
          </cell>
          <cell r="T394">
            <v>-3.1731155442495607</v>
          </cell>
          <cell r="U394">
            <v>-1.4246682279469014</v>
          </cell>
          <cell r="V394">
            <v>15.584559844487679</v>
          </cell>
          <cell r="W394">
            <v>4.8870945026056045</v>
          </cell>
          <cell r="X394">
            <v>-16.058255373334163</v>
          </cell>
          <cell r="Y394">
            <v>60.449301185486704</v>
          </cell>
          <cell r="Z394">
            <v>6.0980524015259885</v>
          </cell>
          <cell r="AA394">
            <v>5.9166209405281611</v>
          </cell>
          <cell r="AB394">
            <v>-1.5583140345515556</v>
          </cell>
          <cell r="AC394">
            <v>-7.0573767447480007</v>
          </cell>
          <cell r="AD394">
            <v>5.3522740125420798</v>
          </cell>
          <cell r="AE394">
            <v>5.6328761960349638</v>
          </cell>
          <cell r="AF394">
            <v>-14.829175049006228</v>
          </cell>
          <cell r="AG394">
            <v>-64.559276501779223</v>
          </cell>
          <cell r="AH394">
            <v>23.129404558970677</v>
          </cell>
          <cell r="AI394">
            <v>-28.732296261899236</v>
          </cell>
          <cell r="AJ394">
            <v>26.536510557980343</v>
          </cell>
          <cell r="AK394">
            <v>-22.47236441589553</v>
          </cell>
          <cell r="AL394">
            <v>-73.990836931314703</v>
          </cell>
          <cell r="AM394">
            <v>-36.860465116279073</v>
          </cell>
          <cell r="AN394">
            <v>-22.91953535780501</v>
          </cell>
          <cell r="AO394">
            <v>-13.94961542315678</v>
          </cell>
          <cell r="AP394">
            <v>-66.257127289749747</v>
          </cell>
          <cell r="AQ394">
            <v>-26.624924229900259</v>
          </cell>
          <cell r="AR394">
            <v>-45.371617329437171</v>
          </cell>
          <cell r="AS394">
            <v>-1.7864334591212172</v>
          </cell>
          <cell r="AT394">
            <v>14.449559386789845</v>
          </cell>
          <cell r="AU394">
            <v>8.467597884557021</v>
          </cell>
          <cell r="AV394">
            <v>-66.859921257914337</v>
          </cell>
          <cell r="AW394">
            <v>-16.022549081397653</v>
          </cell>
          <cell r="AX394">
            <v>-40.745905554056883</v>
          </cell>
        </row>
        <row r="395">
          <cell r="B395">
            <v>2004</v>
          </cell>
          <cell r="C395">
            <v>4.8349056603773422</v>
          </cell>
          <cell r="D395">
            <v>-1.1039002690931721</v>
          </cell>
          <cell r="E395">
            <v>3.6776328546888726</v>
          </cell>
          <cell r="F395">
            <v>7.2480181200453186</v>
          </cell>
          <cell r="G395">
            <v>-2.1169123974033366</v>
          </cell>
          <cell r="H395">
            <v>4.9776715284926887</v>
          </cell>
          <cell r="I395">
            <v>0</v>
          </cell>
          <cell r="J395">
            <v>-39.317319848293295</v>
          </cell>
          <cell r="K395">
            <v>4.3515057656327238</v>
          </cell>
          <cell r="L395">
            <v>-16.085648003009588</v>
          </cell>
          <cell r="O395">
            <v>0</v>
          </cell>
          <cell r="P395">
            <v>-16.085648003009588</v>
          </cell>
          <cell r="Q395">
            <v>-4.3318898103647303</v>
          </cell>
          <cell r="R395">
            <v>2.9455580529689218</v>
          </cell>
          <cell r="S395">
            <v>1.3610705177799387</v>
          </cell>
          <cell r="T395">
            <v>3.2632743362832839</v>
          </cell>
          <cell r="U395">
            <v>-1.6338113150625388</v>
          </cell>
          <cell r="V395">
            <v>4.723463552928675</v>
          </cell>
          <cell r="W395">
            <v>8.6742458150567803</v>
          </cell>
          <cell r="X395">
            <v>-48.173943284934381</v>
          </cell>
          <cell r="Y395">
            <v>22.695691153648955</v>
          </cell>
          <cell r="Z395">
            <v>3.6850915905055626</v>
          </cell>
          <cell r="AA395">
            <v>3.398233398466699</v>
          </cell>
          <cell r="AB395">
            <v>-9.7733514039622715</v>
          </cell>
          <cell r="AC395">
            <v>-12.738694240228954</v>
          </cell>
          <cell r="AD395">
            <v>2.469027608179819</v>
          </cell>
          <cell r="AE395">
            <v>2.6611046514011916</v>
          </cell>
          <cell r="AF395">
            <v>-48.528131608449307</v>
          </cell>
          <cell r="AG395">
            <v>-15.735375823478048</v>
          </cell>
          <cell r="AH395">
            <v>-1.1821677374478701</v>
          </cell>
          <cell r="AI395">
            <v>15.70288320573383</v>
          </cell>
          <cell r="AJ395">
            <v>-21.936325921782451</v>
          </cell>
          <cell r="AK395">
            <v>-56.547525331474006</v>
          </cell>
          <cell r="AL395">
            <v>-54.012323305545486</v>
          </cell>
          <cell r="AM395">
            <v>30.570902394106824</v>
          </cell>
          <cell r="AN395">
            <v>-42.232940685202692</v>
          </cell>
          <cell r="AO395">
            <v>157.26554150132137</v>
          </cell>
          <cell r="AP395">
            <v>-20.391175801682969</v>
          </cell>
          <cell r="AQ395">
            <v>-49.246641570365092</v>
          </cell>
          <cell r="AR395">
            <v>-40.815851900088376</v>
          </cell>
          <cell r="AS395">
            <v>4.5943915581395212</v>
          </cell>
          <cell r="AT395">
            <v>5.6662040647324163</v>
          </cell>
          <cell r="AU395">
            <v>4.2344921052873463</v>
          </cell>
          <cell r="AV395">
            <v>-16.733634703181355</v>
          </cell>
          <cell r="AW395">
            <v>-46.3708527120369</v>
          </cell>
          <cell r="AX395">
            <v>-38.309703821216047</v>
          </cell>
        </row>
        <row r="396">
          <cell r="B396">
            <v>2005</v>
          </cell>
          <cell r="C396">
            <v>2.8965129358830222</v>
          </cell>
          <cell r="D396">
            <v>0.35974344492608612</v>
          </cell>
          <cell r="E396">
            <v>3.266676396227397</v>
          </cell>
          <cell r="F396">
            <v>1.0559662090813049</v>
          </cell>
          <cell r="G396">
            <v>126.36763722876209</v>
          </cell>
          <cell r="H396">
            <v>128.75800298619359</v>
          </cell>
          <cell r="I396">
            <v>0</v>
          </cell>
          <cell r="J396">
            <v>0</v>
          </cell>
          <cell r="K396">
            <v>77.264157905435098</v>
          </cell>
          <cell r="L396">
            <v>-100</v>
          </cell>
          <cell r="O396">
            <v>0</v>
          </cell>
          <cell r="P396">
            <v>-100</v>
          </cell>
          <cell r="Q396">
            <v>11.201026509856039</v>
          </cell>
          <cell r="R396">
            <v>0.41637960116289729</v>
          </cell>
          <cell r="S396">
            <v>-0.8851133600950245</v>
          </cell>
          <cell r="T396">
            <v>0.49991073022668253</v>
          </cell>
          <cell r="U396">
            <v>0.19647683490191525</v>
          </cell>
          <cell r="V396">
            <v>5.5795172983389874</v>
          </cell>
          <cell r="W396">
            <v>2.1828665568369043</v>
          </cell>
          <cell r="X396">
            <v>84.36506675143039</v>
          </cell>
          <cell r="Y396">
            <v>14.779334459277859</v>
          </cell>
          <cell r="Z396">
            <v>1.4599868429554297</v>
          </cell>
          <cell r="AA396">
            <v>1.7824764841390506</v>
          </cell>
          <cell r="AB396">
            <v>8.2732177997696397</v>
          </cell>
          <cell r="AC396">
            <v>6.3770715154902291</v>
          </cell>
          <cell r="AD396">
            <v>2.185667073746056</v>
          </cell>
          <cell r="AE396">
            <v>2.0771273961128767</v>
          </cell>
          <cell r="AF396">
            <v>86.712325605306177</v>
          </cell>
          <cell r="AG396">
            <v>-45.994442612913858</v>
          </cell>
          <cell r="AH396">
            <v>-1.8792892740174483</v>
          </cell>
          <cell r="AI396">
            <v>13.543573138110654</v>
          </cell>
          <cell r="AJ396">
            <v>-4.2335940765510287</v>
          </cell>
          <cell r="AK396">
            <v>135.98559722038001</v>
          </cell>
          <cell r="AL396">
            <v>26.465952080706188</v>
          </cell>
          <cell r="AM396">
            <v>-76.868829337094496</v>
          </cell>
          <cell r="AN396">
            <v>230.63068090470082</v>
          </cell>
          <cell r="AO396">
            <v>41.867681306786508</v>
          </cell>
          <cell r="AP396">
            <v>-61.750085704490921</v>
          </cell>
          <cell r="AQ396">
            <v>-83.695250073986386</v>
          </cell>
          <cell r="AR396">
            <v>-75.070732474064755</v>
          </cell>
          <cell r="AS396">
            <v>15.316952813461015</v>
          </cell>
          <cell r="AT396">
            <v>16.920373321648462</v>
          </cell>
          <cell r="AU396">
            <v>13.353537334418174</v>
          </cell>
          <cell r="AV396">
            <v>-55.891364380658516</v>
          </cell>
          <cell r="AW396">
            <v>-80.936425517343679</v>
          </cell>
          <cell r="AX396">
            <v>-71.741793427792004</v>
          </cell>
        </row>
      </sheetData>
      <sheetData sheetId="6"/>
      <sheetData sheetId="7"/>
      <sheetData sheetId="8"/>
      <sheetData sheetId="9"/>
      <sheetData sheetId="10"/>
      <sheetData sheetId="11"/>
      <sheetData sheetId="12"/>
      <sheetData sheetId="13"/>
      <sheetData sheetId="14">
        <row r="264">
          <cell r="C264">
            <v>665.33333333333337</v>
          </cell>
        </row>
      </sheetData>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YEC"/>
      <sheetName val="Mayo Dawson Combined"/>
      <sheetName val="Dawson with hydro"/>
      <sheetName val="Mayo"/>
      <sheetName val="N Klondike Hwy"/>
      <sheetName val="WAF"/>
      <sheetName val="WAF Res &amp; Com"/>
      <sheetName val="WAF Secondary Sls"/>
      <sheetName val="N.Klondike Res. Fsct"/>
      <sheetName val="N.Klondike GS. Fsct"/>
      <sheetName val="Faro GS fcst"/>
      <sheetName val="Braeburn GS Fcst"/>
      <sheetName val="Champagne GS Fcst"/>
      <sheetName val="POP WAF Distribution"/>
      <sheetName val="DawsonWith Diesel"/>
      <sheetName val="Wholesales"/>
    </sheetNames>
    <sheetDataSet>
      <sheetData sheetId="0"/>
      <sheetData sheetId="1">
        <row r="209">
          <cell r="C209">
            <v>984</v>
          </cell>
        </row>
      </sheetData>
      <sheetData sheetId="2">
        <row r="10">
          <cell r="C10">
            <v>500</v>
          </cell>
        </row>
      </sheetData>
      <sheetData sheetId="3">
        <row r="12">
          <cell r="C12">
            <v>191</v>
          </cell>
        </row>
      </sheetData>
      <sheetData sheetId="4">
        <row r="13">
          <cell r="U13">
            <v>0</v>
          </cell>
        </row>
      </sheetData>
      <sheetData sheetId="5">
        <row r="8">
          <cell r="A8" t="str">
            <v>1986</v>
          </cell>
          <cell r="B8" t="str">
            <v>JAN</v>
          </cell>
          <cell r="C8">
            <v>75</v>
          </cell>
          <cell r="D8">
            <v>653.33333333333337</v>
          </cell>
          <cell r="E8">
            <v>49000</v>
          </cell>
          <cell r="F8">
            <v>55</v>
          </cell>
          <cell r="G8">
            <v>5645.454545454545</v>
          </cell>
          <cell r="H8">
            <v>310500</v>
          </cell>
          <cell r="I8">
            <v>10513</v>
          </cell>
          <cell r="J8">
            <v>290</v>
          </cell>
          <cell r="K8">
            <v>370303</v>
          </cell>
        </row>
        <row r="9">
          <cell r="B9" t="str">
            <v>FEB</v>
          </cell>
          <cell r="C9">
            <v>100</v>
          </cell>
          <cell r="D9">
            <v>610</v>
          </cell>
          <cell r="E9">
            <v>61000</v>
          </cell>
          <cell r="F9">
            <v>60</v>
          </cell>
          <cell r="G9">
            <v>5175</v>
          </cell>
          <cell r="H9">
            <v>310500</v>
          </cell>
          <cell r="I9">
            <v>10513</v>
          </cell>
          <cell r="J9">
            <v>290</v>
          </cell>
          <cell r="K9">
            <v>382303</v>
          </cell>
        </row>
        <row r="10">
          <cell r="B10" t="str">
            <v>MAR</v>
          </cell>
          <cell r="C10">
            <v>125</v>
          </cell>
          <cell r="D10">
            <v>496</v>
          </cell>
          <cell r="E10">
            <v>62000</v>
          </cell>
          <cell r="F10">
            <v>63</v>
          </cell>
          <cell r="G10">
            <v>5992.063492063492</v>
          </cell>
          <cell r="H10">
            <v>377500</v>
          </cell>
          <cell r="I10">
            <v>10513</v>
          </cell>
          <cell r="J10">
            <v>290</v>
          </cell>
          <cell r="K10">
            <v>450303</v>
          </cell>
        </row>
        <row r="11">
          <cell r="B11" t="str">
            <v>APR</v>
          </cell>
          <cell r="C11">
            <v>150</v>
          </cell>
          <cell r="D11">
            <v>586.66666666666663</v>
          </cell>
          <cell r="E11">
            <v>88000</v>
          </cell>
          <cell r="F11">
            <v>65</v>
          </cell>
          <cell r="G11">
            <v>5807.6923076923076</v>
          </cell>
          <cell r="H11">
            <v>377500</v>
          </cell>
          <cell r="I11">
            <v>10513</v>
          </cell>
          <cell r="J11">
            <v>290</v>
          </cell>
          <cell r="K11">
            <v>476303</v>
          </cell>
        </row>
        <row r="12">
          <cell r="B12" t="str">
            <v>MAY</v>
          </cell>
          <cell r="C12">
            <v>164</v>
          </cell>
          <cell r="D12">
            <v>963.41463414634143</v>
          </cell>
          <cell r="E12">
            <v>158000</v>
          </cell>
          <cell r="F12">
            <v>66</v>
          </cell>
          <cell r="G12">
            <v>4287.878787878788</v>
          </cell>
          <cell r="H12">
            <v>283000</v>
          </cell>
          <cell r="I12">
            <v>10513</v>
          </cell>
          <cell r="J12">
            <v>290</v>
          </cell>
          <cell r="K12">
            <v>451803</v>
          </cell>
        </row>
        <row r="13">
          <cell r="B13" t="str">
            <v>JUN</v>
          </cell>
          <cell r="C13">
            <v>230</v>
          </cell>
          <cell r="D13">
            <v>852.17391304347825</v>
          </cell>
          <cell r="E13">
            <v>196000</v>
          </cell>
          <cell r="F13">
            <v>70</v>
          </cell>
          <cell r="G13">
            <v>4157.1428571428569</v>
          </cell>
          <cell r="H13">
            <v>291000</v>
          </cell>
          <cell r="I13">
            <v>10513</v>
          </cell>
          <cell r="J13">
            <v>290</v>
          </cell>
          <cell r="K13">
            <v>497803</v>
          </cell>
        </row>
        <row r="14">
          <cell r="B14" t="str">
            <v>JUL</v>
          </cell>
          <cell r="C14">
            <v>309</v>
          </cell>
          <cell r="D14">
            <v>682.84789644012949</v>
          </cell>
          <cell r="E14">
            <v>211000</v>
          </cell>
          <cell r="F14">
            <v>75</v>
          </cell>
          <cell r="G14">
            <v>3133.3333333333335</v>
          </cell>
          <cell r="H14">
            <v>235000</v>
          </cell>
          <cell r="I14">
            <v>10513</v>
          </cell>
          <cell r="J14">
            <v>290</v>
          </cell>
          <cell r="K14">
            <v>456803</v>
          </cell>
        </row>
        <row r="15">
          <cell r="B15" t="str">
            <v>AUG</v>
          </cell>
          <cell r="C15">
            <v>319</v>
          </cell>
          <cell r="D15">
            <v>592.47648902821322</v>
          </cell>
          <cell r="E15">
            <v>189000</v>
          </cell>
          <cell r="F15">
            <v>71</v>
          </cell>
          <cell r="G15">
            <v>2690.1408450704225</v>
          </cell>
          <cell r="H15">
            <v>191000</v>
          </cell>
          <cell r="I15">
            <v>10513</v>
          </cell>
          <cell r="J15">
            <v>290</v>
          </cell>
          <cell r="K15">
            <v>390803</v>
          </cell>
        </row>
        <row r="16">
          <cell r="B16" t="str">
            <v>SEP</v>
          </cell>
          <cell r="C16">
            <v>356</v>
          </cell>
          <cell r="D16">
            <v>648.87640449438197</v>
          </cell>
          <cell r="E16">
            <v>231000</v>
          </cell>
          <cell r="F16">
            <v>67</v>
          </cell>
          <cell r="G16">
            <v>3268.6567164179105</v>
          </cell>
          <cell r="H16">
            <v>219000</v>
          </cell>
          <cell r="I16">
            <v>10513</v>
          </cell>
          <cell r="J16">
            <v>290</v>
          </cell>
          <cell r="K16">
            <v>460803</v>
          </cell>
        </row>
        <row r="17">
          <cell r="B17" t="str">
            <v>OCT</v>
          </cell>
          <cell r="C17">
            <v>394</v>
          </cell>
          <cell r="D17">
            <v>677.6649746192893</v>
          </cell>
          <cell r="E17">
            <v>267000</v>
          </cell>
          <cell r="F17">
            <v>62</v>
          </cell>
          <cell r="G17">
            <v>4967.7419354838712</v>
          </cell>
          <cell r="H17">
            <v>308000</v>
          </cell>
          <cell r="I17">
            <v>10513</v>
          </cell>
          <cell r="J17">
            <v>290</v>
          </cell>
          <cell r="K17">
            <v>585803</v>
          </cell>
        </row>
        <row r="18">
          <cell r="B18" t="str">
            <v>NOV</v>
          </cell>
          <cell r="C18">
            <v>423</v>
          </cell>
          <cell r="D18">
            <v>664.3026004728132</v>
          </cell>
          <cell r="E18">
            <v>281000</v>
          </cell>
          <cell r="F18">
            <v>64</v>
          </cell>
          <cell r="G18">
            <v>5859.375</v>
          </cell>
          <cell r="H18">
            <v>375000</v>
          </cell>
          <cell r="I18">
            <v>10513</v>
          </cell>
          <cell r="J18">
            <v>290</v>
          </cell>
          <cell r="K18">
            <v>666803</v>
          </cell>
        </row>
        <row r="19">
          <cell r="B19" t="str">
            <v>DEC</v>
          </cell>
          <cell r="C19">
            <v>427</v>
          </cell>
          <cell r="D19">
            <v>1025.7611241217799</v>
          </cell>
          <cell r="E19">
            <v>438000</v>
          </cell>
          <cell r="F19">
            <v>67</v>
          </cell>
          <cell r="G19">
            <v>6000</v>
          </cell>
          <cell r="H19">
            <v>402000</v>
          </cell>
          <cell r="I19">
            <v>10513</v>
          </cell>
          <cell r="J19">
            <v>290</v>
          </cell>
          <cell r="K19">
            <v>850803</v>
          </cell>
        </row>
        <row r="20">
          <cell r="A20">
            <v>1987</v>
          </cell>
          <cell r="B20" t="str">
            <v>JAN</v>
          </cell>
          <cell r="C20">
            <v>392</v>
          </cell>
          <cell r="D20">
            <v>1005.1020408163265</v>
          </cell>
          <cell r="E20">
            <v>394000</v>
          </cell>
          <cell r="F20">
            <v>64</v>
          </cell>
          <cell r="G20">
            <v>6287.5</v>
          </cell>
          <cell r="H20">
            <v>402400</v>
          </cell>
          <cell r="I20">
            <v>10513</v>
          </cell>
          <cell r="J20">
            <v>290</v>
          </cell>
          <cell r="K20">
            <v>807203</v>
          </cell>
        </row>
        <row r="21">
          <cell r="B21" t="str">
            <v>FEB</v>
          </cell>
          <cell r="C21">
            <v>435</v>
          </cell>
          <cell r="D21">
            <v>840.919540229885</v>
          </cell>
          <cell r="E21">
            <v>365800</v>
          </cell>
          <cell r="F21">
            <v>86</v>
          </cell>
          <cell r="G21">
            <v>3047.6744186046512</v>
          </cell>
          <cell r="H21">
            <v>262100</v>
          </cell>
          <cell r="I21">
            <v>10513</v>
          </cell>
          <cell r="J21">
            <v>290</v>
          </cell>
          <cell r="K21">
            <v>638703</v>
          </cell>
        </row>
        <row r="22">
          <cell r="B22" t="str">
            <v>MAR</v>
          </cell>
          <cell r="C22">
            <v>461</v>
          </cell>
          <cell r="D22">
            <v>908.0260303687636</v>
          </cell>
          <cell r="E22">
            <v>418600</v>
          </cell>
          <cell r="F22">
            <v>78</v>
          </cell>
          <cell r="G22">
            <v>6347.4358974358975</v>
          </cell>
          <cell r="H22">
            <v>495100</v>
          </cell>
          <cell r="I22">
            <v>10513</v>
          </cell>
          <cell r="J22">
            <v>290</v>
          </cell>
          <cell r="K22">
            <v>924503</v>
          </cell>
        </row>
        <row r="23">
          <cell r="B23" t="str">
            <v>APR</v>
          </cell>
          <cell r="C23">
            <v>415</v>
          </cell>
          <cell r="D23">
            <v>855.42168674698792</v>
          </cell>
          <cell r="E23">
            <v>355000</v>
          </cell>
          <cell r="F23">
            <v>78</v>
          </cell>
          <cell r="G23">
            <v>6382.0512820512822</v>
          </cell>
          <cell r="H23">
            <v>497800</v>
          </cell>
          <cell r="I23">
            <v>10513</v>
          </cell>
          <cell r="J23">
            <v>290</v>
          </cell>
          <cell r="K23">
            <v>863603</v>
          </cell>
        </row>
        <row r="24">
          <cell r="B24" t="str">
            <v>MAY</v>
          </cell>
          <cell r="C24">
            <v>445</v>
          </cell>
          <cell r="D24">
            <v>833.87640449438197</v>
          </cell>
          <cell r="E24">
            <v>371075</v>
          </cell>
          <cell r="F24">
            <v>85</v>
          </cell>
          <cell r="G24">
            <v>3607.8117647058825</v>
          </cell>
          <cell r="H24">
            <v>306664</v>
          </cell>
          <cell r="I24">
            <v>10513</v>
          </cell>
          <cell r="J24">
            <v>290</v>
          </cell>
          <cell r="K24">
            <v>688542</v>
          </cell>
        </row>
        <row r="25">
          <cell r="B25" t="str">
            <v>JUN</v>
          </cell>
          <cell r="C25">
            <v>392</v>
          </cell>
          <cell r="D25">
            <v>894.49489795918362</v>
          </cell>
          <cell r="E25">
            <v>350642</v>
          </cell>
          <cell r="F25">
            <v>64</v>
          </cell>
          <cell r="G25">
            <v>4563.96875</v>
          </cell>
          <cell r="H25">
            <v>292094</v>
          </cell>
          <cell r="I25">
            <v>10513</v>
          </cell>
          <cell r="J25">
            <v>290</v>
          </cell>
          <cell r="K25">
            <v>653539</v>
          </cell>
        </row>
        <row r="26">
          <cell r="B26" t="str">
            <v>JUL</v>
          </cell>
          <cell r="C26">
            <v>389</v>
          </cell>
          <cell r="D26">
            <v>784.71465295629821</v>
          </cell>
          <cell r="E26">
            <v>305254</v>
          </cell>
          <cell r="F26">
            <v>69</v>
          </cell>
          <cell r="G26">
            <v>3402.985507246377</v>
          </cell>
          <cell r="H26">
            <v>234806</v>
          </cell>
          <cell r="I26">
            <v>10513</v>
          </cell>
          <cell r="J26">
            <v>290</v>
          </cell>
          <cell r="K26">
            <v>550863</v>
          </cell>
        </row>
        <row r="27">
          <cell r="B27" t="str">
            <v>AUG</v>
          </cell>
          <cell r="C27">
            <v>393</v>
          </cell>
          <cell r="D27">
            <v>677.2722646310433</v>
          </cell>
          <cell r="E27">
            <v>266168</v>
          </cell>
          <cell r="F27">
            <v>68</v>
          </cell>
          <cell r="G27">
            <v>3195.2352941176468</v>
          </cell>
          <cell r="H27">
            <v>217276</v>
          </cell>
          <cell r="I27">
            <v>10513</v>
          </cell>
          <cell r="J27">
            <v>290</v>
          </cell>
          <cell r="K27">
            <v>494247</v>
          </cell>
        </row>
        <row r="28">
          <cell r="B28" t="str">
            <v>SEP</v>
          </cell>
          <cell r="C28">
            <v>394</v>
          </cell>
          <cell r="D28">
            <v>796.53045685279187</v>
          </cell>
          <cell r="E28">
            <v>313833</v>
          </cell>
          <cell r="F28">
            <v>71</v>
          </cell>
          <cell r="G28">
            <v>4240.7183098591549</v>
          </cell>
          <cell r="H28">
            <v>301091</v>
          </cell>
          <cell r="I28">
            <v>10513</v>
          </cell>
          <cell r="J28">
            <v>290</v>
          </cell>
          <cell r="K28">
            <v>625727</v>
          </cell>
        </row>
        <row r="29">
          <cell r="B29" t="str">
            <v>OCT</v>
          </cell>
          <cell r="C29">
            <v>408</v>
          </cell>
          <cell r="D29">
            <v>818.36764705882354</v>
          </cell>
          <cell r="E29">
            <v>333894</v>
          </cell>
          <cell r="F29">
            <v>73</v>
          </cell>
          <cell r="G29">
            <v>3008.5616438356165</v>
          </cell>
          <cell r="H29">
            <v>219625</v>
          </cell>
          <cell r="I29">
            <v>10513</v>
          </cell>
          <cell r="J29">
            <v>290</v>
          </cell>
          <cell r="K29">
            <v>564322</v>
          </cell>
        </row>
        <row r="30">
          <cell r="B30" t="str">
            <v>NOV</v>
          </cell>
          <cell r="C30">
            <v>412</v>
          </cell>
          <cell r="D30">
            <v>845.21116504854365</v>
          </cell>
          <cell r="E30">
            <v>348227</v>
          </cell>
          <cell r="F30">
            <v>75</v>
          </cell>
          <cell r="G30">
            <v>4679.5333333333338</v>
          </cell>
          <cell r="H30">
            <v>350965</v>
          </cell>
          <cell r="I30">
            <v>10513</v>
          </cell>
          <cell r="J30">
            <v>290</v>
          </cell>
          <cell r="K30">
            <v>709995</v>
          </cell>
        </row>
        <row r="31">
          <cell r="B31" t="str">
            <v>DEC</v>
          </cell>
          <cell r="C31">
            <v>413</v>
          </cell>
          <cell r="D31">
            <v>1033.641646489104</v>
          </cell>
          <cell r="E31">
            <v>426894</v>
          </cell>
          <cell r="F31">
            <v>75</v>
          </cell>
          <cell r="G31">
            <v>5230.7733333333335</v>
          </cell>
          <cell r="H31">
            <v>392308</v>
          </cell>
          <cell r="I31">
            <v>10513</v>
          </cell>
          <cell r="J31">
            <v>290</v>
          </cell>
          <cell r="K31">
            <v>830005</v>
          </cell>
        </row>
        <row r="32">
          <cell r="A32">
            <v>1988</v>
          </cell>
          <cell r="B32" t="str">
            <v>JAN</v>
          </cell>
          <cell r="C32">
            <v>424</v>
          </cell>
          <cell r="D32">
            <v>1240.632075471698</v>
          </cell>
          <cell r="E32">
            <v>526028</v>
          </cell>
          <cell r="F32">
            <v>75</v>
          </cell>
          <cell r="G32">
            <v>5659.0533333333333</v>
          </cell>
          <cell r="H32">
            <v>424429</v>
          </cell>
          <cell r="I32">
            <v>10513</v>
          </cell>
          <cell r="J32">
            <v>290</v>
          </cell>
          <cell r="K32">
            <v>961260</v>
          </cell>
        </row>
        <row r="33">
          <cell r="B33" t="str">
            <v>FEB</v>
          </cell>
          <cell r="C33">
            <v>424</v>
          </cell>
          <cell r="D33">
            <v>1251.7735849056603</v>
          </cell>
          <cell r="E33">
            <v>530752</v>
          </cell>
          <cell r="F33">
            <v>76</v>
          </cell>
          <cell r="G33">
            <v>5766.9868421052633</v>
          </cell>
          <cell r="H33">
            <v>438291</v>
          </cell>
          <cell r="I33">
            <v>10513</v>
          </cell>
          <cell r="J33">
            <v>290</v>
          </cell>
          <cell r="K33">
            <v>979846</v>
          </cell>
        </row>
        <row r="34">
          <cell r="B34" t="str">
            <v>MAR</v>
          </cell>
          <cell r="C34">
            <v>425</v>
          </cell>
          <cell r="D34">
            <v>1038.5623529411764</v>
          </cell>
          <cell r="E34">
            <v>441389</v>
          </cell>
          <cell r="F34">
            <v>77</v>
          </cell>
          <cell r="G34">
            <v>4332.636363636364</v>
          </cell>
          <cell r="H34">
            <v>333613</v>
          </cell>
          <cell r="I34">
            <v>10513</v>
          </cell>
          <cell r="J34">
            <v>290</v>
          </cell>
          <cell r="K34">
            <v>785805</v>
          </cell>
        </row>
        <row r="35">
          <cell r="B35" t="str">
            <v>APR</v>
          </cell>
          <cell r="C35">
            <v>436</v>
          </cell>
          <cell r="D35">
            <v>959.32110091743118</v>
          </cell>
          <cell r="E35">
            <v>418264</v>
          </cell>
          <cell r="F35">
            <v>79</v>
          </cell>
          <cell r="G35">
            <v>5110.7594936708865</v>
          </cell>
          <cell r="H35">
            <v>403750</v>
          </cell>
          <cell r="I35">
            <v>10513</v>
          </cell>
          <cell r="J35">
            <v>290</v>
          </cell>
          <cell r="K35">
            <v>832817</v>
          </cell>
        </row>
        <row r="36">
          <cell r="B36" t="str">
            <v>MAY</v>
          </cell>
          <cell r="C36">
            <v>426</v>
          </cell>
          <cell r="D36">
            <v>795.76995305164314</v>
          </cell>
          <cell r="E36">
            <v>338998</v>
          </cell>
          <cell r="F36">
            <v>79</v>
          </cell>
          <cell r="G36">
            <v>3763.3417721518986</v>
          </cell>
          <cell r="H36">
            <v>297304</v>
          </cell>
          <cell r="I36">
            <v>10513</v>
          </cell>
          <cell r="J36">
            <v>290</v>
          </cell>
          <cell r="K36">
            <v>647105</v>
          </cell>
        </row>
        <row r="37">
          <cell r="B37" t="str">
            <v>JUN</v>
          </cell>
          <cell r="C37">
            <v>418</v>
          </cell>
          <cell r="D37">
            <v>729.81339712918657</v>
          </cell>
          <cell r="E37">
            <v>305062</v>
          </cell>
          <cell r="F37">
            <v>79</v>
          </cell>
          <cell r="G37">
            <v>3083.7088607594937</v>
          </cell>
          <cell r="H37">
            <v>243613</v>
          </cell>
          <cell r="I37">
            <v>10513</v>
          </cell>
          <cell r="J37">
            <v>290</v>
          </cell>
          <cell r="K37">
            <v>559478</v>
          </cell>
        </row>
        <row r="38">
          <cell r="B38" t="str">
            <v>JUL</v>
          </cell>
          <cell r="C38">
            <v>407</v>
          </cell>
          <cell r="D38">
            <v>660.22113022113024</v>
          </cell>
          <cell r="E38">
            <v>268710</v>
          </cell>
          <cell r="F38">
            <v>76</v>
          </cell>
          <cell r="G38">
            <v>2763.8552631578946</v>
          </cell>
          <cell r="H38">
            <v>210053</v>
          </cell>
          <cell r="I38">
            <v>10513</v>
          </cell>
          <cell r="J38">
            <v>290</v>
          </cell>
          <cell r="K38">
            <v>489566</v>
          </cell>
        </row>
        <row r="39">
          <cell r="B39" t="str">
            <v>AUG</v>
          </cell>
          <cell r="C39">
            <v>420</v>
          </cell>
          <cell r="D39">
            <v>866.05</v>
          </cell>
          <cell r="E39">
            <v>363741</v>
          </cell>
          <cell r="F39">
            <v>76</v>
          </cell>
          <cell r="G39">
            <v>3703.8815789473683</v>
          </cell>
          <cell r="H39">
            <v>281495</v>
          </cell>
          <cell r="I39">
            <v>10513</v>
          </cell>
          <cell r="J39">
            <v>290</v>
          </cell>
          <cell r="K39">
            <v>656039</v>
          </cell>
        </row>
        <row r="40">
          <cell r="B40" t="str">
            <v>SEP</v>
          </cell>
          <cell r="C40">
            <v>488</v>
          </cell>
          <cell r="D40">
            <v>697.875</v>
          </cell>
          <cell r="E40">
            <v>340563</v>
          </cell>
          <cell r="F40">
            <v>76</v>
          </cell>
          <cell r="G40">
            <v>3687.5263157894738</v>
          </cell>
          <cell r="H40">
            <v>280252</v>
          </cell>
          <cell r="I40">
            <v>10513</v>
          </cell>
          <cell r="J40">
            <v>290</v>
          </cell>
          <cell r="K40">
            <v>631618</v>
          </cell>
        </row>
        <row r="41">
          <cell r="B41" t="str">
            <v>OCT</v>
          </cell>
          <cell r="C41">
            <v>503</v>
          </cell>
          <cell r="D41">
            <v>690.13518886679924</v>
          </cell>
          <cell r="E41">
            <v>347138</v>
          </cell>
          <cell r="F41">
            <v>76</v>
          </cell>
          <cell r="G41">
            <v>3558.5131578947367</v>
          </cell>
          <cell r="H41">
            <v>270447</v>
          </cell>
          <cell r="I41">
            <v>10513</v>
          </cell>
          <cell r="J41">
            <v>290</v>
          </cell>
          <cell r="K41">
            <v>628388</v>
          </cell>
        </row>
        <row r="42">
          <cell r="B42" t="str">
            <v>NOV</v>
          </cell>
          <cell r="C42">
            <v>504</v>
          </cell>
          <cell r="D42">
            <v>915.03174603174602</v>
          </cell>
          <cell r="E42">
            <v>461176</v>
          </cell>
          <cell r="F42">
            <v>77</v>
          </cell>
          <cell r="G42">
            <v>4871.2597402597403</v>
          </cell>
          <cell r="H42">
            <v>375087</v>
          </cell>
          <cell r="I42">
            <v>10513</v>
          </cell>
          <cell r="J42">
            <v>290</v>
          </cell>
          <cell r="K42">
            <v>847066</v>
          </cell>
        </row>
        <row r="43">
          <cell r="B43" t="str">
            <v>DEC</v>
          </cell>
          <cell r="C43">
            <v>501</v>
          </cell>
          <cell r="D43">
            <v>978.97005988023955</v>
          </cell>
          <cell r="E43">
            <v>490464</v>
          </cell>
          <cell r="F43">
            <v>77</v>
          </cell>
          <cell r="G43">
            <v>5388.3896103896104</v>
          </cell>
          <cell r="H43">
            <v>414906</v>
          </cell>
          <cell r="I43">
            <v>10513</v>
          </cell>
          <cell r="J43">
            <v>290</v>
          </cell>
          <cell r="K43">
            <v>916173</v>
          </cell>
        </row>
        <row r="44">
          <cell r="A44">
            <v>1989</v>
          </cell>
          <cell r="B44" t="str">
            <v>JAN</v>
          </cell>
          <cell r="C44">
            <v>508</v>
          </cell>
          <cell r="D44">
            <v>1324.1712598425197</v>
          </cell>
          <cell r="E44">
            <v>672679</v>
          </cell>
          <cell r="F44">
            <v>76</v>
          </cell>
          <cell r="G44">
            <v>5606.5263157894733</v>
          </cell>
          <cell r="H44">
            <v>426096</v>
          </cell>
          <cell r="I44">
            <v>10513</v>
          </cell>
          <cell r="J44">
            <v>290</v>
          </cell>
          <cell r="K44">
            <v>1109578</v>
          </cell>
        </row>
        <row r="45">
          <cell r="B45" t="str">
            <v>FEB</v>
          </cell>
          <cell r="C45">
            <v>506</v>
          </cell>
          <cell r="D45">
            <v>1236.306324110672</v>
          </cell>
          <cell r="E45">
            <v>625571</v>
          </cell>
          <cell r="F45">
            <v>76</v>
          </cell>
          <cell r="G45">
            <v>5221.3815789473683</v>
          </cell>
          <cell r="H45">
            <v>396825</v>
          </cell>
          <cell r="I45">
            <v>10513</v>
          </cell>
          <cell r="J45">
            <v>290</v>
          </cell>
          <cell r="K45">
            <v>1033199</v>
          </cell>
        </row>
        <row r="46">
          <cell r="B46" t="str">
            <v>MAR</v>
          </cell>
          <cell r="C46">
            <v>516</v>
          </cell>
          <cell r="D46">
            <v>1140.9127906976744</v>
          </cell>
          <cell r="E46">
            <v>588711</v>
          </cell>
          <cell r="F46">
            <v>76</v>
          </cell>
          <cell r="G46">
            <v>5597.4078947368425</v>
          </cell>
          <cell r="H46">
            <v>425403</v>
          </cell>
          <cell r="I46">
            <v>10513</v>
          </cell>
          <cell r="J46">
            <v>290</v>
          </cell>
          <cell r="K46">
            <v>1024917</v>
          </cell>
        </row>
        <row r="47">
          <cell r="B47" t="str">
            <v>APR</v>
          </cell>
          <cell r="C47">
            <v>515</v>
          </cell>
          <cell r="D47">
            <v>1060.8485436893204</v>
          </cell>
          <cell r="E47">
            <v>546337</v>
          </cell>
          <cell r="F47">
            <v>78</v>
          </cell>
          <cell r="G47">
            <v>5170.2307692307695</v>
          </cell>
          <cell r="H47">
            <v>403278</v>
          </cell>
          <cell r="I47">
            <v>10513</v>
          </cell>
          <cell r="J47">
            <v>290</v>
          </cell>
          <cell r="K47">
            <v>960418</v>
          </cell>
        </row>
        <row r="48">
          <cell r="B48" t="str">
            <v>MAY</v>
          </cell>
          <cell r="C48">
            <v>506</v>
          </cell>
          <cell r="D48">
            <v>840.0474308300395</v>
          </cell>
          <cell r="E48">
            <v>425064</v>
          </cell>
          <cell r="F48">
            <v>78</v>
          </cell>
          <cell r="G48">
            <v>3615.5641025641025</v>
          </cell>
          <cell r="H48">
            <v>282014</v>
          </cell>
          <cell r="I48">
            <v>10513</v>
          </cell>
          <cell r="J48">
            <v>290</v>
          </cell>
          <cell r="K48">
            <v>717881</v>
          </cell>
        </row>
        <row r="49">
          <cell r="B49" t="str">
            <v>JUN</v>
          </cell>
          <cell r="C49">
            <v>499</v>
          </cell>
          <cell r="D49">
            <v>875.56312625250496</v>
          </cell>
          <cell r="E49">
            <v>436906</v>
          </cell>
          <cell r="F49">
            <v>79</v>
          </cell>
          <cell r="G49">
            <v>3677.9620253164558</v>
          </cell>
          <cell r="H49">
            <v>290559</v>
          </cell>
          <cell r="I49">
            <v>10513</v>
          </cell>
          <cell r="J49">
            <v>290</v>
          </cell>
          <cell r="K49">
            <v>738268</v>
          </cell>
        </row>
        <row r="50">
          <cell r="B50" t="str">
            <v>JUL</v>
          </cell>
          <cell r="C50">
            <v>507</v>
          </cell>
          <cell r="D50">
            <v>786.52662721893489</v>
          </cell>
          <cell r="E50">
            <v>398769</v>
          </cell>
          <cell r="F50">
            <v>81</v>
          </cell>
          <cell r="G50">
            <v>3049.9876543209875</v>
          </cell>
          <cell r="H50">
            <v>247049</v>
          </cell>
          <cell r="I50">
            <v>10513</v>
          </cell>
          <cell r="J50">
            <v>290</v>
          </cell>
          <cell r="K50">
            <v>656621</v>
          </cell>
        </row>
        <row r="51">
          <cell r="B51" t="str">
            <v>AUG</v>
          </cell>
          <cell r="C51">
            <v>506</v>
          </cell>
          <cell r="D51">
            <v>738.81027667984188</v>
          </cell>
          <cell r="E51">
            <v>373838</v>
          </cell>
          <cell r="F51">
            <v>83</v>
          </cell>
          <cell r="G51">
            <v>2880.1686746987953</v>
          </cell>
          <cell r="H51">
            <v>239054</v>
          </cell>
          <cell r="I51">
            <v>10513</v>
          </cell>
          <cell r="J51">
            <v>290</v>
          </cell>
          <cell r="K51">
            <v>623695</v>
          </cell>
        </row>
        <row r="52">
          <cell r="B52" t="str">
            <v>SEP</v>
          </cell>
          <cell r="C52">
            <v>507</v>
          </cell>
          <cell r="D52">
            <v>770.3491124260355</v>
          </cell>
          <cell r="E52">
            <v>390567</v>
          </cell>
          <cell r="F52">
            <v>83</v>
          </cell>
          <cell r="G52">
            <v>3574.9879518072289</v>
          </cell>
          <cell r="H52">
            <v>296724</v>
          </cell>
          <cell r="I52">
            <v>10513</v>
          </cell>
          <cell r="J52">
            <v>290</v>
          </cell>
          <cell r="K52">
            <v>698094</v>
          </cell>
        </row>
        <row r="53">
          <cell r="B53" t="str">
            <v>OCT</v>
          </cell>
          <cell r="C53">
            <v>509</v>
          </cell>
          <cell r="D53">
            <v>835.82711198428285</v>
          </cell>
          <cell r="E53">
            <v>425436</v>
          </cell>
          <cell r="F53">
            <v>85</v>
          </cell>
          <cell r="G53">
            <v>3981.8470588235296</v>
          </cell>
          <cell r="H53">
            <v>338457</v>
          </cell>
          <cell r="I53">
            <v>10513</v>
          </cell>
          <cell r="J53">
            <v>290</v>
          </cell>
          <cell r="K53">
            <v>774696</v>
          </cell>
        </row>
        <row r="54">
          <cell r="B54" t="str">
            <v>NOV</v>
          </cell>
          <cell r="C54">
            <v>514</v>
          </cell>
          <cell r="D54">
            <v>955.94747081712057</v>
          </cell>
          <cell r="E54">
            <v>491357</v>
          </cell>
          <cell r="F54">
            <v>86</v>
          </cell>
          <cell r="G54">
            <v>4553.5581395348836</v>
          </cell>
          <cell r="H54">
            <v>391606</v>
          </cell>
          <cell r="I54">
            <v>10513</v>
          </cell>
          <cell r="J54">
            <v>290</v>
          </cell>
          <cell r="K54">
            <v>893766</v>
          </cell>
        </row>
        <row r="55">
          <cell r="B55" t="str">
            <v>DEC</v>
          </cell>
          <cell r="C55">
            <v>510</v>
          </cell>
          <cell r="D55">
            <v>1212.7901960784313</v>
          </cell>
          <cell r="E55">
            <v>618523</v>
          </cell>
          <cell r="F55">
            <v>90</v>
          </cell>
          <cell r="G55">
            <v>6249.2111111111108</v>
          </cell>
          <cell r="H55">
            <v>562429</v>
          </cell>
          <cell r="I55">
            <v>10513</v>
          </cell>
          <cell r="J55">
            <v>290</v>
          </cell>
          <cell r="K55">
            <v>1191755</v>
          </cell>
        </row>
        <row r="56">
          <cell r="A56">
            <v>1990</v>
          </cell>
          <cell r="B56" t="str">
            <v>JAN</v>
          </cell>
          <cell r="C56">
            <v>514</v>
          </cell>
          <cell r="D56">
            <v>1448.8404669260701</v>
          </cell>
          <cell r="E56">
            <v>744704</v>
          </cell>
          <cell r="F56">
            <v>89</v>
          </cell>
          <cell r="G56">
            <v>6353.5955056179773</v>
          </cell>
          <cell r="H56">
            <v>565470</v>
          </cell>
          <cell r="I56">
            <v>10513</v>
          </cell>
          <cell r="J56">
            <v>290</v>
          </cell>
          <cell r="K56">
            <v>1320977</v>
          </cell>
          <cell r="R56">
            <v>19537311.999999963</v>
          </cell>
          <cell r="S56">
            <v>336000</v>
          </cell>
          <cell r="T56">
            <v>265200</v>
          </cell>
          <cell r="U56">
            <v>548640</v>
          </cell>
          <cell r="V56">
            <v>0</v>
          </cell>
          <cell r="W56">
            <v>0</v>
          </cell>
          <cell r="X56">
            <v>0</v>
          </cell>
          <cell r="AJ56">
            <v>0</v>
          </cell>
        </row>
        <row r="57">
          <cell r="B57" t="str">
            <v>FEB</v>
          </cell>
          <cell r="C57">
            <v>510</v>
          </cell>
          <cell r="D57">
            <v>1341.4490196078432</v>
          </cell>
          <cell r="E57">
            <v>684139</v>
          </cell>
          <cell r="F57">
            <v>89</v>
          </cell>
          <cell r="G57">
            <v>6311.1573033707864</v>
          </cell>
          <cell r="H57">
            <v>561693</v>
          </cell>
          <cell r="I57">
            <v>10513</v>
          </cell>
          <cell r="J57">
            <v>290</v>
          </cell>
          <cell r="K57">
            <v>1256635</v>
          </cell>
          <cell r="R57">
            <v>21190838.399999976</v>
          </cell>
          <cell r="S57">
            <v>338400</v>
          </cell>
          <cell r="T57">
            <v>254400</v>
          </cell>
          <cell r="U57">
            <v>445200</v>
          </cell>
          <cell r="V57">
            <v>0</v>
          </cell>
          <cell r="W57">
            <v>0</v>
          </cell>
          <cell r="X57">
            <v>0</v>
          </cell>
          <cell r="AJ57">
            <v>0</v>
          </cell>
        </row>
        <row r="58">
          <cell r="B58" t="str">
            <v>MAR</v>
          </cell>
          <cell r="C58">
            <v>512</v>
          </cell>
          <cell r="D58">
            <v>1247.072265625</v>
          </cell>
          <cell r="E58">
            <v>638501</v>
          </cell>
          <cell r="F58">
            <v>92</v>
          </cell>
          <cell r="G58">
            <v>5850.782608695652</v>
          </cell>
          <cell r="H58">
            <v>538272</v>
          </cell>
          <cell r="I58">
            <v>10513</v>
          </cell>
          <cell r="J58">
            <v>290</v>
          </cell>
          <cell r="K58">
            <v>1187576</v>
          </cell>
          <cell r="R58">
            <v>17044448.000000019</v>
          </cell>
          <cell r="S58">
            <v>225600</v>
          </cell>
          <cell r="T58">
            <v>261600</v>
          </cell>
          <cell r="U58">
            <v>460560</v>
          </cell>
          <cell r="V58">
            <v>0</v>
          </cell>
          <cell r="W58">
            <v>0</v>
          </cell>
          <cell r="X58">
            <v>0</v>
          </cell>
          <cell r="AJ58">
            <v>0</v>
          </cell>
        </row>
        <row r="59">
          <cell r="B59" t="str">
            <v>APR</v>
          </cell>
          <cell r="C59">
            <v>510</v>
          </cell>
          <cell r="D59">
            <v>962.32941176470592</v>
          </cell>
          <cell r="E59">
            <v>490788</v>
          </cell>
          <cell r="F59">
            <v>89</v>
          </cell>
          <cell r="G59">
            <v>5059.2808988764045</v>
          </cell>
          <cell r="H59">
            <v>450276</v>
          </cell>
          <cell r="I59">
            <v>10513</v>
          </cell>
          <cell r="J59">
            <v>290</v>
          </cell>
          <cell r="K59">
            <v>951867</v>
          </cell>
          <cell r="R59">
            <v>14334192.000000063</v>
          </cell>
          <cell r="S59">
            <v>244800</v>
          </cell>
          <cell r="T59">
            <v>193200</v>
          </cell>
          <cell r="U59">
            <v>443280</v>
          </cell>
          <cell r="V59">
            <v>0</v>
          </cell>
          <cell r="W59">
            <v>0</v>
          </cell>
          <cell r="X59">
            <v>0</v>
          </cell>
          <cell r="AJ59">
            <v>0</v>
          </cell>
        </row>
        <row r="60">
          <cell r="B60" t="str">
            <v>MAY</v>
          </cell>
          <cell r="C60">
            <v>507</v>
          </cell>
          <cell r="D60">
            <v>950.53254437869828</v>
          </cell>
          <cell r="E60">
            <v>481920</v>
          </cell>
          <cell r="F60">
            <v>91</v>
          </cell>
          <cell r="G60">
            <v>4532.8131868131868</v>
          </cell>
          <cell r="H60">
            <v>412486</v>
          </cell>
          <cell r="I60">
            <v>10513</v>
          </cell>
          <cell r="J60">
            <v>290</v>
          </cell>
          <cell r="K60">
            <v>905209</v>
          </cell>
          <cell r="R60">
            <v>13833430.399999985</v>
          </cell>
          <cell r="S60">
            <v>199200</v>
          </cell>
          <cell r="T60">
            <v>169200</v>
          </cell>
          <cell r="U60">
            <v>378720</v>
          </cell>
          <cell r="V60">
            <v>0</v>
          </cell>
          <cell r="W60">
            <v>0</v>
          </cell>
          <cell r="X60">
            <v>0</v>
          </cell>
          <cell r="AJ60">
            <v>0</v>
          </cell>
        </row>
        <row r="61">
          <cell r="B61" t="str">
            <v>JUN</v>
          </cell>
          <cell r="C61">
            <v>508</v>
          </cell>
          <cell r="D61">
            <v>892.18307086614175</v>
          </cell>
          <cell r="E61">
            <v>453229</v>
          </cell>
          <cell r="F61">
            <v>88</v>
          </cell>
          <cell r="G61">
            <v>4184.670454545455</v>
          </cell>
          <cell r="H61">
            <v>368251</v>
          </cell>
          <cell r="I61">
            <v>10513</v>
          </cell>
          <cell r="J61">
            <v>290</v>
          </cell>
          <cell r="K61">
            <v>832283</v>
          </cell>
          <cell r="R61">
            <v>12214220.799999993</v>
          </cell>
          <cell r="S61">
            <v>182400</v>
          </cell>
          <cell r="T61">
            <v>176400</v>
          </cell>
          <cell r="U61">
            <v>402540</v>
          </cell>
          <cell r="V61">
            <v>0</v>
          </cell>
          <cell r="W61">
            <v>0</v>
          </cell>
          <cell r="X61">
            <v>0</v>
          </cell>
          <cell r="AJ61">
            <v>0</v>
          </cell>
        </row>
        <row r="62">
          <cell r="B62" t="str">
            <v>JUL</v>
          </cell>
          <cell r="C62">
            <v>509</v>
          </cell>
          <cell r="D62">
            <v>833.84479371316309</v>
          </cell>
          <cell r="E62">
            <v>424427</v>
          </cell>
          <cell r="F62">
            <v>88</v>
          </cell>
          <cell r="G62">
            <v>3624.318181818182</v>
          </cell>
          <cell r="H62">
            <v>318940</v>
          </cell>
          <cell r="I62">
            <v>10513</v>
          </cell>
          <cell r="J62">
            <v>290</v>
          </cell>
          <cell r="K62">
            <v>754170</v>
          </cell>
          <cell r="R62">
            <v>11817430.400000012</v>
          </cell>
          <cell r="S62">
            <v>175200</v>
          </cell>
          <cell r="T62">
            <v>140400</v>
          </cell>
          <cell r="U62">
            <v>305160</v>
          </cell>
          <cell r="V62">
            <v>0</v>
          </cell>
          <cell r="W62">
            <v>0</v>
          </cell>
          <cell r="X62">
            <v>0</v>
          </cell>
          <cell r="AJ62">
            <v>0</v>
          </cell>
        </row>
        <row r="63">
          <cell r="B63" t="str">
            <v>AUG</v>
          </cell>
          <cell r="C63">
            <v>512</v>
          </cell>
          <cell r="D63">
            <v>734.287109375</v>
          </cell>
          <cell r="E63">
            <v>375955</v>
          </cell>
          <cell r="F63">
            <v>89</v>
          </cell>
          <cell r="G63">
            <v>3364.5393258426966</v>
          </cell>
          <cell r="H63">
            <v>299444</v>
          </cell>
          <cell r="I63">
            <v>10513</v>
          </cell>
          <cell r="J63">
            <v>290</v>
          </cell>
          <cell r="K63">
            <v>686202</v>
          </cell>
          <cell r="R63">
            <v>11948220.799999919</v>
          </cell>
          <cell r="S63">
            <v>184800</v>
          </cell>
          <cell r="T63">
            <v>133200</v>
          </cell>
          <cell r="U63">
            <v>338640</v>
          </cell>
          <cell r="V63">
            <v>0</v>
          </cell>
          <cell r="W63">
            <v>0</v>
          </cell>
          <cell r="X63">
            <v>0</v>
          </cell>
          <cell r="AJ63">
            <v>0</v>
          </cell>
        </row>
        <row r="64">
          <cell r="B64" t="str">
            <v>SEP</v>
          </cell>
          <cell r="C64">
            <v>528</v>
          </cell>
          <cell r="D64">
            <v>798</v>
          </cell>
          <cell r="E64">
            <v>421344</v>
          </cell>
          <cell r="F64">
            <v>88</v>
          </cell>
          <cell r="G64">
            <v>3427.9545454545455</v>
          </cell>
          <cell r="H64">
            <v>301660</v>
          </cell>
          <cell r="I64">
            <v>10513</v>
          </cell>
          <cell r="J64">
            <v>290</v>
          </cell>
          <cell r="K64">
            <v>733807</v>
          </cell>
          <cell r="R64">
            <v>12413270.400000004</v>
          </cell>
          <cell r="S64">
            <v>189600</v>
          </cell>
          <cell r="T64">
            <v>140400</v>
          </cell>
          <cell r="U64">
            <v>377220</v>
          </cell>
          <cell r="V64">
            <v>0</v>
          </cell>
          <cell r="W64">
            <v>0</v>
          </cell>
          <cell r="X64">
            <v>0</v>
          </cell>
          <cell r="AJ64">
            <v>0</v>
          </cell>
        </row>
        <row r="65">
          <cell r="B65" t="str">
            <v>OCT</v>
          </cell>
          <cell r="C65">
            <v>532</v>
          </cell>
          <cell r="D65">
            <v>846.18796992481202</v>
          </cell>
          <cell r="E65">
            <v>450172</v>
          </cell>
          <cell r="F65">
            <v>89</v>
          </cell>
          <cell r="G65">
            <v>3769.8876404494381</v>
          </cell>
          <cell r="H65">
            <v>335520</v>
          </cell>
          <cell r="I65">
            <v>10513</v>
          </cell>
          <cell r="J65">
            <v>290</v>
          </cell>
          <cell r="K65">
            <v>796495</v>
          </cell>
          <cell r="R65">
            <v>16297740.799999999</v>
          </cell>
          <cell r="S65">
            <v>271200</v>
          </cell>
          <cell r="T65">
            <v>166800</v>
          </cell>
          <cell r="U65">
            <v>325980</v>
          </cell>
          <cell r="V65">
            <v>0</v>
          </cell>
          <cell r="W65">
            <v>0</v>
          </cell>
          <cell r="X65">
            <v>0</v>
          </cell>
          <cell r="AJ65">
            <v>0</v>
          </cell>
        </row>
        <row r="66">
          <cell r="B66" t="str">
            <v>NOV</v>
          </cell>
          <cell r="C66">
            <v>542</v>
          </cell>
          <cell r="D66">
            <v>983.74723247232475</v>
          </cell>
          <cell r="E66">
            <v>533191</v>
          </cell>
          <cell r="F66">
            <v>92</v>
          </cell>
          <cell r="G66">
            <v>4931.695652173913</v>
          </cell>
          <cell r="H66">
            <v>453716</v>
          </cell>
          <cell r="I66">
            <v>10513</v>
          </cell>
          <cell r="J66">
            <v>290</v>
          </cell>
          <cell r="K66">
            <v>997710</v>
          </cell>
          <cell r="R66">
            <v>20782371.200000044</v>
          </cell>
          <cell r="S66">
            <v>297600</v>
          </cell>
          <cell r="T66">
            <v>283200</v>
          </cell>
          <cell r="U66">
            <v>413520</v>
          </cell>
          <cell r="V66">
            <v>0</v>
          </cell>
          <cell r="W66">
            <v>0</v>
          </cell>
          <cell r="X66">
            <v>0</v>
          </cell>
          <cell r="AJ66">
            <v>0</v>
          </cell>
        </row>
        <row r="67">
          <cell r="B67" t="str">
            <v>DEC</v>
          </cell>
          <cell r="C67">
            <v>541</v>
          </cell>
          <cell r="D67">
            <v>1324.0628465804066</v>
          </cell>
          <cell r="E67">
            <v>716318</v>
          </cell>
          <cell r="F67">
            <v>92</v>
          </cell>
          <cell r="G67">
            <v>6011.358695652174</v>
          </cell>
          <cell r="H67">
            <v>553045</v>
          </cell>
          <cell r="I67">
            <v>10513</v>
          </cell>
          <cell r="J67">
            <v>290</v>
          </cell>
          <cell r="K67">
            <v>1280166</v>
          </cell>
          <cell r="R67">
            <v>24558156.800000023</v>
          </cell>
          <cell r="S67">
            <v>381600</v>
          </cell>
          <cell r="T67">
            <v>170400</v>
          </cell>
          <cell r="U67">
            <v>471180</v>
          </cell>
          <cell r="V67">
            <v>0</v>
          </cell>
          <cell r="W67">
            <v>0</v>
          </cell>
          <cell r="X67">
            <v>0</v>
          </cell>
          <cell r="AJ67">
            <v>0</v>
          </cell>
        </row>
        <row r="68">
          <cell r="A68">
            <v>1991</v>
          </cell>
          <cell r="B68" t="str">
            <v>JAN</v>
          </cell>
          <cell r="C68">
            <v>541</v>
          </cell>
          <cell r="D68">
            <v>1641.8853974121996</v>
          </cell>
          <cell r="E68">
            <v>888260</v>
          </cell>
          <cell r="F68">
            <v>94</v>
          </cell>
          <cell r="G68">
            <v>6869.9148936170213</v>
          </cell>
          <cell r="H68">
            <v>645772</v>
          </cell>
          <cell r="I68">
            <v>10513</v>
          </cell>
          <cell r="J68">
            <v>290</v>
          </cell>
          <cell r="K68">
            <v>1544835</v>
          </cell>
          <cell r="R68">
            <v>23132790.399999969</v>
          </cell>
          <cell r="S68">
            <v>422400</v>
          </cell>
          <cell r="T68">
            <v>210000</v>
          </cell>
          <cell r="U68">
            <v>568740</v>
          </cell>
          <cell r="V68">
            <v>0</v>
          </cell>
          <cell r="W68">
            <v>0</v>
          </cell>
          <cell r="X68">
            <v>0</v>
          </cell>
          <cell r="AJ68">
            <v>0</v>
          </cell>
        </row>
        <row r="69">
          <cell r="B69" t="str">
            <v>FEB</v>
          </cell>
          <cell r="C69">
            <v>547</v>
          </cell>
          <cell r="D69">
            <v>1164.0073126142595</v>
          </cell>
          <cell r="E69">
            <v>636712</v>
          </cell>
          <cell r="F69">
            <v>95</v>
          </cell>
          <cell r="G69">
            <v>5561.4210526315792</v>
          </cell>
          <cell r="H69">
            <v>528335</v>
          </cell>
          <cell r="I69">
            <v>10513</v>
          </cell>
          <cell r="J69">
            <v>290</v>
          </cell>
          <cell r="K69">
            <v>1175850</v>
          </cell>
          <cell r="R69">
            <v>17580934.400000002</v>
          </cell>
          <cell r="S69">
            <v>285600</v>
          </cell>
          <cell r="T69">
            <v>210000</v>
          </cell>
          <cell r="U69">
            <v>471780</v>
          </cell>
          <cell r="V69">
            <v>0</v>
          </cell>
          <cell r="W69">
            <v>0</v>
          </cell>
          <cell r="X69">
            <v>0</v>
          </cell>
          <cell r="AJ69">
            <v>0</v>
          </cell>
        </row>
        <row r="70">
          <cell r="B70" t="str">
            <v>MAR</v>
          </cell>
          <cell r="C70">
            <v>545</v>
          </cell>
          <cell r="D70">
            <v>1095.5669724770642</v>
          </cell>
          <cell r="E70">
            <v>597084</v>
          </cell>
          <cell r="F70">
            <v>96</v>
          </cell>
          <cell r="G70">
            <v>5441.947916666667</v>
          </cell>
          <cell r="H70">
            <v>522427</v>
          </cell>
          <cell r="I70">
            <v>10513</v>
          </cell>
          <cell r="J70">
            <v>290</v>
          </cell>
          <cell r="K70">
            <v>1130314</v>
          </cell>
          <cell r="R70">
            <v>18230704.000000004</v>
          </cell>
          <cell r="S70">
            <v>280800</v>
          </cell>
          <cell r="T70">
            <v>230400</v>
          </cell>
          <cell r="U70">
            <v>464160</v>
          </cell>
          <cell r="V70">
            <v>0</v>
          </cell>
          <cell r="W70">
            <v>0</v>
          </cell>
          <cell r="X70">
            <v>0</v>
          </cell>
          <cell r="AJ70">
            <v>0</v>
          </cell>
        </row>
        <row r="71">
          <cell r="B71" t="str">
            <v>APR</v>
          </cell>
          <cell r="C71">
            <v>540</v>
          </cell>
          <cell r="D71">
            <v>1093.5777777777778</v>
          </cell>
          <cell r="E71">
            <v>590532</v>
          </cell>
          <cell r="F71">
            <v>97</v>
          </cell>
          <cell r="G71">
            <v>5334.7010309278348</v>
          </cell>
          <cell r="H71">
            <v>517466</v>
          </cell>
          <cell r="I71">
            <v>10513</v>
          </cell>
          <cell r="J71">
            <v>290</v>
          </cell>
          <cell r="K71">
            <v>1118801</v>
          </cell>
          <cell r="R71">
            <v>14931203.19999993</v>
          </cell>
          <cell r="S71">
            <v>264000</v>
          </cell>
          <cell r="T71">
            <v>212400</v>
          </cell>
          <cell r="U71">
            <v>396480</v>
          </cell>
          <cell r="V71">
            <v>0</v>
          </cell>
          <cell r="W71">
            <v>0</v>
          </cell>
          <cell r="X71">
            <v>0</v>
          </cell>
          <cell r="AJ71">
            <v>0</v>
          </cell>
        </row>
        <row r="72">
          <cell r="B72" t="str">
            <v>MAY</v>
          </cell>
          <cell r="C72">
            <v>539</v>
          </cell>
          <cell r="D72">
            <v>795.10946196660484</v>
          </cell>
          <cell r="E72">
            <v>428564</v>
          </cell>
          <cell r="F72">
            <v>92</v>
          </cell>
          <cell r="G72">
            <v>4197.630434782609</v>
          </cell>
          <cell r="H72">
            <v>386182</v>
          </cell>
          <cell r="I72">
            <v>10513</v>
          </cell>
          <cell r="J72">
            <v>290</v>
          </cell>
          <cell r="K72">
            <v>825549</v>
          </cell>
          <cell r="R72">
            <v>13612540.800000036</v>
          </cell>
          <cell r="S72">
            <v>216000</v>
          </cell>
          <cell r="T72">
            <v>178800</v>
          </cell>
          <cell r="U72">
            <v>325740</v>
          </cell>
          <cell r="V72">
            <v>0</v>
          </cell>
          <cell r="W72">
            <v>0</v>
          </cell>
          <cell r="X72">
            <v>0</v>
          </cell>
          <cell r="AJ72">
            <v>0</v>
          </cell>
        </row>
        <row r="73">
          <cell r="B73" t="str">
            <v>JUN</v>
          </cell>
          <cell r="C73">
            <v>537</v>
          </cell>
          <cell r="D73">
            <v>772.20670391061458</v>
          </cell>
          <cell r="E73">
            <v>414675</v>
          </cell>
          <cell r="F73">
            <v>93</v>
          </cell>
          <cell r="G73">
            <v>3518.0322580645161</v>
          </cell>
          <cell r="H73">
            <v>327177</v>
          </cell>
          <cell r="I73">
            <v>10513</v>
          </cell>
          <cell r="J73">
            <v>290</v>
          </cell>
          <cell r="K73">
            <v>752655</v>
          </cell>
          <cell r="R73">
            <v>12793571.199999966</v>
          </cell>
          <cell r="S73">
            <v>213600</v>
          </cell>
          <cell r="T73">
            <v>162000</v>
          </cell>
          <cell r="U73">
            <v>403800</v>
          </cell>
          <cell r="V73">
            <v>0</v>
          </cell>
          <cell r="W73">
            <v>0</v>
          </cell>
          <cell r="X73">
            <v>0</v>
          </cell>
          <cell r="AJ73">
            <v>0</v>
          </cell>
        </row>
        <row r="74">
          <cell r="B74" t="str">
            <v>JUL</v>
          </cell>
          <cell r="C74">
            <v>533</v>
          </cell>
          <cell r="D74">
            <v>707.04690431519703</v>
          </cell>
          <cell r="E74">
            <v>376856</v>
          </cell>
          <cell r="F74">
            <v>93</v>
          </cell>
          <cell r="G74">
            <v>3246.505376344086</v>
          </cell>
          <cell r="H74">
            <v>301925</v>
          </cell>
          <cell r="I74">
            <v>10513</v>
          </cell>
          <cell r="J74">
            <v>290</v>
          </cell>
          <cell r="K74">
            <v>689584</v>
          </cell>
          <cell r="R74">
            <v>12394230.400000039</v>
          </cell>
          <cell r="S74">
            <v>206400</v>
          </cell>
          <cell r="T74">
            <v>142800</v>
          </cell>
          <cell r="U74">
            <v>339000</v>
          </cell>
          <cell r="V74">
            <v>0</v>
          </cell>
          <cell r="W74">
            <v>0</v>
          </cell>
          <cell r="X74">
            <v>0</v>
          </cell>
          <cell r="AJ74">
            <v>0</v>
          </cell>
        </row>
        <row r="75">
          <cell r="B75" t="str">
            <v>AUG</v>
          </cell>
          <cell r="C75">
            <v>539</v>
          </cell>
          <cell r="D75">
            <v>752.92207792207796</v>
          </cell>
          <cell r="E75">
            <v>405825</v>
          </cell>
          <cell r="F75">
            <v>93</v>
          </cell>
          <cell r="G75">
            <v>3450.7096774193546</v>
          </cell>
          <cell r="H75">
            <v>320916</v>
          </cell>
          <cell r="I75">
            <v>10513</v>
          </cell>
          <cell r="J75">
            <v>290</v>
          </cell>
          <cell r="K75">
            <v>737544</v>
          </cell>
          <cell r="R75">
            <v>12849510.399999993</v>
          </cell>
          <cell r="S75">
            <v>211200</v>
          </cell>
          <cell r="T75">
            <v>140247</v>
          </cell>
          <cell r="U75">
            <v>321180</v>
          </cell>
          <cell r="V75">
            <v>0</v>
          </cell>
          <cell r="W75">
            <v>0</v>
          </cell>
          <cell r="X75">
            <v>0</v>
          </cell>
          <cell r="AJ75">
            <v>0</v>
          </cell>
        </row>
        <row r="76">
          <cell r="B76" t="str">
            <v>SEP</v>
          </cell>
          <cell r="C76">
            <v>545</v>
          </cell>
          <cell r="D76">
            <v>783.87522935779816</v>
          </cell>
          <cell r="E76">
            <v>427212</v>
          </cell>
          <cell r="F76">
            <v>94</v>
          </cell>
          <cell r="G76">
            <v>3769.127659574468</v>
          </cell>
          <cell r="H76">
            <v>354298</v>
          </cell>
          <cell r="I76">
            <v>10513</v>
          </cell>
          <cell r="J76">
            <v>290</v>
          </cell>
          <cell r="K76">
            <v>792313</v>
          </cell>
          <cell r="R76">
            <v>13404160</v>
          </cell>
          <cell r="S76">
            <v>268800</v>
          </cell>
          <cell r="T76">
            <v>176247</v>
          </cell>
          <cell r="U76">
            <v>406320</v>
          </cell>
          <cell r="V76">
            <v>0</v>
          </cell>
          <cell r="W76">
            <v>0</v>
          </cell>
          <cell r="X76">
            <v>0</v>
          </cell>
          <cell r="AJ76">
            <v>0</v>
          </cell>
        </row>
        <row r="77">
          <cell r="B77" t="str">
            <v>OCT</v>
          </cell>
          <cell r="C77">
            <v>547</v>
          </cell>
          <cell r="D77">
            <v>798.76051188299812</v>
          </cell>
          <cell r="E77">
            <v>436922</v>
          </cell>
          <cell r="F77">
            <v>95</v>
          </cell>
          <cell r="G77">
            <v>4158.0842105263155</v>
          </cell>
          <cell r="H77">
            <v>395018</v>
          </cell>
          <cell r="I77">
            <v>10513</v>
          </cell>
          <cell r="J77">
            <v>290</v>
          </cell>
          <cell r="K77">
            <v>842743</v>
          </cell>
          <cell r="R77">
            <v>16655502.719999963</v>
          </cell>
          <cell r="S77">
            <v>252000</v>
          </cell>
          <cell r="T77">
            <v>130800</v>
          </cell>
          <cell r="U77">
            <v>406320</v>
          </cell>
          <cell r="V77">
            <v>0</v>
          </cell>
          <cell r="W77">
            <v>0</v>
          </cell>
          <cell r="X77">
            <v>0</v>
          </cell>
          <cell r="AJ77">
            <v>0</v>
          </cell>
        </row>
        <row r="78">
          <cell r="B78" t="str">
            <v>NOV</v>
          </cell>
          <cell r="C78">
            <v>546</v>
          </cell>
          <cell r="D78">
            <v>982.21794871794873</v>
          </cell>
          <cell r="E78">
            <v>536291</v>
          </cell>
          <cell r="F78">
            <v>97</v>
          </cell>
          <cell r="G78">
            <v>5077.567010309278</v>
          </cell>
          <cell r="H78">
            <v>492524</v>
          </cell>
          <cell r="I78">
            <v>10513</v>
          </cell>
          <cell r="J78">
            <v>290</v>
          </cell>
          <cell r="K78">
            <v>1039618</v>
          </cell>
          <cell r="R78">
            <v>18760297.600000035</v>
          </cell>
          <cell r="S78">
            <v>331200</v>
          </cell>
          <cell r="T78">
            <v>229200</v>
          </cell>
          <cell r="U78">
            <v>393780</v>
          </cell>
          <cell r="V78">
            <v>0</v>
          </cell>
          <cell r="W78">
            <v>0</v>
          </cell>
          <cell r="X78">
            <v>0</v>
          </cell>
          <cell r="AJ78">
            <v>0</v>
          </cell>
        </row>
        <row r="79">
          <cell r="B79" t="str">
            <v>DEC</v>
          </cell>
          <cell r="C79">
            <v>548</v>
          </cell>
          <cell r="D79">
            <v>1032.5200729927008</v>
          </cell>
          <cell r="E79">
            <v>565821</v>
          </cell>
          <cell r="F79">
            <v>97</v>
          </cell>
          <cell r="G79">
            <v>5043.6185567010307</v>
          </cell>
          <cell r="H79">
            <v>489231</v>
          </cell>
          <cell r="I79">
            <v>10513</v>
          </cell>
          <cell r="J79">
            <v>290</v>
          </cell>
          <cell r="K79">
            <v>1065855</v>
          </cell>
          <cell r="R79">
            <v>20671623.68</v>
          </cell>
          <cell r="S79">
            <v>314400</v>
          </cell>
          <cell r="T79">
            <v>200400</v>
          </cell>
          <cell r="U79">
            <v>532680</v>
          </cell>
          <cell r="V79">
            <v>0</v>
          </cell>
          <cell r="W79">
            <v>0</v>
          </cell>
          <cell r="X79">
            <v>0</v>
          </cell>
          <cell r="AJ79">
            <v>0</v>
          </cell>
        </row>
        <row r="80">
          <cell r="A80">
            <v>1992</v>
          </cell>
          <cell r="B80" t="str">
            <v>JAN</v>
          </cell>
          <cell r="C80">
            <v>546</v>
          </cell>
          <cell r="D80">
            <v>1297.3608058608058</v>
          </cell>
          <cell r="E80">
            <v>708359</v>
          </cell>
          <cell r="F80">
            <v>98</v>
          </cell>
          <cell r="G80">
            <v>5949.8571428571431</v>
          </cell>
          <cell r="H80">
            <v>583086</v>
          </cell>
          <cell r="I80">
            <v>10513</v>
          </cell>
          <cell r="J80">
            <v>290</v>
          </cell>
          <cell r="K80">
            <v>1302248</v>
          </cell>
          <cell r="L80">
            <v>16211600</v>
          </cell>
          <cell r="M80">
            <v>24120</v>
          </cell>
          <cell r="O80">
            <v>0</v>
          </cell>
          <cell r="R80">
            <v>19693091.199999973</v>
          </cell>
          <cell r="S80">
            <v>374400</v>
          </cell>
          <cell r="T80">
            <v>276000</v>
          </cell>
          <cell r="U80">
            <v>517080</v>
          </cell>
          <cell r="V80">
            <v>0</v>
          </cell>
          <cell r="W80">
            <v>0</v>
          </cell>
          <cell r="X80">
            <v>0</v>
          </cell>
          <cell r="AJ80">
            <v>0</v>
          </cell>
        </row>
        <row r="81">
          <cell r="B81" t="str">
            <v>FEB</v>
          </cell>
          <cell r="C81">
            <v>542</v>
          </cell>
          <cell r="D81">
            <v>1087.2564575645756</v>
          </cell>
          <cell r="E81">
            <v>589293</v>
          </cell>
          <cell r="F81">
            <v>98</v>
          </cell>
          <cell r="G81">
            <v>5710.9591836734689</v>
          </cell>
          <cell r="H81">
            <v>559674</v>
          </cell>
          <cell r="I81">
            <v>10513</v>
          </cell>
          <cell r="J81">
            <v>290</v>
          </cell>
          <cell r="K81">
            <v>1159770</v>
          </cell>
          <cell r="L81">
            <v>15575900</v>
          </cell>
          <cell r="M81">
            <v>24760</v>
          </cell>
          <cell r="O81">
            <v>0</v>
          </cell>
          <cell r="R81">
            <v>19178150.400000006</v>
          </cell>
          <cell r="S81">
            <v>128400</v>
          </cell>
          <cell r="T81">
            <v>278400</v>
          </cell>
          <cell r="U81">
            <v>424380</v>
          </cell>
          <cell r="V81">
            <v>0</v>
          </cell>
          <cell r="W81">
            <v>0</v>
          </cell>
          <cell r="X81">
            <v>0</v>
          </cell>
          <cell r="AJ81">
            <v>0</v>
          </cell>
        </row>
        <row r="82">
          <cell r="B82" t="str">
            <v>MAR</v>
          </cell>
          <cell r="C82">
            <v>541</v>
          </cell>
          <cell r="D82">
            <v>1110.4621072088726</v>
          </cell>
          <cell r="E82">
            <v>600760</v>
          </cell>
          <cell r="F82">
            <v>98</v>
          </cell>
          <cell r="G82">
            <v>5515.1326530612241</v>
          </cell>
          <cell r="H82">
            <v>540483</v>
          </cell>
          <cell r="I82">
            <v>10513</v>
          </cell>
          <cell r="J82">
            <v>290</v>
          </cell>
          <cell r="K82">
            <v>1152046</v>
          </cell>
          <cell r="L82">
            <v>15549800</v>
          </cell>
          <cell r="M82">
            <v>24360</v>
          </cell>
          <cell r="O82">
            <v>0</v>
          </cell>
          <cell r="R82">
            <v>17866739.200000022</v>
          </cell>
          <cell r="S82">
            <v>478800</v>
          </cell>
          <cell r="T82">
            <v>176400</v>
          </cell>
          <cell r="U82">
            <v>555120</v>
          </cell>
          <cell r="V82">
            <v>0</v>
          </cell>
          <cell r="W82">
            <v>0</v>
          </cell>
          <cell r="X82">
            <v>0</v>
          </cell>
          <cell r="AJ82">
            <v>0</v>
          </cell>
        </row>
        <row r="83">
          <cell r="B83" t="str">
            <v>APR</v>
          </cell>
          <cell r="C83">
            <v>544</v>
          </cell>
          <cell r="D83">
            <v>855.35110294117646</v>
          </cell>
          <cell r="E83">
            <v>465311</v>
          </cell>
          <cell r="F83">
            <v>98</v>
          </cell>
          <cell r="G83">
            <v>4788.2142857142853</v>
          </cell>
          <cell r="H83">
            <v>469245</v>
          </cell>
          <cell r="I83">
            <v>10513</v>
          </cell>
          <cell r="J83">
            <v>290</v>
          </cell>
          <cell r="K83">
            <v>945359</v>
          </cell>
          <cell r="L83">
            <v>16550700</v>
          </cell>
          <cell r="M83">
            <v>24080</v>
          </cell>
          <cell r="O83">
            <v>0</v>
          </cell>
          <cell r="R83">
            <v>15791868.799999986</v>
          </cell>
          <cell r="S83">
            <v>288000</v>
          </cell>
          <cell r="T83">
            <v>193200</v>
          </cell>
          <cell r="U83">
            <v>410280</v>
          </cell>
          <cell r="V83">
            <v>0</v>
          </cell>
          <cell r="W83">
            <v>0</v>
          </cell>
          <cell r="X83">
            <v>0</v>
          </cell>
          <cell r="AJ83">
            <v>0</v>
          </cell>
        </row>
        <row r="84">
          <cell r="B84" t="str">
            <v>MAY</v>
          </cell>
          <cell r="C84">
            <v>544</v>
          </cell>
          <cell r="D84">
            <v>903.56801470588232</v>
          </cell>
          <cell r="E84">
            <v>491541</v>
          </cell>
          <cell r="F84">
            <v>94</v>
          </cell>
          <cell r="G84">
            <v>4733.6808510638302</v>
          </cell>
          <cell r="H84">
            <v>444966</v>
          </cell>
          <cell r="I84">
            <v>10513</v>
          </cell>
          <cell r="J84">
            <v>290</v>
          </cell>
          <cell r="K84">
            <v>947310</v>
          </cell>
          <cell r="L84">
            <v>15470300</v>
          </cell>
          <cell r="M84">
            <v>24080</v>
          </cell>
          <cell r="O84">
            <v>0</v>
          </cell>
          <cell r="R84">
            <v>14821609.599999998</v>
          </cell>
          <cell r="S84">
            <v>273600</v>
          </cell>
          <cell r="T84">
            <v>194400</v>
          </cell>
          <cell r="U84">
            <v>402960</v>
          </cell>
          <cell r="V84">
            <v>0</v>
          </cell>
          <cell r="W84">
            <v>0</v>
          </cell>
          <cell r="X84">
            <v>0</v>
          </cell>
          <cell r="AJ84">
            <v>0</v>
          </cell>
        </row>
        <row r="85">
          <cell r="B85" t="str">
            <v>JUN</v>
          </cell>
          <cell r="C85">
            <v>542</v>
          </cell>
          <cell r="D85">
            <v>827.24723247232475</v>
          </cell>
          <cell r="E85">
            <v>448368</v>
          </cell>
          <cell r="F85">
            <v>94</v>
          </cell>
          <cell r="G85">
            <v>3707.6595744680849</v>
          </cell>
          <cell r="H85">
            <v>348520</v>
          </cell>
          <cell r="I85">
            <v>10513</v>
          </cell>
          <cell r="J85">
            <v>290</v>
          </cell>
          <cell r="K85">
            <v>807691</v>
          </cell>
          <cell r="L85">
            <v>14788800</v>
          </cell>
          <cell r="M85">
            <v>23520</v>
          </cell>
          <cell r="O85">
            <v>0</v>
          </cell>
          <cell r="R85">
            <v>13008800</v>
          </cell>
          <cell r="S85">
            <v>214800</v>
          </cell>
          <cell r="T85">
            <v>169200</v>
          </cell>
          <cell r="U85">
            <v>447720</v>
          </cell>
          <cell r="V85">
            <v>0</v>
          </cell>
          <cell r="W85">
            <v>0</v>
          </cell>
          <cell r="X85">
            <v>0</v>
          </cell>
          <cell r="AJ85">
            <v>0</v>
          </cell>
        </row>
        <row r="86">
          <cell r="B86" t="str">
            <v>JUL</v>
          </cell>
          <cell r="C86">
            <v>536</v>
          </cell>
          <cell r="D86">
            <v>743.40858208955228</v>
          </cell>
          <cell r="E86">
            <v>398467</v>
          </cell>
          <cell r="F86">
            <v>94</v>
          </cell>
          <cell r="G86">
            <v>3912.9148936170213</v>
          </cell>
          <cell r="H86">
            <v>367814</v>
          </cell>
          <cell r="I86">
            <v>10513</v>
          </cell>
          <cell r="J86">
            <v>290</v>
          </cell>
          <cell r="K86">
            <v>777084</v>
          </cell>
          <cell r="L86">
            <v>16757500</v>
          </cell>
          <cell r="M86">
            <v>23600</v>
          </cell>
          <cell r="O86">
            <v>0</v>
          </cell>
          <cell r="R86">
            <v>13386240</v>
          </cell>
          <cell r="S86">
            <v>154800</v>
          </cell>
          <cell r="T86">
            <v>130800</v>
          </cell>
          <cell r="U86">
            <v>376500</v>
          </cell>
          <cell r="V86">
            <v>0</v>
          </cell>
          <cell r="W86">
            <v>0</v>
          </cell>
          <cell r="X86">
            <v>0</v>
          </cell>
          <cell r="AJ86">
            <v>0</v>
          </cell>
        </row>
        <row r="87">
          <cell r="B87" t="str">
            <v>AUG</v>
          </cell>
          <cell r="C87">
            <v>538</v>
          </cell>
          <cell r="D87">
            <v>765.07249070631974</v>
          </cell>
          <cell r="E87">
            <v>411609</v>
          </cell>
          <cell r="F87">
            <v>93</v>
          </cell>
          <cell r="G87">
            <v>3369.3440860215055</v>
          </cell>
          <cell r="H87">
            <v>313349</v>
          </cell>
          <cell r="I87">
            <v>10513</v>
          </cell>
          <cell r="J87">
            <v>290</v>
          </cell>
          <cell r="K87">
            <v>735761</v>
          </cell>
          <cell r="L87">
            <v>9941000</v>
          </cell>
          <cell r="M87">
            <v>23320</v>
          </cell>
          <cell r="O87">
            <v>0</v>
          </cell>
          <cell r="R87">
            <v>12496400</v>
          </cell>
          <cell r="S87">
            <v>298800</v>
          </cell>
          <cell r="T87">
            <v>166800</v>
          </cell>
          <cell r="U87">
            <v>263880</v>
          </cell>
          <cell r="V87">
            <v>0</v>
          </cell>
          <cell r="W87">
            <v>0</v>
          </cell>
          <cell r="X87">
            <v>0</v>
          </cell>
          <cell r="AJ87">
            <v>0</v>
          </cell>
        </row>
        <row r="88">
          <cell r="B88" t="str">
            <v>SEP</v>
          </cell>
          <cell r="C88">
            <v>544</v>
          </cell>
          <cell r="D88">
            <v>751.20772058823525</v>
          </cell>
          <cell r="E88">
            <v>408657</v>
          </cell>
          <cell r="F88">
            <v>91</v>
          </cell>
          <cell r="G88">
            <v>3442.934065934066</v>
          </cell>
          <cell r="H88">
            <v>313307</v>
          </cell>
          <cell r="I88">
            <v>10513</v>
          </cell>
          <cell r="J88">
            <v>290</v>
          </cell>
          <cell r="K88">
            <v>732767</v>
          </cell>
          <cell r="L88">
            <v>12525400</v>
          </cell>
          <cell r="M88">
            <v>24560</v>
          </cell>
          <cell r="O88">
            <v>1920</v>
          </cell>
          <cell r="R88">
            <v>15180723.199999999</v>
          </cell>
          <cell r="S88">
            <v>241200</v>
          </cell>
          <cell r="T88">
            <v>159600</v>
          </cell>
          <cell r="U88">
            <v>394080</v>
          </cell>
          <cell r="V88">
            <v>0</v>
          </cell>
          <cell r="W88">
            <v>0</v>
          </cell>
          <cell r="X88">
            <v>0</v>
          </cell>
          <cell r="AJ88">
            <v>0</v>
          </cell>
        </row>
        <row r="89">
          <cell r="B89" t="str">
            <v>OCT</v>
          </cell>
          <cell r="C89">
            <v>543</v>
          </cell>
          <cell r="D89">
            <v>820.34622467771635</v>
          </cell>
          <cell r="E89">
            <v>445448</v>
          </cell>
          <cell r="F89">
            <v>94</v>
          </cell>
          <cell r="G89">
            <v>4221.8085106382978</v>
          </cell>
          <cell r="H89">
            <v>396850</v>
          </cell>
          <cell r="I89">
            <v>10513</v>
          </cell>
          <cell r="J89">
            <v>290</v>
          </cell>
          <cell r="K89">
            <v>853101</v>
          </cell>
          <cell r="L89">
            <v>16046500</v>
          </cell>
          <cell r="M89">
            <v>24360</v>
          </cell>
          <cell r="O89">
            <v>0</v>
          </cell>
          <cell r="R89">
            <v>15261679.999999994</v>
          </cell>
          <cell r="S89">
            <v>298800</v>
          </cell>
          <cell r="T89">
            <v>184800</v>
          </cell>
          <cell r="U89">
            <v>473160</v>
          </cell>
          <cell r="V89">
            <v>0</v>
          </cell>
          <cell r="W89">
            <v>0</v>
          </cell>
          <cell r="X89">
            <v>0</v>
          </cell>
          <cell r="AJ89">
            <v>0</v>
          </cell>
        </row>
        <row r="90">
          <cell r="B90" t="str">
            <v>NOV</v>
          </cell>
          <cell r="C90">
            <v>545</v>
          </cell>
          <cell r="D90">
            <v>988.03302752293575</v>
          </cell>
          <cell r="E90">
            <v>538478</v>
          </cell>
          <cell r="F90">
            <v>93</v>
          </cell>
          <cell r="G90">
            <v>5211.4408602150534</v>
          </cell>
          <cell r="H90">
            <v>484664</v>
          </cell>
          <cell r="I90">
            <v>10513</v>
          </cell>
          <cell r="J90">
            <v>290</v>
          </cell>
          <cell r="K90">
            <v>1033945</v>
          </cell>
          <cell r="L90">
            <v>15332400</v>
          </cell>
          <cell r="M90">
            <v>24480</v>
          </cell>
          <cell r="O90">
            <v>0</v>
          </cell>
          <cell r="R90">
            <v>18421844.800000004</v>
          </cell>
          <cell r="S90">
            <v>354840</v>
          </cell>
          <cell r="T90">
            <v>318240</v>
          </cell>
          <cell r="U90">
            <v>452640</v>
          </cell>
          <cell r="V90">
            <v>0</v>
          </cell>
          <cell r="W90">
            <v>0</v>
          </cell>
          <cell r="X90">
            <v>0</v>
          </cell>
          <cell r="AJ90">
            <v>0</v>
          </cell>
        </row>
        <row r="91">
          <cell r="B91" t="str">
            <v>DEC</v>
          </cell>
          <cell r="C91">
            <v>548</v>
          </cell>
          <cell r="D91">
            <v>1079.801094890511</v>
          </cell>
          <cell r="E91">
            <v>591731</v>
          </cell>
          <cell r="F91">
            <v>93</v>
          </cell>
          <cell r="G91">
            <v>5377.9784946236559</v>
          </cell>
          <cell r="H91">
            <v>500152</v>
          </cell>
          <cell r="I91">
            <v>10513</v>
          </cell>
          <cell r="J91">
            <v>290</v>
          </cell>
          <cell r="K91">
            <v>1102686</v>
          </cell>
          <cell r="L91">
            <v>12118200</v>
          </cell>
          <cell r="M91">
            <v>24440</v>
          </cell>
          <cell r="O91">
            <v>0</v>
          </cell>
          <cell r="R91">
            <v>24731501.199999999</v>
          </cell>
          <cell r="S91">
            <v>330360</v>
          </cell>
          <cell r="T91">
            <v>84960.000000000218</v>
          </cell>
          <cell r="U91">
            <v>456840</v>
          </cell>
          <cell r="V91">
            <v>0</v>
          </cell>
          <cell r="W91">
            <v>0</v>
          </cell>
          <cell r="X91">
            <v>0</v>
          </cell>
          <cell r="AJ91">
            <v>0</v>
          </cell>
        </row>
        <row r="92">
          <cell r="A92">
            <v>1993</v>
          </cell>
          <cell r="B92" t="str">
            <v>JAN</v>
          </cell>
          <cell r="C92">
            <v>546</v>
          </cell>
          <cell r="D92">
            <v>1395.5</v>
          </cell>
          <cell r="E92">
            <v>761943</v>
          </cell>
          <cell r="F92">
            <v>95</v>
          </cell>
          <cell r="G92">
            <v>6421.4526315789471</v>
          </cell>
          <cell r="H92">
            <v>610038</v>
          </cell>
          <cell r="I92">
            <v>10513</v>
          </cell>
          <cell r="J92">
            <v>290</v>
          </cell>
          <cell r="K92">
            <v>1382784</v>
          </cell>
          <cell r="L92">
            <v>12361300</v>
          </cell>
          <cell r="M92">
            <v>21640</v>
          </cell>
          <cell r="O92">
            <v>0</v>
          </cell>
          <cell r="R92">
            <v>24396861.599999994</v>
          </cell>
          <cell r="S92">
            <v>508200</v>
          </cell>
          <cell r="T92">
            <v>290400</v>
          </cell>
          <cell r="U92">
            <v>641760</v>
          </cell>
          <cell r="V92">
            <v>0</v>
          </cell>
          <cell r="W92">
            <v>0</v>
          </cell>
          <cell r="X92">
            <v>0</v>
          </cell>
          <cell r="AJ92">
            <v>0</v>
          </cell>
        </row>
        <row r="93">
          <cell r="B93" t="str">
            <v>FEB</v>
          </cell>
          <cell r="C93">
            <v>542</v>
          </cell>
          <cell r="D93">
            <v>1204.3542435424354</v>
          </cell>
          <cell r="E93">
            <v>652760</v>
          </cell>
          <cell r="F93">
            <v>92</v>
          </cell>
          <cell r="G93">
            <v>5531.576086956522</v>
          </cell>
          <cell r="H93">
            <v>508905</v>
          </cell>
          <cell r="I93">
            <v>10513</v>
          </cell>
          <cell r="J93">
            <v>290</v>
          </cell>
          <cell r="K93">
            <v>1172468</v>
          </cell>
          <cell r="L93">
            <v>12452800</v>
          </cell>
          <cell r="M93">
            <v>22080</v>
          </cell>
          <cell r="O93">
            <v>0</v>
          </cell>
          <cell r="R93">
            <v>19952659.200000007</v>
          </cell>
          <cell r="S93">
            <v>346200</v>
          </cell>
          <cell r="T93">
            <v>279600</v>
          </cell>
          <cell r="U93">
            <v>508320</v>
          </cell>
          <cell r="V93">
            <v>0</v>
          </cell>
          <cell r="W93">
            <v>0</v>
          </cell>
          <cell r="X93">
            <v>0</v>
          </cell>
          <cell r="AJ93">
            <v>0</v>
          </cell>
        </row>
        <row r="94">
          <cell r="B94" t="str">
            <v>MAR</v>
          </cell>
          <cell r="C94">
            <v>539</v>
          </cell>
          <cell r="D94">
            <v>1030.669758812616</v>
          </cell>
          <cell r="E94">
            <v>555531</v>
          </cell>
          <cell r="F94">
            <v>92</v>
          </cell>
          <cell r="G94">
            <v>5191.673913043478</v>
          </cell>
          <cell r="H94">
            <v>477634</v>
          </cell>
          <cell r="I94">
            <v>10513</v>
          </cell>
          <cell r="J94">
            <v>290</v>
          </cell>
          <cell r="K94">
            <v>1043968</v>
          </cell>
          <cell r="L94">
            <v>14742900</v>
          </cell>
          <cell r="M94">
            <v>21910</v>
          </cell>
          <cell r="O94">
            <v>480</v>
          </cell>
          <cell r="R94">
            <v>18802559.199999999</v>
          </cell>
          <cell r="S94">
            <v>298800</v>
          </cell>
          <cell r="T94">
            <v>176400</v>
          </cell>
          <cell r="U94">
            <v>477960</v>
          </cell>
          <cell r="V94">
            <v>0</v>
          </cell>
          <cell r="W94">
            <v>0</v>
          </cell>
          <cell r="X94">
            <v>0</v>
          </cell>
          <cell r="AJ94">
            <v>0</v>
          </cell>
        </row>
        <row r="95">
          <cell r="B95" t="str">
            <v>APR</v>
          </cell>
          <cell r="C95">
            <v>538</v>
          </cell>
          <cell r="D95">
            <v>861.31226765799261</v>
          </cell>
          <cell r="E95">
            <v>463386</v>
          </cell>
          <cell r="F95">
            <v>92</v>
          </cell>
          <cell r="G95">
            <v>4597.152173913043</v>
          </cell>
          <cell r="H95">
            <v>422938</v>
          </cell>
          <cell r="I95">
            <v>10513</v>
          </cell>
          <cell r="J95">
            <v>290</v>
          </cell>
          <cell r="K95">
            <v>897127</v>
          </cell>
          <cell r="L95">
            <v>4051300</v>
          </cell>
          <cell r="M95">
            <v>21550</v>
          </cell>
          <cell r="O95">
            <v>0</v>
          </cell>
          <cell r="R95">
            <v>15636003.199999996</v>
          </cell>
          <cell r="S95">
            <v>280800</v>
          </cell>
          <cell r="T95">
            <v>230400</v>
          </cell>
          <cell r="U95">
            <v>493440</v>
          </cell>
          <cell r="V95">
            <v>0</v>
          </cell>
          <cell r="W95">
            <v>0</v>
          </cell>
          <cell r="X95">
            <v>0</v>
          </cell>
          <cell r="AJ95">
            <v>0</v>
          </cell>
        </row>
        <row r="96">
          <cell r="B96" t="str">
            <v>MAY</v>
          </cell>
          <cell r="C96">
            <v>456</v>
          </cell>
          <cell r="D96">
            <v>925.89473684210532</v>
          </cell>
          <cell r="E96">
            <v>422208</v>
          </cell>
          <cell r="F96">
            <v>83</v>
          </cell>
          <cell r="G96">
            <v>4149.0963855421687</v>
          </cell>
          <cell r="H96">
            <v>344375</v>
          </cell>
          <cell r="I96">
            <v>10513</v>
          </cell>
          <cell r="J96">
            <v>290</v>
          </cell>
          <cell r="K96">
            <v>777386</v>
          </cell>
          <cell r="L96">
            <v>485500</v>
          </cell>
          <cell r="M96">
            <v>2770</v>
          </cell>
          <cell r="O96">
            <v>0</v>
          </cell>
          <cell r="R96">
            <v>14739900.000000004</v>
          </cell>
          <cell r="S96">
            <v>218400</v>
          </cell>
          <cell r="T96">
            <v>166800</v>
          </cell>
          <cell r="U96">
            <v>410640</v>
          </cell>
          <cell r="V96">
            <v>0</v>
          </cell>
          <cell r="W96">
            <v>0</v>
          </cell>
          <cell r="X96">
            <v>0</v>
          </cell>
          <cell r="AJ96">
            <v>0</v>
          </cell>
        </row>
        <row r="97">
          <cell r="B97" t="str">
            <v>JUN</v>
          </cell>
          <cell r="C97">
            <v>415</v>
          </cell>
          <cell r="D97">
            <v>825.79036144578311</v>
          </cell>
          <cell r="E97">
            <v>342703</v>
          </cell>
          <cell r="F97">
            <v>84</v>
          </cell>
          <cell r="G97">
            <v>3291.8809523809523</v>
          </cell>
          <cell r="H97">
            <v>276518</v>
          </cell>
          <cell r="I97">
            <v>10513</v>
          </cell>
          <cell r="J97">
            <v>290</v>
          </cell>
          <cell r="K97">
            <v>630024</v>
          </cell>
          <cell r="L97">
            <v>169900</v>
          </cell>
          <cell r="M97">
            <v>2440</v>
          </cell>
          <cell r="O97">
            <v>0</v>
          </cell>
          <cell r="R97">
            <v>13187299.999999993</v>
          </cell>
          <cell r="S97">
            <v>260400</v>
          </cell>
          <cell r="T97">
            <v>165600</v>
          </cell>
          <cell r="U97">
            <v>373680</v>
          </cell>
          <cell r="V97">
            <v>0</v>
          </cell>
          <cell r="W97">
            <v>2300</v>
          </cell>
          <cell r="X97">
            <v>0</v>
          </cell>
          <cell r="AJ97">
            <v>0</v>
          </cell>
        </row>
        <row r="98">
          <cell r="B98" t="str">
            <v>JUL</v>
          </cell>
          <cell r="C98">
            <v>385</v>
          </cell>
          <cell r="D98">
            <v>706.78701298701299</v>
          </cell>
          <cell r="E98">
            <v>272113</v>
          </cell>
          <cell r="F98">
            <v>82</v>
          </cell>
          <cell r="G98">
            <v>3064.2804878048782</v>
          </cell>
          <cell r="H98">
            <v>251271</v>
          </cell>
          <cell r="I98">
            <v>10513</v>
          </cell>
          <cell r="J98">
            <v>290</v>
          </cell>
          <cell r="K98">
            <v>534187</v>
          </cell>
          <cell r="L98">
            <v>660200</v>
          </cell>
          <cell r="M98">
            <v>2040</v>
          </cell>
          <cell r="O98">
            <v>0</v>
          </cell>
          <cell r="R98">
            <v>12788300.000000004</v>
          </cell>
          <cell r="S98">
            <v>237600</v>
          </cell>
          <cell r="T98">
            <v>153600</v>
          </cell>
          <cell r="U98">
            <v>484200</v>
          </cell>
          <cell r="V98">
            <v>0</v>
          </cell>
          <cell r="W98">
            <v>3000</v>
          </cell>
          <cell r="X98">
            <v>0</v>
          </cell>
          <cell r="AJ98">
            <v>0</v>
          </cell>
        </row>
        <row r="99">
          <cell r="B99" t="str">
            <v>AUG</v>
          </cell>
          <cell r="C99">
            <v>359</v>
          </cell>
          <cell r="D99">
            <v>677.90529247910865</v>
          </cell>
          <cell r="E99">
            <v>243368</v>
          </cell>
          <cell r="F99">
            <v>81</v>
          </cell>
          <cell r="G99">
            <v>2615.5308641975307</v>
          </cell>
          <cell r="H99">
            <v>211858</v>
          </cell>
          <cell r="I99">
            <v>10513</v>
          </cell>
          <cell r="J99">
            <v>290</v>
          </cell>
          <cell r="K99">
            <v>466029</v>
          </cell>
          <cell r="L99">
            <v>802800</v>
          </cell>
          <cell r="M99">
            <v>0</v>
          </cell>
          <cell r="O99">
            <v>4800</v>
          </cell>
          <cell r="R99">
            <v>13606679.040000003</v>
          </cell>
          <cell r="S99">
            <v>274800</v>
          </cell>
          <cell r="T99">
            <v>135600</v>
          </cell>
          <cell r="U99">
            <v>360600</v>
          </cell>
          <cell r="V99">
            <v>0</v>
          </cell>
          <cell r="W99">
            <v>3400</v>
          </cell>
          <cell r="X99">
            <v>13452</v>
          </cell>
          <cell r="AJ99">
            <v>13452</v>
          </cell>
        </row>
        <row r="100">
          <cell r="B100" t="str">
            <v>SEP</v>
          </cell>
          <cell r="C100">
            <v>325</v>
          </cell>
          <cell r="D100">
            <v>731.08</v>
          </cell>
          <cell r="E100">
            <v>237601</v>
          </cell>
          <cell r="F100">
            <v>78</v>
          </cell>
          <cell r="G100">
            <v>2825.3461538461538</v>
          </cell>
          <cell r="H100">
            <v>220377</v>
          </cell>
          <cell r="I100">
            <v>10513</v>
          </cell>
          <cell r="J100">
            <v>290</v>
          </cell>
          <cell r="K100">
            <v>468781</v>
          </cell>
          <cell r="L100">
            <v>0</v>
          </cell>
          <cell r="M100">
            <v>0</v>
          </cell>
          <cell r="O100">
            <v>0</v>
          </cell>
          <cell r="R100">
            <v>13863500</v>
          </cell>
          <cell r="S100">
            <v>228000</v>
          </cell>
          <cell r="T100">
            <v>165600</v>
          </cell>
          <cell r="U100">
            <v>427560</v>
          </cell>
          <cell r="V100">
            <v>0</v>
          </cell>
          <cell r="W100">
            <v>4300</v>
          </cell>
          <cell r="X100">
            <v>18372</v>
          </cell>
          <cell r="AJ100">
            <v>18372</v>
          </cell>
        </row>
        <row r="101">
          <cell r="B101" t="str">
            <v>OCT</v>
          </cell>
          <cell r="C101">
            <v>311</v>
          </cell>
          <cell r="D101">
            <v>695.21221864951769</v>
          </cell>
          <cell r="E101">
            <v>216211</v>
          </cell>
          <cell r="F101">
            <v>82</v>
          </cell>
          <cell r="G101">
            <v>2651.1219512195121</v>
          </cell>
          <cell r="H101">
            <v>217392</v>
          </cell>
          <cell r="I101">
            <v>10513</v>
          </cell>
          <cell r="J101">
            <v>290</v>
          </cell>
          <cell r="K101">
            <v>444406</v>
          </cell>
          <cell r="L101">
            <v>440300</v>
          </cell>
          <cell r="M101">
            <v>0</v>
          </cell>
          <cell r="O101">
            <v>0</v>
          </cell>
          <cell r="R101">
            <v>15922550.000000004</v>
          </cell>
          <cell r="S101">
            <v>325200</v>
          </cell>
          <cell r="T101">
            <v>175200</v>
          </cell>
          <cell r="U101">
            <v>342480</v>
          </cell>
          <cell r="V101">
            <v>0</v>
          </cell>
          <cell r="W101">
            <v>4100</v>
          </cell>
          <cell r="X101">
            <v>15384</v>
          </cell>
          <cell r="AJ101">
            <v>15384</v>
          </cell>
        </row>
        <row r="102">
          <cell r="B102" t="str">
            <v>NOV</v>
          </cell>
          <cell r="C102">
            <v>280</v>
          </cell>
          <cell r="D102">
            <v>809.74285714285713</v>
          </cell>
          <cell r="E102">
            <v>226728</v>
          </cell>
          <cell r="F102">
            <v>80</v>
          </cell>
          <cell r="G102">
            <v>3296.75</v>
          </cell>
          <cell r="H102">
            <v>263740</v>
          </cell>
          <cell r="I102">
            <v>10513</v>
          </cell>
          <cell r="J102">
            <v>290</v>
          </cell>
          <cell r="K102">
            <v>501271</v>
          </cell>
          <cell r="L102">
            <v>424600</v>
          </cell>
          <cell r="M102">
            <v>0</v>
          </cell>
          <cell r="O102">
            <v>0</v>
          </cell>
          <cell r="R102">
            <v>18272100.000000004</v>
          </cell>
          <cell r="S102">
            <v>364800</v>
          </cell>
          <cell r="T102">
            <v>175200</v>
          </cell>
          <cell r="U102">
            <v>530760</v>
          </cell>
          <cell r="V102">
            <v>0</v>
          </cell>
          <cell r="W102">
            <v>6700</v>
          </cell>
          <cell r="X102">
            <v>19944</v>
          </cell>
          <cell r="AJ102">
            <v>19944</v>
          </cell>
        </row>
        <row r="103">
          <cell r="B103" t="str">
            <v>DEC</v>
          </cell>
          <cell r="C103">
            <v>259</v>
          </cell>
          <cell r="D103">
            <v>982.59459459459458</v>
          </cell>
          <cell r="E103">
            <v>254492</v>
          </cell>
          <cell r="F103">
            <v>73</v>
          </cell>
          <cell r="G103">
            <v>5037.5616438356165</v>
          </cell>
          <cell r="H103">
            <v>367742</v>
          </cell>
          <cell r="I103">
            <v>10513</v>
          </cell>
          <cell r="J103">
            <v>290</v>
          </cell>
          <cell r="K103">
            <v>633037</v>
          </cell>
          <cell r="L103">
            <v>156800</v>
          </cell>
          <cell r="M103">
            <v>0</v>
          </cell>
          <cell r="O103">
            <v>578064</v>
          </cell>
          <cell r="R103">
            <v>19897161.839999992</v>
          </cell>
          <cell r="S103">
            <v>334800</v>
          </cell>
          <cell r="T103">
            <v>259200</v>
          </cell>
          <cell r="U103">
            <v>858480</v>
          </cell>
          <cell r="V103">
            <v>0</v>
          </cell>
          <cell r="W103">
            <v>5800</v>
          </cell>
          <cell r="X103">
            <v>17820</v>
          </cell>
          <cell r="AJ103">
            <v>17820</v>
          </cell>
        </row>
        <row r="342">
          <cell r="B342" t="str">
            <v>1986</v>
          </cell>
          <cell r="C342">
            <v>256</v>
          </cell>
          <cell r="D342">
            <v>8714.84375</v>
          </cell>
          <cell r="E342">
            <v>2231000</v>
          </cell>
          <cell r="F342">
            <v>65.416666666666671</v>
          </cell>
          <cell r="G342">
            <v>56254.77707006369</v>
          </cell>
          <cell r="H342">
            <v>3680000</v>
          </cell>
          <cell r="I342">
            <v>126156</v>
          </cell>
          <cell r="J342">
            <v>3480</v>
          </cell>
          <cell r="K342">
            <v>630024</v>
          </cell>
        </row>
        <row r="343">
          <cell r="B343">
            <v>1987</v>
          </cell>
          <cell r="C343">
            <v>412.41666666666669</v>
          </cell>
          <cell r="D343">
            <v>10303.625782986461</v>
          </cell>
          <cell r="E343">
            <v>4249387</v>
          </cell>
          <cell r="F343">
            <v>73.833333333333329</v>
          </cell>
          <cell r="G343">
            <v>53799.941309255082</v>
          </cell>
          <cell r="H343">
            <v>3972229</v>
          </cell>
          <cell r="I343">
            <v>126156</v>
          </cell>
          <cell r="J343">
            <v>3480</v>
          </cell>
          <cell r="K343">
            <v>534187</v>
          </cell>
        </row>
        <row r="344">
          <cell r="B344">
            <v>1988</v>
          </cell>
          <cell r="C344">
            <v>448</v>
          </cell>
          <cell r="D344">
            <v>10786.350446428571</v>
          </cell>
          <cell r="E344">
            <v>4832285</v>
          </cell>
          <cell r="F344">
            <v>76.916666666666671</v>
          </cell>
          <cell r="G344">
            <v>51656.424702058503</v>
          </cell>
          <cell r="H344">
            <v>3973240</v>
          </cell>
          <cell r="I344">
            <v>126156</v>
          </cell>
          <cell r="J344">
            <v>3480</v>
          </cell>
          <cell r="K344">
            <v>466029</v>
          </cell>
        </row>
        <row r="345">
          <cell r="B345">
            <v>1989</v>
          </cell>
          <cell r="C345">
            <v>508.58333333333331</v>
          </cell>
          <cell r="D345">
            <v>11785.203342618384</v>
          </cell>
          <cell r="E345">
            <v>5993758</v>
          </cell>
          <cell r="F345">
            <v>80.916666666666671</v>
          </cell>
          <cell r="G345">
            <v>53134.838311019565</v>
          </cell>
          <cell r="H345">
            <v>4299494</v>
          </cell>
          <cell r="I345">
            <v>126156</v>
          </cell>
          <cell r="J345">
            <v>3480</v>
          </cell>
          <cell r="K345">
            <v>468781</v>
          </cell>
        </row>
        <row r="346">
          <cell r="B346">
            <v>1990</v>
          </cell>
          <cell r="C346">
            <v>518.75</v>
          </cell>
          <cell r="D346">
            <v>12365.663614457831</v>
          </cell>
          <cell r="E346">
            <v>6414688</v>
          </cell>
          <cell r="F346">
            <v>89.666666666666671</v>
          </cell>
          <cell r="G346">
            <v>57532.784386617095</v>
          </cell>
          <cell r="H346">
            <v>5158773</v>
          </cell>
          <cell r="I346">
            <v>126156</v>
          </cell>
          <cell r="J346">
            <v>3480</v>
          </cell>
          <cell r="K346">
            <v>444406</v>
          </cell>
        </row>
        <row r="347">
          <cell r="B347">
            <v>1991</v>
          </cell>
          <cell r="C347">
            <v>542.25</v>
          </cell>
          <cell r="D347">
            <v>11627.024435223606</v>
          </cell>
          <cell r="E347">
            <v>6304754</v>
          </cell>
          <cell r="F347">
            <v>94.666666666666671</v>
          </cell>
          <cell r="G347">
            <v>55788.07394366197</v>
          </cell>
          <cell r="H347">
            <v>5281271</v>
          </cell>
          <cell r="I347">
            <v>126156</v>
          </cell>
          <cell r="J347">
            <v>3480</v>
          </cell>
          <cell r="K347">
            <v>501271</v>
          </cell>
        </row>
        <row r="348">
          <cell r="B348">
            <v>1992</v>
          </cell>
          <cell r="C348">
            <v>542.75</v>
          </cell>
          <cell r="D348">
            <v>11235.415937356058</v>
          </cell>
          <cell r="E348">
            <v>6098022</v>
          </cell>
          <cell r="F348">
            <v>94.833333333333329</v>
          </cell>
          <cell r="G348">
            <v>56120.667838312831</v>
          </cell>
          <cell r="H348">
            <v>5322110</v>
          </cell>
          <cell r="I348">
            <v>126156</v>
          </cell>
          <cell r="J348">
            <v>3480</v>
          </cell>
          <cell r="K348">
            <v>633037</v>
          </cell>
        </row>
        <row r="349">
          <cell r="B349">
            <v>1993</v>
          </cell>
          <cell r="C349">
            <v>412.91666666666669</v>
          </cell>
          <cell r="D349">
            <v>11259.036932391524</v>
          </cell>
          <cell r="E349">
            <v>4649044</v>
          </cell>
          <cell r="F349">
            <v>84.5</v>
          </cell>
          <cell r="G349">
            <v>49382.106508875739</v>
          </cell>
          <cell r="H349">
            <v>4172788</v>
          </cell>
          <cell r="I349">
            <v>126156</v>
          </cell>
          <cell r="J349">
            <v>3480</v>
          </cell>
          <cell r="K349">
            <v>643221</v>
          </cell>
        </row>
        <row r="350">
          <cell r="B350">
            <v>1994</v>
          </cell>
          <cell r="C350">
            <v>234.33333333333334</v>
          </cell>
          <cell r="D350">
            <v>9892.6130867709817</v>
          </cell>
          <cell r="E350">
            <v>2318169</v>
          </cell>
          <cell r="F350">
            <v>71.666666666666671</v>
          </cell>
          <cell r="G350">
            <v>47023.68837209302</v>
          </cell>
          <cell r="H350">
            <v>3370031</v>
          </cell>
          <cell r="I350">
            <v>81600</v>
          </cell>
          <cell r="J350">
            <v>2796</v>
          </cell>
          <cell r="K350">
            <v>5772596</v>
          </cell>
          <cell r="L350">
            <v>6083400</v>
          </cell>
          <cell r="O350">
            <v>101568</v>
          </cell>
          <cell r="P350">
            <v>6184968</v>
          </cell>
          <cell r="Q350">
            <v>11957564</v>
          </cell>
          <cell r="R350">
            <v>198431308.92000002</v>
          </cell>
          <cell r="S350">
            <v>3673079.9999999995</v>
          </cell>
          <cell r="T350">
            <v>2393520.0000000005</v>
          </cell>
          <cell r="U350">
            <v>5695800</v>
          </cell>
          <cell r="V350">
            <v>9500</v>
          </cell>
          <cell r="W350">
            <v>75900</v>
          </cell>
          <cell r="X350">
            <v>242582.6</v>
          </cell>
          <cell r="Y350">
            <v>0</v>
          </cell>
          <cell r="Z350">
            <v>210521691.52000004</v>
          </cell>
          <cell r="AA350">
            <v>222479255.52000004</v>
          </cell>
          <cell r="AB350">
            <v>18564630.07999998</v>
          </cell>
          <cell r="AC350">
            <v>8.3444319501199918E-2</v>
          </cell>
          <cell r="AD350">
            <v>241043885.59999999</v>
          </cell>
          <cell r="AE350">
            <v>240468183</v>
          </cell>
          <cell r="AF350">
            <v>242582.6</v>
          </cell>
          <cell r="AG350">
            <v>333120</v>
          </cell>
          <cell r="AH350">
            <v>153218183</v>
          </cell>
          <cell r="AI350">
            <v>87250000</v>
          </cell>
          <cell r="AJ350">
            <v>242582.6</v>
          </cell>
          <cell r="AK350">
            <v>0</v>
          </cell>
          <cell r="AL350">
            <v>279840</v>
          </cell>
          <cell r="AM350">
            <v>53280</v>
          </cell>
          <cell r="AN350">
            <v>3.7309512699153391</v>
          </cell>
          <cell r="AO350">
            <v>0.94294192571465285</v>
          </cell>
          <cell r="AP350">
            <v>75005</v>
          </cell>
          <cell r="AQ350">
            <v>56504.009999999995</v>
          </cell>
          <cell r="AR350">
            <v>131509.01</v>
          </cell>
          <cell r="AS350">
            <v>0.27051356576228253</v>
          </cell>
          <cell r="AT350">
            <v>0.2806531784204343</v>
          </cell>
          <cell r="AU350">
            <v>0.27487014007633392</v>
          </cell>
          <cell r="AV350">
            <v>20289.87</v>
          </cell>
          <cell r="AW350">
            <v>15858.030000000002</v>
          </cell>
          <cell r="AX350">
            <v>36147.9</v>
          </cell>
        </row>
        <row r="351">
          <cell r="B351">
            <v>1995</v>
          </cell>
          <cell r="C351">
            <v>427.5</v>
          </cell>
          <cell r="D351">
            <v>9394.5777777777785</v>
          </cell>
          <cell r="E351">
            <v>4016182</v>
          </cell>
          <cell r="F351">
            <v>86.333333333333329</v>
          </cell>
          <cell r="G351">
            <v>49765.45945945946</v>
          </cell>
          <cell r="H351">
            <v>4296418</v>
          </cell>
          <cell r="I351">
            <v>126529</v>
          </cell>
          <cell r="J351">
            <v>5364</v>
          </cell>
          <cell r="K351">
            <v>8444493</v>
          </cell>
          <cell r="L351">
            <v>84998700</v>
          </cell>
          <cell r="O351">
            <v>0</v>
          </cell>
          <cell r="P351">
            <v>84998700</v>
          </cell>
          <cell r="Q351">
            <v>93443193</v>
          </cell>
          <cell r="R351">
            <v>203069941.13040003</v>
          </cell>
          <cell r="S351">
            <v>3679080</v>
          </cell>
          <cell r="T351">
            <v>2376600</v>
          </cell>
          <cell r="U351">
            <v>5814600</v>
          </cell>
          <cell r="V351">
            <v>-33100</v>
          </cell>
          <cell r="W351">
            <v>98500</v>
          </cell>
          <cell r="X351">
            <v>237490</v>
          </cell>
          <cell r="Y351">
            <v>1402039.44</v>
          </cell>
          <cell r="Z351">
            <v>216645150.5704</v>
          </cell>
          <cell r="AA351">
            <v>310088343.5704</v>
          </cell>
          <cell r="AB351">
            <v>23464740.429600012</v>
          </cell>
          <cell r="AC351">
            <v>7.567114635598278E-2</v>
          </cell>
          <cell r="AD351">
            <v>333553084</v>
          </cell>
          <cell r="AE351">
            <v>293789544</v>
          </cell>
          <cell r="AF351">
            <v>237490</v>
          </cell>
          <cell r="AG351">
            <v>39526050</v>
          </cell>
          <cell r="AH351">
            <v>230199544</v>
          </cell>
          <cell r="AI351">
            <v>63590000</v>
          </cell>
          <cell r="AJ351">
            <v>237490</v>
          </cell>
          <cell r="AK351">
            <v>0</v>
          </cell>
          <cell r="AL351">
            <v>20908230</v>
          </cell>
          <cell r="AM351">
            <v>18617820</v>
          </cell>
          <cell r="AN351">
            <v>3.769347937743345</v>
          </cell>
          <cell r="AO351">
            <v>3.8808218883972558</v>
          </cell>
          <cell r="AP351">
            <v>5546909</v>
          </cell>
          <cell r="AQ351">
            <v>4797391</v>
          </cell>
          <cell r="AR351">
            <v>10344300</v>
          </cell>
          <cell r="AS351">
            <v>0.27865277220159912</v>
          </cell>
          <cell r="AT351">
            <v>0.30165204170350091</v>
          </cell>
          <cell r="AU351">
            <v>0.28931917674468066</v>
          </cell>
          <cell r="AV351">
            <v>1545661.57</v>
          </cell>
          <cell r="AW351">
            <v>1447142.79</v>
          </cell>
          <cell r="AX351">
            <v>2992804.3600000003</v>
          </cell>
        </row>
        <row r="352">
          <cell r="B352">
            <v>1996</v>
          </cell>
          <cell r="C352">
            <v>510.25</v>
          </cell>
          <cell r="D352">
            <v>11421.258206761391</v>
          </cell>
          <cell r="E352">
            <v>5827697</v>
          </cell>
          <cell r="F352">
            <v>98.083333333333329</v>
          </cell>
          <cell r="G352">
            <v>48678.23959218352</v>
          </cell>
          <cell r="H352">
            <v>4774524</v>
          </cell>
          <cell r="I352">
            <v>82080</v>
          </cell>
          <cell r="J352">
            <v>2708</v>
          </cell>
          <cell r="K352">
            <v>10687009</v>
          </cell>
          <cell r="L352">
            <v>173997928</v>
          </cell>
          <cell r="O352">
            <v>0</v>
          </cell>
          <cell r="P352">
            <v>173997928</v>
          </cell>
          <cell r="Q352">
            <v>184684937</v>
          </cell>
          <cell r="R352">
            <v>218468138.07279998</v>
          </cell>
          <cell r="S352">
            <v>3909240.0000000014</v>
          </cell>
          <cell r="T352">
            <v>2727479.9999999995</v>
          </cell>
          <cell r="U352">
            <v>6179520</v>
          </cell>
          <cell r="V352">
            <v>149400</v>
          </cell>
          <cell r="W352">
            <v>135300</v>
          </cell>
          <cell r="X352">
            <v>230170</v>
          </cell>
          <cell r="Y352">
            <v>8280</v>
          </cell>
          <cell r="Z352">
            <v>231807528.07279998</v>
          </cell>
          <cell r="AA352">
            <v>416492465.07279998</v>
          </cell>
          <cell r="AB352">
            <v>27635045.927200027</v>
          </cell>
          <cell r="AC352">
            <v>6.6351850860902395E-2</v>
          </cell>
          <cell r="AD352">
            <v>444127511</v>
          </cell>
          <cell r="AE352">
            <v>339342001</v>
          </cell>
          <cell r="AF352">
            <v>230170</v>
          </cell>
          <cell r="AG352">
            <v>104555340</v>
          </cell>
          <cell r="AH352">
            <v>228992001</v>
          </cell>
          <cell r="AI352">
            <v>110350000</v>
          </cell>
          <cell r="AJ352">
            <v>230170</v>
          </cell>
          <cell r="AK352">
            <v>0</v>
          </cell>
          <cell r="AL352">
            <v>57872550</v>
          </cell>
          <cell r="AM352">
            <v>46682790</v>
          </cell>
          <cell r="AN352">
            <v>3.9174644812235</v>
          </cell>
          <cell r="AO352">
            <v>3.7916092673153008</v>
          </cell>
          <cell r="AP352">
            <v>14772961</v>
          </cell>
          <cell r="AQ352">
            <v>12312131</v>
          </cell>
          <cell r="AR352">
            <v>27085092</v>
          </cell>
          <cell r="AS352">
            <v>0.30255676096349271</v>
          </cell>
          <cell r="AT352">
            <v>0.31478989705356447</v>
          </cell>
          <cell r="AU352">
            <v>0.30811760506480834</v>
          </cell>
          <cell r="AV352">
            <v>4469659.2300000004</v>
          </cell>
          <cell r="AW352">
            <v>3875734.4499999997</v>
          </cell>
          <cell r="AX352">
            <v>8345393.6799999997</v>
          </cell>
        </row>
        <row r="354">
          <cell r="B354">
            <v>1998</v>
          </cell>
          <cell r="C354">
            <v>357</v>
          </cell>
          <cell r="D354">
            <v>9407.6834733893556</v>
          </cell>
          <cell r="E354">
            <v>3358543</v>
          </cell>
          <cell r="F354">
            <v>87.75</v>
          </cell>
          <cell r="G354">
            <v>39123.783475783479</v>
          </cell>
          <cell r="H354">
            <v>3433112</v>
          </cell>
          <cell r="I354">
            <v>85680</v>
          </cell>
          <cell r="J354">
            <v>0</v>
          </cell>
          <cell r="K354">
            <v>6877335</v>
          </cell>
          <cell r="L354">
            <v>16619999.999999996</v>
          </cell>
          <cell r="O354">
            <v>0</v>
          </cell>
          <cell r="P354">
            <v>16619999.999999996</v>
          </cell>
          <cell r="Q354">
            <v>23497334.999999993</v>
          </cell>
          <cell r="R354">
            <v>206838665</v>
          </cell>
          <cell r="S354">
            <v>4007640</v>
          </cell>
          <cell r="T354">
            <v>2731920</v>
          </cell>
          <cell r="U354">
            <v>6667554</v>
          </cell>
          <cell r="V354">
            <v>177830</v>
          </cell>
          <cell r="W354">
            <v>189300</v>
          </cell>
          <cell r="X354">
            <v>258590</v>
          </cell>
          <cell r="Y354">
            <v>1768685</v>
          </cell>
          <cell r="Z354">
            <v>222640184</v>
          </cell>
          <cell r="AA354">
            <v>246137519</v>
          </cell>
          <cell r="AB354">
            <v>15139866.999999993</v>
          </cell>
          <cell r="AC354">
            <v>6.1509789574177E-2</v>
          </cell>
          <cell r="AD354">
            <v>261277386</v>
          </cell>
          <cell r="AE354">
            <v>253819666</v>
          </cell>
          <cell r="AF354">
            <v>258590</v>
          </cell>
          <cell r="AG354">
            <v>7199130</v>
          </cell>
          <cell r="AH354">
            <v>190429666</v>
          </cell>
          <cell r="AI354">
            <v>63390000</v>
          </cell>
          <cell r="AJ354">
            <v>258590</v>
          </cell>
          <cell r="AK354">
            <v>0</v>
          </cell>
          <cell r="AL354">
            <v>2640780</v>
          </cell>
          <cell r="AM354">
            <v>4558350</v>
          </cell>
          <cell r="AN354">
            <v>3.8362631887072851</v>
          </cell>
          <cell r="AO354">
            <v>3.4854460539032774</v>
          </cell>
          <cell r="AP354">
            <v>688373</v>
          </cell>
          <cell r="AQ354">
            <v>1307824</v>
          </cell>
          <cell r="AR354">
            <v>1996197</v>
          </cell>
          <cell r="AS354">
            <v>0.28629661535243245</v>
          </cell>
          <cell r="AT354">
            <v>0.33654754003596821</v>
          </cell>
          <cell r="AU354">
            <v>0.3192188997378515</v>
          </cell>
          <cell r="AV354">
            <v>197078.86</v>
          </cell>
          <cell r="AW354">
            <v>440144.95000000007</v>
          </cell>
          <cell r="AX354">
            <v>637223.80999999994</v>
          </cell>
        </row>
        <row r="355">
          <cell r="B355">
            <v>1999</v>
          </cell>
          <cell r="C355">
            <v>241.5</v>
          </cell>
          <cell r="D355">
            <v>9003.1511387163555</v>
          </cell>
          <cell r="E355">
            <v>2174261</v>
          </cell>
          <cell r="F355">
            <v>73.5</v>
          </cell>
          <cell r="G355">
            <v>36033.972789115644</v>
          </cell>
          <cell r="H355">
            <v>2648497</v>
          </cell>
          <cell r="I355">
            <v>86560</v>
          </cell>
          <cell r="J355">
            <v>0</v>
          </cell>
          <cell r="K355">
            <v>4909318</v>
          </cell>
          <cell r="L355">
            <v>1556400</v>
          </cell>
          <cell r="O355">
            <v>0</v>
          </cell>
          <cell r="P355">
            <v>1556400</v>
          </cell>
          <cell r="Q355">
            <v>6465718</v>
          </cell>
          <cell r="R355">
            <v>208570026.00000006</v>
          </cell>
          <cell r="S355">
            <v>3937320.0000000005</v>
          </cell>
          <cell r="T355">
            <v>2804640.0000000005</v>
          </cell>
          <cell r="U355">
            <v>6433626</v>
          </cell>
          <cell r="V355">
            <v>186640</v>
          </cell>
          <cell r="W355">
            <v>188520</v>
          </cell>
          <cell r="X355">
            <v>267639.59999999998</v>
          </cell>
          <cell r="Y355">
            <v>562464</v>
          </cell>
          <cell r="Z355">
            <v>222950875.60000002</v>
          </cell>
          <cell r="AA355">
            <v>229416593.60000002</v>
          </cell>
          <cell r="AB355">
            <v>16309785.99999994</v>
          </cell>
          <cell r="AC355">
            <v>7.1092442547712631E-2</v>
          </cell>
          <cell r="AD355">
            <v>245726379.59999999</v>
          </cell>
          <cell r="AE355">
            <v>233124830</v>
          </cell>
          <cell r="AF355">
            <v>267639.59999999998</v>
          </cell>
          <cell r="AG355">
            <v>12333910</v>
          </cell>
          <cell r="AH355">
            <v>194734830</v>
          </cell>
          <cell r="AI355">
            <v>38390000</v>
          </cell>
          <cell r="AJ355">
            <v>267639.59999999998</v>
          </cell>
          <cell r="AK355">
            <v>0</v>
          </cell>
          <cell r="AL355">
            <v>10499980</v>
          </cell>
          <cell r="AM355">
            <v>1833930</v>
          </cell>
          <cell r="AN355">
            <v>3.7369136593351842</v>
          </cell>
          <cell r="AO355">
            <v>3.0919372215000682</v>
          </cell>
          <cell r="AP355">
            <v>2809800</v>
          </cell>
          <cell r="AQ355">
            <v>593133</v>
          </cell>
          <cell r="AR355">
            <v>3402933</v>
          </cell>
          <cell r="AS355">
            <v>0.24095247348565735</v>
          </cell>
          <cell r="AT355">
            <v>0.3167218482195393</v>
          </cell>
          <cell r="AU355">
            <v>0.25415911509277439</v>
          </cell>
          <cell r="AV355">
            <v>677028.26</v>
          </cell>
          <cell r="AW355">
            <v>187858.18</v>
          </cell>
          <cell r="AX355">
            <v>864886.44</v>
          </cell>
        </row>
        <row r="356">
          <cell r="B356">
            <v>2000</v>
          </cell>
          <cell r="C356">
            <v>217.25</v>
          </cell>
          <cell r="D356">
            <v>8031.4384349827387</v>
          </cell>
          <cell r="E356">
            <v>1744830</v>
          </cell>
          <cell r="F356">
            <v>69.666666666666671</v>
          </cell>
          <cell r="G356">
            <v>37835.942583732052</v>
          </cell>
          <cell r="H356">
            <v>2635904</v>
          </cell>
          <cell r="I356">
            <v>87360</v>
          </cell>
          <cell r="J356">
            <v>2520</v>
          </cell>
          <cell r="K356">
            <v>4470614</v>
          </cell>
          <cell r="L356">
            <v>2304000</v>
          </cell>
          <cell r="O356">
            <v>0</v>
          </cell>
          <cell r="P356">
            <v>2304000</v>
          </cell>
          <cell r="Q356">
            <v>6774614</v>
          </cell>
          <cell r="R356">
            <v>204591740</v>
          </cell>
          <cell r="S356">
            <v>3817920</v>
          </cell>
          <cell r="T356">
            <v>2921280</v>
          </cell>
          <cell r="U356">
            <v>6419448</v>
          </cell>
          <cell r="V356">
            <v>178930</v>
          </cell>
          <cell r="W356">
            <v>185180</v>
          </cell>
          <cell r="X356">
            <v>385344</v>
          </cell>
          <cell r="Y356">
            <v>2555760</v>
          </cell>
          <cell r="Z356">
            <v>221055602</v>
          </cell>
          <cell r="AA356">
            <v>227830216</v>
          </cell>
          <cell r="AB356">
            <v>16270797</v>
          </cell>
          <cell r="AC356">
            <v>7.1416326094340357E-2</v>
          </cell>
          <cell r="AD356">
            <v>244101013</v>
          </cell>
          <cell r="AE356">
            <v>242964244</v>
          </cell>
          <cell r="AF356">
            <v>408599</v>
          </cell>
          <cell r="AG356">
            <v>728170</v>
          </cell>
          <cell r="AH356">
            <v>186654244</v>
          </cell>
          <cell r="AI356">
            <v>56310000</v>
          </cell>
          <cell r="AJ356">
            <v>249690</v>
          </cell>
          <cell r="AK356">
            <v>158909</v>
          </cell>
          <cell r="AL356">
            <v>528880</v>
          </cell>
          <cell r="AM356">
            <v>199290</v>
          </cell>
          <cell r="AN356">
            <v>2.2008605694406298</v>
          </cell>
          <cell r="AO356">
            <v>1.1569341158849857</v>
          </cell>
          <cell r="AP356">
            <v>240306</v>
          </cell>
          <cell r="AQ356">
            <v>172257</v>
          </cell>
          <cell r="AR356">
            <v>412563</v>
          </cell>
          <cell r="AS356">
            <v>0.37176816225978543</v>
          </cell>
          <cell r="AT356">
            <v>0.33593578200015095</v>
          </cell>
          <cell r="AU356">
            <v>0.35680710582383773</v>
          </cell>
          <cell r="AV356">
            <v>89338.12</v>
          </cell>
          <cell r="AW356">
            <v>57867.29</v>
          </cell>
          <cell r="AX356">
            <v>147205.40999999997</v>
          </cell>
        </row>
        <row r="357">
          <cell r="B357">
            <v>2001</v>
          </cell>
          <cell r="C357">
            <v>248.83333333333334</v>
          </cell>
          <cell r="D357">
            <v>7174.778298727394</v>
          </cell>
          <cell r="E357">
            <v>1785324</v>
          </cell>
          <cell r="F357">
            <v>69.833333333333329</v>
          </cell>
          <cell r="G357">
            <v>38930.806682577568</v>
          </cell>
          <cell r="H357">
            <v>2718668</v>
          </cell>
          <cell r="I357">
            <v>92460</v>
          </cell>
          <cell r="J357">
            <v>2520</v>
          </cell>
          <cell r="K357">
            <v>4598972</v>
          </cell>
          <cell r="L357">
            <v>5090400</v>
          </cell>
          <cell r="M357">
            <v>0</v>
          </cell>
          <cell r="N357">
            <v>0</v>
          </cell>
          <cell r="O357">
            <v>0</v>
          </cell>
          <cell r="P357">
            <v>5090400</v>
          </cell>
          <cell r="Q357">
            <v>9689372</v>
          </cell>
          <cell r="R357">
            <v>202462240</v>
          </cell>
          <cell r="S357">
            <v>4044720</v>
          </cell>
          <cell r="T357">
            <v>2778720</v>
          </cell>
          <cell r="U357">
            <v>6455652</v>
          </cell>
          <cell r="V357">
            <v>163600.00000000006</v>
          </cell>
          <cell r="W357">
            <v>207670</v>
          </cell>
          <cell r="X357">
            <v>973368.5</v>
          </cell>
          <cell r="Y357">
            <v>4979160</v>
          </cell>
          <cell r="Z357">
            <v>222065130.5</v>
          </cell>
          <cell r="AA357">
            <v>231754502.5</v>
          </cell>
          <cell r="AB357">
            <v>18143456.919999998</v>
          </cell>
          <cell r="AC357">
            <v>7.8287397760481478E-2</v>
          </cell>
          <cell r="AD357">
            <v>249897959.42000002</v>
          </cell>
          <cell r="AE357">
            <v>248554898</v>
          </cell>
          <cell r="AF357">
            <v>1112511.42</v>
          </cell>
          <cell r="AG357">
            <v>230550</v>
          </cell>
          <cell r="AH357">
            <v>141114898</v>
          </cell>
          <cell r="AI357">
            <v>107440000</v>
          </cell>
          <cell r="AJ357">
            <v>199090</v>
          </cell>
          <cell r="AK357">
            <v>913421.42</v>
          </cell>
          <cell r="AL357">
            <v>125760</v>
          </cell>
          <cell r="AM357">
            <v>104790</v>
          </cell>
          <cell r="AN357">
            <v>2.7998931338498529</v>
          </cell>
          <cell r="AO357">
            <v>0.78827405668893302</v>
          </cell>
          <cell r="AP357">
            <v>44916</v>
          </cell>
          <cell r="AQ357">
            <v>132936</v>
          </cell>
          <cell r="AR357">
            <v>177852</v>
          </cell>
          <cell r="AS357">
            <v>0.29356843886365658</v>
          </cell>
          <cell r="AT357">
            <v>0.37650418246374201</v>
          </cell>
          <cell r="AU357">
            <v>0.35555900411578167</v>
          </cell>
          <cell r="AV357">
            <v>13185.919999999998</v>
          </cell>
          <cell r="AW357">
            <v>50050.960000000006</v>
          </cell>
          <cell r="AX357">
            <v>63236.88</v>
          </cell>
        </row>
        <row r="358">
          <cell r="B358">
            <v>2002</v>
          </cell>
          <cell r="C358">
            <v>267.66666666666669</v>
          </cell>
          <cell r="D358">
            <v>7196.6488169364875</v>
          </cell>
          <cell r="E358">
            <v>1926303</v>
          </cell>
          <cell r="F358">
            <v>71.583333333333329</v>
          </cell>
          <cell r="G358">
            <v>39837.233993015136</v>
          </cell>
          <cell r="H358">
            <v>2851682</v>
          </cell>
          <cell r="I358">
            <v>97296</v>
          </cell>
          <cell r="J358">
            <v>2400</v>
          </cell>
          <cell r="K358">
            <v>4877681</v>
          </cell>
          <cell r="L358">
            <v>4020000</v>
          </cell>
          <cell r="M358">
            <v>0</v>
          </cell>
          <cell r="N358">
            <v>0</v>
          </cell>
          <cell r="O358">
            <v>0</v>
          </cell>
          <cell r="P358">
            <v>4020000</v>
          </cell>
          <cell r="Q358">
            <v>8897681</v>
          </cell>
          <cell r="R358">
            <v>205970480.00000003</v>
          </cell>
          <cell r="S358">
            <v>4139880.0000000019</v>
          </cell>
          <cell r="T358">
            <v>2688839.9999999991</v>
          </cell>
          <cell r="U358">
            <v>6456240</v>
          </cell>
          <cell r="V358">
            <v>180050.00000000006</v>
          </cell>
          <cell r="W358">
            <v>213009.99999999991</v>
          </cell>
          <cell r="X358">
            <v>1041346.0000000001</v>
          </cell>
          <cell r="Y358">
            <v>8126620</v>
          </cell>
          <cell r="Z358">
            <v>228816466.00000009</v>
          </cell>
          <cell r="AA358">
            <v>237714147.00000009</v>
          </cell>
          <cell r="AB358">
            <v>19412710.999999944</v>
          </cell>
          <cell r="AC358">
            <v>8.1664096331632866E-2</v>
          </cell>
          <cell r="AD358">
            <v>257126858</v>
          </cell>
          <cell r="AE358">
            <v>255328761</v>
          </cell>
          <cell r="AF358">
            <v>1087107</v>
          </cell>
          <cell r="AG358">
            <v>710990</v>
          </cell>
          <cell r="AH358">
            <v>169188761</v>
          </cell>
          <cell r="AI358">
            <v>86140000</v>
          </cell>
          <cell r="AJ358">
            <v>169540</v>
          </cell>
          <cell r="AK358">
            <v>917567.00000000012</v>
          </cell>
          <cell r="AL358">
            <v>530390</v>
          </cell>
          <cell r="AM358">
            <v>180600</v>
          </cell>
          <cell r="AN358">
            <v>4.0702484095496088</v>
          </cell>
          <cell r="AO358">
            <v>1.2440072739295751</v>
          </cell>
          <cell r="AP358">
            <v>130309</v>
          </cell>
          <cell r="AQ358">
            <v>145176</v>
          </cell>
          <cell r="AR358">
            <v>275485</v>
          </cell>
          <cell r="AS358">
            <v>0.42306632696129964</v>
          </cell>
          <cell r="AT358">
            <v>0.40110149060450762</v>
          </cell>
          <cell r="AU358">
            <v>0.41149122456758075</v>
          </cell>
          <cell r="AV358">
            <v>55129.35</v>
          </cell>
          <cell r="AW358">
            <v>58230.31</v>
          </cell>
          <cell r="AX358">
            <v>113359.65999999999</v>
          </cell>
        </row>
        <row r="359">
          <cell r="B359">
            <v>2003</v>
          </cell>
          <cell r="C359">
            <v>282.66666666666669</v>
          </cell>
          <cell r="D359">
            <v>7224.6084905660373</v>
          </cell>
          <cell r="E359">
            <v>2042156</v>
          </cell>
          <cell r="F359">
            <v>73.583333333333329</v>
          </cell>
          <cell r="G359">
            <v>41305.454133635336</v>
          </cell>
          <cell r="H359">
            <v>3039393</v>
          </cell>
          <cell r="I359">
            <v>97296</v>
          </cell>
          <cell r="J359">
            <v>2373</v>
          </cell>
          <cell r="K359">
            <v>5181218</v>
          </cell>
          <cell r="L359">
            <v>3827760</v>
          </cell>
          <cell r="M359">
            <v>0</v>
          </cell>
          <cell r="N359">
            <v>0</v>
          </cell>
          <cell r="O359">
            <v>0</v>
          </cell>
          <cell r="P359">
            <v>3827760</v>
          </cell>
          <cell r="Q359">
            <v>9008978</v>
          </cell>
          <cell r="R359">
            <v>215269395</v>
          </cell>
          <cell r="S359">
            <v>4187879.9999999991</v>
          </cell>
          <cell r="T359">
            <v>2603519.9999999991</v>
          </cell>
          <cell r="U359">
            <v>6364260.0000000009</v>
          </cell>
          <cell r="V359">
            <v>208110.00000000012</v>
          </cell>
          <cell r="W359">
            <v>223420.00000000012</v>
          </cell>
          <cell r="X359">
            <v>874123.99999999977</v>
          </cell>
          <cell r="Y359">
            <v>13039105</v>
          </cell>
          <cell r="Z359">
            <v>242769814</v>
          </cell>
          <cell r="AA359">
            <v>251778792</v>
          </cell>
          <cell r="AB359">
            <v>19110200.000000011</v>
          </cell>
          <cell r="AC359">
            <v>7.5900753388315603E-2</v>
          </cell>
          <cell r="AD359">
            <v>270888992</v>
          </cell>
          <cell r="AE359">
            <v>269711114</v>
          </cell>
          <cell r="AF359">
            <v>925897.99999999988</v>
          </cell>
          <cell r="AG359">
            <v>251980</v>
          </cell>
          <cell r="AH359">
            <v>208321114</v>
          </cell>
          <cell r="AI359">
            <v>61390000</v>
          </cell>
          <cell r="AJ359">
            <v>214529.99999999985</v>
          </cell>
          <cell r="AK359">
            <v>711368</v>
          </cell>
          <cell r="AL359">
            <v>137950</v>
          </cell>
          <cell r="AM359">
            <v>114030</v>
          </cell>
          <cell r="AN359">
            <v>3.1373663861723902</v>
          </cell>
          <cell r="AO359">
            <v>1.0704730433803029</v>
          </cell>
          <cell r="AP359">
            <v>43970</v>
          </cell>
          <cell r="AQ359">
            <v>106523</v>
          </cell>
          <cell r="AR359">
            <v>150493</v>
          </cell>
          <cell r="AS359">
            <v>0.41550852854218784</v>
          </cell>
          <cell r="AT359">
            <v>0.45905888869070527</v>
          </cell>
          <cell r="AU359">
            <v>0.44633464679420298</v>
          </cell>
          <cell r="AV359">
            <v>18269.91</v>
          </cell>
          <cell r="AW359">
            <v>48900.329999999994</v>
          </cell>
          <cell r="AX359">
            <v>67170.239999999991</v>
          </cell>
        </row>
        <row r="373">
          <cell r="B373" t="str">
            <v>CHANGE</v>
          </cell>
          <cell r="C373" t="str">
            <v>Residential</v>
          </cell>
          <cell r="F373" t="str">
            <v>Commercial</v>
          </cell>
          <cell r="I373" t="str">
            <v>ST Lites</v>
          </cell>
          <cell r="J373" t="str">
            <v>SP Lites</v>
          </cell>
          <cell r="K373" t="str">
            <v>Total</v>
          </cell>
          <cell r="L373" t="str">
            <v>Industrial</v>
          </cell>
          <cell r="M373" t="str">
            <v>Measured</v>
          </cell>
          <cell r="N373" t="str">
            <v>Billing</v>
          </cell>
          <cell r="O373" t="str">
            <v>Industrial</v>
          </cell>
          <cell r="P373" t="str">
            <v>Industrial</v>
          </cell>
          <cell r="Q373" t="str">
            <v>Retail</v>
          </cell>
          <cell r="R373" t="str">
            <v>Whse</v>
          </cell>
          <cell r="S373" t="str">
            <v>Carmacks</v>
          </cell>
          <cell r="T373" t="str">
            <v>Ross Rvr</v>
          </cell>
          <cell r="U373" t="str">
            <v>Haines Jn</v>
          </cell>
          <cell r="V373" t="str">
            <v>Creek</v>
          </cell>
          <cell r="W373" t="str">
            <v>River PT</v>
          </cell>
          <cell r="X373" t="str">
            <v>Turbine</v>
          </cell>
          <cell r="Y373" t="str">
            <v>Sales</v>
          </cell>
          <cell r="Z373" t="str">
            <v>P. Pwr</v>
          </cell>
          <cell r="AA373" t="str">
            <v>Total</v>
          </cell>
          <cell r="AB373" t="str">
            <v>Losses</v>
          </cell>
          <cell r="AC373" t="str">
            <v>Losses</v>
          </cell>
        </row>
        <row r="374">
          <cell r="B374" t="str">
            <v>%</v>
          </cell>
          <cell r="C374" t="str">
            <v>Cust</v>
          </cell>
          <cell r="D374" t="str">
            <v>Use</v>
          </cell>
          <cell r="E374" t="str">
            <v>Sales</v>
          </cell>
          <cell r="F374" t="str">
            <v>Cust</v>
          </cell>
          <cell r="G374" t="str">
            <v>Use</v>
          </cell>
          <cell r="H374" t="str">
            <v>Sales</v>
          </cell>
          <cell r="I374" t="str">
            <v>Sales</v>
          </cell>
          <cell r="J374" t="str">
            <v>Sales</v>
          </cell>
          <cell r="K374" t="str">
            <v>Sales</v>
          </cell>
          <cell r="L374" t="str">
            <v>Sales</v>
          </cell>
          <cell r="M374" t="str">
            <v>Demand</v>
          </cell>
          <cell r="N374" t="str">
            <v>Demand</v>
          </cell>
          <cell r="O374" t="str">
            <v>Sales</v>
          </cell>
          <cell r="P374" t="str">
            <v>Sales</v>
          </cell>
          <cell r="Q374" t="str">
            <v>Sales</v>
          </cell>
          <cell r="AA374" t="str">
            <v>Sales</v>
          </cell>
          <cell r="AD374" t="str">
            <v>Total</v>
          </cell>
          <cell r="AE374" t="str">
            <v>Hydro</v>
          </cell>
          <cell r="AF374" t="str">
            <v>Wind</v>
          </cell>
          <cell r="AG374" t="str">
            <v>Diesel</v>
          </cell>
          <cell r="AH374" t="str">
            <v>Whse</v>
          </cell>
          <cell r="AI374" t="str">
            <v>Aishihik</v>
          </cell>
          <cell r="AJ374" t="str">
            <v>Whse</v>
          </cell>
          <cell r="AK374" t="str">
            <v>Faro</v>
          </cell>
          <cell r="AL374" t="str">
            <v>Whse</v>
          </cell>
          <cell r="AM374" t="str">
            <v>Faro</v>
          </cell>
          <cell r="AN374" t="str">
            <v>Whse</v>
          </cell>
          <cell r="AO374" t="str">
            <v>Faro</v>
          </cell>
          <cell r="AP374" t="str">
            <v>Whse</v>
          </cell>
          <cell r="AQ374" t="str">
            <v>Faro</v>
          </cell>
          <cell r="AR374" t="str">
            <v>Total</v>
          </cell>
          <cell r="AS374" t="str">
            <v>Whse</v>
          </cell>
          <cell r="AT374" t="str">
            <v>Faro</v>
          </cell>
          <cell r="AU374" t="str">
            <v>Total</v>
          </cell>
          <cell r="AV374" t="str">
            <v>Whse</v>
          </cell>
          <cell r="AW374" t="str">
            <v>Faro</v>
          </cell>
          <cell r="AX374" t="str">
            <v>Total</v>
          </cell>
        </row>
        <row r="375">
          <cell r="D375" t="str">
            <v>KWh/Cust</v>
          </cell>
          <cell r="E375" t="str">
            <v>KWh</v>
          </cell>
          <cell r="G375" t="str">
            <v>KWh</v>
          </cell>
          <cell r="H375" t="str">
            <v>KWh</v>
          </cell>
          <cell r="I375" t="str">
            <v>KWh</v>
          </cell>
          <cell r="J375" t="str">
            <v>KWh</v>
          </cell>
          <cell r="K375" t="str">
            <v>KWh</v>
          </cell>
          <cell r="L375" t="str">
            <v>KWh</v>
          </cell>
          <cell r="M375" t="str">
            <v>KVA</v>
          </cell>
          <cell r="N375" t="str">
            <v>KVA</v>
          </cell>
          <cell r="O375" t="str">
            <v>KWh</v>
          </cell>
          <cell r="P375" t="str">
            <v>KWh</v>
          </cell>
          <cell r="Q375" t="str">
            <v>KWh</v>
          </cell>
          <cell r="AA375" t="str">
            <v>KWh</v>
          </cell>
          <cell r="AB375" t="str">
            <v>KWh</v>
          </cell>
          <cell r="AC375" t="str">
            <v>%</v>
          </cell>
          <cell r="AD375" t="str">
            <v>KWh</v>
          </cell>
          <cell r="AE375" t="str">
            <v>KWh</v>
          </cell>
          <cell r="AF375" t="str">
            <v>KWh</v>
          </cell>
          <cell r="AG375" t="str">
            <v>KWh</v>
          </cell>
          <cell r="AH375" t="str">
            <v>KWh</v>
          </cell>
          <cell r="AI375" t="str">
            <v>KWh</v>
          </cell>
          <cell r="AJ375" t="str">
            <v>KWh</v>
          </cell>
          <cell r="AK375" t="str">
            <v>KWh</v>
          </cell>
          <cell r="AL375" t="str">
            <v>KWh</v>
          </cell>
          <cell r="AM375" t="str">
            <v>KWh</v>
          </cell>
          <cell r="AN375" t="str">
            <v>KWh/L</v>
          </cell>
          <cell r="AO375" t="str">
            <v>KWh/L</v>
          </cell>
          <cell r="AS375" t="str">
            <v>$/L</v>
          </cell>
          <cell r="AT375" t="str">
            <v>$/L</v>
          </cell>
          <cell r="AU375" t="str">
            <v>$/L</v>
          </cell>
          <cell r="AV375" t="str">
            <v>$</v>
          </cell>
          <cell r="AW375" t="str">
            <v>$</v>
          </cell>
          <cell r="AX375" t="str">
            <v>$</v>
          </cell>
        </row>
        <row r="377">
          <cell r="B377" t="str">
            <v>1986</v>
          </cell>
        </row>
        <row r="378">
          <cell r="B378">
            <v>1987</v>
          </cell>
          <cell r="C378">
            <v>61.100260416666671</v>
          </cell>
          <cell r="D378">
            <v>18.230757527769349</v>
          </cell>
          <cell r="E378">
            <v>90.470058269834169</v>
          </cell>
          <cell r="F378">
            <v>12.866242038216535</v>
          </cell>
          <cell r="G378">
            <v>-4.3637818664736372</v>
          </cell>
          <cell r="H378">
            <v>7.9410054347825998</v>
          </cell>
          <cell r="I378">
            <v>0</v>
          </cell>
          <cell r="J378">
            <v>0</v>
          </cell>
          <cell r="K378">
            <v>-15.211642731070562</v>
          </cell>
          <cell r="L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row>
        <row r="379">
          <cell r="B379">
            <v>1988</v>
          </cell>
          <cell r="C379">
            <v>8.628005657708627</v>
          </cell>
          <cell r="D379">
            <v>4.6849980153510051</v>
          </cell>
          <cell r="E379">
            <v>13.717225566887659</v>
          </cell>
          <cell r="F379">
            <v>4.1760722347629953</v>
          </cell>
          <cell r="G379">
            <v>-3.9842359583166176</v>
          </cell>
          <cell r="H379">
            <v>2.5451704823664656E-2</v>
          </cell>
          <cell r="I379">
            <v>0</v>
          </cell>
          <cell r="J379">
            <v>0</v>
          </cell>
          <cell r="K379">
            <v>-12.759202301815654</v>
          </cell>
          <cell r="L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row>
        <row r="380">
          <cell r="B380">
            <v>1989</v>
          </cell>
          <cell r="C380">
            <v>13.523065476190466</v>
          </cell>
          <cell r="D380">
            <v>9.26034158773823</v>
          </cell>
          <cell r="E380">
            <v>24.035689120157432</v>
          </cell>
          <cell r="F380">
            <v>5.2004333694474436</v>
          </cell>
          <cell r="G380">
            <v>2.862013036109623</v>
          </cell>
          <cell r="H380">
            <v>8.2112834865248452</v>
          </cell>
          <cell r="I380">
            <v>0</v>
          </cell>
          <cell r="J380">
            <v>0</v>
          </cell>
          <cell r="K380">
            <v>0.59052119074134435</v>
          </cell>
          <cell r="L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row>
        <row r="381">
          <cell r="B381">
            <v>1990</v>
          </cell>
          <cell r="C381">
            <v>1.9990168769457695</v>
          </cell>
          <cell r="D381">
            <v>4.9253309846623683</v>
          </cell>
          <cell r="E381">
            <v>7.0228060592369523</v>
          </cell>
          <cell r="F381">
            <v>10.813594232749747</v>
          </cell>
          <cell r="G381">
            <v>8.276953907066753</v>
          </cell>
          <cell r="H381">
            <v>19.985584350158405</v>
          </cell>
          <cell r="I381">
            <v>0</v>
          </cell>
          <cell r="J381">
            <v>0</v>
          </cell>
          <cell r="K381">
            <v>-5.1996561294079697</v>
          </cell>
          <cell r="L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row>
        <row r="382">
          <cell r="B382">
            <v>1991</v>
          </cell>
          <cell r="C382">
            <v>4.530120481927713</v>
          </cell>
          <cell r="D382">
            <v>-5.9733080428503227</v>
          </cell>
          <cell r="E382">
            <v>-1.7137856120204131</v>
          </cell>
          <cell r="F382">
            <v>5.5762081784386686</v>
          </cell>
          <cell r="G382">
            <v>-3.0325499826859947</v>
          </cell>
          <cell r="H382">
            <v>2.3745568956028862</v>
          </cell>
          <cell r="I382">
            <v>0</v>
          </cell>
          <cell r="J382">
            <v>0</v>
          </cell>
          <cell r="K382">
            <v>12.795731830803359</v>
          </cell>
          <cell r="L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row>
        <row r="383">
          <cell r="B383">
            <v>1992</v>
          </cell>
          <cell r="C383">
            <v>9.2208390963577358E-2</v>
          </cell>
          <cell r="D383">
            <v>-3.3680887147805927</v>
          </cell>
          <cell r="E383">
            <v>-3.2789859842271452</v>
          </cell>
          <cell r="F383">
            <v>0.17605633802815213</v>
          </cell>
          <cell r="G383">
            <v>0.59617382558632137</v>
          </cell>
          <cell r="H383">
            <v>0.77327976542009846</v>
          </cell>
          <cell r="I383">
            <v>0</v>
          </cell>
          <cell r="J383">
            <v>0</v>
          </cell>
          <cell r="K383">
            <v>26.286380021984112</v>
          </cell>
          <cell r="L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row>
        <row r="384">
          <cell r="B384">
            <v>1993</v>
          </cell>
          <cell r="C384">
            <v>-23.921387993244281</v>
          </cell>
          <cell r="D384">
            <v>0.21023694331536724</v>
          </cell>
          <cell r="E384">
            <v>-23.761442644844511</v>
          </cell>
          <cell r="F384">
            <v>-10.896309314586993</v>
          </cell>
          <cell r="G384">
            <v>-12.007272167272331</v>
          </cell>
          <cell r="H384">
            <v>-21.595231966269012</v>
          </cell>
          <cell r="I384">
            <v>0</v>
          </cell>
          <cell r="J384">
            <v>0</v>
          </cell>
          <cell r="K384">
            <v>1.6087527269338153</v>
          </cell>
          <cell r="L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row>
        <row r="385">
          <cell r="B385">
            <v>1994</v>
          </cell>
          <cell r="C385">
            <v>-43.24924318869828</v>
          </cell>
          <cell r="D385">
            <v>-12.136240904312412</v>
          </cell>
          <cell r="E385">
            <v>-50.136651750338345</v>
          </cell>
          <cell r="F385">
            <v>-15.187376725838265</v>
          </cell>
          <cell r="G385">
            <v>-4.7758556763041859</v>
          </cell>
          <cell r="H385">
            <v>-19.237905208699789</v>
          </cell>
          <cell r="I385">
            <v>-35.31817749453058</v>
          </cell>
          <cell r="J385">
            <v>-19.6551724137931</v>
          </cell>
          <cell r="K385">
            <v>797.45142027390284</v>
          </cell>
          <cell r="L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row>
        <row r="386">
          <cell r="B386">
            <v>1995</v>
          </cell>
          <cell r="C386">
            <v>82.432432432432435</v>
          </cell>
          <cell r="D386">
            <v>-5.0344161307512074</v>
          </cell>
          <cell r="E386">
            <v>73.248024626332239</v>
          </cell>
          <cell r="F386">
            <v>20.465116279069751</v>
          </cell>
          <cell r="G386">
            <v>5.8306168279934178</v>
          </cell>
          <cell r="H386">
            <v>27.48897562069903</v>
          </cell>
          <cell r="I386">
            <v>55.060049019607838</v>
          </cell>
          <cell r="J386">
            <v>91.845493562231752</v>
          </cell>
          <cell r="K386">
            <v>46.285882469516302</v>
          </cell>
          <cell r="L386">
            <v>1297.223592070224</v>
          </cell>
          <cell r="O386">
            <v>-100</v>
          </cell>
          <cell r="P386">
            <v>1274.2787351527122</v>
          </cell>
          <cell r="Q386">
            <v>681.45676661233006</v>
          </cell>
          <cell r="R386">
            <v>2.3376513694570944</v>
          </cell>
          <cell r="S386">
            <v>0.16335064850208081</v>
          </cell>
          <cell r="T386">
            <v>-0.70690865336410225</v>
          </cell>
          <cell r="U386">
            <v>2.0857473928157511</v>
          </cell>
          <cell r="V386">
            <v>-448.42105263157902</v>
          </cell>
          <cell r="W386">
            <v>29.776021080368899</v>
          </cell>
          <cell r="X386">
            <v>-2.0993261676641284</v>
          </cell>
          <cell r="Y386">
            <v>0</v>
          </cell>
          <cell r="Z386">
            <v>2.9087069395023368</v>
          </cell>
          <cell r="AA386">
            <v>39.378542437869783</v>
          </cell>
          <cell r="AB386">
            <v>26.394872014600558</v>
          </cell>
          <cell r="AC386">
            <v>-9.315401206076535</v>
          </cell>
          <cell r="AD386">
            <v>38.3785708439476</v>
          </cell>
          <cell r="AE386">
            <v>22.173977586049286</v>
          </cell>
          <cell r="AF386">
            <v>-2.0993261676641284</v>
          </cell>
          <cell r="AG386">
            <v>11765.408861671471</v>
          </cell>
          <cell r="AH386">
            <v>50.242966919924889</v>
          </cell>
          <cell r="AI386">
            <v>-27.117478510028658</v>
          </cell>
          <cell r="AJ386">
            <v>-2.0993261676641284</v>
          </cell>
          <cell r="AK386">
            <v>0</v>
          </cell>
          <cell r="AL386">
            <v>7371.4944253859339</v>
          </cell>
          <cell r="AM386">
            <v>34843.355855855858</v>
          </cell>
          <cell r="AN386">
            <v>1.0291388187677164</v>
          </cell>
          <cell r="AO386">
            <v>311.56531304470241</v>
          </cell>
          <cell r="AP386">
            <v>7295.3856409572691</v>
          </cell>
          <cell r="AQ386">
            <v>8390.3549323313528</v>
          </cell>
          <cell r="AR386">
            <v>7765.8488874640598</v>
          </cell>
          <cell r="AS386">
            <v>3.0087978827904704</v>
          </cell>
          <cell r="AT386">
            <v>7.4821398429377961</v>
          </cell>
          <cell r="AU386">
            <v>5.2566774493344681</v>
          </cell>
          <cell r="AV386">
            <v>7517.8978475465838</v>
          </cell>
          <cell r="AW386">
            <v>9025.6151615301496</v>
          </cell>
          <cell r="AX386">
            <v>8179.331192130111</v>
          </cell>
        </row>
        <row r="387">
          <cell r="B387">
            <v>1996</v>
          </cell>
          <cell r="C387">
            <v>19.356725146198841</v>
          </cell>
          <cell r="D387">
            <v>21.57287402290271</v>
          </cell>
          <cell r="E387">
            <v>45.105401099850553</v>
          </cell>
          <cell r="F387">
            <v>13.610038610038622</v>
          </cell>
          <cell r="G387">
            <v>-2.1846876911919666</v>
          </cell>
          <cell r="H387">
            <v>11.128014080566651</v>
          </cell>
          <cell r="I387">
            <v>-35.129496004868457</v>
          </cell>
          <cell r="J387">
            <v>-49.515287099179716</v>
          </cell>
          <cell r="K387">
            <v>26.555957829558263</v>
          </cell>
          <cell r="L387">
            <v>104.70657551233136</v>
          </cell>
          <cell r="O387">
            <v>0</v>
          </cell>
          <cell r="P387">
            <v>104.70657551233136</v>
          </cell>
          <cell r="Q387">
            <v>97.644077723243043</v>
          </cell>
          <cell r="R387">
            <v>7.582706163543973</v>
          </cell>
          <cell r="S387">
            <v>6.2559118040379946</v>
          </cell>
          <cell r="T387">
            <v>14.763948497854052</v>
          </cell>
          <cell r="U387">
            <v>6.2759261170157954</v>
          </cell>
          <cell r="V387">
            <v>-551.35951661631429</v>
          </cell>
          <cell r="W387">
            <v>37.360406091370571</v>
          </cell>
          <cell r="X387">
            <v>-3.082235041475434</v>
          </cell>
          <cell r="Y387">
            <v>-99.409431734673603</v>
          </cell>
          <cell r="Z387">
            <v>6.9987153935729962</v>
          </cell>
          <cell r="AA387">
            <v>34.31413134632804</v>
          </cell>
          <cell r="AB387">
            <v>17.772647049354575</v>
          </cell>
          <cell r="AC387">
            <v>-12.315520437921279</v>
          </cell>
          <cell r="AD387">
            <v>33.150473583988813</v>
          </cell>
          <cell r="AE387">
            <v>15.505132136356758</v>
          </cell>
          <cell r="AF387">
            <v>-3.082235041475434</v>
          </cell>
          <cell r="AG387">
            <v>164.52261230251949</v>
          </cell>
          <cell r="AH387">
            <v>-0.5245635934013837</v>
          </cell>
          <cell r="AI387">
            <v>73.5335744613933</v>
          </cell>
          <cell r="AJ387">
            <v>-3.082235041475434</v>
          </cell>
          <cell r="AK387">
            <v>0</v>
          </cell>
          <cell r="AL387">
            <v>176.79315752696425</v>
          </cell>
          <cell r="AM387">
            <v>150.74251442972377</v>
          </cell>
          <cell r="AN387">
            <v>3.9295004315475834</v>
          </cell>
          <cell r="AO387">
            <v>-2.2988074085203425</v>
          </cell>
          <cell r="AP387">
            <v>166.32780526956546</v>
          </cell>
          <cell r="AQ387">
            <v>156.64222490933093</v>
          </cell>
          <cell r="AR387">
            <v>161.83590963139119</v>
          </cell>
          <cell r="AS387">
            <v>8.5784141220025525</v>
          </cell>
          <cell r="AT387">
            <v>4.3553013186554246</v>
          </cell>
          <cell r="AU387">
            <v>6.49747055540566</v>
          </cell>
          <cell r="AV387">
            <v>189.17450732762933</v>
          </cell>
          <cell r="AW387">
            <v>167.81976711503356</v>
          </cell>
          <cell r="AX387">
            <v>178.84862076316938</v>
          </cell>
        </row>
        <row r="388">
          <cell r="B388">
            <v>1997</v>
          </cell>
          <cell r="C388">
            <v>-12.134574554956723</v>
          </cell>
          <cell r="D388">
            <v>-10.580851630555376</v>
          </cell>
          <cell r="E388">
            <v>-21.431484855853011</v>
          </cell>
          <cell r="F388">
            <v>0.93457943925234765</v>
          </cell>
          <cell r="G388">
            <v>-6.4976395785446117</v>
          </cell>
          <cell r="H388">
            <v>-5.6237857428300675</v>
          </cell>
          <cell r="I388">
            <v>3.0701754385964897</v>
          </cell>
          <cell r="J388">
            <v>6.5731166912850858</v>
          </cell>
          <cell r="K388">
            <v>-14.173965793422649</v>
          </cell>
          <cell r="L388">
            <v>-56.866858782364346</v>
          </cell>
          <cell r="O388">
            <v>0</v>
          </cell>
          <cell r="P388">
            <v>-56.866858782364346</v>
          </cell>
          <cell r="Q388">
            <v>-54.396384800997602</v>
          </cell>
          <cell r="R388">
            <v>-4.6988416752008044</v>
          </cell>
          <cell r="S388">
            <v>-2.0536140016985893</v>
          </cell>
          <cell r="T388">
            <v>-5.9395485943068209</v>
          </cell>
          <cell r="U388">
            <v>-5.3596693594324503</v>
          </cell>
          <cell r="V388">
            <v>-0.80120481927711262</v>
          </cell>
          <cell r="W388">
            <v>15.024390243902431</v>
          </cell>
          <cell r="X388">
            <v>-0.87761219967850135</v>
          </cell>
          <cell r="Y388">
            <v>14619.613526570049</v>
          </cell>
          <cell r="Z388">
            <v>-4.1462585528203704</v>
          </cell>
          <cell r="AA388">
            <v>-26.428633814434054</v>
          </cell>
          <cell r="AB388">
            <v>-37.310918781761373</v>
          </cell>
          <cell r="AC388">
            <v>-14.79146783801648</v>
          </cell>
          <cell r="AD388">
            <v>-27.105764677568011</v>
          </cell>
          <cell r="AE388">
            <v>-28.779316357010575</v>
          </cell>
          <cell r="AF388">
            <v>-0.87761219967850135</v>
          </cell>
          <cell r="AG388">
            <v>-21.73186945783927</v>
          </cell>
          <cell r="AH388">
            <v>-20.300406912466784</v>
          </cell>
          <cell r="AI388">
            <v>-46.37426370638876</v>
          </cell>
          <cell r="AJ388">
            <v>-0.87761219967850135</v>
          </cell>
          <cell r="AK388">
            <v>0</v>
          </cell>
          <cell r="AL388">
            <v>-14.738403612766326</v>
          </cell>
          <cell r="AM388">
            <v>-30.401653371617254</v>
          </cell>
          <cell r="AN388">
            <v>-2.1655472109836094</v>
          </cell>
          <cell r="AO388">
            <v>0.70125792812283372</v>
          </cell>
          <cell r="AP388">
            <v>-12.85115421343087</v>
          </cell>
          <cell r="AQ388">
            <v>-30.886318542257229</v>
          </cell>
          <cell r="AR388">
            <v>-21.049439300409244</v>
          </cell>
          <cell r="AS388">
            <v>16.120846774050456</v>
          </cell>
          <cell r="AT388">
            <v>17.860367675993082</v>
          </cell>
          <cell r="AU388">
            <v>16.566934472192727</v>
          </cell>
          <cell r="AV388">
            <v>1.1979776811754439</v>
          </cell>
          <cell r="AW388">
            <v>-18.54236091948971</v>
          </cell>
          <cell r="AX388">
            <v>-7.969751643879297</v>
          </cell>
        </row>
        <row r="389">
          <cell r="B389">
            <v>1998</v>
          </cell>
          <cell r="C389">
            <v>-20.371747211895908</v>
          </cell>
          <cell r="D389">
            <v>-7.8833326110910313</v>
          </cell>
          <cell r="E389">
            <v>-26.649107231582526</v>
          </cell>
          <cell r="F389">
            <v>-11.363636363636365</v>
          </cell>
          <cell r="G389">
            <v>-14.042572780992424</v>
          </cell>
          <cell r="H389">
            <v>-23.810462237697838</v>
          </cell>
          <cell r="I389">
            <v>1.2765957446808418</v>
          </cell>
          <cell r="J389">
            <v>-100</v>
          </cell>
          <cell r="K389">
            <v>-25.020082344152506</v>
          </cell>
          <cell r="L389">
            <v>-77.854991285099658</v>
          </cell>
          <cell r="O389">
            <v>0</v>
          </cell>
          <cell r="P389">
            <v>-77.854991285099658</v>
          </cell>
          <cell r="Q389">
            <v>-72.1010498698883</v>
          </cell>
          <cell r="R389">
            <v>-0.65513145398009565</v>
          </cell>
          <cell r="S389">
            <v>4.666560441109957</v>
          </cell>
          <cell r="T389">
            <v>6.4876748210861201</v>
          </cell>
          <cell r="U389">
            <v>14.008058686054792</v>
          </cell>
          <cell r="V389">
            <v>19.990823397637026</v>
          </cell>
          <cell r="W389">
            <v>21.636209422468955</v>
          </cell>
          <cell r="X389">
            <v>13.342099495945646</v>
          </cell>
          <cell r="Y389">
            <v>45.118823351799819</v>
          </cell>
          <cell r="Z389">
            <v>0.19982133301632565</v>
          </cell>
          <cell r="AA389">
            <v>-19.672944215025012</v>
          </cell>
          <cell r="AB389">
            <v>-12.608344887518729</v>
          </cell>
          <cell r="AC389">
            <v>8.7947943049441424</v>
          </cell>
          <cell r="AD389">
            <v>-19.294903330416791</v>
          </cell>
          <cell r="AE389">
            <v>5.022297241189877</v>
          </cell>
          <cell r="AF389">
            <v>13.342099495945646</v>
          </cell>
          <cell r="AG389">
            <v>-91.202711456468137</v>
          </cell>
          <cell r="AH389">
            <v>4.3417675743408157</v>
          </cell>
          <cell r="AI389">
            <v>7.1211301879140265</v>
          </cell>
          <cell r="AJ389">
            <v>13.342099495945646</v>
          </cell>
          <cell r="AK389">
            <v>0</v>
          </cell>
          <cell r="AL389">
            <v>-94.648122755256765</v>
          </cell>
          <cell r="AM389">
            <v>-85.970185085155791</v>
          </cell>
          <cell r="AN389">
            <v>9.4797837427051945E-2</v>
          </cell>
          <cell r="AO389">
            <v>-8.7149004357749185</v>
          </cell>
          <cell r="AP389">
            <v>-94.653191414167509</v>
          </cell>
          <cell r="AQ389">
            <v>-84.630772183171786</v>
          </cell>
          <cell r="AR389">
            <v>-90.664923854620625</v>
          </cell>
          <cell r="AS389">
            <v>-18.510968269270698</v>
          </cell>
          <cell r="AT389">
            <v>-9.2894409877071205</v>
          </cell>
          <cell r="AU389">
            <v>-11.121501827366597</v>
          </cell>
          <cell r="AV389">
            <v>-95.6429374549096</v>
          </cell>
          <cell r="AW389">
            <v>-86.058487531482314</v>
          </cell>
          <cell r="AX389">
            <v>-91.703124518715057</v>
          </cell>
        </row>
        <row r="390">
          <cell r="B390">
            <v>1999</v>
          </cell>
          <cell r="C390">
            <v>-32.352941176470587</v>
          </cell>
          <cell r="D390">
            <v>-4.3000206779624683</v>
          </cell>
          <cell r="E390">
            <v>-35.26177869391578</v>
          </cell>
          <cell r="F390">
            <v>-16.239316239316238</v>
          </cell>
          <cell r="G390">
            <v>-7.8975252702242926</v>
          </cell>
          <cell r="H390">
            <v>-22.854337405828883</v>
          </cell>
          <cell r="I390">
            <v>1.0270774976657293</v>
          </cell>
          <cell r="J390">
            <v>0</v>
          </cell>
          <cell r="K390">
            <v>-28.615982789845194</v>
          </cell>
          <cell r="L390">
            <v>-90.635379061371836</v>
          </cell>
          <cell r="O390">
            <v>0</v>
          </cell>
          <cell r="P390">
            <v>-90.635379061371836</v>
          </cell>
          <cell r="Q390">
            <v>-72.483185859162319</v>
          </cell>
          <cell r="R390">
            <v>0.83705868049384069</v>
          </cell>
          <cell r="S390">
            <v>-1.7546486211336254</v>
          </cell>
          <cell r="T390">
            <v>2.6618641834314394</v>
          </cell>
          <cell r="U390">
            <v>-3.5084530249023804</v>
          </cell>
          <cell r="V390">
            <v>4.9541697126469053</v>
          </cell>
          <cell r="W390">
            <v>-0.41204437400951255</v>
          </cell>
          <cell r="X390">
            <v>3.499593951815605</v>
          </cell>
          <cell r="Y390">
            <v>-68.198746526374123</v>
          </cell>
          <cell r="Z390">
            <v>0.13954875279837964</v>
          </cell>
          <cell r="AA390">
            <v>-6.7933265387305592</v>
          </cell>
          <cell r="AB390">
            <v>7.7274060597754879</v>
          </cell>
          <cell r="AC390">
            <v>15.57906967309577</v>
          </cell>
          <cell r="AD390">
            <v>-5.9519144148204255</v>
          </cell>
          <cell r="AE390">
            <v>-8.1533619227124774</v>
          </cell>
          <cell r="AF390">
            <v>3.499593951815605</v>
          </cell>
          <cell r="AG390">
            <v>71.325007327274264</v>
          </cell>
          <cell r="AH390">
            <v>2.2607632993485449</v>
          </cell>
          <cell r="AI390">
            <v>-39.438397223536839</v>
          </cell>
          <cell r="AJ390">
            <v>3.499593951815605</v>
          </cell>
          <cell r="AK390">
            <v>0</v>
          </cell>
          <cell r="AL390">
            <v>297.60903975340619</v>
          </cell>
          <cell r="AM390">
            <v>-59.767679094409168</v>
          </cell>
          <cell r="AN390">
            <v>-2.5897474830338441</v>
          </cell>
          <cell r="AO390">
            <v>-11.290056604448861</v>
          </cell>
          <cell r="AP390">
            <v>308.17986760085006</v>
          </cell>
          <cell r="AQ390">
            <v>-54.64733786809235</v>
          </cell>
          <cell r="AR390">
            <v>70.470800226630942</v>
          </cell>
          <cell r="AS390">
            <v>-15.838169030030713</v>
          </cell>
          <cell r="AT390">
            <v>-5.8909037975169998</v>
          </cell>
          <cell r="AU390">
            <v>-20.380931297772598</v>
          </cell>
          <cell r="AV390">
            <v>243.5316502236719</v>
          </cell>
          <cell r="AW390">
            <v>-57.319019563895942</v>
          </cell>
          <cell r="AX390">
            <v>35.727263549678099</v>
          </cell>
        </row>
        <row r="391">
          <cell r="B391">
            <v>2000</v>
          </cell>
          <cell r="C391">
            <v>-10.041407867494822</v>
          </cell>
          <cell r="D391">
            <v>-10.793028893572043</v>
          </cell>
          <cell r="E391">
            <v>-19.750664708606735</v>
          </cell>
          <cell r="F391">
            <v>-5.2154195011337778</v>
          </cell>
          <cell r="G391">
            <v>5.0007524986551255</v>
          </cell>
          <cell r="H391">
            <v>-0.4754772234969451</v>
          </cell>
          <cell r="I391">
            <v>0.92421441774490631</v>
          </cell>
          <cell r="J391">
            <v>0</v>
          </cell>
          <cell r="K391">
            <v>-8.9361495833026101</v>
          </cell>
          <cell r="L391">
            <v>48.033924441017732</v>
          </cell>
          <cell r="O391">
            <v>0</v>
          </cell>
          <cell r="P391">
            <v>48.033924441017732</v>
          </cell>
          <cell r="Q391">
            <v>4.7774431238727155</v>
          </cell>
          <cell r="R391">
            <v>-1.9074102239408308</v>
          </cell>
          <cell r="S391">
            <v>-3.0325195818475592</v>
          </cell>
          <cell r="T391">
            <v>4.1588225226766973</v>
          </cell>
          <cell r="U391">
            <v>-0.22037339441242088</v>
          </cell>
          <cell r="V391">
            <v>-4.1309472781825951</v>
          </cell>
          <cell r="W391">
            <v>-1.7716953108423472</v>
          </cell>
          <cell r="X391">
            <v>43.978693735904571</v>
          </cell>
          <cell r="Y391">
            <v>354.3864140638334</v>
          </cell>
          <cell r="Z391">
            <v>-0.85008573969468371</v>
          </cell>
          <cell r="AA391">
            <v>-0.69148337315388941</v>
          </cell>
          <cell r="AB391">
            <v>-0.23905279934354207</v>
          </cell>
          <cell r="AC391">
            <v>0.45558083956724893</v>
          </cell>
          <cell r="AD391">
            <v>-0.66145385067969409</v>
          </cell>
          <cell r="AE391">
            <v>4.2206632386605936</v>
          </cell>
          <cell r="AF391">
            <v>52.667617198650738</v>
          </cell>
          <cell r="AG391">
            <v>-94.096194961695033</v>
          </cell>
          <cell r="AH391">
            <v>-4.1495329828772798</v>
          </cell>
          <cell r="AI391">
            <v>46.678822610054695</v>
          </cell>
          <cell r="AJ391">
            <v>-6.7066308573170748</v>
          </cell>
          <cell r="AK391">
            <v>0</v>
          </cell>
          <cell r="AL391">
            <v>-94.963038024834333</v>
          </cell>
          <cell r="AM391">
            <v>-89.133173021871059</v>
          </cell>
          <cell r="AN391">
            <v>-41.104858980547768</v>
          </cell>
          <cell r="AO391">
            <v>-62.582224896413209</v>
          </cell>
          <cell r="AP391">
            <v>-91.447576339953017</v>
          </cell>
          <cell r="AQ391">
            <v>-70.958115633424541</v>
          </cell>
          <cell r="AR391">
            <v>-87.876252632655422</v>
          </cell>
          <cell r="AS391">
            <v>54.291075282078353</v>
          </cell>
          <cell r="AT391">
            <v>6.0665009024869265</v>
          </cell>
          <cell r="AU391">
            <v>40.387294665231366</v>
          </cell>
          <cell r="AV391">
            <v>-86.804373572234638</v>
          </cell>
          <cell r="AW391">
            <v>-69.196289456227035</v>
          </cell>
          <cell r="AX391">
            <v>-82.979799058937729</v>
          </cell>
        </row>
        <row r="392">
          <cell r="B392">
            <v>2001</v>
          </cell>
          <cell r="C392">
            <v>14.537782892213279</v>
          </cell>
          <cell r="D392">
            <v>-10.666335092901525</v>
          </cell>
          <cell r="E392">
            <v>2.3207991609497824</v>
          </cell>
          <cell r="F392">
            <v>0.23923444976075015</v>
          </cell>
          <cell r="G392">
            <v>2.8937143469402127</v>
          </cell>
          <cell r="H392">
            <v>3.1398715582965142</v>
          </cell>
          <cell r="I392">
            <v>5.8379120879120894</v>
          </cell>
          <cell r="J392">
            <v>0</v>
          </cell>
          <cell r="K392">
            <v>2.8711492425872676</v>
          </cell>
          <cell r="L392">
            <v>120.93750000000001</v>
          </cell>
          <cell r="O392">
            <v>0</v>
          </cell>
          <cell r="P392">
            <v>120.93750000000001</v>
          </cell>
          <cell r="Q392">
            <v>43.024709599690844</v>
          </cell>
          <cell r="R392">
            <v>-1.0408533599645775</v>
          </cell>
          <cell r="S392">
            <v>5.9404073422177461</v>
          </cell>
          <cell r="T392">
            <v>-4.8800525796910961</v>
          </cell>
          <cell r="U392">
            <v>0.56397372484362496</v>
          </cell>
          <cell r="V392">
            <v>-8.5675962666964427</v>
          </cell>
          <cell r="W392">
            <v>12.14494005832163</v>
          </cell>
          <cell r="X392">
            <v>152.59728969440292</v>
          </cell>
          <cell r="Y392">
            <v>94.821109963376841</v>
          </cell>
          <cell r="Z392">
            <v>0.45668532752225488</v>
          </cell>
          <cell r="AA392">
            <v>1.7224609487268339</v>
          </cell>
          <cell r="AB392">
            <v>11.5093312269829</v>
          </cell>
          <cell r="AC392">
            <v>9.6211497313156258</v>
          </cell>
          <cell r="AD392">
            <v>2.3748145690817068</v>
          </cell>
          <cell r="AE392">
            <v>2.3010192396869744</v>
          </cell>
          <cell r="AF392">
            <v>172.27463111755043</v>
          </cell>
          <cell r="AG392">
            <v>-68.338437452792618</v>
          </cell>
          <cell r="AH392">
            <v>-24.397701881345913</v>
          </cell>
          <cell r="AI392">
            <v>90.800923459421057</v>
          </cell>
          <cell r="AJ392">
            <v>-20.265128759661977</v>
          </cell>
          <cell r="AK392">
            <v>474.80785858573154</v>
          </cell>
          <cell r="AL392">
            <v>-76.221449099984866</v>
          </cell>
          <cell r="AM392">
            <v>-47.418335089567961</v>
          </cell>
          <cell r="AN392">
            <v>27.218106077545535</v>
          </cell>
          <cell r="AO392">
            <v>-31.865259579976147</v>
          </cell>
          <cell r="AP392">
            <v>-81.308831240168786</v>
          </cell>
          <cell r="AQ392">
            <v>-22.826938818161235</v>
          </cell>
          <cell r="AR392">
            <v>-56.890947564371984</v>
          </cell>
          <cell r="AS392">
            <v>-21.034540160941528</v>
          </cell>
          <cell r="AT392">
            <v>12.076236780151284</v>
          </cell>
          <cell r="AU392">
            <v>-0.34979732401189123</v>
          </cell>
          <cell r="AV392">
            <v>-85.240432639504832</v>
          </cell>
          <cell r="AW392">
            <v>-13.507337219351367</v>
          </cell>
          <cell r="AX392">
            <v>-57.041741876198707</v>
          </cell>
        </row>
        <row r="393">
          <cell r="B393">
            <v>2002</v>
          </cell>
          <cell r="C393">
            <v>7.5686537173476287</v>
          </cell>
          <cell r="D393">
            <v>0.30482500362376541</v>
          </cell>
          <cell r="E393">
            <v>7.8965498699395731</v>
          </cell>
          <cell r="F393">
            <v>2.5059665871121739</v>
          </cell>
          <cell r="G393">
            <v>2.3283034380153556</v>
          </cell>
          <cell r="H393">
            <v>4.8926165313307735</v>
          </cell>
          <cell r="I393">
            <v>5.2303698896820183</v>
          </cell>
          <cell r="J393">
            <v>-4.7619047619047672</v>
          </cell>
          <cell r="K393">
            <v>6.0602456375033364</v>
          </cell>
          <cell r="L393">
            <v>-21.027817067421029</v>
          </cell>
          <cell r="O393">
            <v>0</v>
          </cell>
          <cell r="P393">
            <v>-21.027817067421029</v>
          </cell>
          <cell r="Q393">
            <v>-8.1707152950676321</v>
          </cell>
          <cell r="R393">
            <v>1.7327873088828882</v>
          </cell>
          <cell r="S393">
            <v>2.3526968492256994</v>
          </cell>
          <cell r="T393">
            <v>-3.2345828295042622</v>
          </cell>
          <cell r="U393">
            <v>9.108297659166098E-3</v>
          </cell>
          <cell r="V393">
            <v>10.055012224938874</v>
          </cell>
          <cell r="W393">
            <v>2.571387297154093</v>
          </cell>
          <cell r="X393">
            <v>6.9837374026383792</v>
          </cell>
          <cell r="Y393">
            <v>63.212670410270007</v>
          </cell>
          <cell r="Z393">
            <v>3.0402501666060067</v>
          </cell>
          <cell r="AA393">
            <v>2.5715334268425316</v>
          </cell>
          <cell r="AB393">
            <v>6.9956573634036401</v>
          </cell>
          <cell r="AC393">
            <v>4.3132083422702694</v>
          </cell>
          <cell r="AD393">
            <v>2.8927401395264951</v>
          </cell>
          <cell r="AE393">
            <v>2.725298537468368</v>
          </cell>
          <cell r="AF393">
            <v>-2.2835199300695663</v>
          </cell>
          <cell r="AG393">
            <v>208.38863587074385</v>
          </cell>
          <cell r="AH393">
            <v>19.894329654690313</v>
          </cell>
          <cell r="AI393">
            <v>-19.825018615040957</v>
          </cell>
          <cell r="AJ393">
            <v>-14.84253352755035</v>
          </cell>
          <cell r="AK393">
            <v>0.45385184858048877</v>
          </cell>
          <cell r="AL393">
            <v>321.74777353689564</v>
          </cell>
          <cell r="AM393">
            <v>72.344689378757508</v>
          </cell>
          <cell r="AN393">
            <v>45.371562947940717</v>
          </cell>
          <cell r="AO393">
            <v>57.814057607693471</v>
          </cell>
          <cell r="AP393">
            <v>190.11710748953604</v>
          </cell>
          <cell r="AQ393">
            <v>9.2074381657338833</v>
          </cell>
          <cell r="AR393">
            <v>54.89564356881003</v>
          </cell>
          <cell r="AS393">
            <v>44.11165198783047</v>
          </cell>
          <cell r="AT393">
            <v>6.5330769979253356</v>
          </cell>
          <cell r="AU393">
            <v>15.730784428000511</v>
          </cell>
          <cell r="AV393">
            <v>318.09255630248032</v>
          </cell>
          <cell r="AW393">
            <v>16.342044188562998</v>
          </cell>
          <cell r="AX393">
            <v>79.261943346983571</v>
          </cell>
        </row>
        <row r="394">
          <cell r="B394">
            <v>2003</v>
          </cell>
          <cell r="C394">
            <v>5.6039850560398508</v>
          </cell>
          <cell r="D394">
            <v>0.38850962914502851</v>
          </cell>
          <cell r="E394">
            <v>6.0142667067434319</v>
          </cell>
          <cell r="F394">
            <v>2.7939464493597299</v>
          </cell>
          <cell r="G394">
            <v>3.6855473973861574</v>
          </cell>
          <cell r="H394">
            <v>6.58246606739461</v>
          </cell>
          <cell r="I394">
            <v>0</v>
          </cell>
          <cell r="J394">
            <v>-1.1249999999999982</v>
          </cell>
          <cell r="K394">
            <v>6.2229776814022975</v>
          </cell>
          <cell r="L394">
            <v>-4.7820895522388103</v>
          </cell>
          <cell r="O394">
            <v>0</v>
          </cell>
          <cell r="P394">
            <v>-4.7820895522388103</v>
          </cell>
          <cell r="Q394">
            <v>1.2508540146584313</v>
          </cell>
          <cell r="R394">
            <v>4.5146833662765395</v>
          </cell>
          <cell r="S394">
            <v>1.1594538972143464</v>
          </cell>
          <cell r="T394">
            <v>-3.1731155442495607</v>
          </cell>
          <cell r="U394">
            <v>-1.4246682279469014</v>
          </cell>
          <cell r="V394">
            <v>15.584559844487679</v>
          </cell>
          <cell r="W394">
            <v>4.8870945026056045</v>
          </cell>
          <cell r="X394">
            <v>-16.058255373334163</v>
          </cell>
          <cell r="Y394">
            <v>60.449301185486704</v>
          </cell>
          <cell r="Z394">
            <v>6.0980524015259885</v>
          </cell>
          <cell r="AA394">
            <v>5.9166209405281611</v>
          </cell>
          <cell r="AB394">
            <v>-1.5583140345515556</v>
          </cell>
          <cell r="AC394">
            <v>-7.0573767447480007</v>
          </cell>
          <cell r="AD394">
            <v>5.3522740125420798</v>
          </cell>
          <cell r="AE394">
            <v>5.6328761960349638</v>
          </cell>
          <cell r="AF394">
            <v>-14.829175049006228</v>
          </cell>
          <cell r="AG394">
            <v>-64.559276501779223</v>
          </cell>
          <cell r="AH394">
            <v>23.129404558970677</v>
          </cell>
          <cell r="AI394">
            <v>-28.732296261899236</v>
          </cell>
          <cell r="AJ394">
            <v>26.536510557980343</v>
          </cell>
          <cell r="AK394">
            <v>-22.47236441589553</v>
          </cell>
          <cell r="AL394">
            <v>-73.990836931314703</v>
          </cell>
          <cell r="AM394">
            <v>-36.860465116279073</v>
          </cell>
          <cell r="AN394">
            <v>-22.91953535780501</v>
          </cell>
          <cell r="AO394">
            <v>-13.94961542315678</v>
          </cell>
          <cell r="AP394">
            <v>-66.257127289749747</v>
          </cell>
          <cell r="AQ394">
            <v>-26.624924229900259</v>
          </cell>
          <cell r="AR394">
            <v>-45.371617329437171</v>
          </cell>
          <cell r="AS394">
            <v>-1.7864334591212172</v>
          </cell>
          <cell r="AT394">
            <v>14.449559386789845</v>
          </cell>
          <cell r="AU394">
            <v>8.467597884557021</v>
          </cell>
          <cell r="AV394">
            <v>-66.859921257914337</v>
          </cell>
          <cell r="AW394">
            <v>-16.022549081397653</v>
          </cell>
          <cell r="AX394">
            <v>-40.745905554056883</v>
          </cell>
        </row>
        <row r="395">
          <cell r="B395">
            <v>2004</v>
          </cell>
          <cell r="C395">
            <v>4.8349056603773422</v>
          </cell>
          <cell r="D395">
            <v>-1.1039002690931721</v>
          </cell>
          <cell r="E395">
            <v>3.6776328546888726</v>
          </cell>
          <cell r="F395">
            <v>7.2480181200453186</v>
          </cell>
          <cell r="G395">
            <v>-2.1169123974033366</v>
          </cell>
          <cell r="H395">
            <v>4.9776715284926887</v>
          </cell>
          <cell r="I395">
            <v>0</v>
          </cell>
          <cell r="J395">
            <v>-39.317319848293295</v>
          </cell>
          <cell r="K395">
            <v>4.3515057656327238</v>
          </cell>
          <cell r="L395">
            <v>-16.085648003009588</v>
          </cell>
          <cell r="O395">
            <v>0</v>
          </cell>
          <cell r="P395">
            <v>-16.085648003009588</v>
          </cell>
          <cell r="Q395">
            <v>-4.3318898103647303</v>
          </cell>
          <cell r="R395">
            <v>2.9455580529689218</v>
          </cell>
          <cell r="S395">
            <v>1.3610705177799387</v>
          </cell>
          <cell r="T395">
            <v>3.2632743362832839</v>
          </cell>
          <cell r="U395">
            <v>-1.6338113150625388</v>
          </cell>
          <cell r="V395">
            <v>4.723463552928675</v>
          </cell>
          <cell r="W395">
            <v>8.6742458150567803</v>
          </cell>
          <cell r="X395">
            <v>-48.173943284934381</v>
          </cell>
          <cell r="Y395">
            <v>22.695691153648955</v>
          </cell>
          <cell r="Z395">
            <v>3.6850915905055626</v>
          </cell>
          <cell r="AA395">
            <v>3.398233398466699</v>
          </cell>
          <cell r="AB395">
            <v>-9.7733514039622715</v>
          </cell>
          <cell r="AC395">
            <v>-12.738694240228954</v>
          </cell>
          <cell r="AD395">
            <v>2.469027608179819</v>
          </cell>
          <cell r="AE395">
            <v>2.6611046514011916</v>
          </cell>
          <cell r="AF395">
            <v>-48.528131608449307</v>
          </cell>
          <cell r="AG395">
            <v>-15.735375823478048</v>
          </cell>
          <cell r="AH395">
            <v>-1.1821677374478701</v>
          </cell>
          <cell r="AI395">
            <v>15.70288320573383</v>
          </cell>
          <cell r="AJ395">
            <v>-21.936325921782451</v>
          </cell>
          <cell r="AK395">
            <v>-56.547525331474006</v>
          </cell>
          <cell r="AL395">
            <v>-54.012323305545486</v>
          </cell>
          <cell r="AM395">
            <v>30.570902394106824</v>
          </cell>
          <cell r="AN395">
            <v>-42.232940685202692</v>
          </cell>
          <cell r="AO395">
            <v>157.26554150132137</v>
          </cell>
          <cell r="AP395">
            <v>-20.391175801682969</v>
          </cell>
          <cell r="AQ395">
            <v>-49.246641570365092</v>
          </cell>
          <cell r="AR395">
            <v>-40.815851900088376</v>
          </cell>
          <cell r="AS395">
            <v>4.5943915581395212</v>
          </cell>
          <cell r="AT395">
            <v>5.6662040647324163</v>
          </cell>
          <cell r="AU395">
            <v>4.2344921052873463</v>
          </cell>
          <cell r="AV395">
            <v>-16.733634703181355</v>
          </cell>
          <cell r="AW395">
            <v>-46.3708527120369</v>
          </cell>
          <cell r="AX395">
            <v>-38.309703821216047</v>
          </cell>
        </row>
        <row r="396">
          <cell r="B396">
            <v>2005</v>
          </cell>
          <cell r="C396">
            <v>2.8965129358830222</v>
          </cell>
          <cell r="D396">
            <v>0.35974344492608612</v>
          </cell>
          <cell r="E396">
            <v>3.266676396227397</v>
          </cell>
          <cell r="F396">
            <v>1.0559662090813049</v>
          </cell>
          <cell r="G396">
            <v>126.36763722876209</v>
          </cell>
          <cell r="H396">
            <v>128.75800298619359</v>
          </cell>
          <cell r="I396">
            <v>0</v>
          </cell>
          <cell r="J396">
            <v>0</v>
          </cell>
          <cell r="K396">
            <v>77.264157905435098</v>
          </cell>
          <cell r="L396">
            <v>-100</v>
          </cell>
          <cell r="O396">
            <v>0</v>
          </cell>
          <cell r="P396">
            <v>-100</v>
          </cell>
          <cell r="Q396">
            <v>11.201026509856039</v>
          </cell>
          <cell r="R396">
            <v>0.41637960116289729</v>
          </cell>
          <cell r="S396">
            <v>-0.8851133600950245</v>
          </cell>
          <cell r="T396">
            <v>0.49991073022668253</v>
          </cell>
          <cell r="U396">
            <v>0.19647683490191525</v>
          </cell>
          <cell r="V396">
            <v>5.5795172983389874</v>
          </cell>
          <cell r="W396">
            <v>2.1828665568369043</v>
          </cell>
          <cell r="X396">
            <v>84.36506675143039</v>
          </cell>
          <cell r="Y396">
            <v>14.779334459277859</v>
          </cell>
          <cell r="Z396">
            <v>1.4599868429554297</v>
          </cell>
          <cell r="AA396">
            <v>1.7824764841390506</v>
          </cell>
          <cell r="AB396">
            <v>8.2732177997696397</v>
          </cell>
          <cell r="AC396">
            <v>6.3770715154902291</v>
          </cell>
          <cell r="AD396">
            <v>2.185667073746056</v>
          </cell>
          <cell r="AE396">
            <v>2.0771273961128767</v>
          </cell>
          <cell r="AF396">
            <v>86.712325605306177</v>
          </cell>
          <cell r="AG396">
            <v>-45.994442612913858</v>
          </cell>
          <cell r="AH396">
            <v>-1.8792892740174483</v>
          </cell>
          <cell r="AI396">
            <v>13.543573138110654</v>
          </cell>
          <cell r="AJ396">
            <v>-4.2335940765510287</v>
          </cell>
          <cell r="AK396">
            <v>135.98559722038001</v>
          </cell>
          <cell r="AL396">
            <v>26.465952080706188</v>
          </cell>
          <cell r="AM396">
            <v>-76.868829337094496</v>
          </cell>
          <cell r="AN396">
            <v>230.63068090470082</v>
          </cell>
          <cell r="AO396">
            <v>41.867681306786508</v>
          </cell>
          <cell r="AP396">
            <v>-61.750085704490921</v>
          </cell>
          <cell r="AQ396">
            <v>-83.695250073986386</v>
          </cell>
          <cell r="AR396">
            <v>-75.070732474064755</v>
          </cell>
          <cell r="AS396">
            <v>15.316952813461015</v>
          </cell>
          <cell r="AT396">
            <v>16.920373321648462</v>
          </cell>
          <cell r="AU396">
            <v>13.353537334418174</v>
          </cell>
          <cell r="AV396">
            <v>-55.891364380658516</v>
          </cell>
          <cell r="AW396">
            <v>-80.936425517343679</v>
          </cell>
          <cell r="AX396">
            <v>-71.741793427792004</v>
          </cell>
        </row>
      </sheetData>
      <sheetData sheetId="6"/>
      <sheetData sheetId="7"/>
      <sheetData sheetId="8"/>
      <sheetData sheetId="9"/>
      <sheetData sheetId="10"/>
      <sheetData sheetId="11"/>
      <sheetData sheetId="12"/>
      <sheetData sheetId="13"/>
      <sheetData sheetId="14">
        <row r="264">
          <cell r="C264">
            <v>665.33333333333337</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trlProp" Target="../ctrlProps/ctrlProp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trlProp" Target="../ctrlProps/ctrlProp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trlProp" Target="../ctrlProps/ctrlProp10.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5.bin"/><Relationship Id="rId4" Type="http://schemas.openxmlformats.org/officeDocument/2006/relationships/ctrlProp" Target="../ctrlProps/ctrlProp1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7.bin"/><Relationship Id="rId4" Type="http://schemas.openxmlformats.org/officeDocument/2006/relationships/ctrlProp" Target="../ctrlProps/ctrlProp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8.bin"/><Relationship Id="rId4" Type="http://schemas.openxmlformats.org/officeDocument/2006/relationships/ctrlProp" Target="../ctrlProps/ctrlProp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9.bin"/><Relationship Id="rId4" Type="http://schemas.openxmlformats.org/officeDocument/2006/relationships/ctrlProp" Target="../ctrlProps/ctrlProp1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20.bin"/><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21.bin"/><Relationship Id="rId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3:L15"/>
  <sheetViews>
    <sheetView tabSelected="1" view="pageBreakPreview" zoomScaleNormal="100" zoomScaleSheetLayoutView="100" workbookViewId="0">
      <pane ySplit="3" topLeftCell="A4" activePane="bottomLeft" state="frozen"/>
      <selection activeCell="F10" sqref="F10"/>
      <selection pane="bottomLeft" activeCell="G4" sqref="G4"/>
    </sheetView>
  </sheetViews>
  <sheetFormatPr defaultColWidth="9.109375" defaultRowHeight="13.2" x14ac:dyDescent="0.25"/>
  <cols>
    <col min="1" max="1" width="9.109375" style="7"/>
    <col min="2" max="2" width="31.6640625" style="7" customWidth="1"/>
    <col min="3" max="3" width="1.44140625" style="7" customWidth="1"/>
    <col min="4" max="4" width="11.33203125" style="7" customWidth="1"/>
    <col min="5" max="5" width="1.44140625" style="26" customWidth="1"/>
    <col min="6" max="6" width="11.33203125" style="7" customWidth="1"/>
    <col min="7" max="8" width="11.33203125" style="26" customWidth="1"/>
    <col min="9" max="9" width="1.44140625" style="26" customWidth="1"/>
    <col min="10" max="10" width="11.33203125" style="26" customWidth="1"/>
    <col min="11" max="11" width="11.33203125" style="7" customWidth="1"/>
    <col min="12" max="16384" width="9.109375" style="7"/>
  </cols>
  <sheetData>
    <row r="3" spans="2:12" s="1" customFormat="1" ht="15" x14ac:dyDescent="0.25">
      <c r="B3" s="119" t="s">
        <v>0</v>
      </c>
      <c r="C3" s="119"/>
      <c r="D3" s="119"/>
      <c r="E3" s="119"/>
      <c r="F3" s="119"/>
      <c r="G3" s="119"/>
      <c r="H3" s="119"/>
      <c r="I3" s="119"/>
      <c r="J3" s="119"/>
      <c r="K3" s="119"/>
    </row>
    <row r="4" spans="2:12" s="1" customFormat="1" ht="15" x14ac:dyDescent="0.25">
      <c r="B4" s="119" t="s">
        <v>60</v>
      </c>
      <c r="C4" s="119"/>
      <c r="D4" s="119"/>
      <c r="E4" s="119"/>
      <c r="F4" s="119"/>
      <c r="G4" s="119"/>
      <c r="H4" s="119"/>
      <c r="I4" s="119"/>
      <c r="J4" s="119"/>
      <c r="K4" s="119"/>
    </row>
    <row r="5" spans="2:12" s="2" customFormat="1" ht="15.75" customHeight="1" x14ac:dyDescent="0.25">
      <c r="B5" s="120" t="s">
        <v>1</v>
      </c>
      <c r="C5" s="120"/>
      <c r="D5" s="120"/>
      <c r="E5" s="120"/>
      <c r="F5" s="120"/>
      <c r="G5" s="120"/>
      <c r="H5" s="120"/>
      <c r="I5" s="120"/>
      <c r="J5" s="120"/>
      <c r="K5" s="120"/>
    </row>
    <row r="6" spans="2:12" ht="11.25" customHeight="1" x14ac:dyDescent="0.25">
      <c r="B6" s="62"/>
      <c r="C6" s="63"/>
      <c r="D6" s="64"/>
      <c r="E6" s="65"/>
      <c r="F6" s="64"/>
      <c r="G6" s="65"/>
      <c r="H6" s="65"/>
      <c r="I6" s="65"/>
      <c r="J6" s="65"/>
    </row>
    <row r="7" spans="2:12" s="10" customFormat="1" x14ac:dyDescent="0.25">
      <c r="B7" s="8"/>
      <c r="C7" s="8"/>
      <c r="D7" s="61"/>
      <c r="E7" s="61"/>
      <c r="F7" s="104"/>
      <c r="G7" s="116"/>
      <c r="H7" s="165"/>
      <c r="I7" s="61"/>
      <c r="J7" s="166" t="s">
        <v>87</v>
      </c>
      <c r="K7" s="166"/>
    </row>
    <row r="8" spans="2:12" s="10" customFormat="1" ht="26.4" x14ac:dyDescent="0.25">
      <c r="B8" s="8"/>
      <c r="C8" s="8"/>
      <c r="D8" s="12" t="s">
        <v>133</v>
      </c>
      <c r="E8" s="13"/>
      <c r="F8" s="12" t="s">
        <v>132</v>
      </c>
      <c r="G8" s="12" t="s">
        <v>137</v>
      </c>
      <c r="H8" s="12" t="s">
        <v>140</v>
      </c>
      <c r="I8" s="13">
        <v>0</v>
      </c>
      <c r="J8" s="12" t="s">
        <v>138</v>
      </c>
      <c r="K8" s="12" t="s">
        <v>139</v>
      </c>
    </row>
    <row r="9" spans="2:12" s="10" customFormat="1" ht="22.5" customHeight="1" x14ac:dyDescent="0.25">
      <c r="B9" s="8" t="s">
        <v>56</v>
      </c>
      <c r="C9" s="8"/>
      <c r="D9" s="14">
        <f>'3.2'!D11</f>
        <v>2677.1101794662031</v>
      </c>
      <c r="E9" s="15"/>
      <c r="F9" s="14">
        <f>'3.2'!F11</f>
        <v>5347.8645597474069</v>
      </c>
      <c r="G9" s="14">
        <f>'3.2'!G11</f>
        <v>6210.5107911929572</v>
      </c>
      <c r="H9" s="14">
        <f>'3.2'!H11</f>
        <v>11873.741734540474</v>
      </c>
      <c r="I9" s="15"/>
      <c r="J9" s="14">
        <f>'3.2'!J11</f>
        <v>13153.458435310064</v>
      </c>
      <c r="K9" s="14">
        <f>'3.2'!K11</f>
        <v>15897.28747649461</v>
      </c>
      <c r="L9" s="16"/>
    </row>
    <row r="10" spans="2:12" s="10" customFormat="1" ht="22.5" customHeight="1" x14ac:dyDescent="0.25">
      <c r="B10" s="10" t="s">
        <v>80</v>
      </c>
      <c r="C10" s="8"/>
      <c r="D10" s="18">
        <f>'3.3'!D17</f>
        <v>22124.822655638265</v>
      </c>
      <c r="E10" s="19"/>
      <c r="F10" s="18">
        <f>'3.3'!F17</f>
        <v>23497.039069099999</v>
      </c>
      <c r="G10" s="18">
        <f>'3.3'!G17</f>
        <v>24558.722000000002</v>
      </c>
      <c r="H10" s="18">
        <f>'3.3'!H17</f>
        <v>26902.887091190762</v>
      </c>
      <c r="I10" s="19"/>
      <c r="J10" s="18">
        <f>'3.3'!J17</f>
        <v>29073.928742823078</v>
      </c>
      <c r="K10" s="18">
        <f>'3.3'!K17</f>
        <v>29430.45674282308</v>
      </c>
      <c r="L10" s="16"/>
    </row>
    <row r="11" spans="2:12" s="10" customFormat="1" ht="22.5" customHeight="1" x14ac:dyDescent="0.25">
      <c r="B11" s="8" t="s">
        <v>2</v>
      </c>
      <c r="C11" s="8"/>
      <c r="D11" s="66">
        <f>'3.14'!D14</f>
        <v>11141.478577999998</v>
      </c>
      <c r="E11" s="67"/>
      <c r="F11" s="66">
        <f>'3.14'!F14</f>
        <v>11104.378438</v>
      </c>
      <c r="G11" s="66">
        <f>'3.14'!G14</f>
        <v>11052.811295999996</v>
      </c>
      <c r="H11" s="66">
        <f>'3.14'!H14</f>
        <v>11007.246086000001</v>
      </c>
      <c r="I11" s="67"/>
      <c r="J11" s="66">
        <f>'3.14'!J14</f>
        <v>12488.900694</v>
      </c>
      <c r="K11" s="66">
        <f>'3.14'!K14</f>
        <v>13125.239382363608</v>
      </c>
      <c r="L11" s="16"/>
    </row>
    <row r="12" spans="2:12" s="10" customFormat="1" ht="22.5" customHeight="1" x14ac:dyDescent="0.25">
      <c r="B12" s="8" t="s">
        <v>3</v>
      </c>
      <c r="C12" s="8"/>
      <c r="D12" s="66">
        <v>13850.151410906266</v>
      </c>
      <c r="E12" s="67"/>
      <c r="F12" s="66">
        <v>12109.896913524302</v>
      </c>
      <c r="G12" s="66">
        <v>9480.0521310990334</v>
      </c>
      <c r="H12" s="66">
        <v>10163.040385112321</v>
      </c>
      <c r="I12" s="67"/>
      <c r="J12" s="66">
        <v>9448.1442604338336</v>
      </c>
      <c r="K12" s="66">
        <v>16682.439872931442</v>
      </c>
      <c r="L12" s="16"/>
    </row>
    <row r="13" spans="2:12" s="10" customFormat="1" ht="22.5" customHeight="1" x14ac:dyDescent="0.25">
      <c r="B13" s="8" t="s">
        <v>86</v>
      </c>
      <c r="C13" s="8"/>
      <c r="D13" s="68">
        <f>SUM(D9:D12)</f>
        <v>49793.562824010733</v>
      </c>
      <c r="E13" s="15"/>
      <c r="F13" s="68">
        <f t="shared" ref="F13" si="0">SUM(F9:F12)</f>
        <v>52059.178980371704</v>
      </c>
      <c r="G13" s="68">
        <f t="shared" ref="G13" si="1">SUM(G9:G12)</f>
        <v>51302.09621829199</v>
      </c>
      <c r="H13" s="68">
        <f>SUM(H9:H12)</f>
        <v>59946.915296843552</v>
      </c>
      <c r="I13" s="15"/>
      <c r="J13" s="68">
        <f t="shared" ref="J13" si="2">SUM(J9:J12)</f>
        <v>64164.432132566973</v>
      </c>
      <c r="K13" s="68">
        <f t="shared" ref="K13" si="3">SUM(K9:K12)</f>
        <v>75135.423474612733</v>
      </c>
      <c r="L13" s="16"/>
    </row>
    <row r="14" spans="2:12" s="10" customFormat="1" x14ac:dyDescent="0.25">
      <c r="B14" s="8"/>
      <c r="C14" s="8"/>
      <c r="D14" s="8"/>
      <c r="E14" s="24"/>
      <c r="F14" s="8"/>
      <c r="G14" s="24"/>
      <c r="H14" s="24"/>
      <c r="I14" s="24"/>
      <c r="J14" s="24"/>
    </row>
    <row r="15" spans="2:12" s="10" customFormat="1" x14ac:dyDescent="0.25">
      <c r="B15" s="8"/>
      <c r="C15" s="8"/>
      <c r="D15" s="8"/>
      <c r="E15" s="24"/>
      <c r="F15" s="8"/>
      <c r="G15" s="24"/>
      <c r="H15" s="24"/>
      <c r="I15" s="24"/>
      <c r="J15" s="24"/>
    </row>
  </sheetData>
  <mergeCells count="1">
    <mergeCell ref="J7:K7"/>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Button 3">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3:L14"/>
  <sheetViews>
    <sheetView view="pageBreakPreview" topLeftCell="B1" zoomScale="115" zoomScaleNormal="100" zoomScaleSheetLayoutView="115" workbookViewId="0">
      <pane ySplit="3" topLeftCell="A4" activePane="bottomLeft" state="frozen"/>
      <selection activeCell="F10" sqref="F10"/>
      <selection pane="bottomLeft" activeCell="H1" sqref="H1"/>
    </sheetView>
  </sheetViews>
  <sheetFormatPr defaultColWidth="9.109375" defaultRowHeight="13.2" x14ac:dyDescent="0.25"/>
  <cols>
    <col min="1" max="1" width="9.109375" style="7"/>
    <col min="2" max="2" width="29.44140625" style="7" customWidth="1"/>
    <col min="3" max="3" width="1.44140625" style="7" customWidth="1"/>
    <col min="4" max="4" width="11.33203125" style="7" customWidth="1"/>
    <col min="5" max="5" width="1.44140625" style="7" customWidth="1"/>
    <col min="6" max="8" width="11.33203125" style="7" customWidth="1"/>
    <col min="9" max="9" width="1.44140625" style="7" customWidth="1"/>
    <col min="10" max="11" width="11.33203125" style="7" customWidth="1"/>
    <col min="12" max="16384" width="9.109375" style="7"/>
  </cols>
  <sheetData>
    <row r="3" spans="2:12" s="1" customFormat="1" ht="15" x14ac:dyDescent="0.25">
      <c r="B3" s="122" t="s">
        <v>26</v>
      </c>
      <c r="C3" s="122"/>
      <c r="D3" s="122"/>
      <c r="E3" s="122"/>
      <c r="F3" s="122"/>
      <c r="G3" s="122"/>
      <c r="H3" s="122"/>
      <c r="I3" s="122"/>
      <c r="J3" s="122"/>
      <c r="K3" s="122"/>
    </row>
    <row r="4" spans="2:12" s="1" customFormat="1" ht="15" x14ac:dyDescent="0.25">
      <c r="B4" s="122" t="s">
        <v>24</v>
      </c>
      <c r="C4" s="122"/>
      <c r="D4" s="122"/>
      <c r="E4" s="122"/>
      <c r="F4" s="122"/>
      <c r="G4" s="122"/>
      <c r="H4" s="122"/>
      <c r="I4" s="122"/>
      <c r="J4" s="122"/>
      <c r="K4" s="122"/>
    </row>
    <row r="5" spans="2:12" s="2" customFormat="1" ht="15.75" customHeight="1" x14ac:dyDescent="0.25">
      <c r="B5" s="123" t="s">
        <v>1</v>
      </c>
      <c r="C5" s="123"/>
      <c r="D5" s="123"/>
      <c r="E5" s="123"/>
      <c r="F5" s="123"/>
      <c r="G5" s="123"/>
      <c r="H5" s="123"/>
      <c r="I5" s="123"/>
      <c r="J5" s="123"/>
      <c r="K5" s="123"/>
    </row>
    <row r="6" spans="2:12" ht="11.25" customHeight="1" x14ac:dyDescent="0.25">
      <c r="B6" s="3"/>
      <c r="C6" s="4"/>
      <c r="D6" s="5"/>
      <c r="E6" s="5"/>
      <c r="F6" s="5"/>
      <c r="G6" s="5"/>
      <c r="H6" s="5"/>
      <c r="I6" s="5"/>
      <c r="J6" s="5"/>
    </row>
    <row r="7" spans="2:12" s="10" customFormat="1" x14ac:dyDescent="0.25">
      <c r="B7" s="8"/>
      <c r="C7" s="8"/>
      <c r="D7" s="70"/>
      <c r="E7" s="70"/>
      <c r="F7" s="104"/>
      <c r="G7" s="116"/>
      <c r="H7" s="165"/>
      <c r="I7" s="70"/>
      <c r="J7" s="166" t="s">
        <v>87</v>
      </c>
      <c r="K7" s="166"/>
    </row>
    <row r="8" spans="2:12" s="10" customFormat="1" ht="26.4" x14ac:dyDescent="0.25">
      <c r="B8" s="8"/>
      <c r="C8" s="8"/>
      <c r="D8" s="12" t="s">
        <v>133</v>
      </c>
      <c r="E8" s="13"/>
      <c r="F8" s="12" t="s">
        <v>132</v>
      </c>
      <c r="G8" s="12" t="s">
        <v>137</v>
      </c>
      <c r="H8" s="12" t="s">
        <v>140</v>
      </c>
      <c r="I8" s="13">
        <v>0</v>
      </c>
      <c r="J8" s="12" t="s">
        <v>138</v>
      </c>
      <c r="K8" s="12" t="s">
        <v>139</v>
      </c>
    </row>
    <row r="9" spans="2:12" s="10" customFormat="1" ht="22.5" customHeight="1" x14ac:dyDescent="0.25">
      <c r="B9" s="8" t="s">
        <v>4</v>
      </c>
      <c r="C9" s="8"/>
      <c r="D9" s="14">
        <v>395.47867129707276</v>
      </c>
      <c r="E9" s="14"/>
      <c r="F9" s="14">
        <v>350.69530000000003</v>
      </c>
      <c r="G9" s="14">
        <v>391.39323999999999</v>
      </c>
      <c r="H9" s="14">
        <v>342.60136692289285</v>
      </c>
      <c r="I9" s="14"/>
      <c r="J9" s="14">
        <v>378.44091317673133</v>
      </c>
      <c r="K9" s="14">
        <v>378.44091317673133</v>
      </c>
      <c r="L9" s="17"/>
    </row>
    <row r="10" spans="2:12" s="10" customFormat="1" ht="22.5" customHeight="1" x14ac:dyDescent="0.25">
      <c r="B10" s="8" t="s">
        <v>58</v>
      </c>
      <c r="C10" s="8"/>
      <c r="D10" s="18">
        <v>504.29700000000014</v>
      </c>
      <c r="E10" s="18"/>
      <c r="F10" s="18">
        <v>553.13469000000009</v>
      </c>
      <c r="G10" s="18">
        <v>614.38338999999996</v>
      </c>
      <c r="H10" s="18">
        <v>485.1039999999993</v>
      </c>
      <c r="I10" s="18"/>
      <c r="J10" s="18">
        <v>555.16999999999996</v>
      </c>
      <c r="K10" s="18">
        <v>555.16999999999996</v>
      </c>
      <c r="L10" s="73"/>
    </row>
    <row r="11" spans="2:12" s="10" customFormat="1" ht="30.75" customHeight="1" x14ac:dyDescent="0.25">
      <c r="B11" s="20" t="s">
        <v>82</v>
      </c>
      <c r="C11" s="8"/>
      <c r="D11" s="18">
        <v>508.40421180000027</v>
      </c>
      <c r="E11" s="18"/>
      <c r="F11" s="18">
        <v>666.65571</v>
      </c>
      <c r="G11" s="18">
        <v>761.89688000000001</v>
      </c>
      <c r="H11" s="18">
        <v>632.57599999999843</v>
      </c>
      <c r="I11" s="18"/>
      <c r="J11" s="18">
        <v>597.96699999999998</v>
      </c>
      <c r="K11" s="18">
        <v>597.96699999999998</v>
      </c>
      <c r="L11" s="17"/>
    </row>
    <row r="12" spans="2:12" s="10" customFormat="1" ht="22.5" customHeight="1" x14ac:dyDescent="0.25">
      <c r="B12" s="8" t="s">
        <v>88</v>
      </c>
      <c r="C12" s="8"/>
      <c r="D12" s="18">
        <v>206.75999999999996</v>
      </c>
      <c r="E12" s="19"/>
      <c r="F12" s="18">
        <v>175.63203999999999</v>
      </c>
      <c r="G12" s="18">
        <v>153.50205</v>
      </c>
      <c r="H12" s="18">
        <v>234.79999999999993</v>
      </c>
      <c r="I12" s="19"/>
      <c r="J12" s="18">
        <v>237.96999999999989</v>
      </c>
      <c r="K12" s="18">
        <v>237.96999999999989</v>
      </c>
      <c r="L12" s="17"/>
    </row>
    <row r="13" spans="2:12" s="10" customFormat="1" ht="22.5" customHeight="1" thickBot="1" x14ac:dyDescent="0.3">
      <c r="B13" s="8" t="s">
        <v>77</v>
      </c>
      <c r="C13" s="8"/>
      <c r="D13" s="22">
        <f t="shared" ref="D13" si="0">SUM(D9:D12)</f>
        <v>1614.9398830970731</v>
      </c>
      <c r="E13" s="15"/>
      <c r="F13" s="22">
        <f t="shared" ref="F13:G13" si="1">SUM(F9:F12)</f>
        <v>1746.1177400000001</v>
      </c>
      <c r="G13" s="22">
        <f t="shared" si="1"/>
        <v>1921.1755600000001</v>
      </c>
      <c r="H13" s="22">
        <f>SUM(H9:H12)</f>
        <v>1695.0813669228905</v>
      </c>
      <c r="I13" s="15"/>
      <c r="J13" s="22">
        <f t="shared" ref="J13" si="2">SUM(J9:J12)</f>
        <v>1769.5479131767311</v>
      </c>
      <c r="K13" s="22">
        <f t="shared" ref="K13" si="3">SUM(K9:K12)</f>
        <v>1769.5479131767311</v>
      </c>
    </row>
    <row r="14" spans="2:12" s="10" customFormat="1" ht="22.5" customHeight="1" thickTop="1" x14ac:dyDescent="0.25">
      <c r="B14" s="8"/>
      <c r="C14" s="8"/>
      <c r="D14" s="8"/>
      <c r="E14" s="8"/>
      <c r="F14" s="8"/>
      <c r="G14" s="8"/>
      <c r="H14" s="8"/>
      <c r="I14" s="8"/>
      <c r="J14" s="8"/>
      <c r="K14" s="16"/>
    </row>
  </sheetData>
  <mergeCells count="1">
    <mergeCell ref="J7:K7"/>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B3:L27"/>
  <sheetViews>
    <sheetView view="pageBreakPreview" zoomScaleNormal="100" zoomScaleSheetLayoutView="100" workbookViewId="0">
      <pane ySplit="3" topLeftCell="A24" activePane="bottomLeft" state="frozen"/>
      <selection activeCell="F10" sqref="F10"/>
      <selection pane="bottomLeft" activeCell="J26" sqref="J26"/>
    </sheetView>
  </sheetViews>
  <sheetFormatPr defaultColWidth="9.109375" defaultRowHeight="13.2" x14ac:dyDescent="0.25"/>
  <cols>
    <col min="1" max="1" width="9.109375" style="7"/>
    <col min="2" max="2" width="24.44140625" style="7" customWidth="1"/>
    <col min="3" max="3" width="1.44140625" style="7" customWidth="1"/>
    <col min="4" max="4" width="11.33203125" style="7" customWidth="1"/>
    <col min="5" max="5" width="1.44140625" style="7" customWidth="1"/>
    <col min="6" max="7" width="11.33203125" style="7" customWidth="1"/>
    <col min="8" max="8" width="11.5546875" style="7" customWidth="1"/>
    <col min="9" max="9" width="1.44140625" style="7" customWidth="1"/>
    <col min="10" max="11" width="11.33203125" style="7" customWidth="1"/>
    <col min="12" max="16384" width="9.109375" style="7"/>
  </cols>
  <sheetData>
    <row r="3" spans="2:12" s="1" customFormat="1" ht="15" x14ac:dyDescent="0.25">
      <c r="B3" s="122" t="s">
        <v>37</v>
      </c>
      <c r="C3" s="122"/>
      <c r="D3" s="122"/>
      <c r="E3" s="122"/>
      <c r="F3" s="122"/>
      <c r="G3" s="122"/>
      <c r="H3" s="122"/>
      <c r="I3" s="122"/>
      <c r="J3" s="122"/>
      <c r="K3" s="122"/>
    </row>
    <row r="4" spans="2:12" s="1" customFormat="1" ht="15" x14ac:dyDescent="0.25">
      <c r="B4" s="122" t="s">
        <v>10</v>
      </c>
      <c r="C4" s="122"/>
      <c r="D4" s="122"/>
      <c r="E4" s="122"/>
      <c r="F4" s="122"/>
      <c r="G4" s="122"/>
      <c r="H4" s="122"/>
      <c r="I4" s="122"/>
      <c r="J4" s="122"/>
      <c r="K4" s="122"/>
    </row>
    <row r="5" spans="2:12" s="2" customFormat="1" ht="15.75" customHeight="1" x14ac:dyDescent="0.25">
      <c r="B5" s="123" t="s">
        <v>1</v>
      </c>
      <c r="C5" s="123"/>
      <c r="D5" s="123"/>
      <c r="E5" s="123"/>
      <c r="F5" s="123"/>
      <c r="G5" s="123"/>
      <c r="H5" s="123"/>
      <c r="I5" s="123"/>
      <c r="J5" s="123"/>
      <c r="K5" s="123"/>
    </row>
    <row r="6" spans="2:12" ht="11.25" customHeight="1" x14ac:dyDescent="0.25">
      <c r="B6" s="3"/>
      <c r="C6" s="4"/>
      <c r="D6" s="5"/>
      <c r="E6" s="5"/>
      <c r="F6" s="5"/>
      <c r="G6" s="5"/>
      <c r="H6" s="5"/>
      <c r="I6" s="5"/>
      <c r="J6" s="5"/>
    </row>
    <row r="7" spans="2:12" s="10" customFormat="1" x14ac:dyDescent="0.25">
      <c r="B7" s="8"/>
      <c r="C7" s="8"/>
      <c r="D7" s="71"/>
      <c r="E7" s="71"/>
      <c r="F7" s="104"/>
      <c r="G7" s="116"/>
      <c r="H7" s="165"/>
      <c r="I7" s="71"/>
      <c r="J7" s="166" t="s">
        <v>87</v>
      </c>
      <c r="K7" s="166"/>
    </row>
    <row r="8" spans="2:12" s="10" customFormat="1" ht="26.4" x14ac:dyDescent="0.25">
      <c r="B8" s="8"/>
      <c r="C8" s="8"/>
      <c r="D8" s="12" t="s">
        <v>133</v>
      </c>
      <c r="E8" s="13"/>
      <c r="F8" s="12" t="s">
        <v>132</v>
      </c>
      <c r="G8" s="12" t="s">
        <v>137</v>
      </c>
      <c r="H8" s="12" t="s">
        <v>140</v>
      </c>
      <c r="I8" s="13">
        <v>0</v>
      </c>
      <c r="J8" s="12" t="s">
        <v>138</v>
      </c>
      <c r="K8" s="12" t="s">
        <v>139</v>
      </c>
    </row>
    <row r="9" spans="2:12" s="10" customFormat="1" ht="22.5" customHeight="1" x14ac:dyDescent="0.25">
      <c r="B9" s="8" t="s">
        <v>4</v>
      </c>
      <c r="C9" s="8"/>
      <c r="D9" s="14">
        <v>5915.6183344305982</v>
      </c>
      <c r="E9" s="14"/>
      <c r="F9" s="14">
        <v>5949.4418099999994</v>
      </c>
      <c r="G9" s="14">
        <v>5835.3568999999998</v>
      </c>
      <c r="H9" s="14">
        <v>6112.8176299074767</v>
      </c>
      <c r="I9" s="14"/>
      <c r="J9" s="14">
        <v>6698.6472954987321</v>
      </c>
      <c r="K9" s="14">
        <v>6698.6472954987321</v>
      </c>
    </row>
    <row r="10" spans="2:12" s="10" customFormat="1" ht="22.5" customHeight="1" x14ac:dyDescent="0.25">
      <c r="B10" s="8" t="s">
        <v>71</v>
      </c>
      <c r="C10" s="8"/>
      <c r="D10" s="18">
        <v>47.85</v>
      </c>
      <c r="E10" s="18"/>
      <c r="F10" s="18">
        <v>47.900810000000007</v>
      </c>
      <c r="G10" s="18">
        <v>28.698569999999997</v>
      </c>
      <c r="H10" s="18">
        <v>174.23999999999958</v>
      </c>
      <c r="I10" s="18"/>
      <c r="J10" s="18">
        <v>84.240000000000038</v>
      </c>
      <c r="K10" s="18">
        <v>84.240000000000038</v>
      </c>
    </row>
    <row r="11" spans="2:12" s="10" customFormat="1" ht="22.5" customHeight="1" x14ac:dyDescent="0.25">
      <c r="B11" s="8" t="s">
        <v>64</v>
      </c>
      <c r="C11" s="8"/>
      <c r="D11" s="18">
        <v>130.09100000000001</v>
      </c>
      <c r="E11" s="18"/>
      <c r="F11" s="18">
        <v>126.32437</v>
      </c>
      <c r="G11" s="18">
        <v>129.15513000000001</v>
      </c>
      <c r="H11" s="18">
        <v>124.95899999999996</v>
      </c>
      <c r="I11" s="18"/>
      <c r="J11" s="18">
        <v>154.99999999999994</v>
      </c>
      <c r="K11" s="18">
        <v>154.99999999999994</v>
      </c>
      <c r="L11" s="76"/>
    </row>
    <row r="12" spans="2:12" s="10" customFormat="1" ht="22.5" customHeight="1" x14ac:dyDescent="0.25">
      <c r="B12" s="8" t="s">
        <v>72</v>
      </c>
      <c r="C12" s="8"/>
      <c r="D12" s="18">
        <v>224.74499999999955</v>
      </c>
      <c r="E12" s="18"/>
      <c r="F12" s="18">
        <v>208.08724999999995</v>
      </c>
      <c r="G12" s="18">
        <v>243.86039999999997</v>
      </c>
      <c r="H12" s="18">
        <v>205.79799999999966</v>
      </c>
      <c r="I12" s="18"/>
      <c r="J12" s="18">
        <v>240.00500000000039</v>
      </c>
      <c r="K12" s="18">
        <v>240.00500000000039</v>
      </c>
    </row>
    <row r="13" spans="2:12" s="10" customFormat="1" ht="22.5" customHeight="1" x14ac:dyDescent="0.25">
      <c r="B13" s="8" t="s">
        <v>27</v>
      </c>
      <c r="C13" s="8"/>
      <c r="D13" s="18">
        <v>238.488</v>
      </c>
      <c r="E13" s="18"/>
      <c r="F13" s="18">
        <v>184.42098000000001</v>
      </c>
      <c r="G13" s="18">
        <v>196.96552999999997</v>
      </c>
      <c r="H13" s="18">
        <v>259.39800000000037</v>
      </c>
      <c r="I13" s="18"/>
      <c r="J13" s="18">
        <v>535.09</v>
      </c>
      <c r="K13" s="18">
        <v>535.09</v>
      </c>
      <c r="L13" s="76"/>
    </row>
    <row r="14" spans="2:12" s="10" customFormat="1" ht="22.5" customHeight="1" x14ac:dyDescent="0.25">
      <c r="B14" s="8" t="s">
        <v>28</v>
      </c>
      <c r="C14" s="8"/>
      <c r="D14" s="18">
        <v>661.81803999999988</v>
      </c>
      <c r="E14" s="18"/>
      <c r="F14" s="18">
        <v>688.05895000000021</v>
      </c>
      <c r="G14" s="18">
        <v>741.86663999999985</v>
      </c>
      <c r="H14" s="18">
        <v>620.24100000000021</v>
      </c>
      <c r="I14" s="18"/>
      <c r="J14" s="18">
        <v>790.32400000000007</v>
      </c>
      <c r="K14" s="18">
        <v>790.32400000000007</v>
      </c>
    </row>
    <row r="15" spans="2:12" s="10" customFormat="1" ht="22.5" customHeight="1" x14ac:dyDescent="0.25">
      <c r="B15" s="8" t="s">
        <v>29</v>
      </c>
      <c r="C15" s="8"/>
      <c r="D15" s="18">
        <v>644.66500000000008</v>
      </c>
      <c r="E15" s="18"/>
      <c r="F15" s="18">
        <v>554.6351699999999</v>
      </c>
      <c r="G15" s="18">
        <v>770.69251999999994</v>
      </c>
      <c r="H15" s="18">
        <v>802.80000000000041</v>
      </c>
      <c r="I15" s="18"/>
      <c r="J15" s="18">
        <v>741.06499999999971</v>
      </c>
      <c r="K15" s="18">
        <v>741.06499999999971</v>
      </c>
    </row>
    <row r="16" spans="2:12" s="10" customFormat="1" ht="22.5" customHeight="1" x14ac:dyDescent="0.25">
      <c r="B16" s="8" t="s">
        <v>54</v>
      </c>
      <c r="C16" s="8"/>
      <c r="D16" s="18">
        <v>168</v>
      </c>
      <c r="E16" s="18"/>
      <c r="F16" s="18">
        <v>157.62239000000002</v>
      </c>
      <c r="G16" s="18">
        <v>169.40131</v>
      </c>
      <c r="H16" s="18">
        <v>200.00000000000034</v>
      </c>
      <c r="I16" s="18"/>
      <c r="J16" s="18">
        <v>210</v>
      </c>
      <c r="K16" s="18">
        <v>210</v>
      </c>
    </row>
    <row r="17" spans="2:11" s="10" customFormat="1" ht="22.5" customHeight="1" x14ac:dyDescent="0.25">
      <c r="B17" s="8" t="s">
        <v>30</v>
      </c>
      <c r="C17" s="8"/>
      <c r="D17" s="18">
        <v>182.2266666666666</v>
      </c>
      <c r="E17" s="18"/>
      <c r="F17" s="18">
        <v>209.78950999999995</v>
      </c>
      <c r="G17" s="18">
        <v>168.30408000000003</v>
      </c>
      <c r="H17" s="18">
        <v>168.00000000000003</v>
      </c>
      <c r="I17" s="18"/>
      <c r="J17" s="18">
        <v>225.90499999999997</v>
      </c>
      <c r="K17" s="18">
        <v>225.90499999999997</v>
      </c>
    </row>
    <row r="18" spans="2:11" s="10" customFormat="1" ht="22.5" customHeight="1" x14ac:dyDescent="0.25">
      <c r="B18" s="8" t="s">
        <v>31</v>
      </c>
      <c r="C18" s="8"/>
      <c r="D18" s="18">
        <v>175</v>
      </c>
      <c r="E18" s="18"/>
      <c r="F18" s="18">
        <v>173.27023</v>
      </c>
      <c r="G18" s="18">
        <v>131.12625</v>
      </c>
      <c r="H18" s="18">
        <v>123.88800000000009</v>
      </c>
      <c r="I18" s="18"/>
      <c r="J18" s="18">
        <v>199.99999999999997</v>
      </c>
      <c r="K18" s="18">
        <v>199.99999999999997</v>
      </c>
    </row>
    <row r="19" spans="2:11" s="10" customFormat="1" ht="22.5" customHeight="1" x14ac:dyDescent="0.25">
      <c r="B19" s="8" t="s">
        <v>32</v>
      </c>
      <c r="C19" s="8"/>
      <c r="D19" s="18">
        <v>229.09000000000009</v>
      </c>
      <c r="E19" s="18"/>
      <c r="F19" s="18">
        <v>244.85628</v>
      </c>
      <c r="G19" s="18">
        <v>378.98557</v>
      </c>
      <c r="H19" s="18">
        <v>323.09999999999991</v>
      </c>
      <c r="I19" s="18"/>
      <c r="J19" s="18">
        <v>255.48000000000002</v>
      </c>
      <c r="K19" s="18">
        <v>255.48000000000002</v>
      </c>
    </row>
    <row r="20" spans="2:11" s="10" customFormat="1" ht="22.5" customHeight="1" x14ac:dyDescent="0.25">
      <c r="B20" s="8" t="s">
        <v>33</v>
      </c>
      <c r="C20" s="8"/>
      <c r="D20" s="18">
        <v>182.18499999999989</v>
      </c>
      <c r="E20" s="18"/>
      <c r="F20" s="18">
        <v>245.92093</v>
      </c>
      <c r="G20" s="18">
        <v>279.60971999999998</v>
      </c>
      <c r="H20" s="18">
        <v>274.16299999999995</v>
      </c>
      <c r="I20" s="18"/>
      <c r="J20" s="18">
        <v>251.58999999999986</v>
      </c>
      <c r="K20" s="18">
        <v>251.58999999999986</v>
      </c>
    </row>
    <row r="21" spans="2:11" s="10" customFormat="1" ht="22.5" customHeight="1" x14ac:dyDescent="0.25">
      <c r="B21" s="8" t="s">
        <v>34</v>
      </c>
      <c r="C21" s="8"/>
      <c r="D21" s="18">
        <v>20</v>
      </c>
      <c r="E21" s="18"/>
      <c r="F21" s="18">
        <v>119.27578</v>
      </c>
      <c r="G21" s="18">
        <v>60.367820000000002</v>
      </c>
      <c r="H21" s="18">
        <v>147.8199999999996</v>
      </c>
      <c r="I21" s="18"/>
      <c r="J21" s="18">
        <v>90.000000000000028</v>
      </c>
      <c r="K21" s="18">
        <v>90.000000000000028</v>
      </c>
    </row>
    <row r="22" spans="2:11" s="10" customFormat="1" ht="22.5" customHeight="1" x14ac:dyDescent="0.25">
      <c r="B22" s="8" t="s">
        <v>52</v>
      </c>
      <c r="C22" s="8"/>
      <c r="D22" s="18">
        <v>33</v>
      </c>
      <c r="E22" s="18"/>
      <c r="F22" s="18">
        <v>26.237400000000001</v>
      </c>
      <c r="G22" s="18">
        <v>11.24554</v>
      </c>
      <c r="H22" s="18">
        <v>15</v>
      </c>
      <c r="I22" s="18"/>
      <c r="J22" s="18">
        <v>20.000000000000043</v>
      </c>
      <c r="K22" s="18">
        <v>20.000000000000043</v>
      </c>
    </row>
    <row r="23" spans="2:11" s="10" customFormat="1" ht="22.5" customHeight="1" x14ac:dyDescent="0.25">
      <c r="B23" s="8" t="s">
        <v>35</v>
      </c>
      <c r="C23" s="8"/>
      <c r="D23" s="18">
        <v>37.284999999999968</v>
      </c>
      <c r="E23" s="18"/>
      <c r="F23" s="18">
        <v>9.0739300000000007</v>
      </c>
      <c r="G23" s="18">
        <v>31.489319999999999</v>
      </c>
      <c r="H23" s="18">
        <v>31.920000000000005</v>
      </c>
      <c r="I23" s="18"/>
      <c r="J23" s="18">
        <v>31.920000000000005</v>
      </c>
      <c r="K23" s="18">
        <v>31.920000000000005</v>
      </c>
    </row>
    <row r="24" spans="2:11" s="10" customFormat="1" ht="22.5" customHeight="1" x14ac:dyDescent="0.25">
      <c r="B24" s="8" t="s">
        <v>36</v>
      </c>
      <c r="C24" s="8"/>
      <c r="D24" s="18">
        <v>12.000000000000002</v>
      </c>
      <c r="E24" s="18"/>
      <c r="F24" s="18">
        <v>5.3636999999999997</v>
      </c>
      <c r="G24" s="18">
        <v>6.8827199999999991</v>
      </c>
      <c r="H24" s="18">
        <v>12.319999999999993</v>
      </c>
      <c r="I24" s="18"/>
      <c r="J24" s="18">
        <v>12.320000000000007</v>
      </c>
      <c r="K24" s="18">
        <v>12.320000000000007</v>
      </c>
    </row>
    <row r="25" spans="2:11" s="10" customFormat="1" ht="22.5" customHeight="1" x14ac:dyDescent="0.25">
      <c r="B25" s="8" t="s">
        <v>53</v>
      </c>
      <c r="C25" s="8"/>
      <c r="D25" s="18">
        <v>15</v>
      </c>
      <c r="E25" s="19"/>
      <c r="F25" s="18">
        <v>15.312200000000001</v>
      </c>
      <c r="G25" s="18">
        <v>16.828739999999996</v>
      </c>
      <c r="H25" s="18">
        <v>7.0000000000000009</v>
      </c>
      <c r="I25" s="19"/>
      <c r="J25" s="18">
        <v>15.000000000000012</v>
      </c>
      <c r="K25" s="18">
        <v>15.000000000000012</v>
      </c>
    </row>
    <row r="26" spans="2:11" s="10" customFormat="1" ht="22.5" customHeight="1" thickBot="1" x14ac:dyDescent="0.3">
      <c r="B26" s="8" t="s">
        <v>78</v>
      </c>
      <c r="C26" s="8"/>
      <c r="D26" s="22">
        <f>SUM(D9:D25)</f>
        <v>8917.062041097266</v>
      </c>
      <c r="E26" s="15"/>
      <c r="F26" s="22">
        <f>SUM(F9:F25)</f>
        <v>8965.5916899999993</v>
      </c>
      <c r="G26" s="22">
        <f>SUM(G9:G25)</f>
        <v>9200.8367600000001</v>
      </c>
      <c r="H26" s="22">
        <f>SUM(H9:H25)</f>
        <v>9603.4646299074775</v>
      </c>
      <c r="I26" s="15"/>
      <c r="J26" s="22">
        <f>SUM(J9:J25)</f>
        <v>10556.586295498733</v>
      </c>
      <c r="K26" s="22">
        <f>SUM(K9:K25)</f>
        <v>10556.586295498733</v>
      </c>
    </row>
    <row r="27" spans="2:11" s="10" customFormat="1" ht="22.5" customHeight="1" thickTop="1" x14ac:dyDescent="0.25">
      <c r="B27" s="8"/>
      <c r="C27" s="8"/>
      <c r="I27" s="16"/>
      <c r="J27" s="16"/>
    </row>
  </sheetData>
  <mergeCells count="1">
    <mergeCell ref="J7:K7"/>
  </mergeCells>
  <pageMargins left="0.7" right="0.7" top="0.75" bottom="0.75" header="0.3" footer="0.3"/>
  <pageSetup scale="79" fitToHeight="0"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B3:K15"/>
  <sheetViews>
    <sheetView view="pageBreakPreview" zoomScale="115" zoomScaleSheetLayoutView="115" workbookViewId="0">
      <pane ySplit="3" topLeftCell="A4" activePane="bottomLeft" state="frozen"/>
      <selection activeCell="F10" sqref="F10"/>
      <selection pane="bottomLeft" activeCell="I8" sqref="I8"/>
    </sheetView>
  </sheetViews>
  <sheetFormatPr defaultColWidth="9.109375" defaultRowHeight="13.2" x14ac:dyDescent="0.25"/>
  <cols>
    <col min="1" max="1" width="9.109375" style="7"/>
    <col min="2" max="2" width="26.44140625" style="7" customWidth="1"/>
    <col min="3" max="3" width="1.44140625" style="7" customWidth="1"/>
    <col min="4" max="4" width="11.33203125" style="7" customWidth="1"/>
    <col min="5" max="5" width="1.44140625" style="7" customWidth="1"/>
    <col min="6" max="8" width="11.33203125" style="7" customWidth="1"/>
    <col min="9" max="9" width="1.44140625" style="7" customWidth="1"/>
    <col min="10" max="11" width="11.33203125" style="7" customWidth="1"/>
    <col min="12" max="16384" width="9.109375" style="7"/>
  </cols>
  <sheetData>
    <row r="3" spans="2:11" s="1" customFormat="1" ht="15" x14ac:dyDescent="0.25">
      <c r="B3" s="122" t="s">
        <v>40</v>
      </c>
      <c r="C3" s="122"/>
      <c r="D3" s="122"/>
      <c r="E3" s="122"/>
      <c r="F3" s="122"/>
      <c r="G3" s="122"/>
      <c r="H3" s="122"/>
      <c r="I3" s="122"/>
      <c r="J3" s="122"/>
      <c r="K3" s="122"/>
    </row>
    <row r="4" spans="2:11" s="1" customFormat="1" ht="15" x14ac:dyDescent="0.25">
      <c r="B4" s="122" t="s">
        <v>38</v>
      </c>
      <c r="C4" s="122"/>
      <c r="D4" s="122"/>
      <c r="E4" s="122"/>
      <c r="F4" s="122"/>
      <c r="G4" s="122"/>
      <c r="H4" s="122"/>
      <c r="I4" s="122"/>
      <c r="J4" s="122"/>
      <c r="K4" s="122"/>
    </row>
    <row r="5" spans="2:11" s="2" customFormat="1" ht="15.75" customHeight="1" x14ac:dyDescent="0.25">
      <c r="B5" s="123" t="s">
        <v>1</v>
      </c>
      <c r="C5" s="123"/>
      <c r="D5" s="123"/>
      <c r="E5" s="123"/>
      <c r="F5" s="123"/>
      <c r="G5" s="123"/>
      <c r="H5" s="123"/>
      <c r="I5" s="123"/>
      <c r="J5" s="123"/>
      <c r="K5" s="123"/>
    </row>
    <row r="6" spans="2:11" ht="11.25" customHeight="1" x14ac:dyDescent="0.25">
      <c r="B6" s="3"/>
      <c r="C6" s="4"/>
      <c r="D6" s="5"/>
      <c r="E6" s="5"/>
      <c r="F6" s="5"/>
      <c r="G6" s="5"/>
      <c r="H6" s="5"/>
      <c r="I6" s="5"/>
      <c r="J6" s="5"/>
    </row>
    <row r="7" spans="2:11" s="10" customFormat="1" x14ac:dyDescent="0.25">
      <c r="B7" s="8"/>
      <c r="C7" s="8"/>
      <c r="D7" s="71"/>
      <c r="E7" s="71"/>
      <c r="F7" s="104"/>
      <c r="G7" s="116"/>
      <c r="H7" s="165"/>
      <c r="I7" s="71"/>
      <c r="J7" s="166" t="s">
        <v>87</v>
      </c>
      <c r="K7" s="166"/>
    </row>
    <row r="8" spans="2:11" s="10" customFormat="1" ht="26.4" x14ac:dyDescent="0.25">
      <c r="B8" s="8"/>
      <c r="C8" s="8"/>
      <c r="D8" s="12" t="s">
        <v>133</v>
      </c>
      <c r="E8" s="13"/>
      <c r="F8" s="12" t="s">
        <v>132</v>
      </c>
      <c r="G8" s="12" t="s">
        <v>137</v>
      </c>
      <c r="H8" s="12" t="s">
        <v>140</v>
      </c>
      <c r="I8" s="13">
        <v>0</v>
      </c>
      <c r="J8" s="12" t="s">
        <v>138</v>
      </c>
      <c r="K8" s="12" t="s">
        <v>139</v>
      </c>
    </row>
    <row r="9" spans="2:11" s="10" customFormat="1" ht="22.5" customHeight="1" x14ac:dyDescent="0.25">
      <c r="B9" s="8" t="s">
        <v>39</v>
      </c>
      <c r="C9" s="78"/>
      <c r="D9" s="79">
        <v>1031.4720000000002</v>
      </c>
      <c r="E9" s="79"/>
      <c r="F9" s="79">
        <v>1045.8883766666665</v>
      </c>
      <c r="G9" s="79">
        <v>1116.6159299999999</v>
      </c>
      <c r="H9" s="79">
        <v>1299.4091266666667</v>
      </c>
      <c r="I9" s="79"/>
      <c r="J9" s="79">
        <v>1423.1366550000002</v>
      </c>
      <c r="K9" s="79">
        <v>1423.1366550000002</v>
      </c>
    </row>
    <row r="10" spans="2:11" s="10" customFormat="1" ht="22.5" customHeight="1" x14ac:dyDescent="0.25">
      <c r="B10" s="8" t="s">
        <v>93</v>
      </c>
      <c r="C10" s="8"/>
      <c r="D10" s="66">
        <v>478.93700000000001</v>
      </c>
      <c r="E10" s="67"/>
      <c r="F10" s="66">
        <v>478.93700000000001</v>
      </c>
      <c r="G10" s="66">
        <v>478.93700000000007</v>
      </c>
      <c r="H10" s="66">
        <v>478.93700000000007</v>
      </c>
      <c r="I10" s="67"/>
      <c r="J10" s="66">
        <v>478.93700000000007</v>
      </c>
      <c r="K10" s="66">
        <v>835.46500000000015</v>
      </c>
    </row>
    <row r="11" spans="2:11" s="10" customFormat="1" ht="22.5" customHeight="1" thickBot="1" x14ac:dyDescent="0.3">
      <c r="B11" s="8" t="s">
        <v>61</v>
      </c>
      <c r="C11" s="8"/>
      <c r="D11" s="22">
        <f>SUM(D9:D10)</f>
        <v>1510.4090000000001</v>
      </c>
      <c r="E11" s="15"/>
      <c r="F11" s="22">
        <f>SUM(F9:F10)</f>
        <v>1524.8253766666667</v>
      </c>
      <c r="G11" s="22">
        <f>SUM(G9:G10)</f>
        <v>1595.5529300000001</v>
      </c>
      <c r="H11" s="22">
        <f>SUM(H9:H10)</f>
        <v>1778.3461266666668</v>
      </c>
      <c r="I11" s="15"/>
      <c r="J11" s="22">
        <f>SUM(J9:J10)</f>
        <v>1902.0736550000004</v>
      </c>
      <c r="K11" s="22">
        <f>SUM(K9:K10)</f>
        <v>2258.6016550000004</v>
      </c>
    </row>
    <row r="12" spans="2:11" s="10" customFormat="1" ht="13.8" thickTop="1" x14ac:dyDescent="0.25">
      <c r="B12" s="8"/>
      <c r="C12" s="8"/>
      <c r="D12" s="8"/>
      <c r="E12" s="8"/>
      <c r="F12" s="8"/>
      <c r="G12" s="8"/>
      <c r="H12" s="8"/>
      <c r="I12" s="8"/>
      <c r="J12" s="8"/>
    </row>
    <row r="13" spans="2:11" s="10" customFormat="1" x14ac:dyDescent="0.25">
      <c r="B13" s="8" t="s">
        <v>84</v>
      </c>
      <c r="C13" s="8"/>
      <c r="D13" s="8"/>
      <c r="E13" s="8"/>
      <c r="F13" s="8"/>
      <c r="G13" s="8"/>
      <c r="H13" s="8"/>
      <c r="I13" s="8"/>
      <c r="J13" s="8"/>
    </row>
    <row r="14" spans="2:11" s="10" customFormat="1" ht="38.25" customHeight="1" x14ac:dyDescent="0.25">
      <c r="B14" s="168" t="s">
        <v>160</v>
      </c>
      <c r="C14" s="168"/>
      <c r="D14" s="168"/>
      <c r="E14" s="168"/>
      <c r="F14" s="168"/>
      <c r="G14" s="168"/>
      <c r="H14" s="168"/>
      <c r="I14" s="168"/>
      <c r="J14" s="168"/>
      <c r="K14" s="168"/>
    </row>
    <row r="15" spans="2:11" s="10" customFormat="1" ht="22.5" customHeight="1" x14ac:dyDescent="0.25">
      <c r="B15" s="168" t="s">
        <v>161</v>
      </c>
      <c r="C15" s="168"/>
      <c r="D15" s="168"/>
      <c r="E15" s="168"/>
      <c r="F15" s="168"/>
      <c r="G15" s="168"/>
      <c r="H15" s="168"/>
      <c r="I15" s="168"/>
      <c r="J15" s="168"/>
      <c r="K15" s="168"/>
    </row>
  </sheetData>
  <mergeCells count="3">
    <mergeCell ref="B14:K14"/>
    <mergeCell ref="J7:K7"/>
    <mergeCell ref="B15:K15"/>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3:O12"/>
  <sheetViews>
    <sheetView view="pageBreakPreview" zoomScale="115" zoomScaleNormal="100" zoomScaleSheetLayoutView="115" workbookViewId="0">
      <selection activeCell="J10" sqref="J10"/>
    </sheetView>
  </sheetViews>
  <sheetFormatPr defaultColWidth="9.109375" defaultRowHeight="13.2" x14ac:dyDescent="0.25"/>
  <cols>
    <col min="1" max="1" width="9.109375" style="7"/>
    <col min="2" max="2" width="19.5546875" style="7" customWidth="1"/>
    <col min="3" max="12" width="7.88671875" style="7" customWidth="1"/>
    <col min="13" max="13" width="12.109375" style="7" customWidth="1"/>
    <col min="14" max="16384" width="9.109375" style="7"/>
  </cols>
  <sheetData>
    <row r="3" spans="2:15" s="1" customFormat="1" ht="15" x14ac:dyDescent="0.25">
      <c r="B3" s="128" t="s">
        <v>41</v>
      </c>
      <c r="C3" s="128"/>
      <c r="D3" s="128"/>
      <c r="E3" s="128"/>
      <c r="F3" s="128"/>
      <c r="G3" s="128"/>
      <c r="H3" s="128"/>
      <c r="I3" s="128"/>
      <c r="J3" s="128"/>
      <c r="K3" s="128"/>
      <c r="L3" s="128"/>
      <c r="M3" s="128"/>
      <c r="N3" s="82"/>
    </row>
    <row r="4" spans="2:15" s="1" customFormat="1" ht="15" x14ac:dyDescent="0.25">
      <c r="B4" s="128" t="s">
        <v>164</v>
      </c>
      <c r="C4" s="128"/>
      <c r="D4" s="128"/>
      <c r="E4" s="128"/>
      <c r="F4" s="128"/>
      <c r="G4" s="128"/>
      <c r="H4" s="128"/>
      <c r="I4" s="128"/>
      <c r="J4" s="128"/>
      <c r="K4" s="128"/>
      <c r="L4" s="128"/>
      <c r="M4" s="128"/>
      <c r="N4" s="82"/>
    </row>
    <row r="5" spans="2:15" ht="15" customHeight="1" x14ac:dyDescent="0.25">
      <c r="B5" s="129" t="s">
        <v>1</v>
      </c>
      <c r="C5" s="130"/>
      <c r="D5" s="130"/>
      <c r="E5" s="130"/>
      <c r="F5" s="130"/>
      <c r="G5" s="130"/>
      <c r="H5" s="130"/>
      <c r="I5" s="130"/>
      <c r="J5" s="130"/>
      <c r="K5" s="130"/>
      <c r="L5" s="130"/>
      <c r="M5" s="130"/>
    </row>
    <row r="6" spans="2:15" ht="15" customHeight="1" x14ac:dyDescent="0.25">
      <c r="B6" s="83"/>
      <c r="C6" s="84"/>
      <c r="D6" s="84"/>
      <c r="E6" s="84"/>
      <c r="F6" s="84"/>
      <c r="G6" s="84"/>
      <c r="H6" s="84"/>
      <c r="I6" s="84"/>
      <c r="J6" s="84"/>
      <c r="K6" s="84"/>
      <c r="L6" s="84"/>
      <c r="M6" s="84"/>
    </row>
    <row r="7" spans="2:15" x14ac:dyDescent="0.25">
      <c r="C7" s="85"/>
      <c r="D7" s="85"/>
      <c r="E7" s="85"/>
      <c r="F7" s="85"/>
      <c r="G7" s="85"/>
      <c r="H7" s="85"/>
      <c r="I7" s="85"/>
      <c r="J7" s="85"/>
      <c r="K7" s="85"/>
      <c r="L7" s="85"/>
    </row>
    <row r="8" spans="2:15" s="84" customFormat="1" ht="27.75" customHeight="1" x14ac:dyDescent="0.25">
      <c r="C8" s="87">
        <f t="shared" ref="C8" si="0">D8-1</f>
        <v>2010</v>
      </c>
      <c r="D8" s="87">
        <f t="shared" ref="D8" si="1">E8-1</f>
        <v>2011</v>
      </c>
      <c r="E8" s="87">
        <f t="shared" ref="E8" si="2">F8-1</f>
        <v>2012</v>
      </c>
      <c r="F8" s="87">
        <f t="shared" ref="F8" si="3">G8-1</f>
        <v>2013</v>
      </c>
      <c r="G8" s="87">
        <f t="shared" ref="G8" si="4">H8-1</f>
        <v>2014</v>
      </c>
      <c r="H8" s="87">
        <f t="shared" ref="H8" si="5">I8-1</f>
        <v>2015</v>
      </c>
      <c r="I8" s="87">
        <f t="shared" ref="I8" si="6">J8-1</f>
        <v>2016</v>
      </c>
      <c r="J8" s="87">
        <f>K8-1</f>
        <v>2017</v>
      </c>
      <c r="K8" s="87">
        <v>2018</v>
      </c>
      <c r="L8" s="87">
        <v>2019</v>
      </c>
      <c r="M8" s="87" t="s">
        <v>90</v>
      </c>
    </row>
    <row r="9" spans="2:15" s="84" customFormat="1" x14ac:dyDescent="0.25">
      <c r="C9" s="86"/>
      <c r="D9" s="86"/>
      <c r="E9" s="86"/>
      <c r="F9" s="86"/>
      <c r="G9" s="86"/>
      <c r="H9" s="86"/>
      <c r="I9" s="86"/>
      <c r="J9" s="86"/>
      <c r="K9" s="86"/>
      <c r="L9" s="86"/>
      <c r="M9" s="86"/>
    </row>
    <row r="10" spans="2:15" x14ac:dyDescent="0.25">
      <c r="B10" s="7" t="s">
        <v>91</v>
      </c>
      <c r="C10" s="88">
        <v>415.35596999999996</v>
      </c>
      <c r="D10" s="88">
        <v>302.00258999999994</v>
      </c>
      <c r="E10" s="88">
        <v>203.69704000000002</v>
      </c>
      <c r="F10" s="88">
        <v>404.12198000000001</v>
      </c>
      <c r="G10" s="88">
        <v>195.98982999999998</v>
      </c>
      <c r="H10" s="88">
        <v>192.97458</v>
      </c>
      <c r="I10" s="88">
        <v>1018.22266</v>
      </c>
      <c r="J10" s="88">
        <v>666.4944200000001</v>
      </c>
      <c r="K10" s="88">
        <v>650.87507000000005</v>
      </c>
      <c r="L10" s="88">
        <v>62.166199999999996</v>
      </c>
      <c r="M10" s="88">
        <f>AVERAGE(C10:L10)</f>
        <v>411.19003400000003</v>
      </c>
      <c r="O10" s="118"/>
    </row>
    <row r="11" spans="2:15" x14ac:dyDescent="0.25">
      <c r="C11" s="89"/>
      <c r="D11" s="89"/>
      <c r="E11" s="89"/>
      <c r="F11" s="89"/>
      <c r="G11" s="89"/>
      <c r="H11" s="89"/>
      <c r="I11" s="89"/>
      <c r="J11" s="89"/>
      <c r="K11" s="89"/>
      <c r="L11" s="89"/>
      <c r="M11" s="90"/>
    </row>
    <row r="12" spans="2:15" x14ac:dyDescent="0.25">
      <c r="M12" s="27"/>
    </row>
  </sheetData>
  <pageMargins left="0.70866141732283472" right="0.70866141732283472" top="0.74803149606299213" bottom="0.74803149606299213" header="0.31496062992125984" footer="0.31496062992125984"/>
  <pageSetup scale="97" orientation="landscape" r:id="rId1"/>
  <ignoredErrors>
    <ignoredError sqref="B5" numberStoredAsText="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7">
    <pageSetUpPr fitToPage="1"/>
  </sheetPr>
  <dimension ref="B3:M27"/>
  <sheetViews>
    <sheetView view="pageBreakPreview" zoomScale="115" zoomScaleSheetLayoutView="115" workbookViewId="0">
      <pane ySplit="3" topLeftCell="A4" activePane="bottomLeft" state="frozen"/>
      <selection activeCell="F10" sqref="F10"/>
      <selection pane="bottomLeft" activeCell="I10" sqref="I10"/>
    </sheetView>
  </sheetViews>
  <sheetFormatPr defaultColWidth="9.109375" defaultRowHeight="13.2" x14ac:dyDescent="0.25"/>
  <cols>
    <col min="1" max="1" width="9.109375" style="7"/>
    <col min="2" max="2" width="19.5546875" style="7" customWidth="1"/>
    <col min="3" max="3" width="1.44140625" style="7" customWidth="1"/>
    <col min="4" max="4" width="11.33203125" style="7" customWidth="1"/>
    <col min="5" max="5" width="1.44140625" style="7" customWidth="1"/>
    <col min="6" max="8" width="11.33203125" style="7" customWidth="1"/>
    <col min="9" max="9" width="1.44140625" style="7" customWidth="1"/>
    <col min="10" max="11" width="11.33203125" style="7" customWidth="1"/>
    <col min="12" max="16384" width="9.109375" style="7"/>
  </cols>
  <sheetData>
    <row r="3" spans="2:13" s="1" customFormat="1" ht="15" x14ac:dyDescent="0.25">
      <c r="B3" s="122" t="s">
        <v>124</v>
      </c>
      <c r="C3" s="122"/>
      <c r="D3" s="122"/>
      <c r="E3" s="122"/>
      <c r="F3" s="122"/>
      <c r="G3" s="122"/>
      <c r="H3" s="122"/>
      <c r="I3" s="122"/>
      <c r="J3" s="122"/>
      <c r="K3" s="122"/>
    </row>
    <row r="4" spans="2:13" s="1" customFormat="1" ht="15" x14ac:dyDescent="0.25">
      <c r="B4" s="122" t="s">
        <v>123</v>
      </c>
      <c r="C4" s="122"/>
      <c r="D4" s="122"/>
      <c r="E4" s="122"/>
      <c r="F4" s="122"/>
      <c r="G4" s="122"/>
      <c r="H4" s="122"/>
      <c r="I4" s="122"/>
      <c r="J4" s="122"/>
      <c r="K4" s="122"/>
    </row>
    <row r="5" spans="2:13" s="2" customFormat="1" ht="15.75" customHeight="1" x14ac:dyDescent="0.25">
      <c r="B5" s="123" t="s">
        <v>1</v>
      </c>
      <c r="C5" s="123"/>
      <c r="D5" s="123"/>
      <c r="E5" s="123"/>
      <c r="F5" s="123"/>
      <c r="G5" s="123"/>
      <c r="H5" s="123"/>
      <c r="I5" s="123"/>
      <c r="J5" s="123"/>
      <c r="K5" s="123"/>
    </row>
    <row r="6" spans="2:13" ht="11.25" customHeight="1" x14ac:dyDescent="0.25">
      <c r="B6" s="3"/>
      <c r="C6" s="4"/>
      <c r="D6" s="5"/>
      <c r="E6" s="5"/>
      <c r="F6" s="5"/>
      <c r="G6" s="5"/>
      <c r="H6" s="5"/>
      <c r="I6" s="5"/>
      <c r="J6" s="5"/>
    </row>
    <row r="7" spans="2:13" s="10" customFormat="1" x14ac:dyDescent="0.25">
      <c r="B7" s="8"/>
      <c r="C7" s="8"/>
      <c r="D7" s="103"/>
      <c r="E7" s="103"/>
      <c r="F7" s="104"/>
      <c r="G7" s="116"/>
      <c r="H7" s="165"/>
      <c r="I7" s="103"/>
      <c r="J7" s="166" t="s">
        <v>87</v>
      </c>
      <c r="K7" s="166"/>
    </row>
    <row r="8" spans="2:13" s="10" customFormat="1" ht="26.4" x14ac:dyDescent="0.25">
      <c r="B8" s="8"/>
      <c r="C8" s="8"/>
      <c r="D8" s="12" t="s">
        <v>133</v>
      </c>
      <c r="E8" s="13"/>
      <c r="F8" s="12" t="s">
        <v>132</v>
      </c>
      <c r="G8" s="12" t="s">
        <v>137</v>
      </c>
      <c r="H8" s="12" t="s">
        <v>140</v>
      </c>
      <c r="I8" s="13">
        <v>0</v>
      </c>
      <c r="J8" s="12" t="s">
        <v>138</v>
      </c>
      <c r="K8" s="12" t="s">
        <v>139</v>
      </c>
    </row>
    <row r="9" spans="2:13" s="10" customFormat="1" x14ac:dyDescent="0.25">
      <c r="B9" s="8" t="s">
        <v>115</v>
      </c>
      <c r="C9" s="78"/>
      <c r="D9" s="98">
        <v>-906.06502999999975</v>
      </c>
      <c r="E9" s="79"/>
      <c r="F9" s="98">
        <v>-1246.7434699999999</v>
      </c>
      <c r="G9" s="98">
        <f>F12</f>
        <v>-1418.6815399999998</v>
      </c>
      <c r="H9" s="98">
        <f>G12</f>
        <v>-1001.9107399999997</v>
      </c>
      <c r="I9" s="98"/>
      <c r="J9" s="98">
        <f>H12</f>
        <v>-2121.37374</v>
      </c>
      <c r="K9" s="98">
        <f>H12</f>
        <v>-2121.37374</v>
      </c>
      <c r="M9" s="33"/>
    </row>
    <row r="10" spans="2:13" s="10" customFormat="1" x14ac:dyDescent="0.25">
      <c r="B10" s="8" t="s">
        <v>119</v>
      </c>
      <c r="C10" s="8"/>
      <c r="D10" s="101">
        <f>'3.10'!D10</f>
        <v>478.93700000000001</v>
      </c>
      <c r="E10" s="66"/>
      <c r="F10" s="101">
        <f>'3.10'!F10</f>
        <v>478.93700000000001</v>
      </c>
      <c r="G10" s="101">
        <f>'3.10'!G10</f>
        <v>478.93700000000007</v>
      </c>
      <c r="H10" s="101">
        <f>'3.10'!H10</f>
        <v>478.93700000000007</v>
      </c>
      <c r="I10" s="101"/>
      <c r="J10" s="101">
        <f>'3.10'!J10</f>
        <v>478.93700000000007</v>
      </c>
      <c r="K10" s="101">
        <f>'3.10'!K10</f>
        <v>835.46500000000015</v>
      </c>
    </row>
    <row r="11" spans="2:13" s="10" customFormat="1" x14ac:dyDescent="0.25">
      <c r="B11" s="10" t="s">
        <v>120</v>
      </c>
      <c r="C11" s="8"/>
      <c r="D11" s="102">
        <v>-267.10000000000002</v>
      </c>
      <c r="E11" s="67"/>
      <c r="F11" s="102">
        <v>-650.87506999999994</v>
      </c>
      <c r="G11" s="102">
        <v>-62.166200000000003</v>
      </c>
      <c r="H11" s="102">
        <v>-1598.4</v>
      </c>
      <c r="I11" s="101"/>
      <c r="J11" s="102">
        <v>-411</v>
      </c>
      <c r="K11" s="102">
        <f>J11</f>
        <v>-411</v>
      </c>
    </row>
    <row r="12" spans="2:13" s="10" customFormat="1" ht="13.8" thickBot="1" x14ac:dyDescent="0.3">
      <c r="B12" s="8" t="s">
        <v>116</v>
      </c>
      <c r="C12" s="8"/>
      <c r="D12" s="99">
        <f>SUM(D9:D11)</f>
        <v>-694.22802999999976</v>
      </c>
      <c r="E12" s="15"/>
      <c r="F12" s="99">
        <f>SUM(F9:F11)</f>
        <v>-1418.6815399999998</v>
      </c>
      <c r="G12" s="99">
        <f>SUM(G9:G11)</f>
        <v>-1001.9107399999997</v>
      </c>
      <c r="H12" s="99">
        <f>SUM(H9:H11)</f>
        <v>-2121.37374</v>
      </c>
      <c r="I12" s="115"/>
      <c r="J12" s="99">
        <f>SUM(J9:J11)</f>
        <v>-2053.4367400000001</v>
      </c>
      <c r="K12" s="99">
        <f>SUM(K9:K11)</f>
        <v>-1696.9087399999999</v>
      </c>
    </row>
    <row r="13" spans="2:13" s="10" customFormat="1" ht="13.5" customHeight="1" thickTop="1" x14ac:dyDescent="0.25">
      <c r="B13" s="8"/>
      <c r="C13" s="8"/>
      <c r="D13" s="8"/>
      <c r="E13" s="8"/>
      <c r="F13" s="8"/>
      <c r="G13" s="8"/>
      <c r="H13" s="8"/>
      <c r="I13" s="8"/>
      <c r="J13" s="8"/>
    </row>
    <row r="14" spans="2:13" s="10" customFormat="1" ht="13.5" customHeight="1" x14ac:dyDescent="0.25">
      <c r="B14" s="8"/>
      <c r="C14" s="8"/>
      <c r="D14" s="8"/>
      <c r="E14" s="8"/>
      <c r="F14" s="8"/>
      <c r="G14" s="8"/>
      <c r="H14" s="8"/>
      <c r="I14" s="8"/>
      <c r="J14" s="8"/>
    </row>
    <row r="15" spans="2:13" s="10" customFormat="1" ht="13.5" customHeight="1" x14ac:dyDescent="0.25">
      <c r="B15" s="8"/>
      <c r="C15" s="8"/>
      <c r="D15" s="8"/>
      <c r="E15" s="8"/>
      <c r="F15" s="8"/>
      <c r="G15" s="8"/>
      <c r="H15" s="8"/>
      <c r="I15" s="8"/>
      <c r="J15" s="8"/>
    </row>
    <row r="16" spans="2:13" s="10" customFormat="1" ht="22.5" customHeight="1" x14ac:dyDescent="0.25">
      <c r="B16" s="8"/>
      <c r="C16" s="8"/>
      <c r="D16" s="8"/>
      <c r="E16" s="8"/>
      <c r="F16" s="8"/>
      <c r="G16" s="8"/>
      <c r="H16" s="8"/>
      <c r="I16" s="8"/>
      <c r="J16" s="8"/>
    </row>
    <row r="17" spans="2:10" s="10" customFormat="1" ht="22.5" customHeight="1" x14ac:dyDescent="0.25">
      <c r="B17" s="8"/>
      <c r="C17" s="8"/>
      <c r="D17" s="8"/>
      <c r="E17" s="8"/>
      <c r="F17" s="8"/>
      <c r="G17" s="8"/>
      <c r="H17" s="8"/>
      <c r="I17" s="8"/>
      <c r="J17" s="8"/>
    </row>
    <row r="18" spans="2:10" s="10" customFormat="1" ht="22.5" customHeight="1" x14ac:dyDescent="0.25">
      <c r="B18" s="8"/>
      <c r="C18" s="8"/>
      <c r="D18" s="8"/>
      <c r="E18" s="8"/>
      <c r="F18" s="8"/>
      <c r="G18" s="8"/>
      <c r="H18" s="8"/>
      <c r="I18" s="8"/>
      <c r="J18" s="8"/>
    </row>
    <row r="19" spans="2:10" s="10" customFormat="1" ht="22.5" customHeight="1" x14ac:dyDescent="0.25"/>
    <row r="20" spans="2:10" s="10" customFormat="1" ht="22.5" customHeight="1" x14ac:dyDescent="0.25"/>
    <row r="21" spans="2:10" s="10" customFormat="1" ht="22.5" customHeight="1" x14ac:dyDescent="0.25"/>
    <row r="22" spans="2:10" s="10" customFormat="1" ht="22.5" customHeight="1" x14ac:dyDescent="0.25"/>
    <row r="23" spans="2:10" s="10" customFormat="1" ht="22.5" customHeight="1" x14ac:dyDescent="0.25"/>
    <row r="24" spans="2:10" s="10" customFormat="1" ht="22.5" customHeight="1" x14ac:dyDescent="0.25"/>
    <row r="25" spans="2:10" s="10" customFormat="1" ht="22.5" customHeight="1" x14ac:dyDescent="0.25"/>
    <row r="26" spans="2:10" s="10" customFormat="1" ht="22.5" customHeight="1" x14ac:dyDescent="0.25"/>
    <row r="27" spans="2:10" x14ac:dyDescent="0.25">
      <c r="B27" s="10"/>
      <c r="C27" s="10"/>
      <c r="D27" s="10"/>
      <c r="E27" s="10"/>
      <c r="F27" s="10"/>
      <c r="G27" s="10"/>
      <c r="H27" s="10"/>
      <c r="I27" s="10"/>
      <c r="J27" s="10"/>
    </row>
  </sheetData>
  <mergeCells count="1">
    <mergeCell ref="J7:K7"/>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B3:K46"/>
  <sheetViews>
    <sheetView view="pageBreakPreview" zoomScale="130" zoomScaleNormal="100" zoomScaleSheetLayoutView="130" workbookViewId="0">
      <pane ySplit="3" topLeftCell="A4" activePane="bottomLeft" state="frozen"/>
      <selection activeCell="F10" sqref="F10"/>
      <selection pane="bottomLeft" activeCell="A6" sqref="A6"/>
    </sheetView>
  </sheetViews>
  <sheetFormatPr defaultColWidth="9.109375" defaultRowHeight="13.2" x14ac:dyDescent="0.25"/>
  <cols>
    <col min="1" max="1" width="9.109375" style="7"/>
    <col min="2" max="2" width="18.109375" style="7" customWidth="1"/>
    <col min="3" max="3" width="1.44140625" style="7" customWidth="1"/>
    <col min="4" max="4" width="11.33203125" style="7" customWidth="1"/>
    <col min="5" max="5" width="1.44140625" style="7" customWidth="1"/>
    <col min="6" max="8" width="11.33203125" style="7" customWidth="1"/>
    <col min="9" max="9" width="1.44140625" style="7" customWidth="1"/>
    <col min="10" max="11" width="11.33203125" style="7" customWidth="1"/>
    <col min="12" max="16384" width="9.109375" style="7"/>
  </cols>
  <sheetData>
    <row r="3" spans="2:11" s="1" customFormat="1" ht="15" x14ac:dyDescent="0.25">
      <c r="B3" s="122" t="s">
        <v>46</v>
      </c>
      <c r="C3" s="122"/>
      <c r="D3" s="122"/>
      <c r="E3" s="122"/>
      <c r="F3" s="122"/>
      <c r="G3" s="122"/>
      <c r="H3" s="122"/>
      <c r="I3" s="122"/>
      <c r="J3" s="122"/>
      <c r="K3" s="122"/>
    </row>
    <row r="4" spans="2:11" s="1" customFormat="1" ht="15" x14ac:dyDescent="0.25">
      <c r="B4" s="122" t="s">
        <v>12</v>
      </c>
      <c r="C4" s="122"/>
      <c r="D4" s="122"/>
      <c r="E4" s="122"/>
      <c r="F4" s="122"/>
      <c r="G4" s="122"/>
      <c r="H4" s="122"/>
      <c r="I4" s="122"/>
      <c r="J4" s="122"/>
      <c r="K4" s="122"/>
    </row>
    <row r="5" spans="2:11" s="2" customFormat="1" x14ac:dyDescent="0.25">
      <c r="B5" s="123" t="s">
        <v>1</v>
      </c>
      <c r="C5" s="123"/>
      <c r="D5" s="123"/>
      <c r="E5" s="123"/>
      <c r="F5" s="123"/>
      <c r="G5" s="123"/>
      <c r="H5" s="123"/>
      <c r="I5" s="123"/>
      <c r="J5" s="123"/>
      <c r="K5" s="123"/>
    </row>
    <row r="6" spans="2:11" ht="15" x14ac:dyDescent="0.25">
      <c r="B6" s="3"/>
      <c r="C6" s="4"/>
      <c r="D6" s="5"/>
      <c r="E6" s="5"/>
      <c r="F6" s="5"/>
      <c r="G6" s="5"/>
      <c r="H6" s="5"/>
      <c r="I6" s="5"/>
      <c r="J6" s="5"/>
    </row>
    <row r="7" spans="2:11" s="10" customFormat="1" x14ac:dyDescent="0.25">
      <c r="B7" s="8"/>
      <c r="C7" s="8"/>
      <c r="D7" s="77"/>
      <c r="E7" s="77"/>
      <c r="F7" s="104"/>
      <c r="G7" s="116"/>
      <c r="H7" s="165"/>
      <c r="I7" s="77"/>
      <c r="J7" s="166" t="s">
        <v>87</v>
      </c>
      <c r="K7" s="166"/>
    </row>
    <row r="8" spans="2:11" s="10" customFormat="1" ht="26.4" x14ac:dyDescent="0.25">
      <c r="B8" s="8"/>
      <c r="C8" s="8"/>
      <c r="D8" s="12" t="s">
        <v>133</v>
      </c>
      <c r="E8" s="13"/>
      <c r="F8" s="12" t="s">
        <v>132</v>
      </c>
      <c r="G8" s="12" t="s">
        <v>137</v>
      </c>
      <c r="H8" s="12" t="s">
        <v>140</v>
      </c>
      <c r="I8" s="13">
        <v>0</v>
      </c>
      <c r="J8" s="12" t="s">
        <v>138</v>
      </c>
      <c r="K8" s="12" t="s">
        <v>139</v>
      </c>
    </row>
    <row r="9" spans="2:11" s="10" customFormat="1" ht="13.8" thickBot="1" x14ac:dyDescent="0.3">
      <c r="B9" s="8" t="s">
        <v>12</v>
      </c>
      <c r="C9" s="8"/>
      <c r="D9" s="22">
        <v>708.13965357545919</v>
      </c>
      <c r="E9" s="15"/>
      <c r="F9" s="22">
        <v>670.86845243333323</v>
      </c>
      <c r="G9" s="22">
        <v>672.54982999999982</v>
      </c>
      <c r="H9" s="22">
        <v>739.45727411666655</v>
      </c>
      <c r="I9" s="15"/>
      <c r="J9" s="22">
        <v>749.75450131960019</v>
      </c>
      <c r="K9" s="22">
        <v>749.75450131960019</v>
      </c>
    </row>
    <row r="10" spans="2:11" s="10" customFormat="1" ht="13.8" thickTop="1" x14ac:dyDescent="0.25">
      <c r="B10" s="8"/>
      <c r="C10" s="8"/>
      <c r="D10" s="8"/>
      <c r="E10" s="8"/>
      <c r="F10" s="11"/>
      <c r="G10" s="11"/>
      <c r="H10" s="11"/>
      <c r="I10" s="11"/>
      <c r="J10" s="11"/>
    </row>
    <row r="11" spans="2:11" s="10" customFormat="1" x14ac:dyDescent="0.25">
      <c r="B11" s="8"/>
      <c r="C11" s="8"/>
      <c r="D11" s="8"/>
      <c r="E11" s="8"/>
      <c r="F11" s="8"/>
      <c r="G11" s="8"/>
      <c r="H11" s="8"/>
      <c r="I11" s="8"/>
      <c r="J11" s="8"/>
    </row>
    <row r="12" spans="2:11" s="10" customFormat="1" x14ac:dyDescent="0.25">
      <c r="B12" s="8"/>
      <c r="C12" s="8"/>
      <c r="D12" s="8"/>
      <c r="E12" s="8"/>
      <c r="F12" s="8"/>
      <c r="G12" s="8"/>
      <c r="H12" s="8"/>
      <c r="I12" s="8"/>
      <c r="J12" s="8"/>
    </row>
    <row r="13" spans="2:11" s="10" customFormat="1" x14ac:dyDescent="0.25">
      <c r="B13" s="8"/>
      <c r="C13" s="8"/>
      <c r="D13" s="8"/>
      <c r="E13" s="8"/>
      <c r="F13" s="8"/>
      <c r="G13" s="8"/>
      <c r="H13" s="8"/>
      <c r="I13" s="8"/>
      <c r="J13" s="8"/>
    </row>
    <row r="14" spans="2:11" s="10" customFormat="1" x14ac:dyDescent="0.25">
      <c r="B14" s="8"/>
      <c r="C14" s="8"/>
      <c r="D14" s="8"/>
      <c r="E14" s="8"/>
      <c r="F14" s="8"/>
      <c r="G14" s="8"/>
      <c r="H14" s="8"/>
      <c r="I14" s="8"/>
      <c r="J14" s="8"/>
    </row>
    <row r="15" spans="2:11" s="10" customFormat="1" x14ac:dyDescent="0.25">
      <c r="B15" s="8"/>
      <c r="C15" s="8"/>
      <c r="D15" s="8"/>
      <c r="E15" s="8"/>
      <c r="F15" s="8"/>
      <c r="G15" s="8"/>
      <c r="H15" s="8"/>
      <c r="I15" s="8"/>
      <c r="J15" s="8"/>
    </row>
    <row r="16" spans="2:11" s="10" customFormat="1" x14ac:dyDescent="0.25">
      <c r="B16" s="8"/>
      <c r="C16" s="8"/>
      <c r="D16" s="8"/>
      <c r="E16" s="8"/>
      <c r="F16" s="8"/>
      <c r="G16" s="8"/>
      <c r="H16" s="8"/>
      <c r="I16" s="8"/>
      <c r="J16" s="8"/>
    </row>
    <row r="17" spans="2:10" s="10" customFormat="1" x14ac:dyDescent="0.25">
      <c r="B17" s="8"/>
      <c r="C17" s="8"/>
      <c r="D17" s="8"/>
      <c r="E17" s="8"/>
      <c r="F17" s="8"/>
      <c r="G17" s="8"/>
      <c r="H17" s="8"/>
      <c r="I17" s="8"/>
      <c r="J17" s="8"/>
    </row>
    <row r="18" spans="2:10" s="10" customFormat="1" x14ac:dyDescent="0.25">
      <c r="B18" s="8"/>
      <c r="C18" s="8"/>
      <c r="D18" s="8"/>
      <c r="E18" s="8"/>
      <c r="F18" s="8"/>
      <c r="G18" s="8"/>
      <c r="H18" s="8"/>
      <c r="I18" s="8"/>
      <c r="J18" s="8"/>
    </row>
    <row r="19" spans="2:10" s="10" customFormat="1" x14ac:dyDescent="0.25">
      <c r="B19" s="8"/>
      <c r="C19" s="8"/>
      <c r="D19" s="8"/>
      <c r="E19" s="8"/>
      <c r="F19" s="8"/>
      <c r="G19" s="8"/>
      <c r="H19" s="8"/>
      <c r="I19" s="8"/>
      <c r="J19" s="8"/>
    </row>
    <row r="20" spans="2:10" s="10" customFormat="1" x14ac:dyDescent="0.25">
      <c r="B20" s="8"/>
      <c r="C20" s="8"/>
      <c r="D20" s="8"/>
      <c r="E20" s="8"/>
      <c r="F20" s="8"/>
      <c r="G20" s="8"/>
      <c r="H20" s="8"/>
      <c r="I20" s="8"/>
      <c r="J20" s="8"/>
    </row>
    <row r="21" spans="2:10" s="10" customFormat="1" x14ac:dyDescent="0.25">
      <c r="B21" s="8"/>
      <c r="C21" s="8"/>
      <c r="D21" s="8"/>
      <c r="E21" s="8"/>
      <c r="F21" s="8"/>
      <c r="G21" s="8"/>
      <c r="H21" s="8"/>
      <c r="I21" s="8"/>
      <c r="J21" s="8"/>
    </row>
    <row r="22" spans="2:10" s="10" customFormat="1" x14ac:dyDescent="0.25">
      <c r="B22" s="8"/>
      <c r="C22" s="8"/>
      <c r="D22" s="8"/>
      <c r="E22" s="8"/>
      <c r="F22" s="8"/>
      <c r="G22" s="8"/>
      <c r="H22" s="8"/>
      <c r="I22" s="8"/>
      <c r="J22" s="8"/>
    </row>
    <row r="23" spans="2:10" s="10" customFormat="1" x14ac:dyDescent="0.25">
      <c r="B23" s="8"/>
      <c r="C23" s="8"/>
      <c r="D23" s="8"/>
      <c r="E23" s="8"/>
      <c r="F23" s="8"/>
      <c r="G23" s="8"/>
      <c r="H23" s="8"/>
      <c r="I23" s="8"/>
      <c r="J23" s="8"/>
    </row>
    <row r="24" spans="2:10" s="10" customFormat="1" x14ac:dyDescent="0.25">
      <c r="B24" s="8"/>
      <c r="C24" s="8"/>
      <c r="D24" s="8"/>
      <c r="E24" s="8"/>
      <c r="F24" s="8"/>
      <c r="G24" s="8"/>
      <c r="H24" s="8"/>
      <c r="I24" s="8"/>
      <c r="J24" s="8"/>
    </row>
    <row r="25" spans="2:10" s="10" customFormat="1" x14ac:dyDescent="0.25">
      <c r="B25" s="8"/>
      <c r="C25" s="8"/>
      <c r="D25" s="8"/>
      <c r="E25" s="8"/>
      <c r="F25" s="8"/>
      <c r="G25" s="8"/>
      <c r="H25" s="8"/>
      <c r="I25" s="8"/>
      <c r="J25" s="8"/>
    </row>
    <row r="26" spans="2:10" s="10" customFormat="1" x14ac:dyDescent="0.25">
      <c r="B26" s="8"/>
      <c r="C26" s="8"/>
      <c r="D26" s="8"/>
      <c r="E26" s="8"/>
      <c r="F26" s="8"/>
      <c r="G26" s="8"/>
      <c r="H26" s="8"/>
      <c r="I26" s="8"/>
      <c r="J26" s="8"/>
    </row>
    <row r="27" spans="2:10" s="10" customFormat="1" x14ac:dyDescent="0.25">
      <c r="B27" s="8"/>
      <c r="C27" s="8"/>
      <c r="D27" s="8"/>
      <c r="E27" s="8"/>
      <c r="F27" s="8"/>
      <c r="G27" s="8"/>
      <c r="H27" s="8"/>
      <c r="I27" s="8"/>
      <c r="J27" s="8"/>
    </row>
    <row r="28" spans="2:10" s="10" customFormat="1" x14ac:dyDescent="0.25">
      <c r="B28" s="8"/>
      <c r="C28" s="8"/>
      <c r="D28" s="8"/>
      <c r="E28" s="8"/>
      <c r="F28" s="8"/>
      <c r="G28" s="8"/>
      <c r="H28" s="8"/>
      <c r="I28" s="8"/>
      <c r="J28" s="8"/>
    </row>
    <row r="29" spans="2:10" s="10" customFormat="1" x14ac:dyDescent="0.25">
      <c r="B29" s="8"/>
      <c r="C29" s="8"/>
      <c r="D29" s="8"/>
      <c r="E29" s="8"/>
      <c r="F29" s="8"/>
      <c r="G29" s="8"/>
      <c r="H29" s="8"/>
      <c r="I29" s="8"/>
      <c r="J29" s="8"/>
    </row>
    <row r="30" spans="2:10" s="10" customFormat="1" x14ac:dyDescent="0.25">
      <c r="B30" s="8"/>
      <c r="C30" s="8"/>
      <c r="D30" s="8"/>
      <c r="E30" s="8"/>
      <c r="F30" s="8"/>
      <c r="G30" s="8"/>
      <c r="H30" s="8"/>
      <c r="I30" s="8"/>
      <c r="J30" s="8"/>
    </row>
    <row r="31" spans="2:10" s="10" customFormat="1" x14ac:dyDescent="0.25">
      <c r="B31" s="8"/>
      <c r="C31" s="8"/>
      <c r="D31" s="8"/>
      <c r="E31" s="8"/>
      <c r="F31" s="8"/>
      <c r="G31" s="8"/>
      <c r="H31" s="8"/>
      <c r="I31" s="8"/>
      <c r="J31" s="8"/>
    </row>
    <row r="32" spans="2:10" s="10" customFormat="1" x14ac:dyDescent="0.25">
      <c r="B32" s="8"/>
      <c r="C32" s="8"/>
      <c r="D32" s="8"/>
      <c r="E32" s="8"/>
      <c r="F32" s="8"/>
      <c r="G32" s="8"/>
      <c r="H32" s="8"/>
      <c r="I32" s="8"/>
      <c r="J32" s="8"/>
    </row>
    <row r="33" spans="2:10" s="10" customFormat="1" x14ac:dyDescent="0.25">
      <c r="B33" s="8"/>
      <c r="C33" s="8"/>
      <c r="D33" s="8"/>
      <c r="E33" s="8"/>
      <c r="F33" s="8"/>
      <c r="G33" s="8"/>
      <c r="H33" s="8"/>
      <c r="I33" s="8"/>
      <c r="J33" s="8"/>
    </row>
    <row r="34" spans="2:10" s="10" customFormat="1" x14ac:dyDescent="0.25">
      <c r="B34" s="8"/>
      <c r="C34" s="8"/>
      <c r="D34" s="8"/>
      <c r="E34" s="8"/>
      <c r="F34" s="8"/>
      <c r="G34" s="8"/>
      <c r="H34" s="8"/>
      <c r="I34" s="8"/>
      <c r="J34" s="8"/>
    </row>
    <row r="35" spans="2:10" s="10" customFormat="1" x14ac:dyDescent="0.25">
      <c r="B35" s="8"/>
      <c r="C35" s="8"/>
      <c r="D35" s="8"/>
      <c r="E35" s="8"/>
      <c r="F35" s="8"/>
      <c r="G35" s="8"/>
      <c r="H35" s="8"/>
      <c r="I35" s="8"/>
      <c r="J35" s="8"/>
    </row>
    <row r="36" spans="2:10" s="10" customFormat="1" x14ac:dyDescent="0.25">
      <c r="B36" s="8"/>
      <c r="C36" s="8"/>
      <c r="D36" s="8"/>
      <c r="E36" s="8"/>
      <c r="F36" s="8"/>
      <c r="G36" s="8"/>
      <c r="H36" s="8"/>
      <c r="I36" s="8"/>
      <c r="J36" s="8"/>
    </row>
    <row r="37" spans="2:10" s="10" customFormat="1" x14ac:dyDescent="0.25">
      <c r="B37" s="8"/>
      <c r="C37" s="8"/>
      <c r="D37" s="8"/>
      <c r="E37" s="8"/>
      <c r="F37" s="8"/>
      <c r="G37" s="8"/>
      <c r="H37" s="8"/>
      <c r="I37" s="8"/>
      <c r="J37" s="8"/>
    </row>
    <row r="38" spans="2:10" s="10" customFormat="1" x14ac:dyDescent="0.25"/>
    <row r="39" spans="2:10" s="10" customFormat="1" x14ac:dyDescent="0.25"/>
    <row r="40" spans="2:10" s="10" customFormat="1" x14ac:dyDescent="0.25"/>
    <row r="41" spans="2:10" s="10" customFormat="1" x14ac:dyDescent="0.25"/>
    <row r="42" spans="2:10" s="10" customFormat="1" x14ac:dyDescent="0.25"/>
    <row r="43" spans="2:10" s="10" customFormat="1" x14ac:dyDescent="0.25"/>
    <row r="44" spans="2:10" s="10" customFormat="1" x14ac:dyDescent="0.25"/>
    <row r="45" spans="2:10" s="10" customFormat="1" x14ac:dyDescent="0.25"/>
    <row r="46" spans="2:10" x14ac:dyDescent="0.25">
      <c r="B46" s="10"/>
      <c r="C46" s="10"/>
      <c r="D46" s="10"/>
      <c r="E46" s="10"/>
      <c r="F46" s="10"/>
      <c r="G46" s="10"/>
      <c r="H46" s="10"/>
      <c r="I46" s="10"/>
      <c r="J46" s="10"/>
    </row>
  </sheetData>
  <mergeCells count="1">
    <mergeCell ref="J7:K7"/>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Button3_Click">
                <anchor moveWithCells="1" sizeWithCells="1">
                  <from>
                    <xdr:col>0</xdr:col>
                    <xdr:colOff>7620</xdr:colOff>
                    <xdr:row>0</xdr:row>
                    <xdr:rowOff>0</xdr:rowOff>
                  </from>
                  <to>
                    <xdr:col>2</xdr:col>
                    <xdr:colOff>0</xdr:colOff>
                    <xdr:row>0</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pageSetUpPr fitToPage="1"/>
  </sheetPr>
  <dimension ref="B3:L36"/>
  <sheetViews>
    <sheetView view="pageBreakPreview" topLeftCell="A10" zoomScaleNormal="100" zoomScaleSheetLayoutView="100" workbookViewId="0">
      <selection activeCell="F6" sqref="F6"/>
    </sheetView>
  </sheetViews>
  <sheetFormatPr defaultColWidth="9.109375" defaultRowHeight="13.2" x14ac:dyDescent="0.25"/>
  <cols>
    <col min="1" max="1" width="9.109375" style="7"/>
    <col min="2" max="2" width="24" style="7" customWidth="1"/>
    <col min="3" max="3" width="1.44140625" style="7" customWidth="1"/>
    <col min="4" max="4" width="11.33203125" style="7" customWidth="1"/>
    <col min="5" max="5" width="1.44140625" style="26" customWidth="1"/>
    <col min="6" max="8" width="11.33203125" style="7" customWidth="1"/>
    <col min="9" max="9" width="1.44140625" style="7" customWidth="1"/>
    <col min="10" max="11" width="11.33203125" style="7" customWidth="1"/>
    <col min="12" max="16384" width="9.109375" style="7"/>
  </cols>
  <sheetData>
    <row r="3" spans="2:11" s="1" customFormat="1" ht="15" x14ac:dyDescent="0.25">
      <c r="B3" s="119" t="s">
        <v>57</v>
      </c>
      <c r="C3" s="119"/>
      <c r="D3" s="119"/>
      <c r="E3" s="119"/>
      <c r="F3" s="119"/>
      <c r="G3" s="119"/>
      <c r="H3" s="119"/>
      <c r="I3" s="119"/>
      <c r="J3" s="119"/>
      <c r="K3" s="119"/>
    </row>
    <row r="4" spans="2:11" s="1" customFormat="1" ht="15" x14ac:dyDescent="0.25">
      <c r="B4" s="119" t="s">
        <v>107</v>
      </c>
      <c r="C4" s="119"/>
      <c r="D4" s="119"/>
      <c r="E4" s="119"/>
      <c r="F4" s="119"/>
      <c r="G4" s="119"/>
      <c r="H4" s="119"/>
      <c r="I4" s="119"/>
      <c r="J4" s="119"/>
      <c r="K4" s="119"/>
    </row>
    <row r="5" spans="2:11" x14ac:dyDescent="0.25">
      <c r="B5" s="131" t="s">
        <v>1</v>
      </c>
      <c r="C5" s="131"/>
      <c r="D5" s="131"/>
      <c r="E5" s="131"/>
      <c r="F5" s="131"/>
      <c r="G5" s="131"/>
      <c r="H5" s="131"/>
      <c r="I5" s="131"/>
      <c r="J5" s="131"/>
      <c r="K5" s="131"/>
    </row>
    <row r="6" spans="2:11" ht="15" x14ac:dyDescent="0.25">
      <c r="B6" s="62"/>
      <c r="C6" s="63"/>
      <c r="D6" s="64"/>
      <c r="E6" s="65"/>
      <c r="F6" s="64"/>
      <c r="G6" s="64"/>
      <c r="H6" s="64"/>
      <c r="I6" s="64"/>
      <c r="J6" s="64"/>
    </row>
    <row r="7" spans="2:11" x14ac:dyDescent="0.25">
      <c r="B7" s="8"/>
      <c r="C7" s="8"/>
      <c r="D7" s="94"/>
      <c r="E7" s="94"/>
      <c r="F7" s="104"/>
      <c r="G7" s="116"/>
      <c r="H7" s="165"/>
      <c r="I7" s="94"/>
      <c r="J7" s="166" t="s">
        <v>87</v>
      </c>
      <c r="K7" s="166"/>
    </row>
    <row r="8" spans="2:11" ht="26.4" x14ac:dyDescent="0.25">
      <c r="B8" s="8"/>
      <c r="C8" s="8"/>
      <c r="D8" s="12" t="s">
        <v>133</v>
      </c>
      <c r="E8" s="13"/>
      <c r="F8" s="12" t="s">
        <v>132</v>
      </c>
      <c r="G8" s="12" t="s">
        <v>137</v>
      </c>
      <c r="H8" s="12" t="s">
        <v>140</v>
      </c>
      <c r="I8" s="13">
        <v>0</v>
      </c>
      <c r="J8" s="12" t="s">
        <v>138</v>
      </c>
      <c r="K8" s="12" t="s">
        <v>139</v>
      </c>
    </row>
    <row r="9" spans="2:11" ht="7.5" customHeight="1" x14ac:dyDescent="0.25">
      <c r="B9" s="8"/>
      <c r="C9" s="8"/>
      <c r="D9" s="13"/>
      <c r="E9" s="13"/>
      <c r="F9" s="13"/>
      <c r="G9" s="13"/>
      <c r="H9" s="13"/>
      <c r="I9" s="13"/>
      <c r="J9" s="13"/>
    </row>
    <row r="10" spans="2:11" ht="22.5" customHeight="1" x14ac:dyDescent="0.25">
      <c r="B10" s="23" t="s">
        <v>114</v>
      </c>
      <c r="C10" s="8"/>
      <c r="D10" s="14"/>
      <c r="E10" s="14"/>
      <c r="F10" s="14"/>
      <c r="G10" s="14"/>
      <c r="H10" s="14"/>
      <c r="I10" s="14"/>
      <c r="J10" s="14"/>
      <c r="K10" s="14"/>
    </row>
    <row r="11" spans="2:11" ht="22.5" customHeight="1" x14ac:dyDescent="0.25">
      <c r="B11" s="8" t="s">
        <v>128</v>
      </c>
      <c r="C11" s="8"/>
      <c r="D11" s="14">
        <v>278702.125405</v>
      </c>
      <c r="E11" s="14"/>
      <c r="F11" s="14">
        <v>287713.1732929998</v>
      </c>
      <c r="G11" s="14">
        <v>293198.66242099984</v>
      </c>
      <c r="H11" s="14">
        <v>303158.13662899978</v>
      </c>
      <c r="I11" s="14"/>
      <c r="J11" s="14">
        <v>323642.33557699976</v>
      </c>
      <c r="K11" s="14">
        <v>322649.49582863617</v>
      </c>
    </row>
    <row r="12" spans="2:11" ht="22.5" customHeight="1" x14ac:dyDescent="0.25">
      <c r="B12" s="23" t="s">
        <v>109</v>
      </c>
      <c r="C12" s="8"/>
      <c r="D12" s="14"/>
      <c r="E12" s="14"/>
      <c r="F12" s="14"/>
      <c r="G12" s="14"/>
      <c r="H12" s="14"/>
      <c r="I12" s="14"/>
      <c r="J12" s="14"/>
      <c r="K12" s="14"/>
    </row>
    <row r="13" spans="2:11" ht="22.5" customHeight="1" x14ac:dyDescent="0.25">
      <c r="B13" s="8" t="s">
        <v>108</v>
      </c>
      <c r="C13" s="8"/>
      <c r="D13" s="14"/>
      <c r="E13" s="14"/>
      <c r="F13" s="14"/>
      <c r="G13" s="14"/>
      <c r="H13" s="14"/>
      <c r="I13" s="14"/>
      <c r="J13" s="14"/>
      <c r="K13" s="14"/>
    </row>
    <row r="14" spans="2:11" ht="22.5" customHeight="1" x14ac:dyDescent="0.25">
      <c r="B14" s="8" t="s">
        <v>112</v>
      </c>
      <c r="C14" s="8"/>
      <c r="D14" s="14">
        <v>445366.83789850003</v>
      </c>
      <c r="E14" s="14"/>
      <c r="F14" s="14">
        <v>449441.32508899987</v>
      </c>
      <c r="G14" s="14">
        <v>458678.03733199986</v>
      </c>
      <c r="H14" s="14">
        <v>475781.43068999983</v>
      </c>
      <c r="I14" s="14"/>
      <c r="J14" s="14">
        <v>498719.1043419998</v>
      </c>
      <c r="K14" s="14">
        <v>498222.68446781801</v>
      </c>
    </row>
    <row r="15" spans="2:11" ht="22.5" customHeight="1" x14ac:dyDescent="0.25">
      <c r="B15" s="8" t="s">
        <v>113</v>
      </c>
      <c r="C15" s="8"/>
      <c r="D15" s="74">
        <v>167111.55998999998</v>
      </c>
      <c r="E15" s="18"/>
      <c r="F15" s="74">
        <v>166677.26414500002</v>
      </c>
      <c r="G15" s="74">
        <v>168222.11947500001</v>
      </c>
      <c r="H15" s="74">
        <v>177603.03116500005</v>
      </c>
      <c r="I15" s="74"/>
      <c r="J15" s="74">
        <v>185318.86823900003</v>
      </c>
      <c r="K15" s="74">
        <v>185318.86823900003</v>
      </c>
    </row>
    <row r="16" spans="2:11" ht="22.5" customHeight="1" x14ac:dyDescent="0.25">
      <c r="B16" s="8" t="s">
        <v>108</v>
      </c>
      <c r="C16" s="8"/>
      <c r="D16" s="18">
        <f>D14-D15</f>
        <v>278255.27790850005</v>
      </c>
      <c r="E16" s="18"/>
      <c r="F16" s="18">
        <f t="shared" ref="F16:G16" si="0">F14-F15</f>
        <v>282764.06094399985</v>
      </c>
      <c r="G16" s="18">
        <f t="shared" si="0"/>
        <v>290455.91785699985</v>
      </c>
      <c r="H16" s="18">
        <f>H14-H15</f>
        <v>298178.39952499978</v>
      </c>
      <c r="I16" s="18"/>
      <c r="J16" s="18">
        <f t="shared" ref="J16:K16" si="1">J14-J15</f>
        <v>313400.23610299977</v>
      </c>
      <c r="K16" s="18">
        <f t="shared" si="1"/>
        <v>312903.81622881797</v>
      </c>
    </row>
    <row r="17" spans="2:12" ht="22.5" customHeight="1" x14ac:dyDescent="0.25">
      <c r="B17" s="8" t="s">
        <v>130</v>
      </c>
      <c r="C17" s="8"/>
      <c r="D17" s="18">
        <v>3879</v>
      </c>
      <c r="E17" s="18"/>
      <c r="F17" s="18">
        <v>3805</v>
      </c>
      <c r="G17" s="18">
        <v>3009</v>
      </c>
      <c r="H17" s="18">
        <v>2484</v>
      </c>
      <c r="I17" s="18"/>
      <c r="J17" s="18">
        <v>2732</v>
      </c>
      <c r="K17" s="18">
        <v>2732</v>
      </c>
    </row>
    <row r="18" spans="2:12" ht="22.5" customHeight="1" x14ac:dyDescent="0.25">
      <c r="B18" s="8" t="s">
        <v>110</v>
      </c>
      <c r="C18" s="8"/>
      <c r="D18" s="18">
        <v>5344.1102083501937</v>
      </c>
      <c r="E18" s="19"/>
      <c r="F18" s="18">
        <v>5617.2372240973873</v>
      </c>
      <c r="G18" s="18">
        <v>5934.5783740973784</v>
      </c>
      <c r="H18" s="18">
        <v>6592.1594770924457</v>
      </c>
      <c r="I18" s="19"/>
      <c r="J18" s="18">
        <v>6985.1590266929543</v>
      </c>
      <c r="K18" s="18">
        <v>7141.1272023422216</v>
      </c>
    </row>
    <row r="19" spans="2:12" ht="22.5" customHeight="1" thickBot="1" x14ac:dyDescent="0.3">
      <c r="B19" s="8" t="s">
        <v>111</v>
      </c>
      <c r="D19" s="22">
        <f>SUM(D16:D18)</f>
        <v>287478.38811685023</v>
      </c>
      <c r="E19" s="15"/>
      <c r="F19" s="22">
        <f t="shared" ref="F19:G19" si="2">SUM(F16:F18)</f>
        <v>292186.29816809722</v>
      </c>
      <c r="G19" s="22">
        <f t="shared" si="2"/>
        <v>299399.4962310972</v>
      </c>
      <c r="H19" s="22">
        <f t="shared" ref="H19" si="3">SUM(H16:H18)</f>
        <v>307254.55900209222</v>
      </c>
      <c r="I19" s="15"/>
      <c r="J19" s="22">
        <f t="shared" ref="J19:K19" si="4">SUM(J16:J18)</f>
        <v>323117.39512969274</v>
      </c>
      <c r="K19" s="22">
        <f t="shared" si="4"/>
        <v>322776.94343116018</v>
      </c>
      <c r="L19" s="96"/>
    </row>
    <row r="20" spans="2:12" ht="13.5" customHeight="1" thickTop="1" x14ac:dyDescent="0.25">
      <c r="I20" s="25"/>
      <c r="J20" s="18"/>
      <c r="K20" s="25"/>
    </row>
    <row r="21" spans="2:12" x14ac:dyDescent="0.25">
      <c r="B21" s="7" t="s">
        <v>85</v>
      </c>
      <c r="J21" s="18"/>
    </row>
    <row r="22" spans="2:12" ht="42" customHeight="1" x14ac:dyDescent="0.25">
      <c r="B22" s="170" t="s">
        <v>129</v>
      </c>
      <c r="C22" s="170"/>
      <c r="D22" s="170"/>
      <c r="E22" s="170"/>
      <c r="F22" s="170"/>
      <c r="G22" s="170"/>
      <c r="H22" s="170"/>
      <c r="I22" s="170"/>
      <c r="J22" s="170"/>
      <c r="K22" s="170"/>
    </row>
    <row r="23" spans="2:12" ht="16.8" customHeight="1" x14ac:dyDescent="0.25">
      <c r="B23" s="169" t="s">
        <v>162</v>
      </c>
      <c r="C23" s="169"/>
      <c r="D23" s="169"/>
      <c r="E23" s="169"/>
      <c r="F23" s="169"/>
      <c r="G23" s="169"/>
      <c r="H23" s="169"/>
      <c r="I23" s="169"/>
      <c r="J23" s="169"/>
      <c r="K23" s="169"/>
    </row>
    <row r="26" spans="2:12" x14ac:dyDescent="0.25">
      <c r="I26" s="25"/>
      <c r="K26" s="25"/>
    </row>
    <row r="28" spans="2:12" x14ac:dyDescent="0.25">
      <c r="I28" s="25"/>
      <c r="J28" s="25"/>
      <c r="K28" s="25"/>
    </row>
    <row r="29" spans="2:12" x14ac:dyDescent="0.25">
      <c r="I29" s="25"/>
      <c r="J29" s="25"/>
      <c r="K29" s="25"/>
    </row>
    <row r="30" spans="2:12" x14ac:dyDescent="0.25">
      <c r="I30" s="25"/>
      <c r="J30" s="25"/>
      <c r="K30" s="25"/>
    </row>
    <row r="31" spans="2:12" x14ac:dyDescent="0.25">
      <c r="I31" s="25"/>
      <c r="J31" s="25"/>
      <c r="K31" s="25"/>
    </row>
    <row r="32" spans="2:12" x14ac:dyDescent="0.25">
      <c r="I32" s="25"/>
      <c r="J32" s="25"/>
      <c r="K32" s="25"/>
    </row>
    <row r="33" spans="9:11" x14ac:dyDescent="0.25">
      <c r="I33" s="25"/>
      <c r="J33" s="25"/>
      <c r="K33" s="25"/>
    </row>
    <row r="34" spans="9:11" x14ac:dyDescent="0.25">
      <c r="I34" s="27"/>
      <c r="K34" s="27"/>
    </row>
    <row r="36" spans="9:11" ht="12.75" customHeight="1" x14ac:dyDescent="0.25">
      <c r="I36" s="27"/>
      <c r="K36" s="27"/>
    </row>
  </sheetData>
  <mergeCells count="3">
    <mergeCell ref="B23:K23"/>
    <mergeCell ref="B22:K22"/>
    <mergeCell ref="J7:K7"/>
  </mergeCells>
  <pageMargins left="0.7" right="0.7" top="0.75" bottom="0.75" header="0.3" footer="0.3"/>
  <pageSetup fitToHeight="0" orientation="landscape" r:id="rId1"/>
  <ignoredErrors>
    <ignoredError sqref="B5" numberStoredAsText="1"/>
  </ignoredError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3:L34"/>
  <sheetViews>
    <sheetView view="pageBreakPreview" zoomScale="115" zoomScaleNormal="100" zoomScaleSheetLayoutView="115" workbookViewId="0">
      <pane ySplit="3" topLeftCell="A4" activePane="bottomLeft" state="frozen"/>
      <selection activeCell="F10" sqref="F10"/>
      <selection pane="bottomLeft" activeCell="G1" sqref="G1"/>
    </sheetView>
  </sheetViews>
  <sheetFormatPr defaultColWidth="9.109375" defaultRowHeight="13.2" x14ac:dyDescent="0.25"/>
  <cols>
    <col min="1" max="1" width="9.109375" style="7"/>
    <col min="2" max="2" width="35.6640625" style="7" customWidth="1"/>
    <col min="3" max="3" width="1.44140625" style="7" customWidth="1"/>
    <col min="4" max="4" width="11.33203125" style="7" customWidth="1"/>
    <col min="5" max="5" width="1.44140625" style="7" customWidth="1"/>
    <col min="6" max="8" width="11.33203125" style="7" customWidth="1"/>
    <col min="9" max="9" width="1.44140625" style="7" customWidth="1"/>
    <col min="10" max="11" width="11.33203125" style="7" customWidth="1"/>
    <col min="12" max="16384" width="9.109375" style="7"/>
  </cols>
  <sheetData>
    <row r="3" spans="1:12" s="1" customFormat="1" ht="15" x14ac:dyDescent="0.25">
      <c r="B3" s="122" t="s">
        <v>73</v>
      </c>
      <c r="C3" s="122"/>
      <c r="D3" s="122"/>
      <c r="E3" s="122"/>
      <c r="F3" s="122"/>
      <c r="G3" s="122"/>
      <c r="H3" s="122"/>
      <c r="I3" s="122"/>
      <c r="J3" s="122"/>
      <c r="K3" s="122"/>
    </row>
    <row r="4" spans="1:12" s="1" customFormat="1" ht="15" x14ac:dyDescent="0.25">
      <c r="B4" s="122" t="s">
        <v>2</v>
      </c>
      <c r="C4" s="122"/>
      <c r="D4" s="122"/>
      <c r="E4" s="122"/>
      <c r="F4" s="122"/>
      <c r="G4" s="122"/>
      <c r="H4" s="122"/>
      <c r="I4" s="122"/>
      <c r="J4" s="122"/>
      <c r="K4" s="122"/>
    </row>
    <row r="5" spans="1:12" s="2" customFormat="1" x14ac:dyDescent="0.25">
      <c r="B5" s="123" t="s">
        <v>1</v>
      </c>
      <c r="C5" s="123"/>
      <c r="D5" s="123"/>
      <c r="E5" s="123"/>
      <c r="F5" s="123"/>
      <c r="G5" s="123"/>
      <c r="H5" s="123"/>
      <c r="I5" s="123"/>
      <c r="J5" s="123"/>
      <c r="K5" s="123"/>
    </row>
    <row r="6" spans="1:12" ht="15" x14ac:dyDescent="0.25">
      <c r="B6" s="3"/>
      <c r="C6" s="4"/>
      <c r="D6" s="5"/>
      <c r="E6" s="5"/>
      <c r="F6" s="5"/>
      <c r="G6" s="5"/>
      <c r="H6" s="5"/>
      <c r="I6" s="5"/>
      <c r="J6" s="5"/>
    </row>
    <row r="7" spans="1:12" s="10" customFormat="1" x14ac:dyDescent="0.25">
      <c r="B7" s="8"/>
      <c r="C7" s="8"/>
      <c r="D7" s="77"/>
      <c r="E7" s="77"/>
      <c r="F7" s="77"/>
      <c r="G7" s="116"/>
      <c r="H7" s="165"/>
      <c r="I7" s="77"/>
      <c r="J7" s="166" t="s">
        <v>87</v>
      </c>
      <c r="K7" s="166"/>
    </row>
    <row r="8" spans="1:12" s="10" customFormat="1" ht="26.4" x14ac:dyDescent="0.25">
      <c r="B8" s="8"/>
      <c r="C8" s="8"/>
      <c r="D8" s="12" t="s">
        <v>133</v>
      </c>
      <c r="E8" s="13"/>
      <c r="F8" s="12" t="s">
        <v>132</v>
      </c>
      <c r="G8" s="12" t="s">
        <v>137</v>
      </c>
      <c r="H8" s="12" t="s">
        <v>140</v>
      </c>
      <c r="I8" s="13"/>
      <c r="J8" s="12" t="s">
        <v>138</v>
      </c>
      <c r="K8" s="12" t="s">
        <v>139</v>
      </c>
    </row>
    <row r="9" spans="1:12" s="10" customFormat="1" x14ac:dyDescent="0.25">
      <c r="B9" s="8" t="s">
        <v>42</v>
      </c>
      <c r="C9" s="8"/>
      <c r="D9" s="14">
        <v>12195.95357</v>
      </c>
      <c r="E9" s="15"/>
      <c r="F9" s="14">
        <v>12184.949329999999</v>
      </c>
      <c r="G9" s="14">
        <v>12676.679799999998</v>
      </c>
      <c r="H9" s="14">
        <v>12962.793910000002</v>
      </c>
      <c r="I9" s="15"/>
      <c r="J9" s="107">
        <v>12944.73141</v>
      </c>
      <c r="K9" s="14">
        <v>13581.070098363607</v>
      </c>
      <c r="L9" s="16"/>
    </row>
    <row r="10" spans="1:12" s="10" customFormat="1" x14ac:dyDescent="0.25">
      <c r="B10" s="8" t="s">
        <v>43</v>
      </c>
      <c r="C10" s="8"/>
      <c r="D10" s="66">
        <v>-5651.6934499999998</v>
      </c>
      <c r="E10" s="67"/>
      <c r="F10" s="66">
        <v>-5634.7345599999999</v>
      </c>
      <c r="G10" s="66">
        <v>-6237.4589100000003</v>
      </c>
      <c r="H10" s="66">
        <v>-6481.8224899999996</v>
      </c>
      <c r="I10" s="67"/>
      <c r="J10" s="66">
        <v>-5911.2907919999998</v>
      </c>
      <c r="K10" s="66">
        <v>-5911.2907919999998</v>
      </c>
      <c r="L10" s="16"/>
    </row>
    <row r="11" spans="1:12" s="10" customFormat="1" ht="26.4" x14ac:dyDescent="0.25">
      <c r="B11" s="20" t="s">
        <v>44</v>
      </c>
      <c r="C11" s="8"/>
      <c r="D11" s="66">
        <v>-262</v>
      </c>
      <c r="E11" s="67"/>
      <c r="F11" s="66">
        <v>-262</v>
      </c>
      <c r="G11" s="66">
        <v>-262</v>
      </c>
      <c r="H11" s="66">
        <v>-262</v>
      </c>
      <c r="I11" s="67"/>
      <c r="J11" s="66">
        <v>-262</v>
      </c>
      <c r="K11" s="66">
        <v>-262</v>
      </c>
      <c r="L11" s="16"/>
    </row>
    <row r="12" spans="1:12" s="10" customFormat="1" x14ac:dyDescent="0.25">
      <c r="A12" s="91"/>
      <c r="B12" s="91" t="s">
        <v>96</v>
      </c>
      <c r="C12" s="91"/>
      <c r="D12" s="66">
        <v>-203.80146299999998</v>
      </c>
      <c r="E12" s="67"/>
      <c r="F12" s="66">
        <v>-203.80146299999998</v>
      </c>
      <c r="G12" s="66">
        <v>-203.80146299999998</v>
      </c>
      <c r="H12" s="66">
        <v>-203.80146299999998</v>
      </c>
      <c r="I12" s="113"/>
      <c r="J12" s="66">
        <v>-203.80146299999998</v>
      </c>
      <c r="K12" s="66">
        <v>-203.80146299999998</v>
      </c>
      <c r="L12" s="91"/>
    </row>
    <row r="13" spans="1:12" s="10" customFormat="1" x14ac:dyDescent="0.25">
      <c r="B13" s="20" t="s">
        <v>45</v>
      </c>
      <c r="C13" s="8"/>
      <c r="D13" s="66">
        <v>5063.0199209999992</v>
      </c>
      <c r="E13" s="67"/>
      <c r="F13" s="66">
        <v>5019.965130999999</v>
      </c>
      <c r="G13" s="66">
        <v>5079.3918689999991</v>
      </c>
      <c r="H13" s="66">
        <v>4992.0761289999982</v>
      </c>
      <c r="I13" s="67"/>
      <c r="J13" s="66">
        <v>5921.2615390000001</v>
      </c>
      <c r="K13" s="66">
        <v>5921.2615390000001</v>
      </c>
      <c r="L13" s="16"/>
    </row>
    <row r="14" spans="1:12" s="10" customFormat="1" ht="13.8" thickBot="1" x14ac:dyDescent="0.3">
      <c r="B14" s="8" t="s">
        <v>79</v>
      </c>
      <c r="C14" s="8"/>
      <c r="D14" s="22">
        <f>SUM(D9:D13)</f>
        <v>11141.478577999998</v>
      </c>
      <c r="E14" s="15"/>
      <c r="F14" s="22">
        <f t="shared" ref="F14" si="0">SUM(F9:F13)</f>
        <v>11104.378438</v>
      </c>
      <c r="G14" s="22">
        <f>SUM(G9:G13)</f>
        <v>11052.811295999996</v>
      </c>
      <c r="H14" s="22">
        <f>SUM(H9:H13)</f>
        <v>11007.246086000001</v>
      </c>
      <c r="I14" s="15"/>
      <c r="J14" s="22">
        <f>SUM(J9:J13)</f>
        <v>12488.900694</v>
      </c>
      <c r="K14" s="22">
        <f>SUM(K9:K13)</f>
        <v>13125.239382363608</v>
      </c>
      <c r="L14" s="16"/>
    </row>
    <row r="15" spans="1:12" s="10" customFormat="1" ht="13.8" thickTop="1" x14ac:dyDescent="0.25">
      <c r="B15" s="8"/>
      <c r="C15" s="8"/>
      <c r="D15" s="8"/>
      <c r="E15" s="24"/>
      <c r="F15" s="8"/>
      <c r="G15" s="8"/>
      <c r="H15" s="8"/>
      <c r="I15" s="24"/>
      <c r="J15" s="8"/>
    </row>
    <row r="16" spans="1:12" s="10" customFormat="1" x14ac:dyDescent="0.25">
      <c r="B16" s="8" t="s">
        <v>85</v>
      </c>
      <c r="C16" s="8"/>
      <c r="D16" s="8"/>
      <c r="E16" s="8"/>
      <c r="F16" s="8"/>
      <c r="G16" s="8"/>
      <c r="H16" s="8"/>
      <c r="I16" s="8"/>
      <c r="J16" s="8"/>
    </row>
    <row r="17" spans="2:11" s="10" customFormat="1" ht="27.75" customHeight="1" x14ac:dyDescent="0.25">
      <c r="B17" s="167" t="s">
        <v>135</v>
      </c>
      <c r="C17" s="167"/>
      <c r="D17" s="167"/>
      <c r="E17" s="167"/>
      <c r="F17" s="167"/>
      <c r="G17" s="167"/>
      <c r="H17" s="167"/>
      <c r="I17" s="167"/>
      <c r="J17" s="167"/>
      <c r="K17" s="167"/>
    </row>
    <row r="18" spans="2:11" s="10" customFormat="1" x14ac:dyDescent="0.25">
      <c r="B18" s="8"/>
      <c r="C18" s="8"/>
      <c r="D18" s="8"/>
      <c r="E18" s="8"/>
      <c r="F18" s="8"/>
      <c r="G18" s="8"/>
      <c r="H18" s="8"/>
      <c r="I18" s="8"/>
      <c r="J18" s="8"/>
    </row>
    <row r="19" spans="2:11" s="10" customFormat="1" x14ac:dyDescent="0.25">
      <c r="B19" s="8"/>
      <c r="C19" s="8"/>
      <c r="D19" s="8"/>
      <c r="E19" s="8"/>
      <c r="F19" s="8"/>
      <c r="G19" s="8"/>
      <c r="H19" s="8"/>
      <c r="I19" s="8"/>
      <c r="J19" s="8"/>
    </row>
    <row r="20" spans="2:11" s="10" customFormat="1" x14ac:dyDescent="0.25">
      <c r="B20" s="8"/>
      <c r="C20" s="8"/>
      <c r="D20" s="8"/>
      <c r="E20" s="8"/>
      <c r="F20" s="8"/>
      <c r="G20" s="8"/>
      <c r="H20" s="8"/>
      <c r="I20" s="8"/>
      <c r="J20" s="8"/>
    </row>
    <row r="21" spans="2:11" s="10" customFormat="1" x14ac:dyDescent="0.25">
      <c r="B21" s="8"/>
      <c r="C21" s="8"/>
      <c r="D21" s="8"/>
      <c r="E21" s="8"/>
      <c r="F21" s="8"/>
      <c r="G21" s="8"/>
      <c r="H21" s="8"/>
      <c r="I21" s="8"/>
      <c r="J21" s="8"/>
    </row>
    <row r="22" spans="2:11" s="10" customFormat="1" x14ac:dyDescent="0.25">
      <c r="B22" s="8"/>
      <c r="C22" s="8"/>
      <c r="D22" s="8"/>
      <c r="E22" s="8"/>
      <c r="F22" s="8"/>
      <c r="G22" s="8"/>
      <c r="H22" s="8"/>
      <c r="I22" s="8"/>
      <c r="J22" s="8"/>
    </row>
    <row r="23" spans="2:11" s="10" customFormat="1" x14ac:dyDescent="0.25">
      <c r="B23" s="8"/>
      <c r="C23" s="8"/>
      <c r="D23" s="8"/>
      <c r="E23" s="8"/>
      <c r="F23" s="8"/>
      <c r="G23" s="8"/>
      <c r="H23" s="8"/>
      <c r="I23" s="8"/>
      <c r="J23" s="8"/>
    </row>
    <row r="24" spans="2:11" s="10" customFormat="1" x14ac:dyDescent="0.25">
      <c r="B24" s="8"/>
      <c r="C24" s="8"/>
      <c r="D24" s="8"/>
      <c r="E24" s="8"/>
      <c r="F24" s="8"/>
      <c r="G24" s="8"/>
      <c r="H24" s="8"/>
      <c r="I24" s="8"/>
      <c r="J24" s="8"/>
    </row>
    <row r="25" spans="2:11" s="10" customFormat="1" x14ac:dyDescent="0.25">
      <c r="B25" s="8"/>
      <c r="C25" s="8"/>
      <c r="D25" s="8"/>
      <c r="E25" s="8"/>
      <c r="F25" s="8"/>
      <c r="G25" s="8"/>
      <c r="H25" s="8"/>
      <c r="I25" s="8"/>
      <c r="J25" s="8"/>
    </row>
    <row r="26" spans="2:11" s="10" customFormat="1" x14ac:dyDescent="0.25"/>
    <row r="27" spans="2:11" s="10" customFormat="1" x14ac:dyDescent="0.25"/>
    <row r="28" spans="2:11" s="10" customFormat="1" x14ac:dyDescent="0.25"/>
    <row r="29" spans="2:11" s="10" customFormat="1" x14ac:dyDescent="0.25"/>
    <row r="30" spans="2:11" s="10" customFormat="1" x14ac:dyDescent="0.25"/>
    <row r="31" spans="2:11" s="10" customFormat="1" x14ac:dyDescent="0.25"/>
    <row r="32" spans="2:11" s="10" customFormat="1" x14ac:dyDescent="0.25"/>
    <row r="33" spans="2:10" s="10" customFormat="1" x14ac:dyDescent="0.25"/>
    <row r="34" spans="2:10" x14ac:dyDescent="0.25">
      <c r="B34" s="10"/>
      <c r="C34" s="10"/>
      <c r="D34" s="10"/>
      <c r="E34" s="10"/>
      <c r="F34" s="10"/>
      <c r="G34" s="10"/>
      <c r="H34" s="10"/>
      <c r="I34" s="10"/>
      <c r="J34" s="10"/>
    </row>
  </sheetData>
  <mergeCells count="2">
    <mergeCell ref="B17:K17"/>
    <mergeCell ref="J7:K7"/>
  </mergeCells>
  <pageMargins left="0.70866141732283472" right="0.70866141732283472" top="0.74803149606299213" bottom="0.74803149606299213" header="0.31496062992125984" footer="0.31496062992125984"/>
  <pageSetup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pageSetUpPr fitToPage="1"/>
  </sheetPr>
  <dimension ref="B3:Q26"/>
  <sheetViews>
    <sheetView view="pageBreakPreview" zoomScale="115" zoomScaleSheetLayoutView="115" workbookViewId="0">
      <pane ySplit="3" topLeftCell="A4" activePane="bottomLeft" state="frozen"/>
      <selection activeCell="F10" sqref="F10"/>
      <selection pane="bottomLeft" activeCell="F9" sqref="F9"/>
    </sheetView>
  </sheetViews>
  <sheetFormatPr defaultColWidth="9.109375" defaultRowHeight="13.2" x14ac:dyDescent="0.25"/>
  <cols>
    <col min="1" max="1" width="9.109375" style="7"/>
    <col min="2" max="2" width="19.5546875" style="7" customWidth="1"/>
    <col min="3" max="3" width="1.44140625" style="7" customWidth="1"/>
    <col min="4" max="4" width="11.33203125" style="7" customWidth="1"/>
    <col min="5" max="5" width="1.44140625" style="7" customWidth="1"/>
    <col min="6" max="8" width="11.33203125" style="7" customWidth="1"/>
    <col min="9" max="9" width="1.44140625" style="7" customWidth="1"/>
    <col min="10" max="11" width="11.33203125" style="7" customWidth="1"/>
    <col min="12" max="16384" width="9.109375" style="7"/>
  </cols>
  <sheetData>
    <row r="3" spans="2:17" s="1" customFormat="1" ht="15" x14ac:dyDescent="0.25">
      <c r="B3" s="122" t="s">
        <v>125</v>
      </c>
      <c r="C3" s="122"/>
      <c r="D3" s="122"/>
      <c r="E3" s="122"/>
      <c r="F3" s="122"/>
      <c r="G3" s="122"/>
      <c r="H3" s="122"/>
      <c r="I3" s="122"/>
      <c r="J3" s="122"/>
      <c r="K3" s="122"/>
    </row>
    <row r="4" spans="2:17" s="1" customFormat="1" ht="15" x14ac:dyDescent="0.25">
      <c r="B4" s="122" t="s">
        <v>131</v>
      </c>
      <c r="C4" s="122"/>
      <c r="D4" s="122"/>
      <c r="E4" s="122"/>
      <c r="F4" s="122"/>
      <c r="G4" s="122"/>
      <c r="H4" s="122"/>
      <c r="I4" s="122"/>
      <c r="J4" s="122"/>
      <c r="K4" s="122"/>
    </row>
    <row r="5" spans="2:17" s="2" customFormat="1" ht="15.75" customHeight="1" x14ac:dyDescent="0.25">
      <c r="B5" s="123" t="s">
        <v>1</v>
      </c>
      <c r="C5" s="123"/>
      <c r="D5" s="123"/>
      <c r="E5" s="123"/>
      <c r="F5" s="123"/>
      <c r="G5" s="123"/>
      <c r="H5" s="123"/>
      <c r="I5" s="123"/>
      <c r="J5" s="123"/>
      <c r="K5" s="123"/>
    </row>
    <row r="6" spans="2:17" ht="11.25" customHeight="1" x14ac:dyDescent="0.25">
      <c r="B6" s="3"/>
      <c r="C6" s="4"/>
      <c r="D6" s="5"/>
      <c r="E6" s="5"/>
      <c r="F6" s="5"/>
      <c r="G6" s="5"/>
      <c r="H6" s="5"/>
      <c r="I6" s="5"/>
      <c r="J6" s="5"/>
    </row>
    <row r="7" spans="2:17" s="10" customFormat="1" x14ac:dyDescent="0.25">
      <c r="B7" s="8"/>
      <c r="C7" s="8"/>
      <c r="D7" s="103"/>
      <c r="E7" s="103"/>
      <c r="F7" s="104"/>
      <c r="G7" s="116"/>
      <c r="H7" s="165"/>
      <c r="I7" s="103"/>
      <c r="J7" s="166" t="s">
        <v>87</v>
      </c>
      <c r="K7" s="166"/>
    </row>
    <row r="8" spans="2:17" s="10" customFormat="1" ht="26.4" x14ac:dyDescent="0.25">
      <c r="B8" s="8"/>
      <c r="C8" s="8"/>
      <c r="D8" s="12" t="s">
        <v>133</v>
      </c>
      <c r="E8" s="13"/>
      <c r="F8" s="12" t="s">
        <v>132</v>
      </c>
      <c r="G8" s="12" t="s">
        <v>137</v>
      </c>
      <c r="H8" s="12" t="s">
        <v>140</v>
      </c>
      <c r="I8" s="13">
        <v>0</v>
      </c>
      <c r="J8" s="12" t="s">
        <v>138</v>
      </c>
      <c r="K8" s="12" t="s">
        <v>139</v>
      </c>
    </row>
    <row r="9" spans="2:17" s="10" customFormat="1" x14ac:dyDescent="0.25">
      <c r="B9" s="8" t="s">
        <v>115</v>
      </c>
      <c r="C9" s="78"/>
      <c r="D9" s="98">
        <v>-1025.857962</v>
      </c>
      <c r="E9" s="114"/>
      <c r="F9" s="98">
        <v>-1026.0133299999998</v>
      </c>
      <c r="G9" s="98">
        <f>F12</f>
        <v>-926.24422199999992</v>
      </c>
      <c r="H9" s="98">
        <f>G12</f>
        <v>-98.630211999999915</v>
      </c>
      <c r="I9" s="98"/>
      <c r="J9" s="98">
        <f>H12</f>
        <v>-61.044061999999926</v>
      </c>
      <c r="K9" s="98">
        <f>H12</f>
        <v>-61.044061999999926</v>
      </c>
      <c r="M9" s="33"/>
      <c r="N9" s="95"/>
      <c r="O9" s="16"/>
      <c r="P9" s="16"/>
      <c r="Q9" s="16"/>
    </row>
    <row r="10" spans="2:17" s="10" customFormat="1" x14ac:dyDescent="0.25">
      <c r="B10" s="8" t="s">
        <v>119</v>
      </c>
      <c r="C10" s="8"/>
      <c r="D10" s="101">
        <v>-55.369012000000019</v>
      </c>
      <c r="E10" s="67"/>
      <c r="F10" s="101">
        <v>-55.369012000000012</v>
      </c>
      <c r="G10" s="101">
        <v>-55.368960000000015</v>
      </c>
      <c r="H10" s="101">
        <v>-55.368960000000015</v>
      </c>
      <c r="I10" s="101"/>
      <c r="J10" s="101">
        <v>-55.368960000000015</v>
      </c>
      <c r="K10" s="101">
        <v>-55.368960000000015</v>
      </c>
    </row>
    <row r="11" spans="2:17" s="10" customFormat="1" x14ac:dyDescent="0.25">
      <c r="B11" s="10" t="s">
        <v>120</v>
      </c>
      <c r="C11" s="8"/>
      <c r="D11" s="102">
        <v>155.13811999999999</v>
      </c>
      <c r="E11" s="67"/>
      <c r="F11" s="102">
        <v>155.13811999999999</v>
      </c>
      <c r="G11" s="102">
        <v>882.98297000000002</v>
      </c>
      <c r="H11" s="102">
        <v>92.955110000000005</v>
      </c>
      <c r="I11" s="101"/>
      <c r="J11" s="102">
        <v>0</v>
      </c>
      <c r="K11" s="102">
        <v>0</v>
      </c>
    </row>
    <row r="12" spans="2:17" s="10" customFormat="1" ht="13.8" thickBot="1" x14ac:dyDescent="0.3">
      <c r="B12" s="8" t="s">
        <v>116</v>
      </c>
      <c r="C12" s="8"/>
      <c r="D12" s="99">
        <f>SUM(D9:D11)</f>
        <v>-926.0888540000002</v>
      </c>
      <c r="E12" s="15"/>
      <c r="F12" s="99">
        <f>SUM(F9:F11)</f>
        <v>-926.24422199999992</v>
      </c>
      <c r="G12" s="99">
        <f>SUM(G9:G11)</f>
        <v>-98.630211999999915</v>
      </c>
      <c r="H12" s="99">
        <f>SUM(H9:H11)</f>
        <v>-61.044061999999926</v>
      </c>
      <c r="I12" s="115"/>
      <c r="J12" s="99">
        <f>SUM(J9:J11)</f>
        <v>-116.41302199999994</v>
      </c>
      <c r="K12" s="99">
        <f>SUM(K9:K11)</f>
        <v>-116.41302199999994</v>
      </c>
    </row>
    <row r="13" spans="2:17" s="10" customFormat="1" ht="15" customHeight="1" thickTop="1" x14ac:dyDescent="0.25">
      <c r="B13" s="8"/>
      <c r="C13" s="8"/>
      <c r="D13" s="8"/>
      <c r="E13" s="24"/>
      <c r="F13" s="8"/>
      <c r="G13" s="8"/>
      <c r="H13" s="8"/>
      <c r="I13" s="24"/>
      <c r="J13" s="8"/>
    </row>
    <row r="14" spans="2:17" s="10" customFormat="1" ht="12.75" customHeight="1" x14ac:dyDescent="0.25">
      <c r="B14" s="8" t="s">
        <v>84</v>
      </c>
      <c r="C14" s="8"/>
      <c r="D14" s="8"/>
      <c r="E14" s="8"/>
      <c r="F14" s="8"/>
      <c r="G14" s="8"/>
      <c r="H14" s="8"/>
      <c r="I14" s="8"/>
      <c r="J14" s="8"/>
    </row>
    <row r="15" spans="2:17" s="10" customFormat="1" ht="39.6" customHeight="1" x14ac:dyDescent="0.25">
      <c r="B15" s="167" t="s">
        <v>136</v>
      </c>
      <c r="C15" s="167"/>
      <c r="D15" s="167"/>
      <c r="E15" s="167"/>
      <c r="F15" s="167"/>
      <c r="G15" s="167"/>
      <c r="H15" s="167"/>
      <c r="I15" s="167"/>
      <c r="J15" s="167"/>
      <c r="K15" s="167"/>
    </row>
    <row r="16" spans="2:17" s="10" customFormat="1" ht="39.6" customHeight="1" x14ac:dyDescent="0.25">
      <c r="B16" s="167" t="s">
        <v>159</v>
      </c>
      <c r="C16" s="167"/>
      <c r="D16" s="167"/>
      <c r="E16" s="167"/>
      <c r="F16" s="167"/>
      <c r="G16" s="167"/>
      <c r="H16" s="167"/>
      <c r="I16" s="167"/>
      <c r="J16" s="167"/>
      <c r="K16" s="167"/>
    </row>
    <row r="17" spans="2:10" s="10" customFormat="1" ht="22.5" customHeight="1" x14ac:dyDescent="0.25">
      <c r="B17" s="8"/>
      <c r="C17" s="8"/>
      <c r="D17" s="8"/>
      <c r="E17" s="8"/>
      <c r="F17" s="8"/>
      <c r="G17" s="8"/>
      <c r="H17" s="8"/>
      <c r="I17" s="8"/>
      <c r="J17" s="8"/>
    </row>
    <row r="18" spans="2:10" s="10" customFormat="1" ht="22.5" customHeight="1" x14ac:dyDescent="0.25"/>
    <row r="19" spans="2:10" s="10" customFormat="1" ht="22.5" customHeight="1" x14ac:dyDescent="0.25"/>
    <row r="20" spans="2:10" s="10" customFormat="1" ht="22.5" customHeight="1" x14ac:dyDescent="0.25"/>
    <row r="21" spans="2:10" s="10" customFormat="1" ht="22.5" customHeight="1" x14ac:dyDescent="0.25"/>
    <row r="22" spans="2:10" s="10" customFormat="1" ht="22.5" customHeight="1" x14ac:dyDescent="0.25"/>
    <row r="23" spans="2:10" s="10" customFormat="1" ht="22.5" customHeight="1" x14ac:dyDescent="0.25"/>
    <row r="24" spans="2:10" s="10" customFormat="1" ht="22.5" customHeight="1" x14ac:dyDescent="0.25"/>
    <row r="25" spans="2:10" s="10" customFormat="1" ht="22.5" customHeight="1" x14ac:dyDescent="0.25"/>
    <row r="26" spans="2:10" x14ac:dyDescent="0.25">
      <c r="B26" s="10"/>
      <c r="C26" s="10"/>
      <c r="D26" s="10"/>
      <c r="E26" s="10"/>
      <c r="F26" s="10"/>
      <c r="G26" s="10"/>
      <c r="H26" s="10"/>
      <c r="I26" s="10"/>
      <c r="J26" s="10"/>
    </row>
  </sheetData>
  <mergeCells count="3">
    <mergeCell ref="B16:K16"/>
    <mergeCell ref="B15:K15"/>
    <mergeCell ref="J7:K7"/>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pageSetUpPr fitToPage="1"/>
  </sheetPr>
  <dimension ref="B3:Q24"/>
  <sheetViews>
    <sheetView view="pageBreakPreview" zoomScale="115" zoomScaleSheetLayoutView="115" workbookViewId="0">
      <pane ySplit="3" topLeftCell="A4" activePane="bottomLeft" state="frozen"/>
      <selection activeCell="F10" sqref="F10"/>
      <selection pane="bottomLeft" activeCell="I10" sqref="I10"/>
    </sheetView>
  </sheetViews>
  <sheetFormatPr defaultColWidth="9.109375" defaultRowHeight="13.2" x14ac:dyDescent="0.25"/>
  <cols>
    <col min="1" max="1" width="9.109375" style="7"/>
    <col min="2" max="2" width="22.109375" style="7" customWidth="1"/>
    <col min="3" max="3" width="1.44140625" style="7" customWidth="1"/>
    <col min="4" max="4" width="11.33203125" style="7" customWidth="1"/>
    <col min="5" max="5" width="1.44140625" style="7" customWidth="1"/>
    <col min="6" max="8" width="11.33203125" style="7" customWidth="1"/>
    <col min="9" max="9" width="1.44140625" style="7" customWidth="1"/>
    <col min="10" max="11" width="11.33203125" style="7" customWidth="1"/>
    <col min="12" max="16384" width="9.109375" style="7"/>
  </cols>
  <sheetData>
    <row r="3" spans="2:17" s="1" customFormat="1" ht="15" x14ac:dyDescent="0.25">
      <c r="B3" s="122" t="s">
        <v>126</v>
      </c>
      <c r="C3" s="122"/>
      <c r="D3" s="122"/>
      <c r="E3" s="122"/>
      <c r="F3" s="122"/>
      <c r="G3" s="122"/>
      <c r="H3" s="122"/>
      <c r="I3" s="122"/>
      <c r="J3" s="122"/>
      <c r="K3" s="122"/>
    </row>
    <row r="4" spans="2:17" s="1" customFormat="1" ht="15" x14ac:dyDescent="0.25">
      <c r="B4" s="122" t="s">
        <v>118</v>
      </c>
      <c r="C4" s="122"/>
      <c r="D4" s="122"/>
      <c r="E4" s="122"/>
      <c r="F4" s="122"/>
      <c r="G4" s="122"/>
      <c r="H4" s="122"/>
      <c r="I4" s="122"/>
      <c r="J4" s="122"/>
      <c r="K4" s="122"/>
    </row>
    <row r="5" spans="2:17" s="2" customFormat="1" ht="15.75" customHeight="1" x14ac:dyDescent="0.25">
      <c r="B5" s="123" t="s">
        <v>1</v>
      </c>
      <c r="C5" s="123"/>
      <c r="D5" s="123"/>
      <c r="E5" s="123"/>
      <c r="F5" s="123"/>
      <c r="G5" s="123"/>
      <c r="H5" s="123"/>
      <c r="I5" s="123"/>
      <c r="J5" s="123"/>
      <c r="K5" s="123"/>
    </row>
    <row r="6" spans="2:17" ht="11.25" customHeight="1" x14ac:dyDescent="0.25">
      <c r="B6" s="3"/>
      <c r="C6" s="4"/>
      <c r="D6" s="5"/>
      <c r="E6" s="5"/>
      <c r="F6" s="5"/>
      <c r="G6" s="5"/>
      <c r="H6" s="5"/>
      <c r="I6" s="5"/>
      <c r="J6" s="5"/>
    </row>
    <row r="7" spans="2:17" s="10" customFormat="1" x14ac:dyDescent="0.25">
      <c r="B7" s="8"/>
      <c r="C7" s="8"/>
      <c r="D7" s="103"/>
      <c r="E7" s="103"/>
      <c r="F7" s="104"/>
      <c r="G7" s="116"/>
      <c r="H7" s="165"/>
      <c r="I7" s="103"/>
      <c r="J7" s="166" t="s">
        <v>87</v>
      </c>
      <c r="K7" s="166"/>
    </row>
    <row r="8" spans="2:17" s="10" customFormat="1" ht="26.4" x14ac:dyDescent="0.25">
      <c r="B8" s="8"/>
      <c r="C8" s="8"/>
      <c r="D8" s="12" t="s">
        <v>133</v>
      </c>
      <c r="E8" s="13"/>
      <c r="F8" s="12" t="s">
        <v>132</v>
      </c>
      <c r="G8" s="12" t="s">
        <v>137</v>
      </c>
      <c r="H8" s="12" t="s">
        <v>140</v>
      </c>
      <c r="I8" s="13">
        <v>0</v>
      </c>
      <c r="J8" s="12" t="s">
        <v>138</v>
      </c>
      <c r="K8" s="12" t="s">
        <v>139</v>
      </c>
    </row>
    <row r="9" spans="2:17" s="10" customFormat="1" x14ac:dyDescent="0.25">
      <c r="B9" s="8" t="s">
        <v>115</v>
      </c>
      <c r="C9" s="78"/>
      <c r="D9" s="100">
        <v>1993.7811510000001</v>
      </c>
      <c r="E9" s="79"/>
      <c r="F9" s="100">
        <v>1993.7811499999989</v>
      </c>
      <c r="G9" s="100">
        <f>F12</f>
        <v>1772.249910999999</v>
      </c>
      <c r="H9" s="100">
        <f>G12</f>
        <v>1550.7186719999991</v>
      </c>
      <c r="I9" s="100"/>
      <c r="J9" s="100">
        <f>H12</f>
        <v>1329.1874329999991</v>
      </c>
      <c r="K9" s="100">
        <f>H12</f>
        <v>1329.1874329999991</v>
      </c>
      <c r="M9" s="33"/>
      <c r="N9" s="95"/>
      <c r="O9" s="16"/>
      <c r="P9" s="16"/>
      <c r="Q9" s="16"/>
    </row>
    <row r="10" spans="2:17" s="10" customFormat="1" x14ac:dyDescent="0.25">
      <c r="B10" s="8" t="s">
        <v>121</v>
      </c>
      <c r="C10" s="8"/>
      <c r="D10" s="102">
        <v>0</v>
      </c>
      <c r="E10" s="66"/>
      <c r="F10" s="102">
        <v>0</v>
      </c>
      <c r="G10" s="102">
        <v>0</v>
      </c>
      <c r="H10" s="102">
        <v>0</v>
      </c>
      <c r="I10" s="102"/>
      <c r="J10" s="102">
        <v>0</v>
      </c>
      <c r="K10" s="102">
        <v>0</v>
      </c>
    </row>
    <row r="11" spans="2:17" s="10" customFormat="1" x14ac:dyDescent="0.25">
      <c r="B11" s="10" t="s">
        <v>122</v>
      </c>
      <c r="C11" s="8"/>
      <c r="D11" s="102">
        <v>-221.531239</v>
      </c>
      <c r="E11" s="67"/>
      <c r="F11" s="102">
        <v>-221.531239</v>
      </c>
      <c r="G11" s="102">
        <v>-221.53123899999997</v>
      </c>
      <c r="H11" s="102">
        <v>-221.53123899999997</v>
      </c>
      <c r="I11" s="101"/>
      <c r="J11" s="102">
        <v>-221.53123899999997</v>
      </c>
      <c r="K11" s="102">
        <v>-221.53123899999997</v>
      </c>
    </row>
    <row r="12" spans="2:17" s="10" customFormat="1" ht="13.8" thickBot="1" x14ac:dyDescent="0.3">
      <c r="B12" s="8" t="s">
        <v>116</v>
      </c>
      <c r="C12" s="8"/>
      <c r="D12" s="22">
        <f>SUM(D9:D11)</f>
        <v>1772.2499120000002</v>
      </c>
      <c r="E12" s="15"/>
      <c r="F12" s="22">
        <f>SUM(F9:F11)</f>
        <v>1772.249910999999</v>
      </c>
      <c r="G12" s="22">
        <f>SUM(G9:G11)</f>
        <v>1550.7186719999991</v>
      </c>
      <c r="H12" s="22">
        <f>SUM(H9:H11)</f>
        <v>1329.1874329999991</v>
      </c>
      <c r="I12" s="15"/>
      <c r="J12" s="22">
        <f>SUM(J9:J11)</f>
        <v>1107.6561939999992</v>
      </c>
      <c r="K12" s="22">
        <f>SUM(K9:K11)</f>
        <v>1107.6561939999992</v>
      </c>
    </row>
    <row r="13" spans="2:17" s="10" customFormat="1" ht="15" customHeight="1" thickTop="1" x14ac:dyDescent="0.25">
      <c r="B13" s="8"/>
      <c r="C13" s="8"/>
      <c r="D13" s="8"/>
      <c r="E13" s="24"/>
      <c r="F13" s="8"/>
      <c r="G13" s="8"/>
      <c r="H13" s="8"/>
      <c r="I13" s="24"/>
      <c r="J13" s="8"/>
    </row>
    <row r="14" spans="2:17" s="10" customFormat="1" ht="22.5" customHeight="1" x14ac:dyDescent="0.25">
      <c r="B14" s="8"/>
      <c r="C14" s="8"/>
      <c r="D14" s="8"/>
      <c r="E14" s="8"/>
      <c r="F14" s="8"/>
      <c r="G14" s="8"/>
      <c r="H14" s="8"/>
      <c r="I14" s="8"/>
      <c r="J14" s="8"/>
    </row>
    <row r="15" spans="2:17" s="10" customFormat="1" ht="22.5" customHeight="1" x14ac:dyDescent="0.25">
      <c r="B15" s="8"/>
      <c r="C15" s="8"/>
      <c r="D15" s="8"/>
      <c r="E15" s="8"/>
      <c r="F15" s="8"/>
      <c r="G15" s="8"/>
      <c r="H15" s="8"/>
      <c r="I15" s="8"/>
      <c r="J15" s="8"/>
    </row>
    <row r="16" spans="2:17" s="10" customFormat="1" ht="22.5" customHeight="1" x14ac:dyDescent="0.25"/>
    <row r="17" spans="2:10" s="10" customFormat="1" ht="22.5" customHeight="1" x14ac:dyDescent="0.25"/>
    <row r="18" spans="2:10" s="10" customFormat="1" ht="22.5" customHeight="1" x14ac:dyDescent="0.25"/>
    <row r="19" spans="2:10" s="10" customFormat="1" ht="22.5" customHeight="1" x14ac:dyDescent="0.25"/>
    <row r="20" spans="2:10" s="10" customFormat="1" ht="22.5" customHeight="1" x14ac:dyDescent="0.25"/>
    <row r="21" spans="2:10" s="10" customFormat="1" ht="22.5" customHeight="1" x14ac:dyDescent="0.25"/>
    <row r="22" spans="2:10" s="10" customFormat="1" ht="22.5" customHeight="1" x14ac:dyDescent="0.25"/>
    <row r="23" spans="2:10" s="10" customFormat="1" ht="22.5" customHeight="1" x14ac:dyDescent="0.25"/>
    <row r="24" spans="2:10" x14ac:dyDescent="0.25">
      <c r="B24" s="10"/>
      <c r="C24" s="10"/>
      <c r="D24" s="10"/>
      <c r="E24" s="10"/>
      <c r="F24" s="10"/>
      <c r="G24" s="10"/>
      <c r="H24" s="10"/>
      <c r="I24" s="10"/>
      <c r="J24" s="10"/>
    </row>
  </sheetData>
  <mergeCells count="1">
    <mergeCell ref="J7:K7"/>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pageSetUpPr fitToPage="1"/>
  </sheetPr>
  <dimension ref="B3:M14"/>
  <sheetViews>
    <sheetView view="pageBreakPreview" zoomScaleNormal="100" zoomScaleSheetLayoutView="100" workbookViewId="0">
      <pane ySplit="3" topLeftCell="A4" activePane="bottomLeft" state="frozen"/>
      <selection activeCell="F10" sqref="F10"/>
      <selection pane="bottomLeft" activeCell="H1" sqref="H1"/>
    </sheetView>
  </sheetViews>
  <sheetFormatPr defaultColWidth="9.109375" defaultRowHeight="13.2" x14ac:dyDescent="0.25"/>
  <cols>
    <col min="1" max="1" width="9.109375" style="7"/>
    <col min="2" max="2" width="35.6640625" style="7" customWidth="1"/>
    <col min="3" max="3" width="1.44140625" style="7" customWidth="1"/>
    <col min="4" max="4" width="11.33203125" style="7" customWidth="1"/>
    <col min="5" max="5" width="1.44140625" style="26" customWidth="1"/>
    <col min="6" max="6" width="11.33203125" style="7" customWidth="1"/>
    <col min="7" max="8" width="11.33203125" style="26" customWidth="1"/>
    <col min="9" max="9" width="1.44140625" style="26" customWidth="1"/>
    <col min="10" max="10" width="11.33203125" style="26" customWidth="1"/>
    <col min="11" max="11" width="11.33203125" style="7" customWidth="1"/>
    <col min="12" max="16384" width="9.109375" style="7"/>
  </cols>
  <sheetData>
    <row r="3" spans="2:13" s="1" customFormat="1" ht="15" x14ac:dyDescent="0.25">
      <c r="B3" s="122" t="s">
        <v>17</v>
      </c>
      <c r="C3" s="122"/>
      <c r="D3" s="122"/>
      <c r="E3" s="122"/>
      <c r="F3" s="122"/>
      <c r="G3" s="122"/>
      <c r="H3" s="122"/>
      <c r="I3" s="122"/>
      <c r="J3" s="122"/>
      <c r="K3" s="122"/>
    </row>
    <row r="4" spans="2:13" s="1" customFormat="1" ht="15" x14ac:dyDescent="0.25">
      <c r="B4" s="122" t="s">
        <v>56</v>
      </c>
      <c r="C4" s="122"/>
      <c r="D4" s="122"/>
      <c r="E4" s="122"/>
      <c r="F4" s="122"/>
      <c r="G4" s="122"/>
      <c r="H4" s="122"/>
      <c r="I4" s="122"/>
      <c r="J4" s="122"/>
      <c r="K4" s="122"/>
    </row>
    <row r="5" spans="2:13" s="2" customFormat="1" ht="15.75" customHeight="1" x14ac:dyDescent="0.25">
      <c r="B5" s="123" t="s">
        <v>1</v>
      </c>
      <c r="C5" s="123"/>
      <c r="D5" s="123"/>
      <c r="E5" s="123"/>
      <c r="F5" s="123"/>
      <c r="G5" s="123"/>
      <c r="H5" s="123"/>
      <c r="I5" s="123"/>
      <c r="J5" s="123"/>
      <c r="K5" s="123"/>
    </row>
    <row r="6" spans="2:13" ht="11.25" customHeight="1" x14ac:dyDescent="0.25">
      <c r="B6" s="3"/>
      <c r="C6" s="4"/>
      <c r="D6" s="5"/>
      <c r="E6" s="6"/>
      <c r="F6" s="5"/>
      <c r="G6" s="6"/>
      <c r="H6" s="6"/>
      <c r="I6" s="6"/>
      <c r="J6" s="6"/>
    </row>
    <row r="7" spans="2:13" s="10" customFormat="1" x14ac:dyDescent="0.25">
      <c r="B7" s="8"/>
      <c r="C7" s="8"/>
      <c r="D7" s="69"/>
      <c r="E7" s="69"/>
      <c r="F7" s="104"/>
      <c r="G7" s="116"/>
      <c r="H7" s="165"/>
      <c r="I7" s="69"/>
      <c r="J7" s="166" t="s">
        <v>87</v>
      </c>
      <c r="K7" s="166"/>
    </row>
    <row r="8" spans="2:13" s="10" customFormat="1" ht="26.4" x14ac:dyDescent="0.25">
      <c r="B8" s="8"/>
      <c r="C8" s="8"/>
      <c r="D8" s="12" t="s">
        <v>133</v>
      </c>
      <c r="E8" s="13"/>
      <c r="F8" s="12" t="s">
        <v>132</v>
      </c>
      <c r="G8" s="12" t="s">
        <v>137</v>
      </c>
      <c r="H8" s="12" t="s">
        <v>140</v>
      </c>
      <c r="I8" s="13">
        <v>0</v>
      </c>
      <c r="J8" s="12" t="s">
        <v>138</v>
      </c>
      <c r="K8" s="12" t="s">
        <v>139</v>
      </c>
    </row>
    <row r="9" spans="2:13" s="10" customFormat="1" ht="22.5" customHeight="1" x14ac:dyDescent="0.25">
      <c r="B9" s="8" t="s">
        <v>5</v>
      </c>
      <c r="C9" s="8"/>
      <c r="D9" s="14">
        <v>2637.9343046544213</v>
      </c>
      <c r="E9" s="19"/>
      <c r="F9" s="14">
        <v>5295.0177397474072</v>
      </c>
      <c r="G9" s="14">
        <v>6153.0471211929571</v>
      </c>
      <c r="H9" s="14">
        <v>11813.598762517529</v>
      </c>
      <c r="I9" s="15"/>
      <c r="J9" s="14">
        <v>12786.549912779788</v>
      </c>
      <c r="K9" s="14">
        <v>15530.378953964335</v>
      </c>
      <c r="M9" s="16"/>
    </row>
    <row r="10" spans="2:13" s="10" customFormat="1" ht="22.5" customHeight="1" x14ac:dyDescent="0.25">
      <c r="B10" s="8" t="s">
        <v>6</v>
      </c>
      <c r="C10" s="8"/>
      <c r="D10" s="18">
        <v>39.175874811781597</v>
      </c>
      <c r="E10" s="18"/>
      <c r="F10" s="18">
        <v>52.846820000000001</v>
      </c>
      <c r="G10" s="18">
        <v>57.46367</v>
      </c>
      <c r="H10" s="18">
        <v>60.142972022943795</v>
      </c>
      <c r="I10" s="19"/>
      <c r="J10" s="18">
        <v>366.90852253027526</v>
      </c>
      <c r="K10" s="18">
        <v>366.90852253027526</v>
      </c>
    </row>
    <row r="11" spans="2:13" s="10" customFormat="1" ht="22.5" customHeight="1" thickBot="1" x14ac:dyDescent="0.3">
      <c r="B11" s="21" t="s">
        <v>83</v>
      </c>
      <c r="C11" s="8"/>
      <c r="D11" s="22">
        <f t="shared" ref="D11" si="0">D9+D10</f>
        <v>2677.1101794662031</v>
      </c>
      <c r="E11" s="15"/>
      <c r="F11" s="105">
        <f t="shared" ref="F11:G11" si="1">F9+F10</f>
        <v>5347.8645597474069</v>
      </c>
      <c r="G11" s="22">
        <f t="shared" si="1"/>
        <v>6210.5107911929572</v>
      </c>
      <c r="H11" s="22">
        <f>H9+H10</f>
        <v>11873.741734540474</v>
      </c>
      <c r="I11" s="15"/>
      <c r="J11" s="22">
        <f>J9+J10</f>
        <v>13153.458435310064</v>
      </c>
      <c r="K11" s="22">
        <f>K9+K10</f>
        <v>15897.28747649461</v>
      </c>
    </row>
    <row r="12" spans="2:13" s="10" customFormat="1" ht="13.8" thickTop="1" x14ac:dyDescent="0.25">
      <c r="B12" s="8"/>
      <c r="C12" s="8"/>
      <c r="D12" s="8"/>
      <c r="E12" s="24"/>
      <c r="F12" s="18"/>
      <c r="G12" s="19"/>
      <c r="H12" s="19"/>
      <c r="I12" s="19"/>
      <c r="J12" s="19"/>
    </row>
    <row r="13" spans="2:13" s="10" customFormat="1" x14ac:dyDescent="0.25">
      <c r="B13" s="8" t="s">
        <v>84</v>
      </c>
      <c r="C13" s="8"/>
      <c r="D13" s="69"/>
      <c r="E13" s="69"/>
      <c r="F13" s="104"/>
      <c r="G13" s="116"/>
      <c r="H13" s="69"/>
      <c r="I13" s="69"/>
      <c r="J13" s="69"/>
    </row>
    <row r="14" spans="2:13" s="10" customFormat="1" ht="25.5" customHeight="1" x14ac:dyDescent="0.25">
      <c r="B14" s="167" t="s">
        <v>134</v>
      </c>
      <c r="C14" s="167"/>
      <c r="D14" s="167"/>
      <c r="E14" s="167"/>
      <c r="F14" s="167"/>
      <c r="G14" s="167"/>
      <c r="H14" s="167"/>
      <c r="I14" s="167"/>
      <c r="J14" s="167"/>
      <c r="K14" s="167"/>
    </row>
  </sheetData>
  <mergeCells count="2">
    <mergeCell ref="B14:K14"/>
    <mergeCell ref="J7:K7"/>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6">
    <pageSetUpPr fitToPage="1"/>
  </sheetPr>
  <dimension ref="B3:Q26"/>
  <sheetViews>
    <sheetView view="pageBreakPreview" zoomScale="115" zoomScaleSheetLayoutView="115" workbookViewId="0">
      <pane ySplit="3" topLeftCell="A4" activePane="bottomLeft" state="frozen"/>
      <selection activeCell="F10" sqref="F10"/>
      <selection pane="bottomLeft" activeCell="I9" sqref="I9"/>
    </sheetView>
  </sheetViews>
  <sheetFormatPr defaultColWidth="9.109375" defaultRowHeight="13.2" x14ac:dyDescent="0.25"/>
  <cols>
    <col min="1" max="1" width="9.109375" style="7"/>
    <col min="2" max="2" width="20.109375" style="7" customWidth="1"/>
    <col min="3" max="3" width="1.44140625" style="7" customWidth="1"/>
    <col min="4" max="4" width="11.33203125" style="7" customWidth="1"/>
    <col min="5" max="5" width="1.44140625" style="7" customWidth="1"/>
    <col min="6" max="8" width="11.33203125" style="7" customWidth="1"/>
    <col min="9" max="9" width="1.44140625" style="7" customWidth="1"/>
    <col min="10" max="11" width="11.33203125" style="7" customWidth="1"/>
    <col min="12" max="16384" width="9.109375" style="7"/>
  </cols>
  <sheetData>
    <row r="3" spans="2:17" s="1" customFormat="1" ht="15" x14ac:dyDescent="0.25">
      <c r="B3" s="122" t="s">
        <v>127</v>
      </c>
      <c r="C3" s="122"/>
      <c r="D3" s="122"/>
      <c r="E3" s="122"/>
      <c r="F3" s="122"/>
      <c r="G3" s="122"/>
      <c r="H3" s="122"/>
      <c r="I3" s="122"/>
      <c r="J3" s="122"/>
      <c r="K3" s="122"/>
    </row>
    <row r="4" spans="2:17" s="1" customFormat="1" ht="15" x14ac:dyDescent="0.25">
      <c r="B4" s="122" t="s">
        <v>117</v>
      </c>
      <c r="C4" s="122"/>
      <c r="D4" s="122"/>
      <c r="E4" s="122"/>
      <c r="F4" s="122"/>
      <c r="G4" s="122"/>
      <c r="H4" s="122"/>
      <c r="I4" s="122"/>
      <c r="J4" s="122"/>
      <c r="K4" s="122"/>
    </row>
    <row r="5" spans="2:17" s="2" customFormat="1" ht="15.75" customHeight="1" x14ac:dyDescent="0.25">
      <c r="B5" s="123" t="s">
        <v>1</v>
      </c>
      <c r="C5" s="123"/>
      <c r="D5" s="123"/>
      <c r="E5" s="123"/>
      <c r="F5" s="123"/>
      <c r="G5" s="123"/>
      <c r="H5" s="123"/>
      <c r="I5" s="123"/>
      <c r="J5" s="123"/>
      <c r="K5" s="123"/>
    </row>
    <row r="6" spans="2:17" ht="11.25" customHeight="1" x14ac:dyDescent="0.25">
      <c r="B6" s="3"/>
      <c r="C6" s="4"/>
      <c r="D6" s="5"/>
      <c r="E6" s="5"/>
      <c r="F6" s="5"/>
      <c r="G6" s="5"/>
      <c r="H6" s="5"/>
      <c r="I6" s="5"/>
      <c r="J6" s="5"/>
    </row>
    <row r="7" spans="2:17" s="10" customFormat="1" x14ac:dyDescent="0.25">
      <c r="B7" s="8"/>
      <c r="C7" s="8"/>
      <c r="D7" s="97"/>
      <c r="E7" s="97"/>
      <c r="F7" s="104"/>
      <c r="G7" s="116"/>
      <c r="H7" s="165"/>
      <c r="I7" s="97"/>
      <c r="J7" s="166" t="s">
        <v>87</v>
      </c>
      <c r="K7" s="166"/>
    </row>
    <row r="8" spans="2:17" s="10" customFormat="1" ht="26.4" x14ac:dyDescent="0.25">
      <c r="B8" s="8"/>
      <c r="C8" s="8"/>
      <c r="D8" s="12" t="s">
        <v>133</v>
      </c>
      <c r="E8" s="13"/>
      <c r="F8" s="12" t="s">
        <v>132</v>
      </c>
      <c r="G8" s="12" t="s">
        <v>137</v>
      </c>
      <c r="H8" s="12" t="s">
        <v>140</v>
      </c>
      <c r="I8" s="13">
        <v>0</v>
      </c>
      <c r="J8" s="12" t="s">
        <v>138</v>
      </c>
      <c r="K8" s="12" t="s">
        <v>139</v>
      </c>
    </row>
    <row r="9" spans="2:17" s="10" customFormat="1" x14ac:dyDescent="0.25">
      <c r="B9" s="8" t="s">
        <v>115</v>
      </c>
      <c r="C9" s="78"/>
      <c r="D9" s="100">
        <v>4303.7348499999998</v>
      </c>
      <c r="E9" s="79"/>
      <c r="F9" s="100">
        <v>4303.3479799999996</v>
      </c>
      <c r="G9" s="100">
        <f>F12</f>
        <v>3963.4383099999995</v>
      </c>
      <c r="H9" s="100">
        <f>G12</f>
        <v>2790.4683099999993</v>
      </c>
      <c r="I9" s="100"/>
      <c r="J9" s="100">
        <f>H12</f>
        <v>2790.4683099999993</v>
      </c>
      <c r="K9" s="100">
        <f>H12</f>
        <v>2790.4683099999993</v>
      </c>
      <c r="M9" s="33"/>
      <c r="N9" s="95"/>
      <c r="O9" s="16"/>
      <c r="P9" s="16"/>
      <c r="Q9" s="16"/>
    </row>
    <row r="10" spans="2:17" s="10" customFormat="1" x14ac:dyDescent="0.25">
      <c r="B10" s="8" t="s">
        <v>119</v>
      </c>
      <c r="C10" s="8"/>
      <c r="D10" s="102">
        <v>0</v>
      </c>
      <c r="E10" s="66"/>
      <c r="F10" s="102">
        <v>0</v>
      </c>
      <c r="G10" s="102">
        <v>0</v>
      </c>
      <c r="H10" s="102">
        <v>0</v>
      </c>
      <c r="I10" s="102"/>
      <c r="J10" s="102">
        <v>0</v>
      </c>
      <c r="K10" s="102">
        <v>0</v>
      </c>
    </row>
    <row r="11" spans="2:17" s="10" customFormat="1" x14ac:dyDescent="0.25">
      <c r="B11" s="10" t="s">
        <v>120</v>
      </c>
      <c r="C11" s="8"/>
      <c r="D11" s="102">
        <v>-164.68600000000001</v>
      </c>
      <c r="E11" s="67"/>
      <c r="F11" s="102">
        <v>-339.90967000000006</v>
      </c>
      <c r="G11" s="102">
        <v>-1172.97</v>
      </c>
      <c r="H11" s="102">
        <v>0</v>
      </c>
      <c r="I11" s="101"/>
      <c r="J11" s="102">
        <v>0</v>
      </c>
      <c r="K11" s="102">
        <v>0</v>
      </c>
    </row>
    <row r="12" spans="2:17" s="10" customFormat="1" ht="13.8" thickBot="1" x14ac:dyDescent="0.3">
      <c r="B12" s="8" t="s">
        <v>116</v>
      </c>
      <c r="C12" s="8"/>
      <c r="D12" s="22">
        <f>SUM(D9:D11)</f>
        <v>4139.0488500000001</v>
      </c>
      <c r="E12" s="15"/>
      <c r="F12" s="22">
        <f>SUM(F9:F11)</f>
        <v>3963.4383099999995</v>
      </c>
      <c r="G12" s="22">
        <f>SUM(G9:G11)</f>
        <v>2790.4683099999993</v>
      </c>
      <c r="H12" s="22">
        <f>SUM(H9:H11)</f>
        <v>2790.4683099999993</v>
      </c>
      <c r="I12" s="15"/>
      <c r="J12" s="22">
        <f>SUM(J9:J11)</f>
        <v>2790.4683099999993</v>
      </c>
      <c r="K12" s="22">
        <f>SUM(K9:K11)</f>
        <v>2790.4683099999993</v>
      </c>
    </row>
    <row r="13" spans="2:17" s="10" customFormat="1" ht="13.5" customHeight="1" thickTop="1" x14ac:dyDescent="0.25">
      <c r="B13" s="8"/>
      <c r="C13" s="8"/>
      <c r="D13" s="8"/>
      <c r="E13" s="8"/>
      <c r="F13" s="8"/>
      <c r="G13" s="8"/>
      <c r="H13" s="8"/>
      <c r="I13" s="8"/>
      <c r="J13" s="8"/>
    </row>
    <row r="14" spans="2:17" s="10" customFormat="1" ht="22.5" customHeight="1" x14ac:dyDescent="0.25">
      <c r="B14" s="8"/>
      <c r="C14" s="8"/>
      <c r="D14" s="8"/>
      <c r="E14" s="8"/>
      <c r="F14" s="8"/>
      <c r="G14" s="8"/>
      <c r="H14" s="8"/>
      <c r="I14" s="8"/>
      <c r="J14" s="8"/>
    </row>
    <row r="15" spans="2:17" s="10" customFormat="1" ht="22.5" customHeight="1" x14ac:dyDescent="0.25">
      <c r="B15" s="8"/>
      <c r="C15" s="8"/>
      <c r="D15" s="8"/>
      <c r="E15" s="8"/>
      <c r="F15" s="8"/>
      <c r="G15" s="8"/>
      <c r="H15" s="8"/>
      <c r="I15" s="8"/>
      <c r="J15" s="8"/>
    </row>
    <row r="16" spans="2:17" s="10" customFormat="1" ht="22.5" customHeight="1" x14ac:dyDescent="0.25">
      <c r="B16" s="8"/>
      <c r="C16" s="8"/>
      <c r="D16" s="8"/>
      <c r="E16" s="8"/>
      <c r="F16" s="8"/>
      <c r="G16" s="8"/>
      <c r="H16" s="8"/>
      <c r="I16" s="8"/>
      <c r="J16" s="8"/>
    </row>
    <row r="17" spans="2:10" s="10" customFormat="1" ht="22.5" customHeight="1" x14ac:dyDescent="0.25">
      <c r="B17" s="8"/>
      <c r="C17" s="8"/>
      <c r="D17" s="8"/>
      <c r="E17" s="8"/>
      <c r="F17" s="8"/>
      <c r="G17" s="8"/>
      <c r="H17" s="8"/>
      <c r="I17" s="8"/>
      <c r="J17" s="8"/>
    </row>
    <row r="18" spans="2:10" s="10" customFormat="1" ht="22.5" customHeight="1" x14ac:dyDescent="0.25"/>
    <row r="19" spans="2:10" s="10" customFormat="1" ht="22.5" customHeight="1" x14ac:dyDescent="0.25"/>
    <row r="20" spans="2:10" s="10" customFormat="1" ht="22.5" customHeight="1" x14ac:dyDescent="0.25"/>
    <row r="21" spans="2:10" s="10" customFormat="1" ht="22.5" customHeight="1" x14ac:dyDescent="0.25"/>
    <row r="22" spans="2:10" s="10" customFormat="1" ht="22.5" customHeight="1" x14ac:dyDescent="0.25"/>
    <row r="23" spans="2:10" s="10" customFormat="1" ht="22.5" customHeight="1" x14ac:dyDescent="0.25"/>
    <row r="24" spans="2:10" s="10" customFormat="1" ht="22.5" customHeight="1" x14ac:dyDescent="0.25"/>
    <row r="25" spans="2:10" s="10" customFormat="1" ht="22.5" customHeight="1" x14ac:dyDescent="0.25"/>
    <row r="26" spans="2:10" x14ac:dyDescent="0.25">
      <c r="B26" s="10"/>
      <c r="C26" s="10"/>
      <c r="D26" s="10"/>
      <c r="E26" s="10"/>
      <c r="F26" s="10"/>
      <c r="G26" s="10"/>
      <c r="H26" s="10"/>
      <c r="I26" s="10"/>
      <c r="J26" s="10"/>
    </row>
  </sheetData>
  <mergeCells count="1">
    <mergeCell ref="J7:K7"/>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pageSetUpPr fitToPage="1"/>
  </sheetPr>
  <dimension ref="B3:K51"/>
  <sheetViews>
    <sheetView view="pageBreakPreview" zoomScale="130" zoomScaleNormal="100" zoomScaleSheetLayoutView="130" workbookViewId="0">
      <selection activeCell="G6" sqref="G6"/>
    </sheetView>
  </sheetViews>
  <sheetFormatPr defaultColWidth="9.109375" defaultRowHeight="13.2" x14ac:dyDescent="0.25"/>
  <cols>
    <col min="1" max="1" width="9.109375" style="7"/>
    <col min="2" max="2" width="21.109375" style="7" customWidth="1"/>
    <col min="3" max="3" width="1.5546875" style="7" customWidth="1"/>
    <col min="4" max="4" width="11.33203125" style="7" customWidth="1"/>
    <col min="5" max="5" width="1.44140625" style="7" customWidth="1"/>
    <col min="6" max="8" width="11.33203125" style="7" customWidth="1"/>
    <col min="9" max="9" width="1.44140625" style="7" customWidth="1"/>
    <col min="10" max="11" width="11.33203125" style="7" customWidth="1"/>
    <col min="12" max="16384" width="9.109375" style="7"/>
  </cols>
  <sheetData>
    <row r="3" spans="2:11" s="1" customFormat="1" ht="15" x14ac:dyDescent="0.25">
      <c r="B3" s="122" t="s">
        <v>106</v>
      </c>
      <c r="C3" s="122"/>
      <c r="D3" s="122"/>
      <c r="E3" s="122"/>
      <c r="F3" s="122"/>
      <c r="G3" s="122"/>
      <c r="H3" s="122"/>
      <c r="I3" s="122"/>
      <c r="J3" s="122"/>
      <c r="K3" s="122"/>
    </row>
    <row r="4" spans="2:11" s="1" customFormat="1" ht="15" x14ac:dyDescent="0.25">
      <c r="B4" s="122" t="s">
        <v>47</v>
      </c>
      <c r="C4" s="122"/>
      <c r="D4" s="122"/>
      <c r="E4" s="122"/>
      <c r="F4" s="122"/>
      <c r="G4" s="122"/>
      <c r="H4" s="122"/>
      <c r="I4" s="122"/>
      <c r="J4" s="122"/>
      <c r="K4" s="122"/>
    </row>
    <row r="5" spans="2:11" s="2" customFormat="1" x14ac:dyDescent="0.25">
      <c r="B5" s="121"/>
      <c r="C5" s="132"/>
      <c r="D5" s="126"/>
      <c r="E5" s="126"/>
      <c r="F5" s="126"/>
      <c r="G5" s="126"/>
      <c r="H5" s="126"/>
      <c r="I5" s="81"/>
      <c r="J5" s="81"/>
    </row>
    <row r="6" spans="2:11" ht="15" x14ac:dyDescent="0.25">
      <c r="B6" s="3"/>
      <c r="C6" s="4"/>
      <c r="D6" s="5"/>
      <c r="E6" s="5"/>
      <c r="F6" s="5"/>
      <c r="G6" s="5"/>
      <c r="H6" s="5"/>
      <c r="I6" s="5"/>
      <c r="J6" s="5"/>
    </row>
    <row r="7" spans="2:11" s="10" customFormat="1" ht="6.6" customHeight="1" x14ac:dyDescent="0.25">
      <c r="B7" s="8"/>
      <c r="C7" s="8"/>
      <c r="D7" s="80"/>
      <c r="E7" s="80"/>
      <c r="F7" s="104"/>
      <c r="G7" s="116"/>
      <c r="H7" s="165"/>
      <c r="I7" s="80"/>
      <c r="J7" s="166"/>
      <c r="K7" s="166"/>
    </row>
    <row r="8" spans="2:11" s="10" customFormat="1" ht="26.4" x14ac:dyDescent="0.25">
      <c r="B8" s="8"/>
      <c r="C8" s="8"/>
      <c r="D8" s="12" t="s">
        <v>133</v>
      </c>
      <c r="E8" s="13"/>
      <c r="F8" s="12" t="s">
        <v>132</v>
      </c>
      <c r="G8" s="12" t="s">
        <v>137</v>
      </c>
      <c r="H8" s="12" t="s">
        <v>140</v>
      </c>
      <c r="I8" s="13"/>
      <c r="J8" s="12" t="s">
        <v>138</v>
      </c>
      <c r="K8" s="12" t="s">
        <v>139</v>
      </c>
    </row>
    <row r="9" spans="2:11" s="10" customFormat="1" x14ac:dyDescent="0.25">
      <c r="B9" s="8" t="s">
        <v>48</v>
      </c>
      <c r="C9" s="8"/>
      <c r="D9" s="92">
        <v>2.228815857974234E-2</v>
      </c>
      <c r="E9" s="139"/>
      <c r="F9" s="92">
        <v>2.5840827005158707E-2</v>
      </c>
      <c r="G9" s="92">
        <v>2.7102131133164478E-2</v>
      </c>
      <c r="H9" s="92">
        <v>2.9168604555652067E-2</v>
      </c>
      <c r="I9" s="139"/>
      <c r="J9" s="92">
        <v>2.8090781548306024E-2</v>
      </c>
      <c r="K9" s="92">
        <v>2.8127218778189619E-2</v>
      </c>
    </row>
    <row r="10" spans="2:11" s="10" customFormat="1" x14ac:dyDescent="0.25">
      <c r="B10" s="8" t="s">
        <v>49</v>
      </c>
      <c r="C10" s="8"/>
      <c r="D10" s="92">
        <v>8.7012312669840455E-2</v>
      </c>
      <c r="E10" s="139"/>
      <c r="F10" s="92">
        <v>6.2501038121991759E-2</v>
      </c>
      <c r="G10" s="92">
        <v>3.8126808006391108E-2</v>
      </c>
      <c r="H10" s="92">
        <v>3.8833815496371223E-2</v>
      </c>
      <c r="I10" s="139"/>
      <c r="J10" s="92">
        <v>3.0964110971064201E-2</v>
      </c>
      <c r="K10" s="92">
        <v>8.7017323722651446E-2</v>
      </c>
    </row>
    <row r="11" spans="2:11" s="10" customFormat="1" ht="13.8" thickBot="1" x14ac:dyDescent="0.3">
      <c r="B11" s="8" t="s">
        <v>50</v>
      </c>
      <c r="C11" s="8"/>
      <c r="D11" s="93">
        <v>4.817784003706465E-2</v>
      </c>
      <c r="E11" s="139"/>
      <c r="F11" s="93">
        <v>4.1445704180784367E-2</v>
      </c>
      <c r="G11" s="93">
        <v>3.1663240937473955E-2</v>
      </c>
      <c r="H11" s="93">
        <v>3.3076510780832208E-2</v>
      </c>
      <c r="I11" s="139"/>
      <c r="J11" s="93">
        <v>2.9240113317409309E-2</v>
      </c>
      <c r="K11" s="93">
        <v>5.1683260755974354E-2</v>
      </c>
    </row>
    <row r="12" spans="2:11" s="10" customFormat="1" ht="13.8" thickTop="1" x14ac:dyDescent="0.25">
      <c r="B12" s="8"/>
      <c r="C12" s="8"/>
      <c r="D12" s="8"/>
      <c r="E12" s="8"/>
      <c r="F12" s="8"/>
      <c r="G12" s="8"/>
      <c r="H12" s="8"/>
      <c r="I12" s="8"/>
      <c r="J12" s="8"/>
    </row>
    <row r="13" spans="2:11" s="10" customFormat="1" x14ac:dyDescent="0.25">
      <c r="B13" s="8"/>
      <c r="C13" s="8"/>
      <c r="D13" s="8"/>
      <c r="E13" s="8"/>
      <c r="F13" s="8"/>
      <c r="G13" s="8"/>
      <c r="H13" s="8"/>
      <c r="I13" s="8"/>
      <c r="J13" s="8"/>
    </row>
    <row r="14" spans="2:11" s="10" customFormat="1" x14ac:dyDescent="0.25">
      <c r="B14" s="8"/>
      <c r="C14" s="8"/>
      <c r="D14" s="8"/>
      <c r="E14" s="8"/>
      <c r="F14" s="8"/>
      <c r="G14" s="8"/>
      <c r="H14" s="8"/>
      <c r="I14" s="8"/>
      <c r="J14" s="8"/>
    </row>
    <row r="15" spans="2:11" s="10" customFormat="1" x14ac:dyDescent="0.25">
      <c r="B15" s="8"/>
      <c r="C15" s="8"/>
      <c r="D15" s="8"/>
      <c r="E15" s="8"/>
      <c r="F15" s="8"/>
      <c r="G15" s="8"/>
      <c r="H15" s="8"/>
      <c r="I15" s="8"/>
      <c r="J15" s="8"/>
    </row>
    <row r="16" spans="2:11" s="10" customFormat="1" x14ac:dyDescent="0.25">
      <c r="B16" s="8"/>
      <c r="C16" s="8"/>
      <c r="D16" s="8"/>
      <c r="E16" s="8"/>
      <c r="F16" s="8"/>
      <c r="G16" s="8"/>
      <c r="H16" s="8"/>
      <c r="I16" s="8"/>
      <c r="J16" s="8"/>
    </row>
    <row r="17" spans="2:10" s="10" customFormat="1" x14ac:dyDescent="0.25">
      <c r="B17" s="8"/>
      <c r="C17" s="8"/>
      <c r="D17" s="8"/>
      <c r="E17" s="8"/>
      <c r="F17" s="8"/>
      <c r="G17" s="8"/>
      <c r="H17" s="8"/>
      <c r="I17" s="8"/>
      <c r="J17" s="8"/>
    </row>
    <row r="18" spans="2:10" s="10" customFormat="1" x14ac:dyDescent="0.25">
      <c r="B18" s="8"/>
      <c r="C18" s="8"/>
      <c r="D18" s="8"/>
      <c r="E18" s="8"/>
      <c r="F18" s="8"/>
      <c r="G18" s="8"/>
      <c r="H18" s="8"/>
      <c r="I18" s="8"/>
      <c r="J18" s="8"/>
    </row>
    <row r="19" spans="2:10" s="10" customFormat="1" x14ac:dyDescent="0.25">
      <c r="B19" s="8"/>
      <c r="C19" s="8"/>
      <c r="D19" s="8"/>
      <c r="E19" s="8"/>
      <c r="F19" s="8"/>
      <c r="G19" s="8"/>
      <c r="H19" s="8"/>
      <c r="I19" s="8"/>
      <c r="J19" s="8"/>
    </row>
    <row r="20" spans="2:10" s="10" customFormat="1" x14ac:dyDescent="0.25">
      <c r="B20" s="8"/>
      <c r="C20" s="8"/>
      <c r="D20" s="8"/>
      <c r="E20" s="8"/>
      <c r="F20" s="8"/>
      <c r="G20" s="8"/>
      <c r="H20" s="8"/>
      <c r="I20" s="8"/>
      <c r="J20" s="8"/>
    </row>
    <row r="21" spans="2:10" s="10" customFormat="1" x14ac:dyDescent="0.25">
      <c r="B21" s="8"/>
      <c r="C21" s="8"/>
      <c r="D21" s="8"/>
      <c r="E21" s="8"/>
      <c r="F21" s="8"/>
      <c r="G21" s="8"/>
      <c r="H21" s="8"/>
      <c r="I21" s="8"/>
      <c r="J21" s="8"/>
    </row>
    <row r="22" spans="2:10" s="10" customFormat="1" x14ac:dyDescent="0.25">
      <c r="B22" s="8"/>
      <c r="C22" s="8"/>
      <c r="D22" s="8"/>
      <c r="E22" s="8"/>
      <c r="F22" s="8"/>
      <c r="G22" s="8"/>
      <c r="H22" s="8"/>
      <c r="I22" s="8"/>
      <c r="J22" s="8"/>
    </row>
    <row r="23" spans="2:10" s="10" customFormat="1" x14ac:dyDescent="0.25">
      <c r="B23" s="8"/>
      <c r="C23" s="8"/>
      <c r="D23" s="8"/>
      <c r="E23" s="8"/>
      <c r="F23" s="8"/>
      <c r="G23" s="8"/>
      <c r="H23" s="8"/>
      <c r="I23" s="8"/>
      <c r="J23" s="8"/>
    </row>
    <row r="24" spans="2:10" s="10" customFormat="1" x14ac:dyDescent="0.25">
      <c r="B24" s="8"/>
      <c r="C24" s="8"/>
      <c r="D24" s="8"/>
      <c r="E24" s="8"/>
      <c r="F24" s="8"/>
      <c r="G24" s="8"/>
      <c r="H24" s="8"/>
      <c r="I24" s="8"/>
      <c r="J24" s="8"/>
    </row>
    <row r="25" spans="2:10" s="10" customFormat="1" x14ac:dyDescent="0.25">
      <c r="B25" s="8"/>
      <c r="C25" s="8"/>
      <c r="D25" s="8"/>
      <c r="E25" s="8"/>
      <c r="F25" s="8"/>
      <c r="G25" s="8"/>
      <c r="H25" s="8"/>
      <c r="I25" s="8"/>
      <c r="J25" s="8"/>
    </row>
    <row r="26" spans="2:10" s="10" customFormat="1" x14ac:dyDescent="0.25">
      <c r="B26" s="8"/>
      <c r="C26" s="8"/>
      <c r="D26" s="8"/>
      <c r="E26" s="8"/>
      <c r="F26" s="8"/>
      <c r="G26" s="8"/>
      <c r="H26" s="8"/>
      <c r="I26" s="8"/>
      <c r="J26" s="8"/>
    </row>
    <row r="27" spans="2:10" s="10" customFormat="1" x14ac:dyDescent="0.25">
      <c r="B27" s="8"/>
      <c r="C27" s="8"/>
      <c r="D27" s="8"/>
      <c r="E27" s="8"/>
      <c r="F27" s="8"/>
      <c r="G27" s="8"/>
      <c r="H27" s="8"/>
      <c r="I27" s="8"/>
      <c r="J27" s="8"/>
    </row>
    <row r="28" spans="2:10" s="10" customFormat="1" x14ac:dyDescent="0.25">
      <c r="B28" s="8"/>
      <c r="C28" s="8"/>
      <c r="D28" s="8"/>
      <c r="E28" s="8"/>
      <c r="F28" s="8"/>
      <c r="G28" s="8"/>
      <c r="H28" s="8"/>
      <c r="I28" s="8"/>
      <c r="J28" s="8"/>
    </row>
    <row r="29" spans="2:10" s="10" customFormat="1" x14ac:dyDescent="0.25">
      <c r="B29" s="8"/>
      <c r="C29" s="8"/>
      <c r="D29" s="8"/>
      <c r="E29" s="8"/>
      <c r="F29" s="8"/>
      <c r="G29" s="8"/>
      <c r="H29" s="8"/>
      <c r="I29" s="8"/>
      <c r="J29" s="8"/>
    </row>
    <row r="30" spans="2:10" s="10" customFormat="1" x14ac:dyDescent="0.25">
      <c r="B30" s="8"/>
      <c r="C30" s="8"/>
      <c r="D30" s="8"/>
      <c r="E30" s="8"/>
      <c r="F30" s="8"/>
      <c r="G30" s="8"/>
      <c r="H30" s="8"/>
      <c r="I30" s="8"/>
      <c r="J30" s="8"/>
    </row>
    <row r="31" spans="2:10" s="10" customFormat="1" x14ac:dyDescent="0.25">
      <c r="B31" s="8"/>
      <c r="C31" s="8"/>
      <c r="D31" s="8"/>
      <c r="E31" s="8"/>
      <c r="F31" s="8"/>
      <c r="G31" s="8"/>
      <c r="H31" s="8"/>
      <c r="I31" s="8"/>
      <c r="J31" s="8"/>
    </row>
    <row r="32" spans="2:10" s="10" customFormat="1" x14ac:dyDescent="0.25">
      <c r="B32" s="8"/>
      <c r="C32" s="8"/>
      <c r="D32" s="8"/>
      <c r="E32" s="8"/>
      <c r="F32" s="8"/>
      <c r="G32" s="8"/>
      <c r="H32" s="8"/>
      <c r="I32" s="8"/>
      <c r="J32" s="8"/>
    </row>
    <row r="33" spans="2:10" s="10" customFormat="1" x14ac:dyDescent="0.25">
      <c r="B33" s="8"/>
      <c r="C33" s="8"/>
      <c r="D33" s="8"/>
      <c r="E33" s="8"/>
      <c r="F33" s="8"/>
      <c r="G33" s="8"/>
      <c r="H33" s="8"/>
      <c r="I33" s="8"/>
      <c r="J33" s="8"/>
    </row>
    <row r="34" spans="2:10" s="10" customFormat="1" x14ac:dyDescent="0.25">
      <c r="B34" s="8"/>
      <c r="C34" s="8"/>
      <c r="D34" s="8"/>
      <c r="E34" s="8"/>
      <c r="F34" s="8"/>
      <c r="G34" s="8"/>
      <c r="H34" s="8"/>
      <c r="I34" s="8"/>
      <c r="J34" s="8"/>
    </row>
    <row r="35" spans="2:10" s="10" customFormat="1" x14ac:dyDescent="0.25">
      <c r="B35" s="8"/>
      <c r="C35" s="8"/>
      <c r="D35" s="8"/>
      <c r="E35" s="8"/>
      <c r="F35" s="8"/>
      <c r="G35" s="8"/>
      <c r="H35" s="8"/>
      <c r="I35" s="8"/>
      <c r="J35" s="8"/>
    </row>
    <row r="36" spans="2:10" s="10" customFormat="1" x14ac:dyDescent="0.25">
      <c r="B36" s="8"/>
      <c r="C36" s="8"/>
      <c r="D36" s="8"/>
      <c r="E36" s="8"/>
      <c r="F36" s="8"/>
      <c r="G36" s="8"/>
      <c r="H36" s="8"/>
      <c r="I36" s="8"/>
      <c r="J36" s="8"/>
    </row>
    <row r="37" spans="2:10" s="10" customFormat="1" x14ac:dyDescent="0.25">
      <c r="B37" s="8"/>
      <c r="C37" s="8"/>
      <c r="D37" s="8"/>
      <c r="E37" s="8"/>
      <c r="F37" s="8"/>
      <c r="G37" s="8"/>
      <c r="H37" s="8"/>
      <c r="I37" s="8"/>
      <c r="J37" s="8"/>
    </row>
    <row r="38" spans="2:10" s="10" customFormat="1" x14ac:dyDescent="0.25">
      <c r="B38" s="8"/>
      <c r="C38" s="8"/>
      <c r="D38" s="8"/>
      <c r="E38" s="8"/>
      <c r="F38" s="8"/>
      <c r="G38" s="8"/>
      <c r="H38" s="8"/>
      <c r="I38" s="8"/>
      <c r="J38" s="8"/>
    </row>
    <row r="39" spans="2:10" s="10" customFormat="1" x14ac:dyDescent="0.25">
      <c r="B39" s="8"/>
      <c r="C39" s="8"/>
      <c r="D39" s="8"/>
      <c r="E39" s="8"/>
      <c r="F39" s="8"/>
      <c r="G39" s="8"/>
      <c r="H39" s="8"/>
      <c r="I39" s="8"/>
      <c r="J39" s="8"/>
    </row>
    <row r="40" spans="2:10" s="10" customFormat="1" x14ac:dyDescent="0.25">
      <c r="B40" s="8"/>
      <c r="C40" s="8"/>
      <c r="D40" s="8"/>
      <c r="E40" s="8"/>
      <c r="F40" s="8"/>
      <c r="G40" s="8"/>
      <c r="H40" s="8"/>
      <c r="I40" s="8"/>
      <c r="J40" s="8"/>
    </row>
    <row r="41" spans="2:10" s="10" customFormat="1" x14ac:dyDescent="0.25">
      <c r="B41" s="8"/>
      <c r="C41" s="8"/>
      <c r="D41" s="8"/>
      <c r="E41" s="8"/>
      <c r="F41" s="8"/>
      <c r="G41" s="8"/>
      <c r="H41" s="8"/>
      <c r="I41" s="8"/>
      <c r="J41" s="8"/>
    </row>
    <row r="42" spans="2:10" s="10" customFormat="1" x14ac:dyDescent="0.25">
      <c r="B42" s="8"/>
      <c r="C42" s="8"/>
      <c r="D42" s="8"/>
      <c r="E42" s="8"/>
      <c r="F42" s="8"/>
      <c r="G42" s="8"/>
      <c r="H42" s="8"/>
      <c r="I42" s="8"/>
      <c r="J42" s="8"/>
    </row>
    <row r="43" spans="2:10" s="10" customFormat="1" x14ac:dyDescent="0.25"/>
    <row r="44" spans="2:10" s="10" customFormat="1" x14ac:dyDescent="0.25"/>
    <row r="45" spans="2:10" s="10" customFormat="1" x14ac:dyDescent="0.25"/>
    <row r="46" spans="2:10" s="10" customFormat="1" x14ac:dyDescent="0.25"/>
    <row r="47" spans="2:10" s="10" customFormat="1" x14ac:dyDescent="0.25"/>
    <row r="48" spans="2:10" s="10" customFormat="1" x14ac:dyDescent="0.25"/>
    <row r="49" spans="2:10" s="10" customFormat="1" x14ac:dyDescent="0.25"/>
    <row r="50" spans="2:10" s="10" customFormat="1" x14ac:dyDescent="0.25"/>
    <row r="51" spans="2:10" x14ac:dyDescent="0.25">
      <c r="B51" s="10"/>
      <c r="C51" s="10"/>
      <c r="D51" s="10"/>
      <c r="E51" s="10"/>
      <c r="F51" s="10"/>
      <c r="G51" s="10"/>
      <c r="H51" s="10"/>
      <c r="I51" s="10"/>
      <c r="J51" s="10"/>
    </row>
  </sheetData>
  <mergeCells count="1">
    <mergeCell ref="J7:K7"/>
  </mergeCells>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8A61C-1657-4AE4-9CB3-96A310F76978}">
  <sheetPr>
    <pageSetUpPr fitToPage="1"/>
  </sheetPr>
  <dimension ref="B1:H27"/>
  <sheetViews>
    <sheetView showGridLines="0" view="pageBreakPreview" zoomScaleNormal="100" zoomScaleSheetLayoutView="100" workbookViewId="0">
      <selection activeCell="A2" sqref="A2"/>
    </sheetView>
  </sheetViews>
  <sheetFormatPr defaultColWidth="9.109375" defaultRowHeight="14.4" x14ac:dyDescent="0.3"/>
  <cols>
    <col min="1" max="1" width="9.109375" style="140"/>
    <col min="2" max="2" width="53.109375" style="140" bestFit="1" customWidth="1"/>
    <col min="3" max="3" width="11.33203125" style="140" customWidth="1"/>
    <col min="4" max="4" width="2.5546875" style="140" customWidth="1"/>
    <col min="5" max="5" width="11.33203125" style="140" customWidth="1"/>
    <col min="6" max="6" width="9.33203125" style="140" bestFit="1" customWidth="1"/>
    <col min="7" max="16384" width="9.109375" style="140"/>
  </cols>
  <sheetData>
    <row r="1" spans="2:8" ht="43.2" customHeight="1" x14ac:dyDescent="0.3">
      <c r="B1" s="171" t="s">
        <v>163</v>
      </c>
      <c r="C1" s="171"/>
      <c r="D1" s="171"/>
      <c r="E1" s="171"/>
    </row>
    <row r="3" spans="2:8" x14ac:dyDescent="0.3">
      <c r="C3" s="141"/>
      <c r="D3" s="141"/>
      <c r="E3" s="141"/>
    </row>
    <row r="4" spans="2:8" ht="28.8" x14ac:dyDescent="0.3">
      <c r="C4" s="142" t="s">
        <v>133</v>
      </c>
      <c r="D4" s="143"/>
      <c r="E4" s="142" t="s">
        <v>144</v>
      </c>
    </row>
    <row r="5" spans="2:8" ht="7.5" customHeight="1" x14ac:dyDescent="0.3">
      <c r="C5" s="141"/>
      <c r="D5" s="141"/>
      <c r="E5" s="141"/>
    </row>
    <row r="6" spans="2:8" x14ac:dyDescent="0.3">
      <c r="B6" s="140" t="s">
        <v>152</v>
      </c>
      <c r="C6" s="145">
        <v>420264.91230784898</v>
      </c>
      <c r="D6" s="144"/>
      <c r="E6" s="145">
        <v>536743.01366088598</v>
      </c>
      <c r="F6" s="145"/>
      <c r="H6" s="146"/>
    </row>
    <row r="7" spans="2:8" ht="5.4" customHeight="1" x14ac:dyDescent="0.3">
      <c r="C7" s="144"/>
      <c r="D7" s="144"/>
      <c r="E7" s="144"/>
    </row>
    <row r="8" spans="2:8" x14ac:dyDescent="0.3">
      <c r="B8" s="140" t="s">
        <v>153</v>
      </c>
      <c r="C8" s="144">
        <v>16355.21807538836</v>
      </c>
      <c r="D8" s="144"/>
      <c r="E8" s="147">
        <v>84305.780990716506</v>
      </c>
    </row>
    <row r="9" spans="2:8" x14ac:dyDescent="0.3">
      <c r="B9" s="148" t="s">
        <v>97</v>
      </c>
      <c r="C9" s="144">
        <f>C8*0.9</f>
        <v>14719.696267849524</v>
      </c>
      <c r="D9" s="144"/>
      <c r="E9" s="147">
        <f t="shared" ref="E9" si="0">E8*0.9</f>
        <v>75875.202891644862</v>
      </c>
    </row>
    <row r="10" spans="2:8" x14ac:dyDescent="0.3">
      <c r="B10" s="148" t="s">
        <v>14</v>
      </c>
      <c r="C10" s="144">
        <f>C8-C9</f>
        <v>1635.5218075388366</v>
      </c>
      <c r="D10" s="144"/>
      <c r="E10" s="147">
        <f t="shared" ref="E10" si="1">E8-E9</f>
        <v>8430.5780990716448</v>
      </c>
    </row>
    <row r="11" spans="2:8" ht="5.4" customHeight="1" x14ac:dyDescent="0.3">
      <c r="C11" s="144"/>
      <c r="D11" s="144"/>
      <c r="E11" s="147"/>
    </row>
    <row r="12" spans="2:8" x14ac:dyDescent="0.3">
      <c r="B12" s="140" t="s">
        <v>145</v>
      </c>
      <c r="C12" s="144"/>
      <c r="D12" s="144"/>
      <c r="E12" s="147"/>
    </row>
    <row r="13" spans="2:8" x14ac:dyDescent="0.3">
      <c r="B13" s="148" t="s">
        <v>146</v>
      </c>
      <c r="C13" s="149">
        <v>0.14668</v>
      </c>
      <c r="D13" s="150"/>
      <c r="E13" s="151">
        <v>0.18136250357142855</v>
      </c>
    </row>
    <row r="14" spans="2:8" x14ac:dyDescent="0.3">
      <c r="B14" s="148" t="s">
        <v>147</v>
      </c>
      <c r="C14" s="149">
        <v>0.26329999999999998</v>
      </c>
      <c r="D14" s="150"/>
      <c r="E14" s="151">
        <v>0.20506710312413046</v>
      </c>
    </row>
    <row r="15" spans="2:8" s="152" customFormat="1" x14ac:dyDescent="0.3">
      <c r="B15" s="152" t="s">
        <v>154</v>
      </c>
      <c r="C15" s="153">
        <f>C9*C13+C10*C14</f>
        <v>2589.7179404931439</v>
      </c>
      <c r="D15" s="154"/>
      <c r="E15" s="155">
        <f t="shared" ref="E15" si="2">E9*E13+E10*E14</f>
        <v>15489.750983857168</v>
      </c>
    </row>
    <row r="16" spans="2:8" ht="5.4" customHeight="1" x14ac:dyDescent="0.3">
      <c r="C16" s="144"/>
      <c r="D16" s="145"/>
      <c r="E16" s="147"/>
    </row>
    <row r="17" spans="2:7" x14ac:dyDescent="0.3">
      <c r="B17" s="156" t="s">
        <v>155</v>
      </c>
    </row>
    <row r="18" spans="2:7" x14ac:dyDescent="0.3">
      <c r="B18" s="148" t="s">
        <v>148</v>
      </c>
      <c r="C18" s="144">
        <v>146</v>
      </c>
      <c r="D18" s="145"/>
      <c r="E18" s="147">
        <v>198</v>
      </c>
    </row>
    <row r="19" spans="2:7" x14ac:dyDescent="0.3">
      <c r="B19" s="148" t="s">
        <v>149</v>
      </c>
      <c r="C19" s="144">
        <v>67</v>
      </c>
      <c r="D19" s="145"/>
      <c r="E19" s="147">
        <v>0</v>
      </c>
    </row>
    <row r="20" spans="2:7" ht="5.4" customHeight="1" x14ac:dyDescent="0.3">
      <c r="C20" s="144"/>
      <c r="D20" s="145"/>
      <c r="E20" s="147"/>
    </row>
    <row r="21" spans="2:7" x14ac:dyDescent="0.3">
      <c r="B21" s="152" t="s">
        <v>156</v>
      </c>
      <c r="C21" s="155">
        <f>C18*C14+C19*C13</f>
        <v>48.269359999999992</v>
      </c>
      <c r="D21" s="154"/>
      <c r="E21" s="155">
        <f>E18*E14+E19*E13</f>
        <v>40.603286418577831</v>
      </c>
    </row>
    <row r="22" spans="2:7" ht="5.4" customHeight="1" x14ac:dyDescent="0.3">
      <c r="C22" s="158"/>
      <c r="D22" s="157"/>
      <c r="E22" s="159"/>
    </row>
    <row r="23" spans="2:7" s="152" customFormat="1" ht="15" thickBot="1" x14ac:dyDescent="0.35">
      <c r="B23" s="152" t="s">
        <v>157</v>
      </c>
      <c r="C23" s="160">
        <f>C15+C21</f>
        <v>2637.9873004931437</v>
      </c>
      <c r="D23" s="161"/>
      <c r="E23" s="160">
        <f>E15+E21</f>
        <v>15530.354270275746</v>
      </c>
    </row>
    <row r="24" spans="2:7" s="152" customFormat="1" ht="5.4" customHeight="1" x14ac:dyDescent="0.3">
      <c r="C24" s="161"/>
      <c r="D24" s="161"/>
      <c r="E24" s="161"/>
    </row>
    <row r="25" spans="2:7" x14ac:dyDescent="0.3">
      <c r="B25" s="140" t="s">
        <v>158</v>
      </c>
      <c r="C25" s="162"/>
      <c r="D25" s="162"/>
      <c r="E25" s="162">
        <f>E23-C23</f>
        <v>12892.366969782603</v>
      </c>
    </row>
    <row r="26" spans="2:7" x14ac:dyDescent="0.3">
      <c r="B26" s="148" t="s">
        <v>150</v>
      </c>
      <c r="C26" s="162"/>
      <c r="D26" s="162"/>
      <c r="E26" s="163">
        <f>((E9+E19)*C13+(E10+E18)*C14)-C23</f>
        <v>10763.292073138889</v>
      </c>
      <c r="G26" s="164"/>
    </row>
    <row r="27" spans="2:7" x14ac:dyDescent="0.3">
      <c r="B27" s="148" t="s">
        <v>151</v>
      </c>
      <c r="C27" s="162"/>
      <c r="D27" s="162"/>
      <c r="E27" s="162">
        <f>-(((E9+E19)*C13+(E10+E18)*C14)-E23)</f>
        <v>2129.0748966437131</v>
      </c>
      <c r="G27" s="164"/>
    </row>
  </sheetData>
  <mergeCells count="1">
    <mergeCell ref="B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2:Q44"/>
  <sheetViews>
    <sheetView view="pageBreakPreview" zoomScaleNormal="100" zoomScaleSheetLayoutView="100" workbookViewId="0">
      <selection activeCell="B3" sqref="B3"/>
    </sheetView>
  </sheetViews>
  <sheetFormatPr defaultColWidth="9.109375" defaultRowHeight="13.2" x14ac:dyDescent="0.25"/>
  <cols>
    <col min="1" max="1" width="9.109375" style="7"/>
    <col min="2" max="2" width="35.6640625" style="7" customWidth="1"/>
    <col min="3" max="3" width="1.44140625" style="7" customWidth="1"/>
    <col min="4" max="4" width="11.33203125" style="7" customWidth="1"/>
    <col min="5" max="5" width="1.44140625" style="26" customWidth="1"/>
    <col min="6" max="6" width="11.33203125" style="7" customWidth="1"/>
    <col min="7" max="8" width="11.33203125" style="26" customWidth="1"/>
    <col min="9" max="9" width="1.44140625" style="26" customWidth="1"/>
    <col min="10" max="10" width="11.33203125" style="26" customWidth="1"/>
    <col min="11" max="11" width="11.33203125" style="7" customWidth="1"/>
    <col min="12" max="12" width="2.6640625" style="7" customWidth="1"/>
    <col min="13" max="16384" width="9.109375" style="7"/>
  </cols>
  <sheetData>
    <row r="2" spans="2:17" x14ac:dyDescent="0.25">
      <c r="B2" s="26"/>
      <c r="C2" s="26"/>
      <c r="D2" s="26"/>
      <c r="F2" s="26"/>
      <c r="K2" s="26"/>
    </row>
    <row r="3" spans="2:17" s="1" customFormat="1" ht="15" x14ac:dyDescent="0.25">
      <c r="B3" s="124" t="s">
        <v>18</v>
      </c>
      <c r="C3" s="124"/>
      <c r="D3" s="124"/>
      <c r="E3" s="124"/>
      <c r="F3" s="124"/>
      <c r="G3" s="124"/>
      <c r="H3" s="124"/>
      <c r="I3" s="124"/>
      <c r="J3" s="124"/>
      <c r="K3" s="124"/>
    </row>
    <row r="4" spans="2:17" s="1" customFormat="1" ht="15" x14ac:dyDescent="0.25">
      <c r="B4" s="122" t="s">
        <v>81</v>
      </c>
      <c r="C4" s="122"/>
      <c r="D4" s="122"/>
      <c r="E4" s="122"/>
      <c r="F4" s="122"/>
      <c r="G4" s="122"/>
      <c r="H4" s="122"/>
      <c r="I4" s="122"/>
      <c r="J4" s="122"/>
      <c r="K4" s="122"/>
    </row>
    <row r="5" spans="2:17" s="2" customFormat="1" ht="15.75" customHeight="1" x14ac:dyDescent="0.25">
      <c r="B5" s="123" t="s">
        <v>1</v>
      </c>
      <c r="C5" s="123"/>
      <c r="D5" s="123"/>
      <c r="E5" s="123"/>
      <c r="F5" s="123"/>
      <c r="G5" s="123"/>
      <c r="H5" s="123"/>
      <c r="I5" s="123"/>
      <c r="J5" s="123"/>
      <c r="K5" s="123"/>
    </row>
    <row r="6" spans="2:17" ht="11.25" customHeight="1" x14ac:dyDescent="0.25">
      <c r="B6" s="3"/>
      <c r="C6" s="4"/>
      <c r="D6" s="5"/>
      <c r="E6" s="6"/>
      <c r="F6" s="5"/>
      <c r="G6" s="6"/>
      <c r="H6" s="6"/>
      <c r="I6" s="6"/>
      <c r="J6" s="6"/>
      <c r="K6" s="5"/>
    </row>
    <row r="7" spans="2:17" s="10" customFormat="1" x14ac:dyDescent="0.25">
      <c r="B7" s="8"/>
      <c r="C7" s="8"/>
      <c r="D7" s="9"/>
      <c r="E7" s="9"/>
      <c r="F7" s="104"/>
      <c r="G7" s="116"/>
      <c r="H7" s="165"/>
      <c r="I7" s="9"/>
      <c r="J7" s="166" t="s">
        <v>87</v>
      </c>
      <c r="K7" s="166"/>
      <c r="N7" s="11"/>
      <c r="O7" s="11"/>
      <c r="P7" s="11"/>
      <c r="Q7" s="11"/>
    </row>
    <row r="8" spans="2:17" s="10" customFormat="1" ht="25.5" customHeight="1" x14ac:dyDescent="0.25">
      <c r="B8" s="8"/>
      <c r="C8" s="8"/>
      <c r="D8" s="12" t="s">
        <v>133</v>
      </c>
      <c r="E8" s="13"/>
      <c r="F8" s="12" t="s">
        <v>132</v>
      </c>
      <c r="G8" s="12" t="s">
        <v>137</v>
      </c>
      <c r="H8" s="12" t="s">
        <v>140</v>
      </c>
      <c r="I8" s="13">
        <v>0</v>
      </c>
      <c r="J8" s="12" t="s">
        <v>138</v>
      </c>
      <c r="K8" s="12" t="s">
        <v>139</v>
      </c>
    </row>
    <row r="9" spans="2:17" s="10" customFormat="1" ht="29.25" customHeight="1" x14ac:dyDescent="0.25">
      <c r="B9" s="8" t="s">
        <v>4</v>
      </c>
      <c r="C9" s="8"/>
      <c r="D9" s="14">
        <v>11932.360083596141</v>
      </c>
      <c r="E9" s="15"/>
      <c r="F9" s="14">
        <f>'3.5'!F9+'3.6'!F9+'3.7'!F9+'3.8'!F9+'3.9'!F9</f>
        <v>12082.927319999999</v>
      </c>
      <c r="G9" s="14">
        <f>'3.5'!G9+'3.6'!G9+'3.7'!G9+'3.8'!G9+'3.9'!G9</f>
        <v>11863.48876</v>
      </c>
      <c r="H9" s="14">
        <f>'3.5'!H9+'3.6'!H9+'3.7'!H9+'3.8'!H9+'3.9'!H9</f>
        <v>12726.801012407421</v>
      </c>
      <c r="I9" s="15"/>
      <c r="J9" s="14">
        <f>'3.5'!J9+'3.6'!J9+'3.7'!J9+'3.8'!J9+'3.9'!J9</f>
        <v>13310.010586503478</v>
      </c>
      <c r="K9" s="14">
        <f>'3.5'!K9+'3.6'!K9+'3.7'!K9+'3.8'!K9+'3.9'!K9</f>
        <v>13310.010586503478</v>
      </c>
      <c r="M9" s="11"/>
      <c r="N9" s="16"/>
      <c r="O9" s="17"/>
      <c r="P9" s="16"/>
      <c r="Q9" s="17"/>
    </row>
    <row r="10" spans="2:17" s="10" customFormat="1" ht="28.5" customHeight="1" x14ac:dyDescent="0.25">
      <c r="B10" s="10" t="s">
        <v>7</v>
      </c>
      <c r="C10" s="8"/>
      <c r="D10" s="18">
        <v>1798.73</v>
      </c>
      <c r="E10" s="19"/>
      <c r="F10" s="18">
        <v>3299.5793199999998</v>
      </c>
      <c r="G10" s="18">
        <v>3934.9111000000003</v>
      </c>
      <c r="H10" s="18">
        <v>4875.9636780000028</v>
      </c>
      <c r="I10" s="18"/>
      <c r="J10" s="18">
        <v>5977.8940000000002</v>
      </c>
      <c r="K10" s="18">
        <v>5977.8940000000002</v>
      </c>
      <c r="M10" s="11"/>
      <c r="N10" s="16"/>
      <c r="O10" s="17"/>
      <c r="P10" s="16"/>
      <c r="Q10" s="17"/>
    </row>
    <row r="11" spans="2:17" s="10" customFormat="1" ht="30" customHeight="1" x14ac:dyDescent="0.25">
      <c r="B11" s="8" t="s">
        <v>8</v>
      </c>
      <c r="C11" s="8"/>
      <c r="D11" s="18">
        <v>1419.0645</v>
      </c>
      <c r="E11" s="19"/>
      <c r="F11" s="18">
        <v>1058.4353100000001</v>
      </c>
      <c r="G11" s="18">
        <v>1304.302625</v>
      </c>
      <c r="H11" s="18">
        <v>1402.8690000000008</v>
      </c>
      <c r="I11" s="18"/>
      <c r="J11" s="18">
        <v>1394.15</v>
      </c>
      <c r="K11" s="18">
        <v>1394.15</v>
      </c>
      <c r="M11" s="11"/>
      <c r="N11" s="16"/>
      <c r="O11" s="17"/>
      <c r="P11" s="16"/>
      <c r="Q11" s="17"/>
    </row>
    <row r="12" spans="2:17" s="10" customFormat="1" ht="27.75" customHeight="1" x14ac:dyDescent="0.25">
      <c r="B12" s="8" t="s">
        <v>9</v>
      </c>
      <c r="C12" s="8"/>
      <c r="D12" s="18">
        <v>535.2145000000005</v>
      </c>
      <c r="E12" s="19"/>
      <c r="F12" s="18">
        <v>448.83097000000004</v>
      </c>
      <c r="G12" s="18">
        <v>292.65457500000002</v>
      </c>
      <c r="H12" s="18">
        <v>536.32300000000112</v>
      </c>
      <c r="I12" s="18"/>
      <c r="J12" s="18">
        <v>490.99999999999994</v>
      </c>
      <c r="K12" s="18">
        <v>490.99999999999994</v>
      </c>
      <c r="M12" s="11"/>
      <c r="N12" s="16"/>
      <c r="O12" s="17"/>
      <c r="P12" s="16"/>
      <c r="Q12" s="17"/>
    </row>
    <row r="13" spans="2:17" s="10" customFormat="1" ht="22.5" customHeight="1" x14ac:dyDescent="0.25">
      <c r="B13" s="8" t="s">
        <v>51</v>
      </c>
      <c r="C13" s="8"/>
      <c r="D13" s="18">
        <v>1219.4612118000005</v>
      </c>
      <c r="E13" s="19"/>
      <c r="F13" s="18">
        <v>1395.4224400000001</v>
      </c>
      <c r="G13" s="18">
        <v>1529.78232</v>
      </c>
      <c r="H13" s="18">
        <v>1352.4799999999977</v>
      </c>
      <c r="I13" s="18"/>
      <c r="J13" s="18">
        <v>1391.107</v>
      </c>
      <c r="K13" s="18">
        <v>1391.107</v>
      </c>
      <c r="M13" s="11"/>
      <c r="N13" s="16"/>
      <c r="O13" s="17"/>
      <c r="P13" s="16"/>
      <c r="Q13" s="17"/>
    </row>
    <row r="14" spans="2:17" s="10" customFormat="1" ht="26.25" customHeight="1" x14ac:dyDescent="0.25">
      <c r="B14" s="8" t="s">
        <v>10</v>
      </c>
      <c r="C14" s="8"/>
      <c r="D14" s="18">
        <f>'3.9'!D26-'3.9'!D9</f>
        <v>3001.4437066666678</v>
      </c>
      <c r="E14" s="19"/>
      <c r="F14" s="18">
        <v>3016.1498800000004</v>
      </c>
      <c r="G14" s="18">
        <v>3365.4798600000004</v>
      </c>
      <c r="H14" s="18">
        <v>3490.6469999999999</v>
      </c>
      <c r="I14" s="18"/>
      <c r="J14" s="18">
        <v>3857.9389999999999</v>
      </c>
      <c r="K14" s="18">
        <v>3857.9389999999999</v>
      </c>
      <c r="M14" s="11"/>
      <c r="N14" s="16"/>
      <c r="O14" s="17"/>
      <c r="P14" s="16"/>
      <c r="Q14" s="17"/>
    </row>
    <row r="15" spans="2:17" s="10" customFormat="1" ht="30" customHeight="1" x14ac:dyDescent="0.25">
      <c r="B15" s="20" t="s">
        <v>11</v>
      </c>
      <c r="C15" s="8"/>
      <c r="D15" s="18">
        <f>'3.10'!D11</f>
        <v>1510.4090000000001</v>
      </c>
      <c r="E15" s="18"/>
      <c r="F15" s="18">
        <f>'3.10'!F11</f>
        <v>1524.8253766666667</v>
      </c>
      <c r="G15" s="19">
        <f>'3.10'!G11</f>
        <v>1595.5529300000001</v>
      </c>
      <c r="H15" s="19">
        <f>'3.10'!H11</f>
        <v>1778.3461266666668</v>
      </c>
      <c r="I15" s="19"/>
      <c r="J15" s="19">
        <f>'3.10'!J11</f>
        <v>1902.0736550000004</v>
      </c>
      <c r="K15" s="18">
        <f>'3.10'!K11</f>
        <v>2258.6016550000004</v>
      </c>
      <c r="M15" s="11"/>
      <c r="N15" s="16"/>
      <c r="O15" s="17"/>
      <c r="P15" s="16"/>
      <c r="Q15" s="17"/>
    </row>
    <row r="16" spans="2:17" s="10" customFormat="1" ht="22.5" customHeight="1" x14ac:dyDescent="0.25">
      <c r="B16" s="8" t="s">
        <v>12</v>
      </c>
      <c r="C16" s="8"/>
      <c r="D16" s="18">
        <f>'3.12'!D9</f>
        <v>708.13965357545919</v>
      </c>
      <c r="E16" s="18"/>
      <c r="F16" s="18">
        <f>'3.12'!F9</f>
        <v>670.86845243333323</v>
      </c>
      <c r="G16" s="18">
        <f>'3.12'!G9</f>
        <v>672.54982999999982</v>
      </c>
      <c r="H16" s="18">
        <f>'3.12'!H9</f>
        <v>739.45727411666655</v>
      </c>
      <c r="I16" s="19"/>
      <c r="J16" s="18">
        <f>'3.12'!J9</f>
        <v>749.75450131960019</v>
      </c>
      <c r="K16" s="18">
        <f>'3.12'!K9</f>
        <v>749.75450131960019</v>
      </c>
      <c r="M16" s="11"/>
      <c r="N16" s="16"/>
      <c r="O16" s="17"/>
      <c r="P16" s="16"/>
      <c r="Q16" s="17"/>
    </row>
    <row r="17" spans="2:16" s="10" customFormat="1" ht="22.5" customHeight="1" thickBot="1" x14ac:dyDescent="0.3">
      <c r="B17" s="21" t="s">
        <v>92</v>
      </c>
      <c r="C17" s="8"/>
      <c r="D17" s="22">
        <f>SUM(D9:D16)</f>
        <v>22124.822655638265</v>
      </c>
      <c r="E17" s="15"/>
      <c r="F17" s="22">
        <f>SUM(F9:F16)</f>
        <v>23497.039069099999</v>
      </c>
      <c r="G17" s="22">
        <f>SUM(G9:G16)</f>
        <v>24558.722000000002</v>
      </c>
      <c r="H17" s="22">
        <f>SUM(H9:H16)</f>
        <v>26902.887091190762</v>
      </c>
      <c r="I17" s="15"/>
      <c r="J17" s="22">
        <f>SUM(J9:J16)</f>
        <v>29073.928742823078</v>
      </c>
      <c r="K17" s="22">
        <f>SUM(K9:K16)</f>
        <v>29430.45674282308</v>
      </c>
      <c r="N17" s="16"/>
      <c r="O17" s="16"/>
      <c r="P17" s="16"/>
    </row>
    <row r="18" spans="2:16" ht="13.8" thickTop="1" x14ac:dyDescent="0.25">
      <c r="D18" s="25"/>
      <c r="F18" s="25"/>
      <c r="G18" s="25"/>
      <c r="H18" s="25"/>
      <c r="I18" s="25"/>
      <c r="J18" s="25"/>
      <c r="K18" s="25"/>
    </row>
    <row r="19" spans="2:16" x14ac:dyDescent="0.25">
      <c r="F19" s="28"/>
      <c r="G19" s="28"/>
      <c r="H19" s="28"/>
      <c r="J19" s="29"/>
      <c r="K19" s="25"/>
    </row>
    <row r="20" spans="2:16" x14ac:dyDescent="0.25">
      <c r="F20" s="25"/>
      <c r="G20" s="30"/>
      <c r="H20" s="30"/>
      <c r="K20" s="25"/>
    </row>
    <row r="26" spans="2:16" x14ac:dyDescent="0.25">
      <c r="E26" s="31"/>
      <c r="F26" s="31"/>
      <c r="G26" s="31"/>
      <c r="H26" s="31"/>
      <c r="I26" s="31"/>
      <c r="J26" s="31"/>
      <c r="K26" s="31"/>
    </row>
    <row r="27" spans="2:16" x14ac:dyDescent="0.25">
      <c r="E27" s="32"/>
      <c r="F27" s="32"/>
      <c r="G27" s="32"/>
      <c r="H27" s="32"/>
      <c r="J27" s="32"/>
      <c r="K27" s="32"/>
    </row>
    <row r="38" spans="9:11" x14ac:dyDescent="0.25">
      <c r="K38" s="25"/>
    </row>
    <row r="39" spans="9:11" x14ac:dyDescent="0.25">
      <c r="K39" s="25"/>
    </row>
    <row r="40" spans="9:11" x14ac:dyDescent="0.25">
      <c r="I40" s="25"/>
      <c r="J40" s="25"/>
      <c r="K40" s="25"/>
    </row>
    <row r="41" spans="9:11" x14ac:dyDescent="0.25">
      <c r="I41" s="25"/>
      <c r="J41" s="25"/>
      <c r="K41" s="25"/>
    </row>
    <row r="42" spans="9:11" x14ac:dyDescent="0.25">
      <c r="K42" s="25"/>
    </row>
    <row r="43" spans="9:11" x14ac:dyDescent="0.25">
      <c r="K43" s="25"/>
    </row>
    <row r="44" spans="9:11" x14ac:dyDescent="0.25">
      <c r="K44" s="25"/>
    </row>
  </sheetData>
  <mergeCells count="1">
    <mergeCell ref="J7:K7"/>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3:P39"/>
  <sheetViews>
    <sheetView view="pageBreakPreview" zoomScale="115" zoomScaleNormal="100" zoomScaleSheetLayoutView="115" workbookViewId="0">
      <selection activeCell="B1" sqref="B1"/>
    </sheetView>
  </sheetViews>
  <sheetFormatPr defaultRowHeight="13.2" x14ac:dyDescent="0.25"/>
  <cols>
    <col min="1" max="1" width="9.109375" style="42"/>
    <col min="2" max="2" width="31.44140625" style="42" customWidth="1"/>
    <col min="3" max="3" width="1.5546875" style="42" customWidth="1"/>
    <col min="4" max="4" width="11.33203125" style="58" customWidth="1"/>
    <col min="5" max="5" width="1.44140625" style="58" customWidth="1"/>
    <col min="6" max="8" width="11.33203125" style="42" customWidth="1"/>
    <col min="9" max="9" width="1.44140625" style="42" customWidth="1"/>
    <col min="10" max="10" width="11.33203125" style="42" customWidth="1"/>
    <col min="11" max="11" width="4.88671875" style="42" customWidth="1"/>
    <col min="12" max="247" width="9.109375" style="42"/>
    <col min="248" max="248" width="3" style="42" customWidth="1"/>
    <col min="249" max="249" width="31.5546875" style="42" bestFit="1" customWidth="1"/>
    <col min="250" max="250" width="5.44140625" style="42" bestFit="1" customWidth="1"/>
    <col min="251" max="251" width="7.109375" style="42" customWidth="1"/>
    <col min="252" max="252" width="7.6640625" style="42" customWidth="1"/>
    <col min="253" max="253" width="7.109375" style="42" customWidth="1"/>
    <col min="254" max="254" width="6.6640625" style="42" customWidth="1"/>
    <col min="255" max="255" width="7.109375" style="42" customWidth="1"/>
    <col min="256" max="257" width="0" style="42" hidden="1" customWidth="1"/>
    <col min="258" max="258" width="6.6640625" style="42" customWidth="1"/>
    <col min="259" max="260" width="0" style="42" hidden="1" customWidth="1"/>
    <col min="261" max="261" width="6.88671875" style="42" customWidth="1"/>
    <col min="262" max="262" width="4.88671875" style="42" customWidth="1"/>
    <col min="263" max="503" width="9.109375" style="42"/>
    <col min="504" max="504" width="3" style="42" customWidth="1"/>
    <col min="505" max="505" width="31.5546875" style="42" bestFit="1" customWidth="1"/>
    <col min="506" max="506" width="5.44140625" style="42" bestFit="1" customWidth="1"/>
    <col min="507" max="507" width="7.109375" style="42" customWidth="1"/>
    <col min="508" max="508" width="7.6640625" style="42" customWidth="1"/>
    <col min="509" max="509" width="7.109375" style="42" customWidth="1"/>
    <col min="510" max="510" width="6.6640625" style="42" customWidth="1"/>
    <col min="511" max="511" width="7.109375" style="42" customWidth="1"/>
    <col min="512" max="513" width="0" style="42" hidden="1" customWidth="1"/>
    <col min="514" max="514" width="6.6640625" style="42" customWidth="1"/>
    <col min="515" max="516" width="0" style="42" hidden="1" customWidth="1"/>
    <col min="517" max="517" width="6.88671875" style="42" customWidth="1"/>
    <col min="518" max="518" width="4.88671875" style="42" customWidth="1"/>
    <col min="519" max="759" width="9.109375" style="42"/>
    <col min="760" max="760" width="3" style="42" customWidth="1"/>
    <col min="761" max="761" width="31.5546875" style="42" bestFit="1" customWidth="1"/>
    <col min="762" max="762" width="5.44140625" style="42" bestFit="1" customWidth="1"/>
    <col min="763" max="763" width="7.109375" style="42" customWidth="1"/>
    <col min="764" max="764" width="7.6640625" style="42" customWidth="1"/>
    <col min="765" max="765" width="7.109375" style="42" customWidth="1"/>
    <col min="766" max="766" width="6.6640625" style="42" customWidth="1"/>
    <col min="767" max="767" width="7.109375" style="42" customWidth="1"/>
    <col min="768" max="769" width="0" style="42" hidden="1" customWidth="1"/>
    <col min="770" max="770" width="6.6640625" style="42" customWidth="1"/>
    <col min="771" max="772" width="0" style="42" hidden="1" customWidth="1"/>
    <col min="773" max="773" width="6.88671875" style="42" customWidth="1"/>
    <col min="774" max="774" width="4.88671875" style="42" customWidth="1"/>
    <col min="775" max="1015" width="9.109375" style="42"/>
    <col min="1016" max="1016" width="3" style="42" customWidth="1"/>
    <col min="1017" max="1017" width="31.5546875" style="42" bestFit="1" customWidth="1"/>
    <col min="1018" max="1018" width="5.44140625" style="42" bestFit="1" customWidth="1"/>
    <col min="1019" max="1019" width="7.109375" style="42" customWidth="1"/>
    <col min="1020" max="1020" width="7.6640625" style="42" customWidth="1"/>
    <col min="1021" max="1021" width="7.109375" style="42" customWidth="1"/>
    <col min="1022" max="1022" width="6.6640625" style="42" customWidth="1"/>
    <col min="1023" max="1023" width="7.109375" style="42" customWidth="1"/>
    <col min="1024" max="1025" width="0" style="42" hidden="1" customWidth="1"/>
    <col min="1026" max="1026" width="6.6640625" style="42" customWidth="1"/>
    <col min="1027" max="1028" width="0" style="42" hidden="1" customWidth="1"/>
    <col min="1029" max="1029" width="6.88671875" style="42" customWidth="1"/>
    <col min="1030" max="1030" width="4.88671875" style="42" customWidth="1"/>
    <col min="1031" max="1271" width="9.109375" style="42"/>
    <col min="1272" max="1272" width="3" style="42" customWidth="1"/>
    <col min="1273" max="1273" width="31.5546875" style="42" bestFit="1" customWidth="1"/>
    <col min="1274" max="1274" width="5.44140625" style="42" bestFit="1" customWidth="1"/>
    <col min="1275" max="1275" width="7.109375" style="42" customWidth="1"/>
    <col min="1276" max="1276" width="7.6640625" style="42" customWidth="1"/>
    <col min="1277" max="1277" width="7.109375" style="42" customWidth="1"/>
    <col min="1278" max="1278" width="6.6640625" style="42" customWidth="1"/>
    <col min="1279" max="1279" width="7.109375" style="42" customWidth="1"/>
    <col min="1280" max="1281" width="0" style="42" hidden="1" customWidth="1"/>
    <col min="1282" max="1282" width="6.6640625" style="42" customWidth="1"/>
    <col min="1283" max="1284" width="0" style="42" hidden="1" customWidth="1"/>
    <col min="1285" max="1285" width="6.88671875" style="42" customWidth="1"/>
    <col min="1286" max="1286" width="4.88671875" style="42" customWidth="1"/>
    <col min="1287" max="1527" width="9.109375" style="42"/>
    <col min="1528" max="1528" width="3" style="42" customWidth="1"/>
    <col min="1529" max="1529" width="31.5546875" style="42" bestFit="1" customWidth="1"/>
    <col min="1530" max="1530" width="5.44140625" style="42" bestFit="1" customWidth="1"/>
    <col min="1531" max="1531" width="7.109375" style="42" customWidth="1"/>
    <col min="1532" max="1532" width="7.6640625" style="42" customWidth="1"/>
    <col min="1533" max="1533" width="7.109375" style="42" customWidth="1"/>
    <col min="1534" max="1534" width="6.6640625" style="42" customWidth="1"/>
    <col min="1535" max="1535" width="7.109375" style="42" customWidth="1"/>
    <col min="1536" max="1537" width="0" style="42" hidden="1" customWidth="1"/>
    <col min="1538" max="1538" width="6.6640625" style="42" customWidth="1"/>
    <col min="1539" max="1540" width="0" style="42" hidden="1" customWidth="1"/>
    <col min="1541" max="1541" width="6.88671875" style="42" customWidth="1"/>
    <col min="1542" max="1542" width="4.88671875" style="42" customWidth="1"/>
    <col min="1543" max="1783" width="9.109375" style="42"/>
    <col min="1784" max="1784" width="3" style="42" customWidth="1"/>
    <col min="1785" max="1785" width="31.5546875" style="42" bestFit="1" customWidth="1"/>
    <col min="1786" max="1786" width="5.44140625" style="42" bestFit="1" customWidth="1"/>
    <col min="1787" max="1787" width="7.109375" style="42" customWidth="1"/>
    <col min="1788" max="1788" width="7.6640625" style="42" customWidth="1"/>
    <col min="1789" max="1789" width="7.109375" style="42" customWidth="1"/>
    <col min="1790" max="1790" width="6.6640625" style="42" customWidth="1"/>
    <col min="1791" max="1791" width="7.109375" style="42" customWidth="1"/>
    <col min="1792" max="1793" width="0" style="42" hidden="1" customWidth="1"/>
    <col min="1794" max="1794" width="6.6640625" style="42" customWidth="1"/>
    <col min="1795" max="1796" width="0" style="42" hidden="1" customWidth="1"/>
    <col min="1797" max="1797" width="6.88671875" style="42" customWidth="1"/>
    <col min="1798" max="1798" width="4.88671875" style="42" customWidth="1"/>
    <col min="1799" max="2039" width="9.109375" style="42"/>
    <col min="2040" max="2040" width="3" style="42" customWidth="1"/>
    <col min="2041" max="2041" width="31.5546875" style="42" bestFit="1" customWidth="1"/>
    <col min="2042" max="2042" width="5.44140625" style="42" bestFit="1" customWidth="1"/>
    <col min="2043" max="2043" width="7.109375" style="42" customWidth="1"/>
    <col min="2044" max="2044" width="7.6640625" style="42" customWidth="1"/>
    <col min="2045" max="2045" width="7.109375" style="42" customWidth="1"/>
    <col min="2046" max="2046" width="6.6640625" style="42" customWidth="1"/>
    <col min="2047" max="2047" width="7.109375" style="42" customWidth="1"/>
    <col min="2048" max="2049" width="0" style="42" hidden="1" customWidth="1"/>
    <col min="2050" max="2050" width="6.6640625" style="42" customWidth="1"/>
    <col min="2051" max="2052" width="0" style="42" hidden="1" customWidth="1"/>
    <col min="2053" max="2053" width="6.88671875" style="42" customWidth="1"/>
    <col min="2054" max="2054" width="4.88671875" style="42" customWidth="1"/>
    <col min="2055" max="2295" width="9.109375" style="42"/>
    <col min="2296" max="2296" width="3" style="42" customWidth="1"/>
    <col min="2297" max="2297" width="31.5546875" style="42" bestFit="1" customWidth="1"/>
    <col min="2298" max="2298" width="5.44140625" style="42" bestFit="1" customWidth="1"/>
    <col min="2299" max="2299" width="7.109375" style="42" customWidth="1"/>
    <col min="2300" max="2300" width="7.6640625" style="42" customWidth="1"/>
    <col min="2301" max="2301" width="7.109375" style="42" customWidth="1"/>
    <col min="2302" max="2302" width="6.6640625" style="42" customWidth="1"/>
    <col min="2303" max="2303" width="7.109375" style="42" customWidth="1"/>
    <col min="2304" max="2305" width="0" style="42" hidden="1" customWidth="1"/>
    <col min="2306" max="2306" width="6.6640625" style="42" customWidth="1"/>
    <col min="2307" max="2308" width="0" style="42" hidden="1" customWidth="1"/>
    <col min="2309" max="2309" width="6.88671875" style="42" customWidth="1"/>
    <col min="2310" max="2310" width="4.88671875" style="42" customWidth="1"/>
    <col min="2311" max="2551" width="9.109375" style="42"/>
    <col min="2552" max="2552" width="3" style="42" customWidth="1"/>
    <col min="2553" max="2553" width="31.5546875" style="42" bestFit="1" customWidth="1"/>
    <col min="2554" max="2554" width="5.44140625" style="42" bestFit="1" customWidth="1"/>
    <col min="2555" max="2555" width="7.109375" style="42" customWidth="1"/>
    <col min="2556" max="2556" width="7.6640625" style="42" customWidth="1"/>
    <col min="2557" max="2557" width="7.109375" style="42" customWidth="1"/>
    <col min="2558" max="2558" width="6.6640625" style="42" customWidth="1"/>
    <col min="2559" max="2559" width="7.109375" style="42" customWidth="1"/>
    <col min="2560" max="2561" width="0" style="42" hidden="1" customWidth="1"/>
    <col min="2562" max="2562" width="6.6640625" style="42" customWidth="1"/>
    <col min="2563" max="2564" width="0" style="42" hidden="1" customWidth="1"/>
    <col min="2565" max="2565" width="6.88671875" style="42" customWidth="1"/>
    <col min="2566" max="2566" width="4.88671875" style="42" customWidth="1"/>
    <col min="2567" max="2807" width="9.109375" style="42"/>
    <col min="2808" max="2808" width="3" style="42" customWidth="1"/>
    <col min="2809" max="2809" width="31.5546875" style="42" bestFit="1" customWidth="1"/>
    <col min="2810" max="2810" width="5.44140625" style="42" bestFit="1" customWidth="1"/>
    <col min="2811" max="2811" width="7.109375" style="42" customWidth="1"/>
    <col min="2812" max="2812" width="7.6640625" style="42" customWidth="1"/>
    <col min="2813" max="2813" width="7.109375" style="42" customWidth="1"/>
    <col min="2814" max="2814" width="6.6640625" style="42" customWidth="1"/>
    <col min="2815" max="2815" width="7.109375" style="42" customWidth="1"/>
    <col min="2816" max="2817" width="0" style="42" hidden="1" customWidth="1"/>
    <col min="2818" max="2818" width="6.6640625" style="42" customWidth="1"/>
    <col min="2819" max="2820" width="0" style="42" hidden="1" customWidth="1"/>
    <col min="2821" max="2821" width="6.88671875" style="42" customWidth="1"/>
    <col min="2822" max="2822" width="4.88671875" style="42" customWidth="1"/>
    <col min="2823" max="3063" width="9.109375" style="42"/>
    <col min="3064" max="3064" width="3" style="42" customWidth="1"/>
    <col min="3065" max="3065" width="31.5546875" style="42" bestFit="1" customWidth="1"/>
    <col min="3066" max="3066" width="5.44140625" style="42" bestFit="1" customWidth="1"/>
    <col min="3067" max="3067" width="7.109375" style="42" customWidth="1"/>
    <col min="3068" max="3068" width="7.6640625" style="42" customWidth="1"/>
    <col min="3069" max="3069" width="7.109375" style="42" customWidth="1"/>
    <col min="3070" max="3070" width="6.6640625" style="42" customWidth="1"/>
    <col min="3071" max="3071" width="7.109375" style="42" customWidth="1"/>
    <col min="3072" max="3073" width="0" style="42" hidden="1" customWidth="1"/>
    <col min="3074" max="3074" width="6.6640625" style="42" customWidth="1"/>
    <col min="3075" max="3076" width="0" style="42" hidden="1" customWidth="1"/>
    <col min="3077" max="3077" width="6.88671875" style="42" customWidth="1"/>
    <col min="3078" max="3078" width="4.88671875" style="42" customWidth="1"/>
    <col min="3079" max="3319" width="9.109375" style="42"/>
    <col min="3320" max="3320" width="3" style="42" customWidth="1"/>
    <col min="3321" max="3321" width="31.5546875" style="42" bestFit="1" customWidth="1"/>
    <col min="3322" max="3322" width="5.44140625" style="42" bestFit="1" customWidth="1"/>
    <col min="3323" max="3323" width="7.109375" style="42" customWidth="1"/>
    <col min="3324" max="3324" width="7.6640625" style="42" customWidth="1"/>
    <col min="3325" max="3325" width="7.109375" style="42" customWidth="1"/>
    <col min="3326" max="3326" width="6.6640625" style="42" customWidth="1"/>
    <col min="3327" max="3327" width="7.109375" style="42" customWidth="1"/>
    <col min="3328" max="3329" width="0" style="42" hidden="1" customWidth="1"/>
    <col min="3330" max="3330" width="6.6640625" style="42" customWidth="1"/>
    <col min="3331" max="3332" width="0" style="42" hidden="1" customWidth="1"/>
    <col min="3333" max="3333" width="6.88671875" style="42" customWidth="1"/>
    <col min="3334" max="3334" width="4.88671875" style="42" customWidth="1"/>
    <col min="3335" max="3575" width="9.109375" style="42"/>
    <col min="3576" max="3576" width="3" style="42" customWidth="1"/>
    <col min="3577" max="3577" width="31.5546875" style="42" bestFit="1" customWidth="1"/>
    <col min="3578" max="3578" width="5.44140625" style="42" bestFit="1" customWidth="1"/>
    <col min="3579" max="3579" width="7.109375" style="42" customWidth="1"/>
    <col min="3580" max="3580" width="7.6640625" style="42" customWidth="1"/>
    <col min="3581" max="3581" width="7.109375" style="42" customWidth="1"/>
    <col min="3582" max="3582" width="6.6640625" style="42" customWidth="1"/>
    <col min="3583" max="3583" width="7.109375" style="42" customWidth="1"/>
    <col min="3584" max="3585" width="0" style="42" hidden="1" customWidth="1"/>
    <col min="3586" max="3586" width="6.6640625" style="42" customWidth="1"/>
    <col min="3587" max="3588" width="0" style="42" hidden="1" customWidth="1"/>
    <col min="3589" max="3589" width="6.88671875" style="42" customWidth="1"/>
    <col min="3590" max="3590" width="4.88671875" style="42" customWidth="1"/>
    <col min="3591" max="3831" width="9.109375" style="42"/>
    <col min="3832" max="3832" width="3" style="42" customWidth="1"/>
    <col min="3833" max="3833" width="31.5546875" style="42" bestFit="1" customWidth="1"/>
    <col min="3834" max="3834" width="5.44140625" style="42" bestFit="1" customWidth="1"/>
    <col min="3835" max="3835" width="7.109375" style="42" customWidth="1"/>
    <col min="3836" max="3836" width="7.6640625" style="42" customWidth="1"/>
    <col min="3837" max="3837" width="7.109375" style="42" customWidth="1"/>
    <col min="3838" max="3838" width="6.6640625" style="42" customWidth="1"/>
    <col min="3839" max="3839" width="7.109375" style="42" customWidth="1"/>
    <col min="3840" max="3841" width="0" style="42" hidden="1" customWidth="1"/>
    <col min="3842" max="3842" width="6.6640625" style="42" customWidth="1"/>
    <col min="3843" max="3844" width="0" style="42" hidden="1" customWidth="1"/>
    <col min="3845" max="3845" width="6.88671875" style="42" customWidth="1"/>
    <col min="3846" max="3846" width="4.88671875" style="42" customWidth="1"/>
    <col min="3847" max="4087" width="9.109375" style="42"/>
    <col min="4088" max="4088" width="3" style="42" customWidth="1"/>
    <col min="4089" max="4089" width="31.5546875" style="42" bestFit="1" customWidth="1"/>
    <col min="4090" max="4090" width="5.44140625" style="42" bestFit="1" customWidth="1"/>
    <col min="4091" max="4091" width="7.109375" style="42" customWidth="1"/>
    <col min="4092" max="4092" width="7.6640625" style="42" customWidth="1"/>
    <col min="4093" max="4093" width="7.109375" style="42" customWidth="1"/>
    <col min="4094" max="4094" width="6.6640625" style="42" customWidth="1"/>
    <col min="4095" max="4095" width="7.109375" style="42" customWidth="1"/>
    <col min="4096" max="4097" width="0" style="42" hidden="1" customWidth="1"/>
    <col min="4098" max="4098" width="6.6640625" style="42" customWidth="1"/>
    <col min="4099" max="4100" width="0" style="42" hidden="1" customWidth="1"/>
    <col min="4101" max="4101" width="6.88671875" style="42" customWidth="1"/>
    <col min="4102" max="4102" width="4.88671875" style="42" customWidth="1"/>
    <col min="4103" max="4343" width="9.109375" style="42"/>
    <col min="4344" max="4344" width="3" style="42" customWidth="1"/>
    <col min="4345" max="4345" width="31.5546875" style="42" bestFit="1" customWidth="1"/>
    <col min="4346" max="4346" width="5.44140625" style="42" bestFit="1" customWidth="1"/>
    <col min="4347" max="4347" width="7.109375" style="42" customWidth="1"/>
    <col min="4348" max="4348" width="7.6640625" style="42" customWidth="1"/>
    <col min="4349" max="4349" width="7.109375" style="42" customWidth="1"/>
    <col min="4350" max="4350" width="6.6640625" style="42" customWidth="1"/>
    <col min="4351" max="4351" width="7.109375" style="42" customWidth="1"/>
    <col min="4352" max="4353" width="0" style="42" hidden="1" customWidth="1"/>
    <col min="4354" max="4354" width="6.6640625" style="42" customWidth="1"/>
    <col min="4355" max="4356" width="0" style="42" hidden="1" customWidth="1"/>
    <col min="4357" max="4357" width="6.88671875" style="42" customWidth="1"/>
    <col min="4358" max="4358" width="4.88671875" style="42" customWidth="1"/>
    <col min="4359" max="4599" width="9.109375" style="42"/>
    <col min="4600" max="4600" width="3" style="42" customWidth="1"/>
    <col min="4601" max="4601" width="31.5546875" style="42" bestFit="1" customWidth="1"/>
    <col min="4602" max="4602" width="5.44140625" style="42" bestFit="1" customWidth="1"/>
    <col min="4603" max="4603" width="7.109375" style="42" customWidth="1"/>
    <col min="4604" max="4604" width="7.6640625" style="42" customWidth="1"/>
    <col min="4605" max="4605" width="7.109375" style="42" customWidth="1"/>
    <col min="4606" max="4606" width="6.6640625" style="42" customWidth="1"/>
    <col min="4607" max="4607" width="7.109375" style="42" customWidth="1"/>
    <col min="4608" max="4609" width="0" style="42" hidden="1" customWidth="1"/>
    <col min="4610" max="4610" width="6.6640625" style="42" customWidth="1"/>
    <col min="4611" max="4612" width="0" style="42" hidden="1" customWidth="1"/>
    <col min="4613" max="4613" width="6.88671875" style="42" customWidth="1"/>
    <col min="4614" max="4614" width="4.88671875" style="42" customWidth="1"/>
    <col min="4615" max="4855" width="9.109375" style="42"/>
    <col min="4856" max="4856" width="3" style="42" customWidth="1"/>
    <col min="4857" max="4857" width="31.5546875" style="42" bestFit="1" customWidth="1"/>
    <col min="4858" max="4858" width="5.44140625" style="42" bestFit="1" customWidth="1"/>
    <col min="4859" max="4859" width="7.109375" style="42" customWidth="1"/>
    <col min="4860" max="4860" width="7.6640625" style="42" customWidth="1"/>
    <col min="4861" max="4861" width="7.109375" style="42" customWidth="1"/>
    <col min="4862" max="4862" width="6.6640625" style="42" customWidth="1"/>
    <col min="4863" max="4863" width="7.109375" style="42" customWidth="1"/>
    <col min="4864" max="4865" width="0" style="42" hidden="1" customWidth="1"/>
    <col min="4866" max="4866" width="6.6640625" style="42" customWidth="1"/>
    <col min="4867" max="4868" width="0" style="42" hidden="1" customWidth="1"/>
    <col min="4869" max="4869" width="6.88671875" style="42" customWidth="1"/>
    <col min="4870" max="4870" width="4.88671875" style="42" customWidth="1"/>
    <col min="4871" max="5111" width="9.109375" style="42"/>
    <col min="5112" max="5112" width="3" style="42" customWidth="1"/>
    <col min="5113" max="5113" width="31.5546875" style="42" bestFit="1" customWidth="1"/>
    <col min="5114" max="5114" width="5.44140625" style="42" bestFit="1" customWidth="1"/>
    <col min="5115" max="5115" width="7.109375" style="42" customWidth="1"/>
    <col min="5116" max="5116" width="7.6640625" style="42" customWidth="1"/>
    <col min="5117" max="5117" width="7.109375" style="42" customWidth="1"/>
    <col min="5118" max="5118" width="6.6640625" style="42" customWidth="1"/>
    <col min="5119" max="5119" width="7.109375" style="42" customWidth="1"/>
    <col min="5120" max="5121" width="0" style="42" hidden="1" customWidth="1"/>
    <col min="5122" max="5122" width="6.6640625" style="42" customWidth="1"/>
    <col min="5123" max="5124" width="0" style="42" hidden="1" customWidth="1"/>
    <col min="5125" max="5125" width="6.88671875" style="42" customWidth="1"/>
    <col min="5126" max="5126" width="4.88671875" style="42" customWidth="1"/>
    <col min="5127" max="5367" width="9.109375" style="42"/>
    <col min="5368" max="5368" width="3" style="42" customWidth="1"/>
    <col min="5369" max="5369" width="31.5546875" style="42" bestFit="1" customWidth="1"/>
    <col min="5370" max="5370" width="5.44140625" style="42" bestFit="1" customWidth="1"/>
    <col min="5371" max="5371" width="7.109375" style="42" customWidth="1"/>
    <col min="5372" max="5372" width="7.6640625" style="42" customWidth="1"/>
    <col min="5373" max="5373" width="7.109375" style="42" customWidth="1"/>
    <col min="5374" max="5374" width="6.6640625" style="42" customWidth="1"/>
    <col min="5375" max="5375" width="7.109375" style="42" customWidth="1"/>
    <col min="5376" max="5377" width="0" style="42" hidden="1" customWidth="1"/>
    <col min="5378" max="5378" width="6.6640625" style="42" customWidth="1"/>
    <col min="5379" max="5380" width="0" style="42" hidden="1" customWidth="1"/>
    <col min="5381" max="5381" width="6.88671875" style="42" customWidth="1"/>
    <col min="5382" max="5382" width="4.88671875" style="42" customWidth="1"/>
    <col min="5383" max="5623" width="9.109375" style="42"/>
    <col min="5624" max="5624" width="3" style="42" customWidth="1"/>
    <col min="5625" max="5625" width="31.5546875" style="42" bestFit="1" customWidth="1"/>
    <col min="5626" max="5626" width="5.44140625" style="42" bestFit="1" customWidth="1"/>
    <col min="5627" max="5627" width="7.109375" style="42" customWidth="1"/>
    <col min="5628" max="5628" width="7.6640625" style="42" customWidth="1"/>
    <col min="5629" max="5629" width="7.109375" style="42" customWidth="1"/>
    <col min="5630" max="5630" width="6.6640625" style="42" customWidth="1"/>
    <col min="5631" max="5631" width="7.109375" style="42" customWidth="1"/>
    <col min="5632" max="5633" width="0" style="42" hidden="1" customWidth="1"/>
    <col min="5634" max="5634" width="6.6640625" style="42" customWidth="1"/>
    <col min="5635" max="5636" width="0" style="42" hidden="1" customWidth="1"/>
    <col min="5637" max="5637" width="6.88671875" style="42" customWidth="1"/>
    <col min="5638" max="5638" width="4.88671875" style="42" customWidth="1"/>
    <col min="5639" max="5879" width="9.109375" style="42"/>
    <col min="5880" max="5880" width="3" style="42" customWidth="1"/>
    <col min="5881" max="5881" width="31.5546875" style="42" bestFit="1" customWidth="1"/>
    <col min="5882" max="5882" width="5.44140625" style="42" bestFit="1" customWidth="1"/>
    <col min="5883" max="5883" width="7.109375" style="42" customWidth="1"/>
    <col min="5884" max="5884" width="7.6640625" style="42" customWidth="1"/>
    <col min="5885" max="5885" width="7.109375" style="42" customWidth="1"/>
    <col min="5886" max="5886" width="6.6640625" style="42" customWidth="1"/>
    <col min="5887" max="5887" width="7.109375" style="42" customWidth="1"/>
    <col min="5888" max="5889" width="0" style="42" hidden="1" customWidth="1"/>
    <col min="5890" max="5890" width="6.6640625" style="42" customWidth="1"/>
    <col min="5891" max="5892" width="0" style="42" hidden="1" customWidth="1"/>
    <col min="5893" max="5893" width="6.88671875" style="42" customWidth="1"/>
    <col min="5894" max="5894" width="4.88671875" style="42" customWidth="1"/>
    <col min="5895" max="6135" width="9.109375" style="42"/>
    <col min="6136" max="6136" width="3" style="42" customWidth="1"/>
    <col min="6137" max="6137" width="31.5546875" style="42" bestFit="1" customWidth="1"/>
    <col min="6138" max="6138" width="5.44140625" style="42" bestFit="1" customWidth="1"/>
    <col min="6139" max="6139" width="7.109375" style="42" customWidth="1"/>
    <col min="6140" max="6140" width="7.6640625" style="42" customWidth="1"/>
    <col min="6141" max="6141" width="7.109375" style="42" customWidth="1"/>
    <col min="6142" max="6142" width="6.6640625" style="42" customWidth="1"/>
    <col min="6143" max="6143" width="7.109375" style="42" customWidth="1"/>
    <col min="6144" max="6145" width="0" style="42" hidden="1" customWidth="1"/>
    <col min="6146" max="6146" width="6.6640625" style="42" customWidth="1"/>
    <col min="6147" max="6148" width="0" style="42" hidden="1" customWidth="1"/>
    <col min="6149" max="6149" width="6.88671875" style="42" customWidth="1"/>
    <col min="6150" max="6150" width="4.88671875" style="42" customWidth="1"/>
    <col min="6151" max="6391" width="9.109375" style="42"/>
    <col min="6392" max="6392" width="3" style="42" customWidth="1"/>
    <col min="6393" max="6393" width="31.5546875" style="42" bestFit="1" customWidth="1"/>
    <col min="6394" max="6394" width="5.44140625" style="42" bestFit="1" customWidth="1"/>
    <col min="6395" max="6395" width="7.109375" style="42" customWidth="1"/>
    <col min="6396" max="6396" width="7.6640625" style="42" customWidth="1"/>
    <col min="6397" max="6397" width="7.109375" style="42" customWidth="1"/>
    <col min="6398" max="6398" width="6.6640625" style="42" customWidth="1"/>
    <col min="6399" max="6399" width="7.109375" style="42" customWidth="1"/>
    <col min="6400" max="6401" width="0" style="42" hidden="1" customWidth="1"/>
    <col min="6402" max="6402" width="6.6640625" style="42" customWidth="1"/>
    <col min="6403" max="6404" width="0" style="42" hidden="1" customWidth="1"/>
    <col min="6405" max="6405" width="6.88671875" style="42" customWidth="1"/>
    <col min="6406" max="6406" width="4.88671875" style="42" customWidth="1"/>
    <col min="6407" max="6647" width="9.109375" style="42"/>
    <col min="6648" max="6648" width="3" style="42" customWidth="1"/>
    <col min="6649" max="6649" width="31.5546875" style="42" bestFit="1" customWidth="1"/>
    <col min="6650" max="6650" width="5.44140625" style="42" bestFit="1" customWidth="1"/>
    <col min="6651" max="6651" width="7.109375" style="42" customWidth="1"/>
    <col min="6652" max="6652" width="7.6640625" style="42" customWidth="1"/>
    <col min="6653" max="6653" width="7.109375" style="42" customWidth="1"/>
    <col min="6654" max="6654" width="6.6640625" style="42" customWidth="1"/>
    <col min="6655" max="6655" width="7.109375" style="42" customWidth="1"/>
    <col min="6656" max="6657" width="0" style="42" hidden="1" customWidth="1"/>
    <col min="6658" max="6658" width="6.6640625" style="42" customWidth="1"/>
    <col min="6659" max="6660" width="0" style="42" hidden="1" customWidth="1"/>
    <col min="6661" max="6661" width="6.88671875" style="42" customWidth="1"/>
    <col min="6662" max="6662" width="4.88671875" style="42" customWidth="1"/>
    <col min="6663" max="6903" width="9.109375" style="42"/>
    <col min="6904" max="6904" width="3" style="42" customWidth="1"/>
    <col min="6905" max="6905" width="31.5546875" style="42" bestFit="1" customWidth="1"/>
    <col min="6906" max="6906" width="5.44140625" style="42" bestFit="1" customWidth="1"/>
    <col min="6907" max="6907" width="7.109375" style="42" customWidth="1"/>
    <col min="6908" max="6908" width="7.6640625" style="42" customWidth="1"/>
    <col min="6909" max="6909" width="7.109375" style="42" customWidth="1"/>
    <col min="6910" max="6910" width="6.6640625" style="42" customWidth="1"/>
    <col min="6911" max="6911" width="7.109375" style="42" customWidth="1"/>
    <col min="6912" max="6913" width="0" style="42" hidden="1" customWidth="1"/>
    <col min="6914" max="6914" width="6.6640625" style="42" customWidth="1"/>
    <col min="6915" max="6916" width="0" style="42" hidden="1" customWidth="1"/>
    <col min="6917" max="6917" width="6.88671875" style="42" customWidth="1"/>
    <col min="6918" max="6918" width="4.88671875" style="42" customWidth="1"/>
    <col min="6919" max="7159" width="9.109375" style="42"/>
    <col min="7160" max="7160" width="3" style="42" customWidth="1"/>
    <col min="7161" max="7161" width="31.5546875" style="42" bestFit="1" customWidth="1"/>
    <col min="7162" max="7162" width="5.44140625" style="42" bestFit="1" customWidth="1"/>
    <col min="7163" max="7163" width="7.109375" style="42" customWidth="1"/>
    <col min="7164" max="7164" width="7.6640625" style="42" customWidth="1"/>
    <col min="7165" max="7165" width="7.109375" style="42" customWidth="1"/>
    <col min="7166" max="7166" width="6.6640625" style="42" customWidth="1"/>
    <col min="7167" max="7167" width="7.109375" style="42" customWidth="1"/>
    <col min="7168" max="7169" width="0" style="42" hidden="1" customWidth="1"/>
    <col min="7170" max="7170" width="6.6640625" style="42" customWidth="1"/>
    <col min="7171" max="7172" width="0" style="42" hidden="1" customWidth="1"/>
    <col min="7173" max="7173" width="6.88671875" style="42" customWidth="1"/>
    <col min="7174" max="7174" width="4.88671875" style="42" customWidth="1"/>
    <col min="7175" max="7415" width="9.109375" style="42"/>
    <col min="7416" max="7416" width="3" style="42" customWidth="1"/>
    <col min="7417" max="7417" width="31.5546875" style="42" bestFit="1" customWidth="1"/>
    <col min="7418" max="7418" width="5.44140625" style="42" bestFit="1" customWidth="1"/>
    <col min="7419" max="7419" width="7.109375" style="42" customWidth="1"/>
    <col min="7420" max="7420" width="7.6640625" style="42" customWidth="1"/>
    <col min="7421" max="7421" width="7.109375" style="42" customWidth="1"/>
    <col min="7422" max="7422" width="6.6640625" style="42" customWidth="1"/>
    <col min="7423" max="7423" width="7.109375" style="42" customWidth="1"/>
    <col min="7424" max="7425" width="0" style="42" hidden="1" customWidth="1"/>
    <col min="7426" max="7426" width="6.6640625" style="42" customWidth="1"/>
    <col min="7427" max="7428" width="0" style="42" hidden="1" customWidth="1"/>
    <col min="7429" max="7429" width="6.88671875" style="42" customWidth="1"/>
    <col min="7430" max="7430" width="4.88671875" style="42" customWidth="1"/>
    <col min="7431" max="7671" width="9.109375" style="42"/>
    <col min="7672" max="7672" width="3" style="42" customWidth="1"/>
    <col min="7673" max="7673" width="31.5546875" style="42" bestFit="1" customWidth="1"/>
    <col min="7674" max="7674" width="5.44140625" style="42" bestFit="1" customWidth="1"/>
    <col min="7675" max="7675" width="7.109375" style="42" customWidth="1"/>
    <col min="7676" max="7676" width="7.6640625" style="42" customWidth="1"/>
    <col min="7677" max="7677" width="7.109375" style="42" customWidth="1"/>
    <col min="7678" max="7678" width="6.6640625" style="42" customWidth="1"/>
    <col min="7679" max="7679" width="7.109375" style="42" customWidth="1"/>
    <col min="7680" max="7681" width="0" style="42" hidden="1" customWidth="1"/>
    <col min="7682" max="7682" width="6.6640625" style="42" customWidth="1"/>
    <col min="7683" max="7684" width="0" style="42" hidden="1" customWidth="1"/>
    <col min="7685" max="7685" width="6.88671875" style="42" customWidth="1"/>
    <col min="7686" max="7686" width="4.88671875" style="42" customWidth="1"/>
    <col min="7687" max="7927" width="9.109375" style="42"/>
    <col min="7928" max="7928" width="3" style="42" customWidth="1"/>
    <col min="7929" max="7929" width="31.5546875" style="42" bestFit="1" customWidth="1"/>
    <col min="7930" max="7930" width="5.44140625" style="42" bestFit="1" customWidth="1"/>
    <col min="7931" max="7931" width="7.109375" style="42" customWidth="1"/>
    <col min="7932" max="7932" width="7.6640625" style="42" customWidth="1"/>
    <col min="7933" max="7933" width="7.109375" style="42" customWidth="1"/>
    <col min="7934" max="7934" width="6.6640625" style="42" customWidth="1"/>
    <col min="7935" max="7935" width="7.109375" style="42" customWidth="1"/>
    <col min="7936" max="7937" width="0" style="42" hidden="1" customWidth="1"/>
    <col min="7938" max="7938" width="6.6640625" style="42" customWidth="1"/>
    <col min="7939" max="7940" width="0" style="42" hidden="1" customWidth="1"/>
    <col min="7941" max="7941" width="6.88671875" style="42" customWidth="1"/>
    <col min="7942" max="7942" width="4.88671875" style="42" customWidth="1"/>
    <col min="7943" max="8183" width="9.109375" style="42"/>
    <col min="8184" max="8184" width="3" style="42" customWidth="1"/>
    <col min="8185" max="8185" width="31.5546875" style="42" bestFit="1" customWidth="1"/>
    <col min="8186" max="8186" width="5.44140625" style="42" bestFit="1" customWidth="1"/>
    <col min="8187" max="8187" width="7.109375" style="42" customWidth="1"/>
    <col min="8188" max="8188" width="7.6640625" style="42" customWidth="1"/>
    <col min="8189" max="8189" width="7.109375" style="42" customWidth="1"/>
    <col min="8190" max="8190" width="6.6640625" style="42" customWidth="1"/>
    <col min="8191" max="8191" width="7.109375" style="42" customWidth="1"/>
    <col min="8192" max="8193" width="0" style="42" hidden="1" customWidth="1"/>
    <col min="8194" max="8194" width="6.6640625" style="42" customWidth="1"/>
    <col min="8195" max="8196" width="0" style="42" hidden="1" customWidth="1"/>
    <col min="8197" max="8197" width="6.88671875" style="42" customWidth="1"/>
    <col min="8198" max="8198" width="4.88671875" style="42" customWidth="1"/>
    <col min="8199" max="8439" width="9.109375" style="42"/>
    <col min="8440" max="8440" width="3" style="42" customWidth="1"/>
    <col min="8441" max="8441" width="31.5546875" style="42" bestFit="1" customWidth="1"/>
    <col min="8442" max="8442" width="5.44140625" style="42" bestFit="1" customWidth="1"/>
    <col min="8443" max="8443" width="7.109375" style="42" customWidth="1"/>
    <col min="8444" max="8444" width="7.6640625" style="42" customWidth="1"/>
    <col min="8445" max="8445" width="7.109375" style="42" customWidth="1"/>
    <col min="8446" max="8446" width="6.6640625" style="42" customWidth="1"/>
    <col min="8447" max="8447" width="7.109375" style="42" customWidth="1"/>
    <col min="8448" max="8449" width="0" style="42" hidden="1" customWidth="1"/>
    <col min="8450" max="8450" width="6.6640625" style="42" customWidth="1"/>
    <col min="8451" max="8452" width="0" style="42" hidden="1" customWidth="1"/>
    <col min="8453" max="8453" width="6.88671875" style="42" customWidth="1"/>
    <col min="8454" max="8454" width="4.88671875" style="42" customWidth="1"/>
    <col min="8455" max="8695" width="9.109375" style="42"/>
    <col min="8696" max="8696" width="3" style="42" customWidth="1"/>
    <col min="8697" max="8697" width="31.5546875" style="42" bestFit="1" customWidth="1"/>
    <col min="8698" max="8698" width="5.44140625" style="42" bestFit="1" customWidth="1"/>
    <col min="8699" max="8699" width="7.109375" style="42" customWidth="1"/>
    <col min="8700" max="8700" width="7.6640625" style="42" customWidth="1"/>
    <col min="8701" max="8701" width="7.109375" style="42" customWidth="1"/>
    <col min="8702" max="8702" width="6.6640625" style="42" customWidth="1"/>
    <col min="8703" max="8703" width="7.109375" style="42" customWidth="1"/>
    <col min="8704" max="8705" width="0" style="42" hidden="1" customWidth="1"/>
    <col min="8706" max="8706" width="6.6640625" style="42" customWidth="1"/>
    <col min="8707" max="8708" width="0" style="42" hidden="1" customWidth="1"/>
    <col min="8709" max="8709" width="6.88671875" style="42" customWidth="1"/>
    <col min="8710" max="8710" width="4.88671875" style="42" customWidth="1"/>
    <col min="8711" max="8951" width="9.109375" style="42"/>
    <col min="8952" max="8952" width="3" style="42" customWidth="1"/>
    <col min="8953" max="8953" width="31.5546875" style="42" bestFit="1" customWidth="1"/>
    <col min="8954" max="8954" width="5.44140625" style="42" bestFit="1" customWidth="1"/>
    <col min="8955" max="8955" width="7.109375" style="42" customWidth="1"/>
    <col min="8956" max="8956" width="7.6640625" style="42" customWidth="1"/>
    <col min="8957" max="8957" width="7.109375" style="42" customWidth="1"/>
    <col min="8958" max="8958" width="6.6640625" style="42" customWidth="1"/>
    <col min="8959" max="8959" width="7.109375" style="42" customWidth="1"/>
    <col min="8960" max="8961" width="0" style="42" hidden="1" customWidth="1"/>
    <col min="8962" max="8962" width="6.6640625" style="42" customWidth="1"/>
    <col min="8963" max="8964" width="0" style="42" hidden="1" customWidth="1"/>
    <col min="8965" max="8965" width="6.88671875" style="42" customWidth="1"/>
    <col min="8966" max="8966" width="4.88671875" style="42" customWidth="1"/>
    <col min="8967" max="9207" width="9.109375" style="42"/>
    <col min="9208" max="9208" width="3" style="42" customWidth="1"/>
    <col min="9209" max="9209" width="31.5546875" style="42" bestFit="1" customWidth="1"/>
    <col min="9210" max="9210" width="5.44140625" style="42" bestFit="1" customWidth="1"/>
    <col min="9211" max="9211" width="7.109375" style="42" customWidth="1"/>
    <col min="9212" max="9212" width="7.6640625" style="42" customWidth="1"/>
    <col min="9213" max="9213" width="7.109375" style="42" customWidth="1"/>
    <col min="9214" max="9214" width="6.6640625" style="42" customWidth="1"/>
    <col min="9215" max="9215" width="7.109375" style="42" customWidth="1"/>
    <col min="9216" max="9217" width="0" style="42" hidden="1" customWidth="1"/>
    <col min="9218" max="9218" width="6.6640625" style="42" customWidth="1"/>
    <col min="9219" max="9220" width="0" style="42" hidden="1" customWidth="1"/>
    <col min="9221" max="9221" width="6.88671875" style="42" customWidth="1"/>
    <col min="9222" max="9222" width="4.88671875" style="42" customWidth="1"/>
    <col min="9223" max="9463" width="9.109375" style="42"/>
    <col min="9464" max="9464" width="3" style="42" customWidth="1"/>
    <col min="9465" max="9465" width="31.5546875" style="42" bestFit="1" customWidth="1"/>
    <col min="9466" max="9466" width="5.44140625" style="42" bestFit="1" customWidth="1"/>
    <col min="9467" max="9467" width="7.109375" style="42" customWidth="1"/>
    <col min="9468" max="9468" width="7.6640625" style="42" customWidth="1"/>
    <col min="9469" max="9469" width="7.109375" style="42" customWidth="1"/>
    <col min="9470" max="9470" width="6.6640625" style="42" customWidth="1"/>
    <col min="9471" max="9471" width="7.109375" style="42" customWidth="1"/>
    <col min="9472" max="9473" width="0" style="42" hidden="1" customWidth="1"/>
    <col min="9474" max="9474" width="6.6640625" style="42" customWidth="1"/>
    <col min="9475" max="9476" width="0" style="42" hidden="1" customWidth="1"/>
    <col min="9477" max="9477" width="6.88671875" style="42" customWidth="1"/>
    <col min="9478" max="9478" width="4.88671875" style="42" customWidth="1"/>
    <col min="9479" max="9719" width="9.109375" style="42"/>
    <col min="9720" max="9720" width="3" style="42" customWidth="1"/>
    <col min="9721" max="9721" width="31.5546875" style="42" bestFit="1" customWidth="1"/>
    <col min="9722" max="9722" width="5.44140625" style="42" bestFit="1" customWidth="1"/>
    <col min="9723" max="9723" width="7.109375" style="42" customWidth="1"/>
    <col min="9724" max="9724" width="7.6640625" style="42" customWidth="1"/>
    <col min="9725" max="9725" width="7.109375" style="42" customWidth="1"/>
    <col min="9726" max="9726" width="6.6640625" style="42" customWidth="1"/>
    <col min="9727" max="9727" width="7.109375" style="42" customWidth="1"/>
    <col min="9728" max="9729" width="0" style="42" hidden="1" customWidth="1"/>
    <col min="9730" max="9730" width="6.6640625" style="42" customWidth="1"/>
    <col min="9731" max="9732" width="0" style="42" hidden="1" customWidth="1"/>
    <col min="9733" max="9733" width="6.88671875" style="42" customWidth="1"/>
    <col min="9734" max="9734" width="4.88671875" style="42" customWidth="1"/>
    <col min="9735" max="9975" width="9.109375" style="42"/>
    <col min="9976" max="9976" width="3" style="42" customWidth="1"/>
    <col min="9977" max="9977" width="31.5546875" style="42" bestFit="1" customWidth="1"/>
    <col min="9978" max="9978" width="5.44140625" style="42" bestFit="1" customWidth="1"/>
    <col min="9979" max="9979" width="7.109375" style="42" customWidth="1"/>
    <col min="9980" max="9980" width="7.6640625" style="42" customWidth="1"/>
    <col min="9981" max="9981" width="7.109375" style="42" customWidth="1"/>
    <col min="9982" max="9982" width="6.6640625" style="42" customWidth="1"/>
    <col min="9983" max="9983" width="7.109375" style="42" customWidth="1"/>
    <col min="9984" max="9985" width="0" style="42" hidden="1" customWidth="1"/>
    <col min="9986" max="9986" width="6.6640625" style="42" customWidth="1"/>
    <col min="9987" max="9988" width="0" style="42" hidden="1" customWidth="1"/>
    <col min="9989" max="9989" width="6.88671875" style="42" customWidth="1"/>
    <col min="9990" max="9990" width="4.88671875" style="42" customWidth="1"/>
    <col min="9991" max="10231" width="9.109375" style="42"/>
    <col min="10232" max="10232" width="3" style="42" customWidth="1"/>
    <col min="10233" max="10233" width="31.5546875" style="42" bestFit="1" customWidth="1"/>
    <col min="10234" max="10234" width="5.44140625" style="42" bestFit="1" customWidth="1"/>
    <col min="10235" max="10235" width="7.109375" style="42" customWidth="1"/>
    <col min="10236" max="10236" width="7.6640625" style="42" customWidth="1"/>
    <col min="10237" max="10237" width="7.109375" style="42" customWidth="1"/>
    <col min="10238" max="10238" width="6.6640625" style="42" customWidth="1"/>
    <col min="10239" max="10239" width="7.109375" style="42" customWidth="1"/>
    <col min="10240" max="10241" width="0" style="42" hidden="1" customWidth="1"/>
    <col min="10242" max="10242" width="6.6640625" style="42" customWidth="1"/>
    <col min="10243" max="10244" width="0" style="42" hidden="1" customWidth="1"/>
    <col min="10245" max="10245" width="6.88671875" style="42" customWidth="1"/>
    <col min="10246" max="10246" width="4.88671875" style="42" customWidth="1"/>
    <col min="10247" max="10487" width="9.109375" style="42"/>
    <col min="10488" max="10488" width="3" style="42" customWidth="1"/>
    <col min="10489" max="10489" width="31.5546875" style="42" bestFit="1" customWidth="1"/>
    <col min="10490" max="10490" width="5.44140625" style="42" bestFit="1" customWidth="1"/>
    <col min="10491" max="10491" width="7.109375" style="42" customWidth="1"/>
    <col min="10492" max="10492" width="7.6640625" style="42" customWidth="1"/>
    <col min="10493" max="10493" width="7.109375" style="42" customWidth="1"/>
    <col min="10494" max="10494" width="6.6640625" style="42" customWidth="1"/>
    <col min="10495" max="10495" width="7.109375" style="42" customWidth="1"/>
    <col min="10496" max="10497" width="0" style="42" hidden="1" customWidth="1"/>
    <col min="10498" max="10498" width="6.6640625" style="42" customWidth="1"/>
    <col min="10499" max="10500" width="0" style="42" hidden="1" customWidth="1"/>
    <col min="10501" max="10501" width="6.88671875" style="42" customWidth="1"/>
    <col min="10502" max="10502" width="4.88671875" style="42" customWidth="1"/>
    <col min="10503" max="10743" width="9.109375" style="42"/>
    <col min="10744" max="10744" width="3" style="42" customWidth="1"/>
    <col min="10745" max="10745" width="31.5546875" style="42" bestFit="1" customWidth="1"/>
    <col min="10746" max="10746" width="5.44140625" style="42" bestFit="1" customWidth="1"/>
    <col min="10747" max="10747" width="7.109375" style="42" customWidth="1"/>
    <col min="10748" max="10748" width="7.6640625" style="42" customWidth="1"/>
    <col min="10749" max="10749" width="7.109375" style="42" customWidth="1"/>
    <col min="10750" max="10750" width="6.6640625" style="42" customWidth="1"/>
    <col min="10751" max="10751" width="7.109375" style="42" customWidth="1"/>
    <col min="10752" max="10753" width="0" style="42" hidden="1" customWidth="1"/>
    <col min="10754" max="10754" width="6.6640625" style="42" customWidth="1"/>
    <col min="10755" max="10756" width="0" style="42" hidden="1" customWidth="1"/>
    <col min="10757" max="10757" width="6.88671875" style="42" customWidth="1"/>
    <col min="10758" max="10758" width="4.88671875" style="42" customWidth="1"/>
    <col min="10759" max="10999" width="9.109375" style="42"/>
    <col min="11000" max="11000" width="3" style="42" customWidth="1"/>
    <col min="11001" max="11001" width="31.5546875" style="42" bestFit="1" customWidth="1"/>
    <col min="11002" max="11002" width="5.44140625" style="42" bestFit="1" customWidth="1"/>
    <col min="11003" max="11003" width="7.109375" style="42" customWidth="1"/>
    <col min="11004" max="11004" width="7.6640625" style="42" customWidth="1"/>
    <col min="11005" max="11005" width="7.109375" style="42" customWidth="1"/>
    <col min="11006" max="11006" width="6.6640625" style="42" customWidth="1"/>
    <col min="11007" max="11007" width="7.109375" style="42" customWidth="1"/>
    <col min="11008" max="11009" width="0" style="42" hidden="1" customWidth="1"/>
    <col min="11010" max="11010" width="6.6640625" style="42" customWidth="1"/>
    <col min="11011" max="11012" width="0" style="42" hidden="1" customWidth="1"/>
    <col min="11013" max="11013" width="6.88671875" style="42" customWidth="1"/>
    <col min="11014" max="11014" width="4.88671875" style="42" customWidth="1"/>
    <col min="11015" max="11255" width="9.109375" style="42"/>
    <col min="11256" max="11256" width="3" style="42" customWidth="1"/>
    <col min="11257" max="11257" width="31.5546875" style="42" bestFit="1" customWidth="1"/>
    <col min="11258" max="11258" width="5.44140625" style="42" bestFit="1" customWidth="1"/>
    <col min="11259" max="11259" width="7.109375" style="42" customWidth="1"/>
    <col min="11260" max="11260" width="7.6640625" style="42" customWidth="1"/>
    <col min="11261" max="11261" width="7.109375" style="42" customWidth="1"/>
    <col min="11262" max="11262" width="6.6640625" style="42" customWidth="1"/>
    <col min="11263" max="11263" width="7.109375" style="42" customWidth="1"/>
    <col min="11264" max="11265" width="0" style="42" hidden="1" customWidth="1"/>
    <col min="11266" max="11266" width="6.6640625" style="42" customWidth="1"/>
    <col min="11267" max="11268" width="0" style="42" hidden="1" customWidth="1"/>
    <col min="11269" max="11269" width="6.88671875" style="42" customWidth="1"/>
    <col min="11270" max="11270" width="4.88671875" style="42" customWidth="1"/>
    <col min="11271" max="11511" width="9.109375" style="42"/>
    <col min="11512" max="11512" width="3" style="42" customWidth="1"/>
    <col min="11513" max="11513" width="31.5546875" style="42" bestFit="1" customWidth="1"/>
    <col min="11514" max="11514" width="5.44140625" style="42" bestFit="1" customWidth="1"/>
    <col min="11515" max="11515" width="7.109375" style="42" customWidth="1"/>
    <col min="11516" max="11516" width="7.6640625" style="42" customWidth="1"/>
    <col min="11517" max="11517" width="7.109375" style="42" customWidth="1"/>
    <col min="11518" max="11518" width="6.6640625" style="42" customWidth="1"/>
    <col min="11519" max="11519" width="7.109375" style="42" customWidth="1"/>
    <col min="11520" max="11521" width="0" style="42" hidden="1" customWidth="1"/>
    <col min="11522" max="11522" width="6.6640625" style="42" customWidth="1"/>
    <col min="11523" max="11524" width="0" style="42" hidden="1" customWidth="1"/>
    <col min="11525" max="11525" width="6.88671875" style="42" customWidth="1"/>
    <col min="11526" max="11526" width="4.88671875" style="42" customWidth="1"/>
    <col min="11527" max="11767" width="9.109375" style="42"/>
    <col min="11768" max="11768" width="3" style="42" customWidth="1"/>
    <col min="11769" max="11769" width="31.5546875" style="42" bestFit="1" customWidth="1"/>
    <col min="11770" max="11770" width="5.44140625" style="42" bestFit="1" customWidth="1"/>
    <col min="11771" max="11771" width="7.109375" style="42" customWidth="1"/>
    <col min="11772" max="11772" width="7.6640625" style="42" customWidth="1"/>
    <col min="11773" max="11773" width="7.109375" style="42" customWidth="1"/>
    <col min="11774" max="11774" width="6.6640625" style="42" customWidth="1"/>
    <col min="11775" max="11775" width="7.109375" style="42" customWidth="1"/>
    <col min="11776" max="11777" width="0" style="42" hidden="1" customWidth="1"/>
    <col min="11778" max="11778" width="6.6640625" style="42" customWidth="1"/>
    <col min="11779" max="11780" width="0" style="42" hidden="1" customWidth="1"/>
    <col min="11781" max="11781" width="6.88671875" style="42" customWidth="1"/>
    <col min="11782" max="11782" width="4.88671875" style="42" customWidth="1"/>
    <col min="11783" max="12023" width="9.109375" style="42"/>
    <col min="12024" max="12024" width="3" style="42" customWidth="1"/>
    <col min="12025" max="12025" width="31.5546875" style="42" bestFit="1" customWidth="1"/>
    <col min="12026" max="12026" width="5.44140625" style="42" bestFit="1" customWidth="1"/>
    <col min="12027" max="12027" width="7.109375" style="42" customWidth="1"/>
    <col min="12028" max="12028" width="7.6640625" style="42" customWidth="1"/>
    <col min="12029" max="12029" width="7.109375" style="42" customWidth="1"/>
    <col min="12030" max="12030" width="6.6640625" style="42" customWidth="1"/>
    <col min="12031" max="12031" width="7.109375" style="42" customWidth="1"/>
    <col min="12032" max="12033" width="0" style="42" hidden="1" customWidth="1"/>
    <col min="12034" max="12034" width="6.6640625" style="42" customWidth="1"/>
    <col min="12035" max="12036" width="0" style="42" hidden="1" customWidth="1"/>
    <col min="12037" max="12037" width="6.88671875" style="42" customWidth="1"/>
    <col min="12038" max="12038" width="4.88671875" style="42" customWidth="1"/>
    <col min="12039" max="12279" width="9.109375" style="42"/>
    <col min="12280" max="12280" width="3" style="42" customWidth="1"/>
    <col min="12281" max="12281" width="31.5546875" style="42" bestFit="1" customWidth="1"/>
    <col min="12282" max="12282" width="5.44140625" style="42" bestFit="1" customWidth="1"/>
    <col min="12283" max="12283" width="7.109375" style="42" customWidth="1"/>
    <col min="12284" max="12284" width="7.6640625" style="42" customWidth="1"/>
    <col min="12285" max="12285" width="7.109375" style="42" customWidth="1"/>
    <col min="12286" max="12286" width="6.6640625" style="42" customWidth="1"/>
    <col min="12287" max="12287" width="7.109375" style="42" customWidth="1"/>
    <col min="12288" max="12289" width="0" style="42" hidden="1" customWidth="1"/>
    <col min="12290" max="12290" width="6.6640625" style="42" customWidth="1"/>
    <col min="12291" max="12292" width="0" style="42" hidden="1" customWidth="1"/>
    <col min="12293" max="12293" width="6.88671875" style="42" customWidth="1"/>
    <col min="12294" max="12294" width="4.88671875" style="42" customWidth="1"/>
    <col min="12295" max="12535" width="9.109375" style="42"/>
    <col min="12536" max="12536" width="3" style="42" customWidth="1"/>
    <col min="12537" max="12537" width="31.5546875" style="42" bestFit="1" customWidth="1"/>
    <col min="12538" max="12538" width="5.44140625" style="42" bestFit="1" customWidth="1"/>
    <col min="12539" max="12539" width="7.109375" style="42" customWidth="1"/>
    <col min="12540" max="12540" width="7.6640625" style="42" customWidth="1"/>
    <col min="12541" max="12541" width="7.109375" style="42" customWidth="1"/>
    <col min="12542" max="12542" width="6.6640625" style="42" customWidth="1"/>
    <col min="12543" max="12543" width="7.109375" style="42" customWidth="1"/>
    <col min="12544" max="12545" width="0" style="42" hidden="1" customWidth="1"/>
    <col min="12546" max="12546" width="6.6640625" style="42" customWidth="1"/>
    <col min="12547" max="12548" width="0" style="42" hidden="1" customWidth="1"/>
    <col min="12549" max="12549" width="6.88671875" style="42" customWidth="1"/>
    <col min="12550" max="12550" width="4.88671875" style="42" customWidth="1"/>
    <col min="12551" max="12791" width="9.109375" style="42"/>
    <col min="12792" max="12792" width="3" style="42" customWidth="1"/>
    <col min="12793" max="12793" width="31.5546875" style="42" bestFit="1" customWidth="1"/>
    <col min="12794" max="12794" width="5.44140625" style="42" bestFit="1" customWidth="1"/>
    <col min="12795" max="12795" width="7.109375" style="42" customWidth="1"/>
    <col min="12796" max="12796" width="7.6640625" style="42" customWidth="1"/>
    <col min="12797" max="12797" width="7.109375" style="42" customWidth="1"/>
    <col min="12798" max="12798" width="6.6640625" style="42" customWidth="1"/>
    <col min="12799" max="12799" width="7.109375" style="42" customWidth="1"/>
    <col min="12800" max="12801" width="0" style="42" hidden="1" customWidth="1"/>
    <col min="12802" max="12802" width="6.6640625" style="42" customWidth="1"/>
    <col min="12803" max="12804" width="0" style="42" hidden="1" customWidth="1"/>
    <col min="12805" max="12805" width="6.88671875" style="42" customWidth="1"/>
    <col min="12806" max="12806" width="4.88671875" style="42" customWidth="1"/>
    <col min="12807" max="13047" width="9.109375" style="42"/>
    <col min="13048" max="13048" width="3" style="42" customWidth="1"/>
    <col min="13049" max="13049" width="31.5546875" style="42" bestFit="1" customWidth="1"/>
    <col min="13050" max="13050" width="5.44140625" style="42" bestFit="1" customWidth="1"/>
    <col min="13051" max="13051" width="7.109375" style="42" customWidth="1"/>
    <col min="13052" max="13052" width="7.6640625" style="42" customWidth="1"/>
    <col min="13053" max="13053" width="7.109375" style="42" customWidth="1"/>
    <col min="13054" max="13054" width="6.6640625" style="42" customWidth="1"/>
    <col min="13055" max="13055" width="7.109375" style="42" customWidth="1"/>
    <col min="13056" max="13057" width="0" style="42" hidden="1" customWidth="1"/>
    <col min="13058" max="13058" width="6.6640625" style="42" customWidth="1"/>
    <col min="13059" max="13060" width="0" style="42" hidden="1" customWidth="1"/>
    <col min="13061" max="13061" width="6.88671875" style="42" customWidth="1"/>
    <col min="13062" max="13062" width="4.88671875" style="42" customWidth="1"/>
    <col min="13063" max="13303" width="9.109375" style="42"/>
    <col min="13304" max="13304" width="3" style="42" customWidth="1"/>
    <col min="13305" max="13305" width="31.5546875" style="42" bestFit="1" customWidth="1"/>
    <col min="13306" max="13306" width="5.44140625" style="42" bestFit="1" customWidth="1"/>
    <col min="13307" max="13307" width="7.109375" style="42" customWidth="1"/>
    <col min="13308" max="13308" width="7.6640625" style="42" customWidth="1"/>
    <col min="13309" max="13309" width="7.109375" style="42" customWidth="1"/>
    <col min="13310" max="13310" width="6.6640625" style="42" customWidth="1"/>
    <col min="13311" max="13311" width="7.109375" style="42" customWidth="1"/>
    <col min="13312" max="13313" width="0" style="42" hidden="1" customWidth="1"/>
    <col min="13314" max="13314" width="6.6640625" style="42" customWidth="1"/>
    <col min="13315" max="13316" width="0" style="42" hidden="1" customWidth="1"/>
    <col min="13317" max="13317" width="6.88671875" style="42" customWidth="1"/>
    <col min="13318" max="13318" width="4.88671875" style="42" customWidth="1"/>
    <col min="13319" max="13559" width="9.109375" style="42"/>
    <col min="13560" max="13560" width="3" style="42" customWidth="1"/>
    <col min="13561" max="13561" width="31.5546875" style="42" bestFit="1" customWidth="1"/>
    <col min="13562" max="13562" width="5.44140625" style="42" bestFit="1" customWidth="1"/>
    <col min="13563" max="13563" width="7.109375" style="42" customWidth="1"/>
    <col min="13564" max="13564" width="7.6640625" style="42" customWidth="1"/>
    <col min="13565" max="13565" width="7.109375" style="42" customWidth="1"/>
    <col min="13566" max="13566" width="6.6640625" style="42" customWidth="1"/>
    <col min="13567" max="13567" width="7.109375" style="42" customWidth="1"/>
    <col min="13568" max="13569" width="0" style="42" hidden="1" customWidth="1"/>
    <col min="13570" max="13570" width="6.6640625" style="42" customWidth="1"/>
    <col min="13571" max="13572" width="0" style="42" hidden="1" customWidth="1"/>
    <col min="13573" max="13573" width="6.88671875" style="42" customWidth="1"/>
    <col min="13574" max="13574" width="4.88671875" style="42" customWidth="1"/>
    <col min="13575" max="13815" width="9.109375" style="42"/>
    <col min="13816" max="13816" width="3" style="42" customWidth="1"/>
    <col min="13817" max="13817" width="31.5546875" style="42" bestFit="1" customWidth="1"/>
    <col min="13818" max="13818" width="5.44140625" style="42" bestFit="1" customWidth="1"/>
    <col min="13819" max="13819" width="7.109375" style="42" customWidth="1"/>
    <col min="13820" max="13820" width="7.6640625" style="42" customWidth="1"/>
    <col min="13821" max="13821" width="7.109375" style="42" customWidth="1"/>
    <col min="13822" max="13822" width="6.6640625" style="42" customWidth="1"/>
    <col min="13823" max="13823" width="7.109375" style="42" customWidth="1"/>
    <col min="13824" max="13825" width="0" style="42" hidden="1" customWidth="1"/>
    <col min="13826" max="13826" width="6.6640625" style="42" customWidth="1"/>
    <col min="13827" max="13828" width="0" style="42" hidden="1" customWidth="1"/>
    <col min="13829" max="13829" width="6.88671875" style="42" customWidth="1"/>
    <col min="13830" max="13830" width="4.88671875" style="42" customWidth="1"/>
    <col min="13831" max="14071" width="9.109375" style="42"/>
    <col min="14072" max="14072" width="3" style="42" customWidth="1"/>
    <col min="14073" max="14073" width="31.5546875" style="42" bestFit="1" customWidth="1"/>
    <col min="14074" max="14074" width="5.44140625" style="42" bestFit="1" customWidth="1"/>
    <col min="14075" max="14075" width="7.109375" style="42" customWidth="1"/>
    <col min="14076" max="14076" width="7.6640625" style="42" customWidth="1"/>
    <col min="14077" max="14077" width="7.109375" style="42" customWidth="1"/>
    <col min="14078" max="14078" width="6.6640625" style="42" customWidth="1"/>
    <col min="14079" max="14079" width="7.109375" style="42" customWidth="1"/>
    <col min="14080" max="14081" width="0" style="42" hidden="1" customWidth="1"/>
    <col min="14082" max="14082" width="6.6640625" style="42" customWidth="1"/>
    <col min="14083" max="14084" width="0" style="42" hidden="1" customWidth="1"/>
    <col min="14085" max="14085" width="6.88671875" style="42" customWidth="1"/>
    <col min="14086" max="14086" width="4.88671875" style="42" customWidth="1"/>
    <col min="14087" max="14327" width="9.109375" style="42"/>
    <col min="14328" max="14328" width="3" style="42" customWidth="1"/>
    <col min="14329" max="14329" width="31.5546875" style="42" bestFit="1" customWidth="1"/>
    <col min="14330" max="14330" width="5.44140625" style="42" bestFit="1" customWidth="1"/>
    <col min="14331" max="14331" width="7.109375" style="42" customWidth="1"/>
    <col min="14332" max="14332" width="7.6640625" style="42" customWidth="1"/>
    <col min="14333" max="14333" width="7.109375" style="42" customWidth="1"/>
    <col min="14334" max="14334" width="6.6640625" style="42" customWidth="1"/>
    <col min="14335" max="14335" width="7.109375" style="42" customWidth="1"/>
    <col min="14336" max="14337" width="0" style="42" hidden="1" customWidth="1"/>
    <col min="14338" max="14338" width="6.6640625" style="42" customWidth="1"/>
    <col min="14339" max="14340" width="0" style="42" hidden="1" customWidth="1"/>
    <col min="14341" max="14341" width="6.88671875" style="42" customWidth="1"/>
    <col min="14342" max="14342" width="4.88671875" style="42" customWidth="1"/>
    <col min="14343" max="14583" width="9.109375" style="42"/>
    <col min="14584" max="14584" width="3" style="42" customWidth="1"/>
    <col min="14585" max="14585" width="31.5546875" style="42" bestFit="1" customWidth="1"/>
    <col min="14586" max="14586" width="5.44140625" style="42" bestFit="1" customWidth="1"/>
    <col min="14587" max="14587" width="7.109375" style="42" customWidth="1"/>
    <col min="14588" max="14588" width="7.6640625" style="42" customWidth="1"/>
    <col min="14589" max="14589" width="7.109375" style="42" customWidth="1"/>
    <col min="14590" max="14590" width="6.6640625" style="42" customWidth="1"/>
    <col min="14591" max="14591" width="7.109375" style="42" customWidth="1"/>
    <col min="14592" max="14593" width="0" style="42" hidden="1" customWidth="1"/>
    <col min="14594" max="14594" width="6.6640625" style="42" customWidth="1"/>
    <col min="14595" max="14596" width="0" style="42" hidden="1" customWidth="1"/>
    <col min="14597" max="14597" width="6.88671875" style="42" customWidth="1"/>
    <col min="14598" max="14598" width="4.88671875" style="42" customWidth="1"/>
    <col min="14599" max="14839" width="9.109375" style="42"/>
    <col min="14840" max="14840" width="3" style="42" customWidth="1"/>
    <col min="14841" max="14841" width="31.5546875" style="42" bestFit="1" customWidth="1"/>
    <col min="14842" max="14842" width="5.44140625" style="42" bestFit="1" customWidth="1"/>
    <col min="14843" max="14843" width="7.109375" style="42" customWidth="1"/>
    <col min="14844" max="14844" width="7.6640625" style="42" customWidth="1"/>
    <col min="14845" max="14845" width="7.109375" style="42" customWidth="1"/>
    <col min="14846" max="14846" width="6.6640625" style="42" customWidth="1"/>
    <col min="14847" max="14847" width="7.109375" style="42" customWidth="1"/>
    <col min="14848" max="14849" width="0" style="42" hidden="1" customWidth="1"/>
    <col min="14850" max="14850" width="6.6640625" style="42" customWidth="1"/>
    <col min="14851" max="14852" width="0" style="42" hidden="1" customWidth="1"/>
    <col min="14853" max="14853" width="6.88671875" style="42" customWidth="1"/>
    <col min="14854" max="14854" width="4.88671875" style="42" customWidth="1"/>
    <col min="14855" max="15095" width="9.109375" style="42"/>
    <col min="15096" max="15096" width="3" style="42" customWidth="1"/>
    <col min="15097" max="15097" width="31.5546875" style="42" bestFit="1" customWidth="1"/>
    <col min="15098" max="15098" width="5.44140625" style="42" bestFit="1" customWidth="1"/>
    <col min="15099" max="15099" width="7.109375" style="42" customWidth="1"/>
    <col min="15100" max="15100" width="7.6640625" style="42" customWidth="1"/>
    <col min="15101" max="15101" width="7.109375" style="42" customWidth="1"/>
    <col min="15102" max="15102" width="6.6640625" style="42" customWidth="1"/>
    <col min="15103" max="15103" width="7.109375" style="42" customWidth="1"/>
    <col min="15104" max="15105" width="0" style="42" hidden="1" customWidth="1"/>
    <col min="15106" max="15106" width="6.6640625" style="42" customWidth="1"/>
    <col min="15107" max="15108" width="0" style="42" hidden="1" customWidth="1"/>
    <col min="15109" max="15109" width="6.88671875" style="42" customWidth="1"/>
    <col min="15110" max="15110" width="4.88671875" style="42" customWidth="1"/>
    <col min="15111" max="15351" width="9.109375" style="42"/>
    <col min="15352" max="15352" width="3" style="42" customWidth="1"/>
    <col min="15353" max="15353" width="31.5546875" style="42" bestFit="1" customWidth="1"/>
    <col min="15354" max="15354" width="5.44140625" style="42" bestFit="1" customWidth="1"/>
    <col min="15355" max="15355" width="7.109375" style="42" customWidth="1"/>
    <col min="15356" max="15356" width="7.6640625" style="42" customWidth="1"/>
    <col min="15357" max="15357" width="7.109375" style="42" customWidth="1"/>
    <col min="15358" max="15358" width="6.6640625" style="42" customWidth="1"/>
    <col min="15359" max="15359" width="7.109375" style="42" customWidth="1"/>
    <col min="15360" max="15361" width="0" style="42" hidden="1" customWidth="1"/>
    <col min="15362" max="15362" width="6.6640625" style="42" customWidth="1"/>
    <col min="15363" max="15364" width="0" style="42" hidden="1" customWidth="1"/>
    <col min="15365" max="15365" width="6.88671875" style="42" customWidth="1"/>
    <col min="15366" max="15366" width="4.88671875" style="42" customWidth="1"/>
    <col min="15367" max="15607" width="9.109375" style="42"/>
    <col min="15608" max="15608" width="3" style="42" customWidth="1"/>
    <col min="15609" max="15609" width="31.5546875" style="42" bestFit="1" customWidth="1"/>
    <col min="15610" max="15610" width="5.44140625" style="42" bestFit="1" customWidth="1"/>
    <col min="15611" max="15611" width="7.109375" style="42" customWidth="1"/>
    <col min="15612" max="15612" width="7.6640625" style="42" customWidth="1"/>
    <col min="15613" max="15613" width="7.109375" style="42" customWidth="1"/>
    <col min="15614" max="15614" width="6.6640625" style="42" customWidth="1"/>
    <col min="15615" max="15615" width="7.109375" style="42" customWidth="1"/>
    <col min="15616" max="15617" width="0" style="42" hidden="1" customWidth="1"/>
    <col min="15618" max="15618" width="6.6640625" style="42" customWidth="1"/>
    <col min="15619" max="15620" width="0" style="42" hidden="1" customWidth="1"/>
    <col min="15621" max="15621" width="6.88671875" style="42" customWidth="1"/>
    <col min="15622" max="15622" width="4.88671875" style="42" customWidth="1"/>
    <col min="15623" max="15863" width="9.109375" style="42"/>
    <col min="15864" max="15864" width="3" style="42" customWidth="1"/>
    <col min="15865" max="15865" width="31.5546875" style="42" bestFit="1" customWidth="1"/>
    <col min="15866" max="15866" width="5.44140625" style="42" bestFit="1" customWidth="1"/>
    <col min="15867" max="15867" width="7.109375" style="42" customWidth="1"/>
    <col min="15868" max="15868" width="7.6640625" style="42" customWidth="1"/>
    <col min="15869" max="15869" width="7.109375" style="42" customWidth="1"/>
    <col min="15870" max="15870" width="6.6640625" style="42" customWidth="1"/>
    <col min="15871" max="15871" width="7.109375" style="42" customWidth="1"/>
    <col min="15872" max="15873" width="0" style="42" hidden="1" customWidth="1"/>
    <col min="15874" max="15874" width="6.6640625" style="42" customWidth="1"/>
    <col min="15875" max="15876" width="0" style="42" hidden="1" customWidth="1"/>
    <col min="15877" max="15877" width="6.88671875" style="42" customWidth="1"/>
    <col min="15878" max="15878" width="4.88671875" style="42" customWidth="1"/>
    <col min="15879" max="16119" width="9.109375" style="42"/>
    <col min="16120" max="16120" width="3" style="42" customWidth="1"/>
    <col min="16121" max="16121" width="31.5546875" style="42" bestFit="1" customWidth="1"/>
    <col min="16122" max="16122" width="5.44140625" style="42" bestFit="1" customWidth="1"/>
    <col min="16123" max="16123" width="7.109375" style="42" customWidth="1"/>
    <col min="16124" max="16124" width="7.6640625" style="42" customWidth="1"/>
    <col min="16125" max="16125" width="7.109375" style="42" customWidth="1"/>
    <col min="16126" max="16126" width="6.6640625" style="42" customWidth="1"/>
    <col min="16127" max="16127" width="7.109375" style="42" customWidth="1"/>
    <col min="16128" max="16129" width="0" style="42" hidden="1" customWidth="1"/>
    <col min="16130" max="16130" width="6.6640625" style="42" customWidth="1"/>
    <col min="16131" max="16132" width="0" style="42" hidden="1" customWidth="1"/>
    <col min="16133" max="16133" width="6.88671875" style="42" customWidth="1"/>
    <col min="16134" max="16134" width="4.88671875" style="42" customWidth="1"/>
    <col min="16135" max="16373" width="9.109375" style="42"/>
    <col min="16374" max="16384" width="9.109375" style="42" customWidth="1"/>
  </cols>
  <sheetData>
    <row r="3" spans="2:10" s="34" customFormat="1" ht="15" x14ac:dyDescent="0.25">
      <c r="B3" s="125" t="s">
        <v>19</v>
      </c>
      <c r="C3" s="125"/>
      <c r="D3" s="125"/>
      <c r="E3" s="125"/>
      <c r="F3" s="125"/>
      <c r="G3" s="125"/>
      <c r="H3" s="125"/>
      <c r="I3" s="125"/>
      <c r="J3" s="125"/>
    </row>
    <row r="4" spans="2:10" s="34" customFormat="1" ht="15" x14ac:dyDescent="0.25">
      <c r="B4" s="125" t="s">
        <v>62</v>
      </c>
      <c r="C4" s="125"/>
      <c r="D4" s="125"/>
      <c r="E4" s="125"/>
      <c r="F4" s="125"/>
      <c r="G4" s="125"/>
      <c r="H4" s="125"/>
      <c r="I4" s="125"/>
      <c r="J4" s="125"/>
    </row>
    <row r="5" spans="2:10" s="37" customFormat="1" x14ac:dyDescent="0.25">
      <c r="B5" s="35"/>
      <c r="C5" s="36"/>
      <c r="D5" s="36"/>
      <c r="E5" s="36"/>
      <c r="F5" s="36"/>
      <c r="G5" s="36"/>
      <c r="H5" s="36"/>
      <c r="I5" s="36"/>
      <c r="J5" s="36"/>
    </row>
    <row r="6" spans="2:10" s="40" customFormat="1" ht="13.8" x14ac:dyDescent="0.25">
      <c r="B6" s="38"/>
      <c r="C6" s="39"/>
      <c r="D6" s="36"/>
      <c r="E6" s="36"/>
      <c r="F6" s="39"/>
      <c r="G6" s="39"/>
      <c r="H6" s="39"/>
      <c r="I6" s="39"/>
      <c r="J6" s="39"/>
    </row>
    <row r="7" spans="2:10" ht="26.4" x14ac:dyDescent="0.25">
      <c r="B7" s="41"/>
      <c r="C7" s="13"/>
      <c r="D7" s="12" t="s">
        <v>133</v>
      </c>
      <c r="E7" s="13"/>
      <c r="F7" s="12" t="s">
        <v>132</v>
      </c>
      <c r="G7" s="12" t="s">
        <v>137</v>
      </c>
      <c r="H7" s="12" t="s">
        <v>140</v>
      </c>
      <c r="I7" s="13"/>
      <c r="J7" s="12" t="s">
        <v>139</v>
      </c>
    </row>
    <row r="8" spans="2:10" x14ac:dyDescent="0.25">
      <c r="B8" s="43" t="s">
        <v>63</v>
      </c>
      <c r="C8" s="134"/>
      <c r="D8" s="44">
        <v>4.16</v>
      </c>
      <c r="E8" s="135"/>
      <c r="F8" s="46">
        <v>5.1383221153846153</v>
      </c>
      <c r="G8" s="47">
        <v>4.8246250000000002</v>
      </c>
      <c r="H8" s="47">
        <v>4.0123076923076919</v>
      </c>
      <c r="I8" s="134"/>
      <c r="J8" s="47">
        <v>4.16</v>
      </c>
    </row>
    <row r="9" spans="2:10" x14ac:dyDescent="0.25">
      <c r="B9" s="43" t="s">
        <v>141</v>
      </c>
      <c r="C9" s="134"/>
      <c r="D9" s="46">
        <v>0</v>
      </c>
      <c r="E9" s="135"/>
      <c r="F9" s="46">
        <v>0</v>
      </c>
      <c r="G9" s="46">
        <v>0</v>
      </c>
      <c r="H9" s="47">
        <v>0</v>
      </c>
      <c r="I9" s="134"/>
      <c r="J9" s="47">
        <v>1</v>
      </c>
    </row>
    <row r="10" spans="2:10" x14ac:dyDescent="0.25">
      <c r="B10" s="43" t="s">
        <v>142</v>
      </c>
      <c r="C10" s="134"/>
      <c r="D10" s="44">
        <v>1</v>
      </c>
      <c r="E10" s="54"/>
      <c r="F10" s="46">
        <v>1</v>
      </c>
      <c r="G10" s="47">
        <v>1</v>
      </c>
      <c r="H10" s="47">
        <v>3.1</v>
      </c>
      <c r="I10" s="136"/>
      <c r="J10" s="47">
        <v>4.5999999999999996</v>
      </c>
    </row>
    <row r="11" spans="2:10" x14ac:dyDescent="0.25">
      <c r="B11" s="43" t="s">
        <v>65</v>
      </c>
      <c r="C11" s="134"/>
      <c r="D11" s="44">
        <v>5.25</v>
      </c>
      <c r="E11" s="54"/>
      <c r="F11" s="46">
        <v>5.2703221153846158</v>
      </c>
      <c r="G11" s="47">
        <v>5.3418269230769226</v>
      </c>
      <c r="H11" s="47">
        <v>5.3162019230769229</v>
      </c>
      <c r="I11" s="136"/>
      <c r="J11" s="47">
        <v>5.25</v>
      </c>
    </row>
    <row r="12" spans="2:10" x14ac:dyDescent="0.25">
      <c r="B12" s="50" t="s">
        <v>89</v>
      </c>
      <c r="C12" s="134"/>
      <c r="D12" s="44">
        <v>5</v>
      </c>
      <c r="E12" s="54"/>
      <c r="F12" s="46">
        <v>5</v>
      </c>
      <c r="G12" s="47">
        <v>5.75</v>
      </c>
      <c r="H12" s="47">
        <v>5.5144230769230766</v>
      </c>
      <c r="I12" s="136"/>
      <c r="J12" s="47">
        <v>7.05</v>
      </c>
    </row>
    <row r="13" spans="2:10" x14ac:dyDescent="0.25">
      <c r="B13" s="43" t="s">
        <v>66</v>
      </c>
      <c r="C13" s="134"/>
      <c r="D13" s="44">
        <v>16.79</v>
      </c>
      <c r="E13" s="54"/>
      <c r="F13" s="46">
        <v>16.886778846153845</v>
      </c>
      <c r="G13" s="47">
        <v>17.243846153846153</v>
      </c>
      <c r="H13" s="47">
        <v>13.54</v>
      </c>
      <c r="I13" s="136"/>
      <c r="J13" s="47">
        <v>14.79</v>
      </c>
    </row>
    <row r="14" spans="2:10" x14ac:dyDescent="0.25">
      <c r="B14" s="43" t="s">
        <v>67</v>
      </c>
      <c r="C14" s="134"/>
      <c r="D14" s="44">
        <v>44.5</v>
      </c>
      <c r="E14" s="54"/>
      <c r="F14" s="46">
        <v>46.584596153846157</v>
      </c>
      <c r="G14" s="47">
        <v>47.116427884615383</v>
      </c>
      <c r="H14" s="47">
        <v>48.751365384615376</v>
      </c>
      <c r="I14" s="136"/>
      <c r="J14" s="47">
        <v>49.25</v>
      </c>
    </row>
    <row r="15" spans="2:10" x14ac:dyDescent="0.25">
      <c r="B15" s="43" t="s">
        <v>68</v>
      </c>
      <c r="C15" s="134"/>
      <c r="D15" s="44">
        <v>15</v>
      </c>
      <c r="E15" s="54"/>
      <c r="F15" s="46">
        <v>13.030769230769231</v>
      </c>
      <c r="G15" s="47">
        <v>15.160403846153846</v>
      </c>
      <c r="H15" s="47">
        <v>15.626923076923077</v>
      </c>
      <c r="I15" s="137"/>
      <c r="J15" s="47">
        <v>15.5</v>
      </c>
    </row>
    <row r="16" spans="2:10" x14ac:dyDescent="0.25">
      <c r="B16" s="43" t="s">
        <v>69</v>
      </c>
      <c r="C16" s="134"/>
      <c r="D16" s="44">
        <v>2</v>
      </c>
      <c r="E16" s="54"/>
      <c r="F16" s="46">
        <v>2</v>
      </c>
      <c r="G16" s="133">
        <v>2</v>
      </c>
      <c r="H16" s="133">
        <v>2</v>
      </c>
      <c r="J16" s="133">
        <v>2</v>
      </c>
    </row>
    <row r="17" spans="2:16" ht="13.8" thickBot="1" x14ac:dyDescent="0.3">
      <c r="B17" s="51" t="s">
        <v>70</v>
      </c>
      <c r="C17" s="54"/>
      <c r="D17" s="52">
        <f t="shared" ref="D17:J17" si="0">SUM(D8:D16)</f>
        <v>93.7</v>
      </c>
      <c r="E17" s="54"/>
      <c r="F17" s="52">
        <f t="shared" si="0"/>
        <v>94.910788461538459</v>
      </c>
      <c r="G17" s="52">
        <f t="shared" si="0"/>
        <v>98.437129807692301</v>
      </c>
      <c r="H17" s="52">
        <f t="shared" si="0"/>
        <v>97.861221153846145</v>
      </c>
      <c r="I17" s="54"/>
      <c r="J17" s="52">
        <f t="shared" si="0"/>
        <v>103.6</v>
      </c>
    </row>
    <row r="18" spans="2:16" ht="13.8" thickTop="1" x14ac:dyDescent="0.25">
      <c r="B18" s="53"/>
      <c r="C18" s="54"/>
      <c r="D18" s="54"/>
      <c r="E18" s="54"/>
      <c r="F18" s="54"/>
      <c r="G18" s="54"/>
      <c r="H18" s="54"/>
      <c r="I18" s="54"/>
      <c r="J18" s="54"/>
    </row>
    <row r="19" spans="2:16" x14ac:dyDescent="0.25">
      <c r="B19" s="53" t="s">
        <v>94</v>
      </c>
      <c r="C19" s="54"/>
      <c r="D19" s="54"/>
      <c r="E19" s="54"/>
      <c r="F19" s="54"/>
      <c r="G19" s="54"/>
      <c r="H19" s="54"/>
      <c r="I19" s="54"/>
      <c r="J19" s="54"/>
    </row>
    <row r="20" spans="2:16" x14ac:dyDescent="0.25">
      <c r="B20" s="53" t="s">
        <v>95</v>
      </c>
      <c r="C20" s="54"/>
      <c r="D20" s="54"/>
      <c r="E20" s="54"/>
      <c r="F20" s="54"/>
      <c r="G20" s="54"/>
      <c r="H20" s="54"/>
      <c r="I20" s="54"/>
      <c r="J20" s="54"/>
    </row>
    <row r="21" spans="2:16" x14ac:dyDescent="0.25">
      <c r="B21" s="53" t="s">
        <v>143</v>
      </c>
      <c r="C21" s="56"/>
      <c r="D21" s="55"/>
      <c r="E21" s="55"/>
      <c r="F21" s="56"/>
      <c r="G21" s="56"/>
      <c r="H21" s="56"/>
      <c r="I21" s="56"/>
      <c r="J21" s="56"/>
    </row>
    <row r="22" spans="2:16" s="58" customFormat="1" ht="15" x14ac:dyDescent="0.25">
      <c r="B22" s="57"/>
      <c r="C22" s="42"/>
      <c r="D22" s="42"/>
      <c r="E22" s="42"/>
      <c r="F22" s="42"/>
      <c r="G22" s="42"/>
      <c r="H22" s="42"/>
      <c r="I22" s="42"/>
      <c r="J22" s="42"/>
      <c r="K22" s="42"/>
      <c r="L22" s="42"/>
      <c r="M22" s="42"/>
      <c r="N22" s="42"/>
      <c r="O22" s="42"/>
      <c r="P22" s="42"/>
    </row>
    <row r="23" spans="2:16" s="58" customFormat="1" ht="15" x14ac:dyDescent="0.25">
      <c r="B23" s="57"/>
      <c r="C23" s="49"/>
      <c r="D23" s="42"/>
      <c r="E23" s="42"/>
      <c r="F23" s="49"/>
      <c r="G23" s="49"/>
      <c r="H23" s="49"/>
      <c r="I23" s="49"/>
      <c r="J23" s="49"/>
      <c r="K23" s="42"/>
      <c r="L23" s="42"/>
      <c r="M23" s="42"/>
      <c r="N23" s="42"/>
      <c r="O23" s="42"/>
      <c r="P23" s="42"/>
    </row>
    <row r="24" spans="2:16" s="58" customFormat="1" ht="15" x14ac:dyDescent="0.25">
      <c r="B24" s="57"/>
      <c r="C24" s="42"/>
      <c r="D24" s="42"/>
      <c r="E24" s="42"/>
      <c r="F24" s="42"/>
      <c r="G24" s="42"/>
      <c r="H24" s="42"/>
      <c r="I24" s="42"/>
      <c r="J24" s="49"/>
      <c r="K24" s="42"/>
      <c r="L24" s="42"/>
      <c r="M24" s="42"/>
      <c r="N24" s="42"/>
      <c r="O24" s="42"/>
      <c r="P24" s="42"/>
    </row>
    <row r="25" spans="2:16" x14ac:dyDescent="0.25">
      <c r="B25" s="43"/>
      <c r="C25" s="46"/>
      <c r="D25" s="48"/>
      <c r="E25" s="48"/>
      <c r="F25" s="46"/>
      <c r="G25" s="47"/>
      <c r="H25" s="47"/>
      <c r="I25" s="45"/>
      <c r="J25" s="48"/>
    </row>
    <row r="26" spans="2:16" s="58" customFormat="1" ht="15" x14ac:dyDescent="0.25">
      <c r="B26" s="57"/>
      <c r="C26" s="42"/>
      <c r="D26" s="42"/>
      <c r="E26" s="42"/>
      <c r="F26" s="42"/>
      <c r="G26" s="42"/>
      <c r="H26" s="42"/>
      <c r="I26" s="42"/>
      <c r="J26" s="42"/>
      <c r="K26" s="42"/>
      <c r="L26" s="42"/>
      <c r="M26" s="42"/>
      <c r="N26" s="42"/>
      <c r="O26" s="42"/>
      <c r="P26" s="42"/>
    </row>
    <row r="27" spans="2:16" s="58" customFormat="1" ht="14.25" customHeight="1" x14ac:dyDescent="0.25">
      <c r="B27" s="57"/>
      <c r="C27" s="49"/>
      <c r="D27" s="49"/>
      <c r="E27" s="49"/>
      <c r="F27" s="49"/>
      <c r="G27" s="49"/>
      <c r="H27" s="49"/>
      <c r="I27" s="49"/>
      <c r="J27" s="49"/>
      <c r="K27" s="42"/>
      <c r="L27" s="42"/>
      <c r="M27" s="42"/>
      <c r="N27" s="42"/>
      <c r="O27" s="42"/>
      <c r="P27" s="42"/>
    </row>
    <row r="28" spans="2:16" s="58" customFormat="1" ht="15" x14ac:dyDescent="0.25">
      <c r="B28" s="57"/>
      <c r="C28" s="42"/>
      <c r="D28" s="59"/>
      <c r="E28" s="59"/>
      <c r="F28" s="42"/>
      <c r="G28" s="60"/>
      <c r="H28" s="60"/>
      <c r="I28" s="42"/>
      <c r="J28" s="60"/>
      <c r="K28" s="42"/>
      <c r="L28" s="42"/>
      <c r="M28" s="42"/>
      <c r="N28" s="42"/>
      <c r="O28" s="42"/>
      <c r="P28" s="42"/>
    </row>
    <row r="29" spans="2:16" s="58" customFormat="1" ht="15" x14ac:dyDescent="0.25">
      <c r="B29" s="57"/>
      <c r="C29" s="42"/>
      <c r="D29" s="59"/>
      <c r="E29" s="59"/>
      <c r="F29" s="42"/>
      <c r="G29" s="42"/>
      <c r="H29" s="42"/>
      <c r="I29" s="42"/>
      <c r="J29" s="42"/>
      <c r="K29" s="42"/>
      <c r="L29" s="42"/>
      <c r="M29" s="42"/>
      <c r="N29" s="42"/>
      <c r="O29" s="42"/>
      <c r="P29" s="42"/>
    </row>
    <row r="30" spans="2:16" s="58" customFormat="1" ht="15" x14ac:dyDescent="0.25">
      <c r="B30" s="57"/>
      <c r="C30" s="42"/>
      <c r="D30" s="59"/>
      <c r="E30" s="59"/>
      <c r="F30" s="42"/>
      <c r="G30" s="42"/>
      <c r="H30" s="42"/>
      <c r="I30" s="42"/>
      <c r="J30" s="42"/>
      <c r="K30" s="42"/>
      <c r="L30" s="42"/>
      <c r="M30" s="42"/>
      <c r="N30" s="42"/>
      <c r="O30" s="42"/>
      <c r="P30" s="42"/>
    </row>
    <row r="31" spans="2:16" s="58" customFormat="1" ht="15" x14ac:dyDescent="0.25">
      <c r="B31" s="57"/>
      <c r="C31" s="42"/>
      <c r="D31" s="59"/>
      <c r="E31" s="59"/>
      <c r="F31" s="42"/>
      <c r="G31" s="42"/>
      <c r="H31" s="42"/>
      <c r="I31" s="42"/>
      <c r="J31" s="42"/>
      <c r="K31" s="42"/>
      <c r="L31" s="42"/>
      <c r="M31" s="42"/>
      <c r="N31" s="42"/>
      <c r="O31" s="42"/>
      <c r="P31" s="42"/>
    </row>
    <row r="32" spans="2:16" s="58" customFormat="1" ht="15" x14ac:dyDescent="0.25">
      <c r="B32" s="57"/>
      <c r="C32" s="42"/>
      <c r="D32" s="59"/>
      <c r="E32" s="59"/>
      <c r="F32" s="42"/>
      <c r="G32" s="42"/>
      <c r="H32" s="42"/>
      <c r="I32" s="42"/>
      <c r="J32" s="42"/>
      <c r="K32" s="42"/>
      <c r="L32" s="42"/>
      <c r="M32" s="42"/>
      <c r="N32" s="42"/>
      <c r="O32" s="42"/>
      <c r="P32" s="42"/>
    </row>
    <row r="33" spans="2:16" s="58" customFormat="1" ht="15" x14ac:dyDescent="0.25">
      <c r="B33" s="57"/>
      <c r="C33" s="42"/>
      <c r="D33" s="59"/>
      <c r="E33" s="59"/>
      <c r="F33" s="42"/>
      <c r="G33" s="42"/>
      <c r="H33" s="42"/>
      <c r="I33" s="42"/>
      <c r="J33" s="42"/>
      <c r="K33" s="42"/>
      <c r="L33" s="42"/>
      <c r="M33" s="42"/>
      <c r="N33" s="42"/>
      <c r="O33" s="42"/>
      <c r="P33" s="42"/>
    </row>
    <row r="34" spans="2:16" s="58" customFormat="1" ht="15" x14ac:dyDescent="0.25">
      <c r="B34" s="57"/>
      <c r="C34" s="42"/>
      <c r="D34" s="59"/>
      <c r="E34" s="59"/>
      <c r="F34" s="42"/>
      <c r="G34" s="42"/>
      <c r="H34" s="42"/>
      <c r="I34" s="42"/>
      <c r="J34" s="42"/>
      <c r="K34" s="42"/>
      <c r="L34" s="42"/>
      <c r="M34" s="42"/>
      <c r="N34" s="42"/>
      <c r="O34" s="42"/>
      <c r="P34" s="42"/>
    </row>
    <row r="35" spans="2:16" s="58" customFormat="1" ht="15" x14ac:dyDescent="0.25">
      <c r="B35" s="57"/>
      <c r="C35" s="42"/>
      <c r="D35" s="59"/>
      <c r="E35" s="59"/>
      <c r="F35" s="42"/>
      <c r="G35" s="42"/>
      <c r="H35" s="42"/>
      <c r="I35" s="42"/>
      <c r="J35" s="42"/>
      <c r="K35" s="42"/>
      <c r="L35" s="42"/>
      <c r="M35" s="42"/>
      <c r="N35" s="42"/>
      <c r="O35" s="42"/>
      <c r="P35" s="42"/>
    </row>
    <row r="36" spans="2:16" s="58" customFormat="1" ht="15" x14ac:dyDescent="0.25">
      <c r="B36" s="42"/>
      <c r="C36" s="42"/>
      <c r="D36" s="59"/>
      <c r="E36" s="59"/>
      <c r="F36" s="42"/>
      <c r="G36" s="42"/>
      <c r="H36" s="42"/>
      <c r="I36" s="42"/>
      <c r="J36" s="42"/>
      <c r="K36" s="42"/>
      <c r="L36" s="42"/>
      <c r="M36" s="42"/>
      <c r="N36" s="42"/>
      <c r="O36" s="42"/>
      <c r="P36" s="42"/>
    </row>
    <row r="37" spans="2:16" s="58" customFormat="1" ht="15" x14ac:dyDescent="0.25">
      <c r="B37" s="42"/>
      <c r="C37" s="42"/>
      <c r="D37" s="59"/>
      <c r="E37" s="59"/>
      <c r="F37" s="42"/>
      <c r="G37" s="42"/>
      <c r="H37" s="42"/>
      <c r="I37" s="42"/>
      <c r="J37" s="42"/>
      <c r="K37" s="42"/>
      <c r="L37" s="42"/>
      <c r="M37" s="42"/>
      <c r="N37" s="42"/>
      <c r="O37" s="42"/>
      <c r="P37" s="42"/>
    </row>
    <row r="38" spans="2:16" s="58" customFormat="1" ht="15" x14ac:dyDescent="0.25">
      <c r="B38" s="42"/>
      <c r="C38" s="42"/>
      <c r="D38" s="59"/>
      <c r="E38" s="59"/>
      <c r="F38" s="42"/>
      <c r="G38" s="42"/>
      <c r="H38" s="42"/>
      <c r="I38" s="42"/>
      <c r="J38" s="42"/>
      <c r="K38" s="42"/>
      <c r="L38" s="42"/>
      <c r="M38" s="42"/>
      <c r="N38" s="42"/>
      <c r="O38" s="42"/>
      <c r="P38" s="42"/>
    </row>
    <row r="39" spans="2:16" s="58" customFormat="1" ht="15" x14ac:dyDescent="0.25">
      <c r="B39" s="42"/>
      <c r="C39" s="42"/>
      <c r="D39" s="59"/>
      <c r="E39" s="59"/>
      <c r="F39" s="42"/>
      <c r="G39" s="42"/>
      <c r="H39" s="42"/>
      <c r="I39" s="42"/>
      <c r="J39" s="42"/>
      <c r="K39" s="42"/>
      <c r="L39" s="42"/>
      <c r="M39" s="42"/>
      <c r="N39" s="42"/>
      <c r="O39" s="42"/>
      <c r="P39" s="42"/>
    </row>
  </sheetData>
  <dataValidations count="1">
    <dataValidation allowBlank="1" showInputMessage="1" showErrorMessage="1" promptTitle="Warning!" prompt="These cells are an integral part of the formula used to calculate the 2008 and 2009 totals; do not remove!" sqref="IP65546 D131082:E131082 D196618:E196618 D262154:E262154 D327690:E327690 D393226:E393226 D458762:E458762 D524298:E524298 D589834:E589834 D655370:E655370 D720906:E720906 D786442:E786442 D851978:E851978 D917514:E917514 D983050:E983050 SL65546 WVB983050 WLF983050 WBJ983050 VRN983050 VHR983050 UXV983050 UNZ983050 UED983050 TUH983050 TKL983050 TAP983050 SQT983050 SGX983050 RXB983050 RNF983050 RDJ983050 QTN983050 QJR983050 PZV983050 PPZ983050 PGD983050 OWH983050 OML983050 OCP983050 NST983050 NIX983050 MZB983050 MPF983050 MFJ983050 LVN983050 LLR983050 LBV983050 KRZ983050 KID983050 JYH983050 JOL983050 JEP983050 IUT983050 IKX983050 IBB983050 HRF983050 HHJ983050 GXN983050 GNR983050 GDV983050 FTZ983050 FKD983050 FAH983050 EQL983050 EGP983050 DWT983050 DMX983050 DDB983050 CTF983050 CJJ983050 BZN983050 BPR983050 BFV983050 AVZ983050 AMD983050 ACH983050 SL983050 IP983050 WVB917514 WLF917514 WBJ917514 VRN917514 VHR917514 UXV917514 UNZ917514 UED917514 TUH917514 TKL917514 TAP917514 SQT917514 SGX917514 RXB917514 RNF917514 RDJ917514 QTN917514 QJR917514 PZV917514 PPZ917514 PGD917514 OWH917514 OML917514 OCP917514 NST917514 NIX917514 MZB917514 MPF917514 MFJ917514 LVN917514 LLR917514 LBV917514 KRZ917514 KID917514 JYH917514 JOL917514 JEP917514 IUT917514 IKX917514 IBB917514 HRF917514 HHJ917514 GXN917514 GNR917514 GDV917514 FTZ917514 FKD917514 FAH917514 EQL917514 EGP917514 DWT917514 DMX917514 DDB917514 CTF917514 CJJ917514 BZN917514 BPR917514 BFV917514 AVZ917514 AMD917514 ACH917514 SL917514 IP917514 WVB851978 WLF851978 WBJ851978 VRN851978 VHR851978 UXV851978 UNZ851978 UED851978 TUH851978 TKL851978 TAP851978 SQT851978 SGX851978 RXB851978 RNF851978 RDJ851978 QTN851978 QJR851978 PZV851978 PPZ851978 PGD851978 OWH851978 OML851978 OCP851978 NST851978 NIX851978 MZB851978 MPF851978 MFJ851978 LVN851978 LLR851978 LBV851978 KRZ851978 KID851978 JYH851978 JOL851978 JEP851978 IUT851978 IKX851978 IBB851978 HRF851978 HHJ851978 GXN851978 GNR851978 GDV851978 FTZ851978 FKD851978 FAH851978 EQL851978 EGP851978 DWT851978 DMX851978 DDB851978 CTF851978 CJJ851978 BZN851978 BPR851978 BFV851978 AVZ851978 AMD851978 ACH851978 SL851978 IP851978 WVB786442 WLF786442 WBJ786442 VRN786442 VHR786442 UXV786442 UNZ786442 UED786442 TUH786442 TKL786442 TAP786442 SQT786442 SGX786442 RXB786442 RNF786442 RDJ786442 QTN786442 QJR786442 PZV786442 PPZ786442 PGD786442 OWH786442 OML786442 OCP786442 NST786442 NIX786442 MZB786442 MPF786442 MFJ786442 LVN786442 LLR786442 LBV786442 KRZ786442 KID786442 JYH786442 JOL786442 JEP786442 IUT786442 IKX786442 IBB786442 HRF786442 HHJ786442 GXN786442 GNR786442 GDV786442 FTZ786442 FKD786442 FAH786442 EQL786442 EGP786442 DWT786442 DMX786442 DDB786442 CTF786442 CJJ786442 BZN786442 BPR786442 BFV786442 AVZ786442 AMD786442 ACH786442 SL786442 IP786442 WVB720906 WLF720906 WBJ720906 VRN720906 VHR720906 UXV720906 UNZ720906 UED720906 TUH720906 TKL720906 TAP720906 SQT720906 SGX720906 RXB720906 RNF720906 RDJ720906 QTN720906 QJR720906 PZV720906 PPZ720906 PGD720906 OWH720906 OML720906 OCP720906 NST720906 NIX720906 MZB720906 MPF720906 MFJ720906 LVN720906 LLR720906 LBV720906 KRZ720906 KID720906 JYH720906 JOL720906 JEP720906 IUT720906 IKX720906 IBB720906 HRF720906 HHJ720906 GXN720906 GNR720906 GDV720906 FTZ720906 FKD720906 FAH720906 EQL720906 EGP720906 DWT720906 DMX720906 DDB720906 CTF720906 CJJ720906 BZN720906 BPR720906 BFV720906 AVZ720906 AMD720906 ACH720906 SL720906 IP720906 WVB655370 WLF655370 WBJ655370 VRN655370 VHR655370 UXV655370 UNZ655370 UED655370 TUH655370 TKL655370 TAP655370 SQT655370 SGX655370 RXB655370 RNF655370 RDJ655370 QTN655370 QJR655370 PZV655370 PPZ655370 PGD655370 OWH655370 OML655370 OCP655370 NST655370 NIX655370 MZB655370 MPF655370 MFJ655370 LVN655370 LLR655370 LBV655370 KRZ655370 KID655370 JYH655370 JOL655370 JEP655370 IUT655370 IKX655370 IBB655370 HRF655370 HHJ655370 GXN655370 GNR655370 GDV655370 FTZ655370 FKD655370 FAH655370 EQL655370 EGP655370 DWT655370 DMX655370 DDB655370 CTF655370 CJJ655370 BZN655370 BPR655370 BFV655370 AVZ655370 AMD655370 ACH655370 SL655370 IP655370 WVB589834 WLF589834 WBJ589834 VRN589834 VHR589834 UXV589834 UNZ589834 UED589834 TUH589834 TKL589834 TAP589834 SQT589834 SGX589834 RXB589834 RNF589834 RDJ589834 QTN589834 QJR589834 PZV589834 PPZ589834 PGD589834 OWH589834 OML589834 OCP589834 NST589834 NIX589834 MZB589834 MPF589834 MFJ589834 LVN589834 LLR589834 LBV589834 KRZ589834 KID589834 JYH589834 JOL589834 JEP589834 IUT589834 IKX589834 IBB589834 HRF589834 HHJ589834 GXN589834 GNR589834 GDV589834 FTZ589834 FKD589834 FAH589834 EQL589834 EGP589834 DWT589834 DMX589834 DDB589834 CTF589834 CJJ589834 BZN589834 BPR589834 BFV589834 AVZ589834 AMD589834 ACH589834 SL589834 IP589834 WVB524298 WLF524298 WBJ524298 VRN524298 VHR524298 UXV524298 UNZ524298 UED524298 TUH524298 TKL524298 TAP524298 SQT524298 SGX524298 RXB524298 RNF524298 RDJ524298 QTN524298 QJR524298 PZV524298 PPZ524298 PGD524298 OWH524298 OML524298 OCP524298 NST524298 NIX524298 MZB524298 MPF524298 MFJ524298 LVN524298 LLR524298 LBV524298 KRZ524298 KID524298 JYH524298 JOL524298 JEP524298 IUT524298 IKX524298 IBB524298 HRF524298 HHJ524298 GXN524298 GNR524298 GDV524298 FTZ524298 FKD524298 FAH524298 EQL524298 EGP524298 DWT524298 DMX524298 DDB524298 CTF524298 CJJ524298 BZN524298 BPR524298 BFV524298 AVZ524298 AMD524298 ACH524298 SL524298 IP524298 WVB458762 WLF458762 WBJ458762 VRN458762 VHR458762 UXV458762 UNZ458762 UED458762 TUH458762 TKL458762 TAP458762 SQT458762 SGX458762 RXB458762 RNF458762 RDJ458762 QTN458762 QJR458762 PZV458762 PPZ458762 PGD458762 OWH458762 OML458762 OCP458762 NST458762 NIX458762 MZB458762 MPF458762 MFJ458762 LVN458762 LLR458762 LBV458762 KRZ458762 KID458762 JYH458762 JOL458762 JEP458762 IUT458762 IKX458762 IBB458762 HRF458762 HHJ458762 GXN458762 GNR458762 GDV458762 FTZ458762 FKD458762 FAH458762 EQL458762 EGP458762 DWT458762 DMX458762 DDB458762 CTF458762 CJJ458762 BZN458762 BPR458762 BFV458762 AVZ458762 AMD458762 ACH458762 SL458762 IP458762 WVB393226 WLF393226 WBJ393226 VRN393226 VHR393226 UXV393226 UNZ393226 UED393226 TUH393226 TKL393226 TAP393226 SQT393226 SGX393226 RXB393226 RNF393226 RDJ393226 QTN393226 QJR393226 PZV393226 PPZ393226 PGD393226 OWH393226 OML393226 OCP393226 NST393226 NIX393226 MZB393226 MPF393226 MFJ393226 LVN393226 LLR393226 LBV393226 KRZ393226 KID393226 JYH393226 JOL393226 JEP393226 IUT393226 IKX393226 IBB393226 HRF393226 HHJ393226 GXN393226 GNR393226 GDV393226 FTZ393226 FKD393226 FAH393226 EQL393226 EGP393226 DWT393226 DMX393226 DDB393226 CTF393226 CJJ393226 BZN393226 BPR393226 BFV393226 AVZ393226 AMD393226 ACH393226 SL393226 IP393226 WVB327690 WLF327690 WBJ327690 VRN327690 VHR327690 UXV327690 UNZ327690 UED327690 TUH327690 TKL327690 TAP327690 SQT327690 SGX327690 RXB327690 RNF327690 RDJ327690 QTN327690 QJR327690 PZV327690 PPZ327690 PGD327690 OWH327690 OML327690 OCP327690 NST327690 NIX327690 MZB327690 MPF327690 MFJ327690 LVN327690 LLR327690 LBV327690 KRZ327690 KID327690 JYH327690 JOL327690 JEP327690 IUT327690 IKX327690 IBB327690 HRF327690 HHJ327690 GXN327690 GNR327690 GDV327690 FTZ327690 FKD327690 FAH327690 EQL327690 EGP327690 DWT327690 DMX327690 DDB327690 CTF327690 CJJ327690 BZN327690 BPR327690 BFV327690 AVZ327690 AMD327690 ACH327690 SL327690 IP327690 WVB262154 WLF262154 WBJ262154 VRN262154 VHR262154 UXV262154 UNZ262154 UED262154 TUH262154 TKL262154 TAP262154 SQT262154 SGX262154 RXB262154 RNF262154 RDJ262154 QTN262154 QJR262154 PZV262154 PPZ262154 PGD262154 OWH262154 OML262154 OCP262154 NST262154 NIX262154 MZB262154 MPF262154 MFJ262154 LVN262154 LLR262154 LBV262154 KRZ262154 KID262154 JYH262154 JOL262154 JEP262154 IUT262154 IKX262154 IBB262154 HRF262154 HHJ262154 GXN262154 GNR262154 GDV262154 FTZ262154 FKD262154 FAH262154 EQL262154 EGP262154 DWT262154 DMX262154 DDB262154 CTF262154 CJJ262154 BZN262154 BPR262154 BFV262154 AVZ262154 AMD262154 ACH262154 SL262154 IP262154 WVB196618 WLF196618 WBJ196618 VRN196618 VHR196618 UXV196618 UNZ196618 UED196618 TUH196618 TKL196618 TAP196618 SQT196618 SGX196618 RXB196618 RNF196618 RDJ196618 QTN196618 QJR196618 PZV196618 PPZ196618 PGD196618 OWH196618 OML196618 OCP196618 NST196618 NIX196618 MZB196618 MPF196618 MFJ196618 LVN196618 LLR196618 LBV196618 KRZ196618 KID196618 JYH196618 JOL196618 JEP196618 IUT196618 IKX196618 IBB196618 HRF196618 HHJ196618 GXN196618 GNR196618 GDV196618 FTZ196618 FKD196618 FAH196618 EQL196618 EGP196618 DWT196618 DMX196618 DDB196618 CTF196618 CJJ196618 BZN196618 BPR196618 BFV196618 AVZ196618 AMD196618 ACH196618 SL196618 IP196618 WVB131082 WLF131082 WBJ131082 VRN131082 VHR131082 UXV131082 UNZ131082 UED131082 TUH131082 TKL131082 TAP131082 SQT131082 SGX131082 RXB131082 RNF131082 RDJ131082 QTN131082 QJR131082 PZV131082 PPZ131082 PGD131082 OWH131082 OML131082 OCP131082 NST131082 NIX131082 MZB131082 MPF131082 MFJ131082 LVN131082 LLR131082 LBV131082 KRZ131082 KID131082 JYH131082 JOL131082 JEP131082 IUT131082 IKX131082 IBB131082 HRF131082 HHJ131082 GXN131082 GNR131082 GDV131082 FTZ131082 FKD131082 FAH131082 EQL131082 EGP131082 DWT131082 DMX131082 DDB131082 CTF131082 CJJ131082 BZN131082 BPR131082 BFV131082 AVZ131082 AMD131082 ACH131082 SL131082 IP131082 WVB65546 WLF65546 WBJ65546 VRN65546 VHR65546 UXV65546 UNZ65546 UED65546 TUH65546 TKL65546 TAP65546 SQT65546 SGX65546 RXB65546 RNF65546 RDJ65546 QTN65546 QJR65546 PZV65546 PPZ65546 PGD65546 OWH65546 OML65546 OCP65546 NST65546 NIX65546 MZB65546 MPF65546 MFJ65546 LVN65546 LLR65546 LBV65546 KRZ65546 KID65546 JYH65546 JOL65546 JEP65546 IUT65546 IKX65546 IBB65546 HRF65546 HHJ65546 GXN65546 GNR65546 GDV65546 FTZ65546 FKD65546 FAH65546 EQL65546 EGP65546 DWT65546 DMX65546 DDB65546 CTF65546 CJJ65546 BZN65546 BPR65546 BFV65546 AVZ65546 AMD65546 ACH65546 D65546:E65546" xr:uid="{00000000-0002-0000-0400-000000000000}"/>
  </dataValidations>
  <pageMargins left="0.70866141732283472" right="0.70866141732283472" top="0.74803149606299213" bottom="0.74803149606299213" header="0.31496062992125984" footer="0.31496062992125984"/>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3:K17"/>
  <sheetViews>
    <sheetView view="pageBreakPreview" zoomScale="115" zoomScaleNormal="100" zoomScaleSheetLayoutView="115" workbookViewId="0">
      <pane ySplit="3" topLeftCell="A4" activePane="bottomLeft" state="frozen"/>
      <selection activeCell="F10" sqref="F10"/>
      <selection pane="bottomLeft" activeCell="G1" sqref="G1"/>
    </sheetView>
  </sheetViews>
  <sheetFormatPr defaultColWidth="9.109375" defaultRowHeight="13.2" x14ac:dyDescent="0.25"/>
  <cols>
    <col min="1" max="1" width="9.109375" style="7"/>
    <col min="2" max="2" width="20.109375" style="7" customWidth="1"/>
    <col min="3" max="3" width="1.44140625" style="7" customWidth="1"/>
    <col min="4" max="4" width="11.33203125" style="7" customWidth="1"/>
    <col min="5" max="5" width="1.44140625" style="7" customWidth="1"/>
    <col min="6" max="8" width="11.33203125" style="7" customWidth="1"/>
    <col min="9" max="9" width="1.44140625" style="7" customWidth="1"/>
    <col min="10" max="11" width="11.33203125" style="7" customWidth="1"/>
    <col min="12" max="16384" width="9.109375" style="7"/>
  </cols>
  <sheetData>
    <row r="3" spans="2:11" s="1" customFormat="1" ht="15" x14ac:dyDescent="0.25">
      <c r="B3" s="122" t="s">
        <v>22</v>
      </c>
      <c r="C3" s="122"/>
      <c r="D3" s="122"/>
      <c r="E3" s="122"/>
      <c r="F3" s="122"/>
      <c r="G3" s="122"/>
      <c r="H3" s="122"/>
      <c r="I3" s="122"/>
      <c r="J3" s="122"/>
      <c r="K3" s="122"/>
    </row>
    <row r="4" spans="2:11" s="1" customFormat="1" ht="15" customHeight="1" x14ac:dyDescent="0.25">
      <c r="B4" s="122" t="s">
        <v>13</v>
      </c>
      <c r="C4" s="122"/>
      <c r="D4" s="122"/>
      <c r="E4" s="122"/>
      <c r="F4" s="122"/>
      <c r="G4" s="122"/>
      <c r="H4" s="122"/>
      <c r="I4" s="122"/>
      <c r="J4" s="122"/>
      <c r="K4" s="122"/>
    </row>
    <row r="5" spans="2:11" s="2" customFormat="1" ht="15.75" customHeight="1" x14ac:dyDescent="0.25">
      <c r="B5" s="123" t="s">
        <v>1</v>
      </c>
      <c r="C5" s="123"/>
      <c r="D5" s="123"/>
      <c r="E5" s="123"/>
      <c r="F5" s="123"/>
      <c r="G5" s="123"/>
      <c r="H5" s="123"/>
      <c r="I5" s="123"/>
      <c r="J5" s="123"/>
      <c r="K5" s="123"/>
    </row>
    <row r="6" spans="2:11" ht="11.25" customHeight="1" x14ac:dyDescent="0.25">
      <c r="B6" s="3"/>
      <c r="C6" s="4"/>
      <c r="D6" s="5"/>
      <c r="E6" s="5"/>
      <c r="F6" s="5"/>
      <c r="G6" s="5"/>
      <c r="H6" s="5"/>
      <c r="I6" s="5"/>
      <c r="J6" s="5"/>
    </row>
    <row r="7" spans="2:11" s="10" customFormat="1" x14ac:dyDescent="0.25">
      <c r="B7" s="8"/>
      <c r="C7" s="8"/>
      <c r="D7" s="70"/>
      <c r="E7" s="70"/>
      <c r="F7" s="104"/>
      <c r="G7" s="116"/>
      <c r="H7" s="165"/>
      <c r="I7" s="70"/>
      <c r="J7" s="166" t="s">
        <v>87</v>
      </c>
      <c r="K7" s="166"/>
    </row>
    <row r="8" spans="2:11" s="10" customFormat="1" ht="26.4" x14ac:dyDescent="0.25">
      <c r="B8" s="8"/>
      <c r="C8" s="8"/>
      <c r="D8" s="12" t="s">
        <v>133</v>
      </c>
      <c r="E8" s="13"/>
      <c r="F8" s="12" t="s">
        <v>132</v>
      </c>
      <c r="G8" s="12" t="s">
        <v>137</v>
      </c>
      <c r="H8" s="12" t="s">
        <v>140</v>
      </c>
      <c r="I8" s="13">
        <v>0</v>
      </c>
      <c r="J8" s="12" t="s">
        <v>138</v>
      </c>
      <c r="K8" s="12" t="s">
        <v>139</v>
      </c>
    </row>
    <row r="9" spans="2:11" s="10" customFormat="1" ht="22.5" customHeight="1" x14ac:dyDescent="0.25">
      <c r="B9" s="8" t="s">
        <v>4</v>
      </c>
      <c r="C9" s="8"/>
      <c r="D9" s="14">
        <v>4131.0146340374831</v>
      </c>
      <c r="E9" s="14"/>
      <c r="F9" s="14">
        <v>4455.2550799999999</v>
      </c>
      <c r="G9" s="14">
        <v>4466.9889300000004</v>
      </c>
      <c r="H9" s="14">
        <v>4995.2561197595742</v>
      </c>
      <c r="I9" s="15"/>
      <c r="J9" s="14">
        <v>4930.7547177750757</v>
      </c>
      <c r="K9" s="14">
        <v>4930.7547177750757</v>
      </c>
    </row>
    <row r="10" spans="2:11" s="10" customFormat="1" ht="22.5" customHeight="1" x14ac:dyDescent="0.25">
      <c r="B10" s="8" t="s">
        <v>14</v>
      </c>
      <c r="C10" s="8"/>
      <c r="D10" s="18">
        <v>425.43</v>
      </c>
      <c r="E10" s="18"/>
      <c r="F10" s="18">
        <v>1617.2898400000001</v>
      </c>
      <c r="G10" s="18">
        <v>1723.4466599999996</v>
      </c>
      <c r="H10" s="18">
        <v>3054.5576780000033</v>
      </c>
      <c r="I10" s="19"/>
      <c r="J10" s="18">
        <v>4369.91</v>
      </c>
      <c r="K10" s="18">
        <v>4369.91</v>
      </c>
    </row>
    <row r="11" spans="2:11" s="10" customFormat="1" ht="22.5" customHeight="1" x14ac:dyDescent="0.25">
      <c r="B11" s="8" t="s">
        <v>97</v>
      </c>
      <c r="C11" s="8"/>
      <c r="D11" s="18">
        <v>196.29999999999995</v>
      </c>
      <c r="E11" s="18"/>
      <c r="F11" s="18">
        <v>356.78050999999994</v>
      </c>
      <c r="G11" s="18">
        <v>549.8069099999999</v>
      </c>
      <c r="H11" s="18">
        <v>499.85300000000115</v>
      </c>
      <c r="I11" s="19"/>
      <c r="J11" s="18">
        <v>410.15</v>
      </c>
      <c r="K11" s="18">
        <v>410.15</v>
      </c>
    </row>
    <row r="12" spans="2:11" s="10" customFormat="1" ht="22.5" customHeight="1" x14ac:dyDescent="0.25">
      <c r="B12" s="8" t="s">
        <v>15</v>
      </c>
      <c r="C12" s="8"/>
      <c r="D12" s="18">
        <v>1092.5640000000001</v>
      </c>
      <c r="E12" s="18"/>
      <c r="F12" s="18">
        <v>1228.6423800000002</v>
      </c>
      <c r="G12" s="18">
        <v>1435.1828500000001</v>
      </c>
      <c r="H12" s="18">
        <v>1209.7839999999992</v>
      </c>
      <c r="I12" s="19"/>
      <c r="J12" s="18">
        <v>1081.8599999999999</v>
      </c>
      <c r="K12" s="18">
        <v>1081.8599999999999</v>
      </c>
    </row>
    <row r="13" spans="2:11" s="10" customFormat="1" ht="22.5" customHeight="1" x14ac:dyDescent="0.25">
      <c r="B13" s="8" t="s">
        <v>16</v>
      </c>
      <c r="C13" s="8"/>
      <c r="D13" s="18">
        <v>5.5999999999999988</v>
      </c>
      <c r="E13" s="72"/>
      <c r="F13" s="18">
        <v>-34.974640000000001</v>
      </c>
      <c r="G13" s="18">
        <v>0</v>
      </c>
      <c r="H13" s="18">
        <v>0</v>
      </c>
      <c r="I13" s="19"/>
      <c r="J13" s="18">
        <v>0</v>
      </c>
      <c r="K13" s="18">
        <v>0</v>
      </c>
    </row>
    <row r="14" spans="2:11" s="10" customFormat="1" ht="22.5" customHeight="1" x14ac:dyDescent="0.25">
      <c r="B14" s="8" t="s">
        <v>55</v>
      </c>
      <c r="C14" s="8"/>
      <c r="D14" s="72">
        <v>78.835999999999999</v>
      </c>
      <c r="E14" s="138"/>
      <c r="F14" s="18">
        <v>131.84123000000002</v>
      </c>
      <c r="G14" s="18">
        <v>226.47468000000003</v>
      </c>
      <c r="H14" s="18">
        <v>111.76899999999999</v>
      </c>
      <c r="I14" s="19"/>
      <c r="J14" s="18">
        <v>115.974</v>
      </c>
      <c r="K14" s="18">
        <v>115.974</v>
      </c>
    </row>
    <row r="15" spans="2:11" s="10" customFormat="1" ht="22.5" customHeight="1" thickBot="1" x14ac:dyDescent="0.3">
      <c r="B15" s="8" t="s">
        <v>74</v>
      </c>
      <c r="C15" s="8"/>
      <c r="D15" s="22">
        <f t="shared" ref="D15" si="0">SUM(D9:D14)</f>
        <v>5929.7446340374845</v>
      </c>
      <c r="E15" s="15"/>
      <c r="F15" s="22">
        <f t="shared" ref="F15" si="1">SUM(F9:F14)</f>
        <v>7754.8343999999997</v>
      </c>
      <c r="G15" s="22">
        <f>SUM(G9:G14)</f>
        <v>8401.9000300000007</v>
      </c>
      <c r="H15" s="22">
        <f>SUM(H9:H14)</f>
        <v>9871.2197977595788</v>
      </c>
      <c r="I15" s="15"/>
      <c r="J15" s="22">
        <f>SUM(J9:J14)</f>
        <v>10908.648717775075</v>
      </c>
      <c r="K15" s="22">
        <f>SUM(K9:K14)</f>
        <v>10908.648717775075</v>
      </c>
    </row>
    <row r="16" spans="2:11" s="10" customFormat="1" ht="22.5" customHeight="1" thickTop="1" x14ac:dyDescent="0.25">
      <c r="B16" s="8"/>
      <c r="C16" s="8"/>
      <c r="D16" s="14"/>
      <c r="E16" s="15"/>
      <c r="F16" s="14"/>
      <c r="G16" s="14"/>
      <c r="H16" s="14"/>
      <c r="I16" s="15"/>
      <c r="J16" s="14"/>
      <c r="K16" s="14"/>
    </row>
    <row r="17" spans="2:10" x14ac:dyDescent="0.25">
      <c r="B17" s="10"/>
      <c r="C17" s="10"/>
      <c r="D17" s="10"/>
      <c r="E17" s="10"/>
      <c r="F17" s="10"/>
      <c r="G17" s="10"/>
      <c r="H17" s="10"/>
      <c r="I17" s="10"/>
      <c r="J17" s="10"/>
    </row>
  </sheetData>
  <mergeCells count="1">
    <mergeCell ref="J7:K7"/>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3:K13"/>
  <sheetViews>
    <sheetView view="pageBreakPreview" zoomScale="115" zoomScaleNormal="100" zoomScaleSheetLayoutView="115" workbookViewId="0">
      <pane ySplit="3" topLeftCell="A4" activePane="bottomLeft" state="frozen"/>
      <selection activeCell="F10" sqref="F10"/>
      <selection pane="bottomLeft" activeCell="H1" sqref="H1"/>
    </sheetView>
  </sheetViews>
  <sheetFormatPr defaultColWidth="9.109375" defaultRowHeight="13.2" x14ac:dyDescent="0.25"/>
  <cols>
    <col min="1" max="1" width="9.109375" style="7"/>
    <col min="2" max="2" width="19.6640625" style="7" customWidth="1"/>
    <col min="3" max="3" width="1.44140625" style="7" customWidth="1"/>
    <col min="4" max="4" width="11.33203125" style="7" customWidth="1"/>
    <col min="5" max="5" width="1.44140625" style="7" customWidth="1"/>
    <col min="6" max="8" width="11.33203125" style="7" customWidth="1"/>
    <col min="9" max="9" width="1.44140625" style="7" customWidth="1"/>
    <col min="10" max="11" width="11.33203125" style="7" customWidth="1"/>
    <col min="12" max="16384" width="9.109375" style="7"/>
  </cols>
  <sheetData>
    <row r="3" spans="2:11" s="1" customFormat="1" ht="15" x14ac:dyDescent="0.25">
      <c r="B3" s="122" t="s">
        <v>23</v>
      </c>
      <c r="C3" s="122"/>
      <c r="D3" s="122"/>
      <c r="E3" s="122"/>
      <c r="F3" s="122"/>
      <c r="G3" s="122"/>
      <c r="H3" s="122"/>
      <c r="I3" s="122"/>
      <c r="J3" s="122"/>
      <c r="K3" s="122"/>
    </row>
    <row r="4" spans="2:11" s="1" customFormat="1" ht="15" x14ac:dyDescent="0.25">
      <c r="B4" s="122" t="s">
        <v>20</v>
      </c>
      <c r="C4" s="122"/>
      <c r="D4" s="122"/>
      <c r="E4" s="122"/>
      <c r="F4" s="122"/>
      <c r="G4" s="122"/>
      <c r="H4" s="122"/>
      <c r="I4" s="122"/>
      <c r="J4" s="122"/>
      <c r="K4" s="122"/>
    </row>
    <row r="5" spans="2:11" s="2" customFormat="1" ht="15.75" customHeight="1" x14ac:dyDescent="0.25">
      <c r="B5" s="123" t="s">
        <v>1</v>
      </c>
      <c r="C5" s="123"/>
      <c r="D5" s="123"/>
      <c r="E5" s="123"/>
      <c r="F5" s="123"/>
      <c r="G5" s="123"/>
      <c r="H5" s="123"/>
      <c r="I5" s="123"/>
      <c r="J5" s="123"/>
      <c r="K5" s="123"/>
    </row>
    <row r="6" spans="2:11" ht="11.25" customHeight="1" x14ac:dyDescent="0.25">
      <c r="B6" s="3"/>
      <c r="C6" s="4"/>
      <c r="D6" s="5"/>
      <c r="E6" s="5"/>
      <c r="F6" s="5"/>
      <c r="G6" s="5"/>
      <c r="H6" s="5"/>
      <c r="I6" s="5"/>
      <c r="J6" s="5"/>
    </row>
    <row r="7" spans="2:11" s="10" customFormat="1" x14ac:dyDescent="0.25">
      <c r="B7" s="8"/>
      <c r="C7" s="8"/>
      <c r="D7" s="70"/>
      <c r="E7" s="70"/>
      <c r="F7" s="104"/>
      <c r="G7" s="116"/>
      <c r="H7" s="165"/>
      <c r="I7" s="70"/>
      <c r="J7" s="166" t="s">
        <v>87</v>
      </c>
      <c r="K7" s="166"/>
    </row>
    <row r="8" spans="2:11" s="10" customFormat="1" ht="26.4" x14ac:dyDescent="0.25">
      <c r="B8" s="8"/>
      <c r="C8" s="8"/>
      <c r="D8" s="12" t="s">
        <v>133</v>
      </c>
      <c r="E8" s="13"/>
      <c r="F8" s="12" t="s">
        <v>132</v>
      </c>
      <c r="G8" s="12" t="s">
        <v>137</v>
      </c>
      <c r="H8" s="12" t="s">
        <v>140</v>
      </c>
      <c r="I8" s="13">
        <v>0</v>
      </c>
      <c r="J8" s="12" t="s">
        <v>138</v>
      </c>
      <c r="K8" s="12" t="s">
        <v>139</v>
      </c>
    </row>
    <row r="9" spans="2:11" s="10" customFormat="1" ht="22.5" customHeight="1" x14ac:dyDescent="0.25">
      <c r="B9" s="8" t="s">
        <v>4</v>
      </c>
      <c r="C9" s="8"/>
      <c r="D9" s="14">
        <v>634.50561872690173</v>
      </c>
      <c r="E9" s="14"/>
      <c r="F9" s="14">
        <v>526.16285500000004</v>
      </c>
      <c r="G9" s="14">
        <v>544.58051999999998</v>
      </c>
      <c r="H9" s="14">
        <v>658.64913910257803</v>
      </c>
      <c r="I9" s="14"/>
      <c r="J9" s="14">
        <v>673.57369925565206</v>
      </c>
      <c r="K9" s="14">
        <v>673.57369925565206</v>
      </c>
    </row>
    <row r="10" spans="2:11" s="10" customFormat="1" ht="22.5" customHeight="1" x14ac:dyDescent="0.25">
      <c r="B10" s="8" t="s">
        <v>104</v>
      </c>
      <c r="C10" s="8"/>
      <c r="D10" s="18">
        <v>1160.7779720279721</v>
      </c>
      <c r="E10" s="18"/>
      <c r="F10" s="18">
        <f>'3.6.1'!F9</f>
        <v>921.98870812102359</v>
      </c>
      <c r="G10" s="18">
        <f>'3.6.1'!G9</f>
        <v>1148.7341362162163</v>
      </c>
      <c r="H10" s="18">
        <f>'3.6.1'!H9</f>
        <v>1179.2456011730205</v>
      </c>
      <c r="I10" s="18"/>
      <c r="J10" s="18">
        <f>'3.6.1'!J9</f>
        <v>1175.0094768764216</v>
      </c>
      <c r="K10" s="18">
        <f>'3.6.1'!K9</f>
        <v>1175.0094768764216</v>
      </c>
    </row>
    <row r="11" spans="2:11" s="10" customFormat="1" ht="22.5" customHeight="1" x14ac:dyDescent="0.25">
      <c r="B11" s="8" t="s">
        <v>59</v>
      </c>
      <c r="C11" s="8"/>
      <c r="D11" s="18">
        <v>258.2865279720279</v>
      </c>
      <c r="E11" s="19"/>
      <c r="F11" s="18">
        <v>136.44660187897625</v>
      </c>
      <c r="G11" s="18">
        <v>155.56848878378355</v>
      </c>
      <c r="H11" s="18">
        <v>223.62339882698052</v>
      </c>
      <c r="I11" s="19"/>
      <c r="J11" s="18">
        <v>219.14052312357853</v>
      </c>
      <c r="K11" s="18">
        <v>219.14052312357853</v>
      </c>
    </row>
    <row r="12" spans="2:11" s="10" customFormat="1" ht="22.5" customHeight="1" thickBot="1" x14ac:dyDescent="0.3">
      <c r="B12" s="8" t="s">
        <v>75</v>
      </c>
      <c r="C12" s="8"/>
      <c r="D12" s="22">
        <f>SUM(D9:D10,D11)</f>
        <v>2053.5701187269015</v>
      </c>
      <c r="E12" s="22"/>
      <c r="F12" s="22">
        <f>SUM(F9:F10,F11)</f>
        <v>1584.5981649999999</v>
      </c>
      <c r="G12" s="22">
        <f>SUM(G9:G10,G11)</f>
        <v>1848.8831449999998</v>
      </c>
      <c r="H12" s="22">
        <f>SUM(H9:H10,H11)</f>
        <v>2061.518139102579</v>
      </c>
      <c r="I12" s="15"/>
      <c r="J12" s="22">
        <f>SUM(J9:J10,J11)</f>
        <v>2067.7236992556523</v>
      </c>
      <c r="K12" s="22">
        <f>SUM(K9:K10,K11)</f>
        <v>2067.7236992556523</v>
      </c>
    </row>
    <row r="13" spans="2:11" ht="13.8" thickTop="1" x14ac:dyDescent="0.25"/>
  </sheetData>
  <mergeCells count="1">
    <mergeCell ref="J7:K7"/>
  </mergeCells>
  <pageMargins left="0.7" right="0.7" top="0.75" bottom="0.75" header="0.3" footer="0.3"/>
  <pageSetup fitToHeight="0" orientation="landscape" r:id="rId1"/>
  <ignoredErrors>
    <ignoredError sqref="B5" numberStoredAsText="1"/>
    <ignoredError sqref="I11"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pageSetUpPr fitToPage="1"/>
  </sheetPr>
  <dimension ref="B3:K16"/>
  <sheetViews>
    <sheetView view="pageBreakPreview" zoomScale="115" zoomScaleNormal="100" zoomScaleSheetLayoutView="115" workbookViewId="0">
      <selection activeCell="G6" sqref="G6"/>
    </sheetView>
  </sheetViews>
  <sheetFormatPr defaultColWidth="9.109375" defaultRowHeight="13.2" x14ac:dyDescent="0.25"/>
  <cols>
    <col min="1" max="1" width="9.109375" style="7"/>
    <col min="2" max="2" width="22.44140625" style="7" customWidth="1"/>
    <col min="3" max="3" width="1.44140625" style="7" customWidth="1"/>
    <col min="4" max="4" width="11.33203125" style="7" customWidth="1"/>
    <col min="5" max="5" width="1.44140625" style="7" customWidth="1"/>
    <col min="6" max="8" width="11.33203125" style="7" customWidth="1"/>
    <col min="9" max="9" width="1.44140625" style="7" customWidth="1"/>
    <col min="10" max="11" width="11.33203125" style="7" customWidth="1"/>
    <col min="12" max="16384" width="9.109375" style="7"/>
  </cols>
  <sheetData>
    <row r="3" spans="2:11" ht="15" x14ac:dyDescent="0.25">
      <c r="B3" s="122" t="s">
        <v>105</v>
      </c>
      <c r="C3" s="122"/>
      <c r="D3" s="122"/>
      <c r="E3" s="122"/>
      <c r="F3" s="122"/>
      <c r="G3" s="122"/>
      <c r="H3" s="122"/>
      <c r="I3" s="122"/>
      <c r="J3" s="122"/>
      <c r="K3" s="122"/>
    </row>
    <row r="4" spans="2:11" s="1" customFormat="1" ht="15" x14ac:dyDescent="0.25">
      <c r="B4" s="122" t="s">
        <v>98</v>
      </c>
      <c r="C4" s="122"/>
      <c r="D4" s="122"/>
      <c r="E4" s="122"/>
      <c r="F4" s="122"/>
      <c r="G4" s="122"/>
      <c r="H4" s="122"/>
      <c r="I4" s="122"/>
      <c r="J4" s="122"/>
      <c r="K4" s="122"/>
    </row>
    <row r="5" spans="2:11" s="1" customFormat="1" ht="15" x14ac:dyDescent="0.25">
      <c r="B5" s="127" t="str">
        <f>'3.6'!B5:K5</f>
        <v>($000)</v>
      </c>
      <c r="C5" s="127"/>
      <c r="D5" s="127"/>
      <c r="E5" s="127"/>
      <c r="F5" s="127"/>
      <c r="G5" s="127"/>
      <c r="H5" s="127"/>
      <c r="I5" s="127"/>
      <c r="J5" s="127"/>
      <c r="K5" s="127"/>
    </row>
    <row r="6" spans="2:11" s="1" customFormat="1" ht="15" x14ac:dyDescent="0.25">
      <c r="B6" s="106"/>
      <c r="C6" s="106"/>
      <c r="D6" s="106"/>
      <c r="E6" s="106"/>
      <c r="F6" s="106"/>
      <c r="G6" s="117"/>
      <c r="H6" s="106"/>
      <c r="I6" s="106"/>
      <c r="J6" s="106"/>
      <c r="K6" s="106"/>
    </row>
    <row r="7" spans="2:11" s="10" customFormat="1" x14ac:dyDescent="0.25">
      <c r="B7" s="8"/>
      <c r="C7" s="8"/>
      <c r="D7" s="8"/>
      <c r="E7" s="8"/>
      <c r="F7" s="104"/>
      <c r="G7" s="116"/>
      <c r="H7" s="165"/>
      <c r="I7" s="103"/>
      <c r="J7" s="166" t="s">
        <v>87</v>
      </c>
      <c r="K7" s="166"/>
    </row>
    <row r="8" spans="2:11" s="10" customFormat="1" ht="26.4" x14ac:dyDescent="0.25">
      <c r="B8" s="8"/>
      <c r="C8" s="8"/>
      <c r="D8" s="12" t="s">
        <v>133</v>
      </c>
      <c r="E8" s="13"/>
      <c r="F8" s="12" t="s">
        <v>132</v>
      </c>
      <c r="G8" s="12" t="s">
        <v>137</v>
      </c>
      <c r="H8" s="12" t="s">
        <v>140</v>
      </c>
      <c r="I8" s="13">
        <v>0</v>
      </c>
      <c r="J8" s="12" t="s">
        <v>138</v>
      </c>
      <c r="K8" s="12" t="s">
        <v>139</v>
      </c>
    </row>
    <row r="9" spans="2:11" s="10" customFormat="1" ht="22.5" customHeight="1" x14ac:dyDescent="0.25">
      <c r="B9" s="8" t="s">
        <v>101</v>
      </c>
      <c r="C9" s="8"/>
      <c r="D9" s="14">
        <v>1160.7779720279721</v>
      </c>
      <c r="E9" s="8"/>
      <c r="F9" s="14">
        <v>921.98870812102359</v>
      </c>
      <c r="G9" s="14">
        <v>1148.7341362162163</v>
      </c>
      <c r="H9" s="14">
        <v>1179.2456011730205</v>
      </c>
      <c r="I9" s="109"/>
      <c r="J9" s="108">
        <v>1175.0094768764216</v>
      </c>
      <c r="K9" s="108">
        <v>1175.0094768764216</v>
      </c>
    </row>
    <row r="10" spans="2:11" s="10" customFormat="1" ht="22.5" customHeight="1" x14ac:dyDescent="0.25">
      <c r="B10" s="8" t="s">
        <v>102</v>
      </c>
      <c r="C10" s="8"/>
      <c r="D10" s="110">
        <v>330.87202797202804</v>
      </c>
      <c r="E10" s="8"/>
      <c r="F10" s="110">
        <v>212.43862187897636</v>
      </c>
      <c r="G10" s="110">
        <v>27.552663783783785</v>
      </c>
      <c r="H10" s="110">
        <v>249.25439882697947</v>
      </c>
      <c r="I10" s="109"/>
      <c r="J10" s="110">
        <v>212.49052312357844</v>
      </c>
      <c r="K10" s="110">
        <v>212.49052312357844</v>
      </c>
    </row>
    <row r="11" spans="2:11" s="10" customFormat="1" ht="5.25" customHeight="1" x14ac:dyDescent="0.25">
      <c r="B11" s="8"/>
      <c r="C11" s="8"/>
      <c r="D11" s="108"/>
      <c r="E11" s="8"/>
      <c r="F11" s="108"/>
      <c r="G11" s="108"/>
      <c r="H11" s="108"/>
      <c r="I11" s="109"/>
      <c r="J11" s="108"/>
      <c r="K11" s="108"/>
    </row>
    <row r="12" spans="2:11" s="10" customFormat="1" ht="22.5" customHeight="1" x14ac:dyDescent="0.25">
      <c r="B12" s="8" t="s">
        <v>99</v>
      </c>
      <c r="C12" s="8"/>
      <c r="D12" s="111">
        <f>D9/D$15</f>
        <v>0.77818387157038982</v>
      </c>
      <c r="E12" s="8"/>
      <c r="F12" s="111">
        <f t="shared" ref="F12:H13" si="0">F9/F$15</f>
        <v>0.81273492249258805</v>
      </c>
      <c r="G12" s="111">
        <f t="shared" si="0"/>
        <v>0.97657657657657659</v>
      </c>
      <c r="H12" s="111">
        <f t="shared" si="0"/>
        <v>0.82551319648093846</v>
      </c>
      <c r="I12" s="112"/>
      <c r="J12" s="111">
        <f>J9/J$15</f>
        <v>0.84685367702805159</v>
      </c>
      <c r="K12" s="111">
        <f>K9/K$15</f>
        <v>0.84685367702805159</v>
      </c>
    </row>
    <row r="13" spans="2:11" s="10" customFormat="1" ht="22.5" customHeight="1" x14ac:dyDescent="0.25">
      <c r="B13" s="8" t="s">
        <v>100</v>
      </c>
      <c r="C13" s="8"/>
      <c r="D13" s="111">
        <f>D10/D$15</f>
        <v>0.22181612842961018</v>
      </c>
      <c r="E13" s="8"/>
      <c r="F13" s="111">
        <f t="shared" si="0"/>
        <v>0.18726507750741192</v>
      </c>
      <c r="G13" s="111">
        <f t="shared" si="0"/>
        <v>2.3423423423423424E-2</v>
      </c>
      <c r="H13" s="111">
        <f t="shared" si="0"/>
        <v>0.17448680351906157</v>
      </c>
      <c r="I13" s="112"/>
      <c r="J13" s="111">
        <f>J10/J$15</f>
        <v>0.15314632297194844</v>
      </c>
      <c r="K13" s="111">
        <f>K10/K$15</f>
        <v>0.15314632297194844</v>
      </c>
    </row>
    <row r="14" spans="2:11" s="10" customFormat="1" ht="6" customHeight="1" x14ac:dyDescent="0.25">
      <c r="B14" s="8"/>
      <c r="C14" s="8"/>
      <c r="D14" s="111"/>
      <c r="E14" s="8"/>
      <c r="F14" s="111"/>
      <c r="G14" s="111"/>
      <c r="H14" s="111"/>
      <c r="I14" s="112"/>
      <c r="J14" s="111"/>
      <c r="K14" s="111"/>
    </row>
    <row r="15" spans="2:11" s="10" customFormat="1" ht="22.5" customHeight="1" thickBot="1" x14ac:dyDescent="0.3">
      <c r="B15" s="8" t="s">
        <v>103</v>
      </c>
      <c r="C15" s="8"/>
      <c r="D15" s="22">
        <f>SUM(D9:D10)</f>
        <v>1491.65</v>
      </c>
      <c r="E15" s="8"/>
      <c r="F15" s="22">
        <f>SUM(F9:F10)</f>
        <v>1134.42733</v>
      </c>
      <c r="G15" s="22">
        <f>SUM(G9:G10)</f>
        <v>1176.2868000000001</v>
      </c>
      <c r="H15" s="22">
        <f>SUM(H9:H10)</f>
        <v>1428.5</v>
      </c>
      <c r="I15" s="15"/>
      <c r="J15" s="22">
        <f>SUM(J9:J10)</f>
        <v>1387.5</v>
      </c>
      <c r="K15" s="22">
        <f>SUM(K9:K10)</f>
        <v>1387.5</v>
      </c>
    </row>
    <row r="16" spans="2:11" s="10" customFormat="1" ht="22.5" customHeight="1" thickTop="1" x14ac:dyDescent="0.25">
      <c r="B16" s="8"/>
      <c r="C16" s="8"/>
      <c r="D16" s="8"/>
      <c r="E16" s="8"/>
      <c r="F16" s="75"/>
      <c r="G16" s="75"/>
      <c r="H16" s="75"/>
      <c r="I16" s="75"/>
      <c r="J16" s="75"/>
      <c r="K16" s="75"/>
    </row>
  </sheetData>
  <mergeCells count="1">
    <mergeCell ref="J7:K7"/>
  </mergeCells>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B3:O13"/>
  <sheetViews>
    <sheetView view="pageBreakPreview" zoomScale="115" zoomScaleNormal="100" zoomScaleSheetLayoutView="115" workbookViewId="0">
      <pane ySplit="3" topLeftCell="A4" activePane="bottomLeft" state="frozen"/>
      <selection activeCell="F10" sqref="F10"/>
      <selection pane="bottomLeft" activeCell="H1" sqref="H1"/>
    </sheetView>
  </sheetViews>
  <sheetFormatPr defaultColWidth="9.109375" defaultRowHeight="13.2" x14ac:dyDescent="0.25"/>
  <cols>
    <col min="1" max="1" width="9.109375" style="7"/>
    <col min="2" max="2" width="19.109375" style="7" customWidth="1"/>
    <col min="3" max="3" width="1.44140625" style="7" customWidth="1"/>
    <col min="4" max="4" width="11.33203125" style="7" customWidth="1"/>
    <col min="5" max="5" width="1.44140625" style="7" customWidth="1"/>
    <col min="6" max="8" width="11.33203125" style="7" customWidth="1"/>
    <col min="9" max="9" width="1.5546875" style="7" customWidth="1"/>
    <col min="10" max="11" width="11.33203125" style="7" customWidth="1"/>
    <col min="12" max="16384" width="9.109375" style="7"/>
  </cols>
  <sheetData>
    <row r="3" spans="2:15" s="1" customFormat="1" ht="15" x14ac:dyDescent="0.25">
      <c r="B3" s="122" t="s">
        <v>25</v>
      </c>
      <c r="C3" s="122"/>
      <c r="D3" s="122"/>
      <c r="E3" s="122"/>
      <c r="F3" s="122"/>
      <c r="G3" s="122"/>
      <c r="H3" s="122"/>
      <c r="I3" s="122"/>
      <c r="J3" s="122"/>
      <c r="K3" s="122"/>
    </row>
    <row r="4" spans="2:15" s="1" customFormat="1" ht="15" x14ac:dyDescent="0.25">
      <c r="B4" s="122" t="s">
        <v>21</v>
      </c>
      <c r="C4" s="122"/>
      <c r="D4" s="122"/>
      <c r="E4" s="122"/>
      <c r="F4" s="122"/>
      <c r="G4" s="122"/>
      <c r="H4" s="122"/>
      <c r="I4" s="122"/>
      <c r="J4" s="122"/>
      <c r="K4" s="122"/>
    </row>
    <row r="5" spans="2:15" s="2" customFormat="1" ht="15.75" customHeight="1" x14ac:dyDescent="0.25">
      <c r="B5" s="123" t="s">
        <v>1</v>
      </c>
      <c r="C5" s="123"/>
      <c r="D5" s="123"/>
      <c r="E5" s="123"/>
      <c r="F5" s="123"/>
      <c r="G5" s="123"/>
      <c r="H5" s="123"/>
      <c r="I5" s="123"/>
      <c r="J5" s="123"/>
      <c r="K5" s="123"/>
    </row>
    <row r="6" spans="2:15" ht="11.25" customHeight="1" x14ac:dyDescent="0.25">
      <c r="B6" s="3"/>
      <c r="C6" s="4"/>
      <c r="D6" s="5"/>
      <c r="E6" s="5"/>
      <c r="F6" s="5"/>
      <c r="G6" s="5"/>
      <c r="H6" s="5"/>
      <c r="I6" s="5"/>
      <c r="J6" s="5"/>
    </row>
    <row r="7" spans="2:15" s="10" customFormat="1" x14ac:dyDescent="0.25">
      <c r="B7" s="8"/>
      <c r="C7" s="8"/>
      <c r="D7" s="70"/>
      <c r="E7" s="70"/>
      <c r="F7" s="104"/>
      <c r="G7" s="116"/>
      <c r="H7" s="165"/>
      <c r="I7" s="70"/>
      <c r="J7" s="166" t="s">
        <v>87</v>
      </c>
      <c r="K7" s="166"/>
    </row>
    <row r="8" spans="2:15" s="10" customFormat="1" ht="26.4" x14ac:dyDescent="0.25">
      <c r="B8" s="8"/>
      <c r="C8" s="8"/>
      <c r="D8" s="12" t="s">
        <v>133</v>
      </c>
      <c r="E8" s="13"/>
      <c r="F8" s="12" t="s">
        <v>132</v>
      </c>
      <c r="G8" s="12" t="s">
        <v>137</v>
      </c>
      <c r="H8" s="12" t="s">
        <v>140</v>
      </c>
      <c r="I8" s="13">
        <v>0</v>
      </c>
      <c r="J8" s="12" t="s">
        <v>138</v>
      </c>
      <c r="K8" s="12" t="s">
        <v>139</v>
      </c>
    </row>
    <row r="9" spans="2:15" s="10" customFormat="1" ht="22.5" customHeight="1" x14ac:dyDescent="0.25">
      <c r="B9" s="8" t="s">
        <v>4</v>
      </c>
      <c r="C9" s="8"/>
      <c r="D9" s="14">
        <v>855.74282510408364</v>
      </c>
      <c r="E9" s="14"/>
      <c r="F9" s="14">
        <v>801.37227499999995</v>
      </c>
      <c r="G9" s="14">
        <v>625.16917000000001</v>
      </c>
      <c r="H9" s="14">
        <v>617.47675671489742</v>
      </c>
      <c r="I9" s="14"/>
      <c r="J9" s="14">
        <v>628.59396079728754</v>
      </c>
      <c r="K9" s="14">
        <v>628.59396079728754</v>
      </c>
      <c r="N9" s="17"/>
      <c r="O9" s="17"/>
    </row>
    <row r="10" spans="2:15" s="10" customFormat="1" ht="22.5" customHeight="1" x14ac:dyDescent="0.25">
      <c r="B10" s="8" t="s">
        <v>104</v>
      </c>
      <c r="C10" s="8"/>
      <c r="D10" s="18">
        <v>330.87202797202804</v>
      </c>
      <c r="E10" s="18"/>
      <c r="F10" s="18">
        <f>'3.6.1'!F10</f>
        <v>212.43862187897636</v>
      </c>
      <c r="G10" s="18">
        <f>'3.6.1'!F10</f>
        <v>212.43862187897636</v>
      </c>
      <c r="H10" s="18">
        <f>'3.6.1'!H10</f>
        <v>249.25439882697947</v>
      </c>
      <c r="I10" s="18"/>
      <c r="J10" s="18">
        <f>'3.6.1'!J10</f>
        <v>212.49052312357844</v>
      </c>
      <c r="K10" s="18">
        <f>'3.6.1'!K10</f>
        <v>212.49052312357844</v>
      </c>
    </row>
    <row r="11" spans="2:15" s="10" customFormat="1" ht="22.5" customHeight="1" x14ac:dyDescent="0.25">
      <c r="B11" s="8" t="s">
        <v>59</v>
      </c>
      <c r="C11" s="8"/>
      <c r="D11" s="18">
        <v>204.34247202797246</v>
      </c>
      <c r="E11" s="19"/>
      <c r="F11" s="18">
        <v>236.39234812102362</v>
      </c>
      <c r="G11" s="18">
        <v>80.215953121023659</v>
      </c>
      <c r="H11" s="18">
        <v>287.06860117302165</v>
      </c>
      <c r="I11" s="19"/>
      <c r="J11" s="18">
        <v>278.5094768764215</v>
      </c>
      <c r="K11" s="18">
        <v>278.5094768764215</v>
      </c>
    </row>
    <row r="12" spans="2:15" s="10" customFormat="1" ht="22.5" customHeight="1" thickBot="1" x14ac:dyDescent="0.3">
      <c r="B12" s="8" t="s">
        <v>76</v>
      </c>
      <c r="C12" s="8"/>
      <c r="D12" s="22">
        <f>SUM(D9,D10,D11)</f>
        <v>1390.957325104084</v>
      </c>
      <c r="E12" s="15"/>
      <c r="F12" s="22">
        <f>SUM(F9,F10,F11)</f>
        <v>1250.2032449999999</v>
      </c>
      <c r="G12" s="22">
        <f>SUM(G9,G10,G11)</f>
        <v>917.82374500000003</v>
      </c>
      <c r="H12" s="22">
        <f>SUM(H9,H10,H11)</f>
        <v>1153.7997567148986</v>
      </c>
      <c r="I12" s="15"/>
      <c r="J12" s="22">
        <f>SUM(J9,J10,J11)</f>
        <v>1119.5939607972875</v>
      </c>
      <c r="K12" s="22">
        <f>SUM(K9,K10,K11)</f>
        <v>1119.5939607972875</v>
      </c>
    </row>
    <row r="13" spans="2:15" ht="13.8" thickTop="1" x14ac:dyDescent="0.25"/>
  </sheetData>
  <mergeCells count="1">
    <mergeCell ref="J7:K7"/>
  </mergeCells>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9F21A082D0544A2CDF47CC8383261" ma:contentTypeVersion="7" ma:contentTypeDescription="Create a new document." ma:contentTypeScope="" ma:versionID="e1f0e745d2198ca932e29aa345dbfe45">
  <xsd:schema xmlns:xsd="http://www.w3.org/2001/XMLSchema" xmlns:xs="http://www.w3.org/2001/XMLSchema" xmlns:p="http://schemas.microsoft.com/office/2006/metadata/properties" xmlns:ns2="ebfaebbf-4320-422c-ac1d-4cb4d6876cbf" xmlns:ns3="0EA14854-9DA5-476D-A48E-C8702B20AF6F" targetNamespace="http://schemas.microsoft.com/office/2006/metadata/properties" ma:root="true" ma:fieldsID="69e2f1f2aafa5f0d13693b250b900197" ns2:_="" ns3:_="">
    <xsd:import namespace="ebfaebbf-4320-422c-ac1d-4cb4d6876cbf"/>
    <xsd:import namespace="0EA14854-9DA5-476D-A48E-C8702B20AF6F"/>
    <xsd:element name="properties">
      <xsd:complexType>
        <xsd:sequence>
          <xsd:element name="documentManagement">
            <xsd:complexType>
              <xsd:all>
                <xsd:element ref="ns2:_dlc_DocId" minOccurs="0"/>
                <xsd:element ref="ns2:_dlc_DocIdUrl" minOccurs="0"/>
                <xsd:element ref="ns2:_dlc_DocIdPersistId" minOccurs="0"/>
                <xsd:element ref="ns3:Record_x0020_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aebbf-4320-422c-ac1d-4cb4d6876c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EA14854-9DA5-476D-A48E-C8702B20AF6F" elementFormDefault="qualified">
    <xsd:import namespace="http://schemas.microsoft.com/office/2006/documentManagement/types"/>
    <xsd:import namespace="http://schemas.microsoft.com/office/infopath/2007/PartnerControls"/>
    <xsd:element name="Record_x0020_Date" ma:index="11" nillable="true" ma:displayName="Record Date" ma:format="DateOnly" ma:internalName="Record_x0020_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ord_x0020_Date xmlns="0EA14854-9DA5-476D-A48E-C8702B20AF6F" xsi:nil="true"/>
    <_dlc_DocId xmlns="ebfaebbf-4320-422c-ac1d-4cb4d6876cbf">DE62RQK3PRT2-1338725601-1343</_dlc_DocId>
    <_dlc_DocIdUrl xmlns="ebfaebbf-4320-422c-ac1d-4cb4d6876cbf">
      <Url>https://sharepoint.yec.yk.ca/Projects/LargeProjects/2719/_layouts/15/DocIdRedir.aspx?ID=DE62RQK3PRT2-1338725601-1343</Url>
      <Description>DE62RQK3PRT2-1338725601-1343</Description>
    </_dlc_DocIdUrl>
  </documentManagement>
</p:properties>
</file>

<file path=customXml/itemProps1.xml><?xml version="1.0" encoding="utf-8"?>
<ds:datastoreItem xmlns:ds="http://schemas.openxmlformats.org/officeDocument/2006/customXml" ds:itemID="{6C299235-B630-43DA-BC3A-B0C20DFA11C1}"/>
</file>

<file path=customXml/itemProps2.xml><?xml version="1.0" encoding="utf-8"?>
<ds:datastoreItem xmlns:ds="http://schemas.openxmlformats.org/officeDocument/2006/customXml" ds:itemID="{CC3AB7EE-98A3-4F5A-862C-75C41539F7D4}"/>
</file>

<file path=customXml/itemProps3.xml><?xml version="1.0" encoding="utf-8"?>
<ds:datastoreItem xmlns:ds="http://schemas.openxmlformats.org/officeDocument/2006/customXml" ds:itemID="{3AE89719-1065-4831-92C0-F70103E1BFE3}"/>
</file>

<file path=customXml/itemProps4.xml><?xml version="1.0" encoding="utf-8"?>
<ds:datastoreItem xmlns:ds="http://schemas.openxmlformats.org/officeDocument/2006/customXml" ds:itemID="{D121519E-6B3B-4C2D-B2A6-06C4DA64E3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3.1</vt:lpstr>
      <vt:lpstr>3.2</vt:lpstr>
      <vt:lpstr>3.2.1</vt:lpstr>
      <vt:lpstr>3.3</vt:lpstr>
      <vt:lpstr>3.4</vt:lpstr>
      <vt:lpstr>3.5</vt:lpstr>
      <vt:lpstr>3.6</vt:lpstr>
      <vt:lpstr>3.6.1</vt:lpstr>
      <vt:lpstr>3.7</vt:lpstr>
      <vt:lpstr>3.8</vt:lpstr>
      <vt:lpstr>3.9</vt:lpstr>
      <vt:lpstr>3.10</vt:lpstr>
      <vt:lpstr>3.11</vt:lpstr>
      <vt:lpstr>3.11.1</vt:lpstr>
      <vt:lpstr>3.12</vt:lpstr>
      <vt:lpstr>3.13</vt:lpstr>
      <vt:lpstr>3.14</vt:lpstr>
      <vt:lpstr>3.14.1</vt:lpstr>
      <vt:lpstr>3.14.2</vt:lpstr>
      <vt:lpstr>3.14.3</vt:lpstr>
      <vt:lpstr>3.15</vt:lpstr>
      <vt:lpstr>'3.1'!Print_Area</vt:lpstr>
      <vt:lpstr>'3.10'!Print_Area</vt:lpstr>
      <vt:lpstr>'3.11'!Print_Area</vt:lpstr>
      <vt:lpstr>'3.11.1'!Print_Area</vt:lpstr>
      <vt:lpstr>'3.12'!Print_Area</vt:lpstr>
      <vt:lpstr>'3.13'!Print_Area</vt:lpstr>
      <vt:lpstr>'3.14'!Print_Area</vt:lpstr>
      <vt:lpstr>'3.14.1'!Print_Area</vt:lpstr>
      <vt:lpstr>'3.14.2'!Print_Area</vt:lpstr>
      <vt:lpstr>'3.14.3'!Print_Area</vt:lpstr>
      <vt:lpstr>'3.15'!Print_Area</vt:lpstr>
      <vt:lpstr>'3.2'!Print_Area</vt:lpstr>
      <vt:lpstr>'3.2.1'!Print_Area</vt:lpstr>
      <vt:lpstr>'3.3'!Print_Area</vt:lpstr>
      <vt:lpstr>'3.4'!Print_Area</vt:lpstr>
      <vt:lpstr>'3.5'!Print_Area</vt:lpstr>
      <vt:lpstr>'3.6'!Print_Area</vt:lpstr>
      <vt:lpstr>'3.6.1'!Print_Area</vt:lpstr>
      <vt:lpstr>'3.7'!Print_Area</vt:lpstr>
      <vt:lpstr>'3.8'!Print_Area</vt:lpstr>
      <vt:lpstr>'3.9'!Print_Area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2020-11-18T19:00:44Z</dcterms:created>
  <dcterms:modified xsi:type="dcterms:W3CDTF">2020-11-18T19:07:35Z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0x0101004169F21A082D0544A2CDF47CC8383261</vt:lpwstr>
  </property>
  <property fmtid="{D5CDD505-2E9C-101B-9397-08002B2CF9AE}" pid="3" name="_dlc_DocIdItemGuid">
    <vt:lpwstr>9b306595-f37e-4406-9d62-0fb6d1c1f169</vt:lpwstr>
  </property>
</Properties>
</file>