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5" windowWidth="14145" windowHeight="12720" tabRatio="674"/>
  </bookViews>
  <sheets>
    <sheet name="Schedule 13.1" sheetId="3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ll">#REF!</definedName>
    <definedName name="Call_Centre_cost">[1]Projects!#REF!</definedName>
    <definedName name="Call_Centre_num">[1]Projects!#REF!</definedName>
    <definedName name="_xlnm.Database">#REF!</definedName>
    <definedName name="Estimated_Voice___South">[1]Projects!#REF!</definedName>
    <definedName name="HPSET">#REF!</definedName>
    <definedName name="hpset1">#REF!</definedName>
    <definedName name="HPSETMACRO">#REF!</definedName>
    <definedName name="hpsetmacro2">#REF!</definedName>
    <definedName name="index">#REF!</definedName>
    <definedName name="input">#REF!</definedName>
    <definedName name="Laptops_cost">[1]Projects!#REF!</definedName>
    <definedName name="Laptops_num">[1]Projects!#REF!</definedName>
    <definedName name="LESS__Hardware___Voice_Costs_to_be_capitalized">[1]Projects!#REF!</definedName>
    <definedName name="Number_of_staff">[1]Projects!#REF!</definedName>
    <definedName name="pafe2">#REF!</definedName>
    <definedName name="page1">#REF!</definedName>
    <definedName name="part1">#REF!</definedName>
    <definedName name="part2">#REF!</definedName>
    <definedName name="PCs_cost">[1]Projects!#REF!</definedName>
    <definedName name="PCs_num">[1]Projects!#REF!</definedName>
    <definedName name="_xlnm.Print_Area" localSheetId="0">'Schedule 13.1'!$A$1:$E$26</definedName>
    <definedName name="Print_Area_MI">#REF!</definedName>
    <definedName name="Printer___High_cost">[1]Projects!#REF!</definedName>
    <definedName name="Printer___High_num">[1]Projects!#REF!</definedName>
    <definedName name="Printer___Low_cost">[1]Projects!#REF!</definedName>
    <definedName name="Printer___Low_num">[1]Projects!#REF!</definedName>
    <definedName name="Printer___Standard_cost">[1]Projects!#REF!</definedName>
    <definedName name="Printer___Standard_num">[1]Projects!#REF!</definedName>
    <definedName name="Proj55156">'[2]Schedule 10-B-4'!#REF!</definedName>
    <definedName name="Proj55156.">'[3]Schedule 10-B-4'!#REF!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'[2]Schedule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'[2]Schedule 7-B-4'!#REF!</definedName>
    <definedName name="Schedule9B2">#REF!</definedName>
    <definedName name="Specialized_Hardware">[1]Projects!#REF!</definedName>
    <definedName name="SUMMARY">#REF!</definedName>
    <definedName name="Terminals_cost">[1]Projects!#REF!</definedName>
    <definedName name="Terminals_num">[1]Projects!#REF!</definedName>
    <definedName name="Total_Distributed">[1]Projects!#REF!</definedName>
    <definedName name="Total_Hardware">[1]Projects!#REF!</definedName>
    <definedName name="Total_Mainframe_Costs">[1]Projects!#REF!</definedName>
    <definedName name="TOTAL_O_M">[1]Projects!#REF!</definedName>
    <definedName name="Total_Standard_Hardware">[1]Projects!#REF!</definedName>
    <definedName name="Training_Cost">[1]Projects!#REF!</definedName>
    <definedName name="variance">#REF!</definedName>
    <definedName name="Voice___Long_Distance">[1]Projects!#REF!</definedName>
    <definedName name="Voice_Lines_cost">[1]Projects!#REF!</definedName>
    <definedName name="Voice_Lines_num">[1]Projects!#REF!</definedName>
    <definedName name="Voice_Mail_cost">[1]Projects!#REF!</definedName>
    <definedName name="Voice_Mail_num">[1]Projects!#REF!</definedName>
    <definedName name="Voice_Sets_cost">[1]Projects!#REF!</definedName>
    <definedName name="Voice_Sets_num">[1]Projects!#REF!</definedName>
    <definedName name="WAN">[1]Projects!#REF!</definedName>
    <definedName name="Z_418DF6FE_13EF_11D2_8C37_00A0C92A9A63_.wvu.Rows" hidden="1">[4]WAF!$A$8:$IV$103,[4]WAF!$A$354:$IV$364,[4]WAF!$A$366:$IV$371,[4]WAF!$A$386:$IV$409,[4]WAF!#REF!,[4]WAF!#REF!,[4]WAF!#REF!</definedName>
  </definedNames>
  <calcPr calcId="145621"/>
</workbook>
</file>

<file path=xl/calcChain.xml><?xml version="1.0" encoding="utf-8"?>
<calcChain xmlns="http://schemas.openxmlformats.org/spreadsheetml/2006/main">
  <c r="D11" i="3" l="1"/>
  <c r="D15" i="3" s="1"/>
  <c r="D20" i="3" l="1"/>
  <c r="D22" i="3" s="1"/>
  <c r="D26" i="3" l="1"/>
</calcChain>
</file>

<file path=xl/sharedStrings.xml><?xml version="1.0" encoding="utf-8"?>
<sst xmlns="http://schemas.openxmlformats.org/spreadsheetml/2006/main" count="29" uniqueCount="28">
  <si>
    <t>Page 1 of 1</t>
  </si>
  <si>
    <t>Revenues</t>
  </si>
  <si>
    <t>(2) - (3)</t>
  </si>
  <si>
    <t>Total Primary Sales Revenues ($000s)</t>
  </si>
  <si>
    <t>Effective July 1, 2016</t>
  </si>
  <si>
    <t>2016 Retail Revenue Requirement ($000s)</t>
  </si>
  <si>
    <t>2016 Retail Revenue on Existing Rates($000s)</t>
  </si>
  <si>
    <t>2016 Primary Sales Revenues on existing Primary Rates ($000s)</t>
  </si>
  <si>
    <t>YEC: July - December 2016 ($000s)</t>
  </si>
  <si>
    <t>Rate Adjustment Rider R effective July 1, 2016</t>
  </si>
  <si>
    <t>Determination of the 2016 Interim Rate Adjustment Rider R</t>
  </si>
  <si>
    <t>Line</t>
  </si>
  <si>
    <t>Description</t>
  </si>
  <si>
    <t>Source</t>
  </si>
  <si>
    <t>Incremental Rate Adjustment Rider R effective July 1, 2016</t>
  </si>
  <si>
    <t>Existing Approved Rate Adjustment Rider R</t>
  </si>
  <si>
    <t>Revenue Shortfall ($000s)</t>
  </si>
  <si>
    <t xml:space="preserve">Percentage of Revenue Shortfall </t>
  </si>
  <si>
    <t>Schedule 13.1</t>
  </si>
  <si>
    <t>Decision 2014-09</t>
  </si>
  <si>
    <t>AEY: July - December 2016 ($000s)</t>
  </si>
  <si>
    <t xml:space="preserve">ATCO ELECTRIC YUKON </t>
  </si>
  <si>
    <t>Percentage of Revenue Shortfall ($000s)</t>
  </si>
  <si>
    <t>(4) * (5)</t>
  </si>
  <si>
    <t>S2.1 L.52</t>
  </si>
  <si>
    <t>(8)+(9)</t>
  </si>
  <si>
    <t>(6)/(10)*100</t>
  </si>
  <si>
    <t>(11) +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</si>
</sst>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00_);\(#,##0.000\)"/>
    <numFmt numFmtId="165" formatCode="_([$€-2]* #,##0.00_);_([$€-2]* \(#,##0.00\);_([$€-2]* &quot;-&quot;??_)"/>
  </numFmts>
  <fonts count="9" x14ac:knownFonts="1">
    <font>
      <sz val="8"/>
      <name val="Arial"/>
      <family val="2"/>
    </font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3" applyFont="1"/>
    <xf numFmtId="0" fontId="3" fillId="0" borderId="0" xfId="3"/>
    <xf numFmtId="0" fontId="6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3" applyFont="1"/>
    <xf numFmtId="0" fontId="5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5" fillId="0" borderId="0" xfId="4" applyFont="1" applyAlignment="1">
      <alignment horizontal="left" indent="1"/>
    </xf>
    <xf numFmtId="0" fontId="7" fillId="0" borderId="0" xfId="3" applyFont="1" applyFill="1" applyAlignment="1">
      <alignment horizontal="centerContinuous"/>
    </xf>
    <xf numFmtId="0" fontId="3" fillId="0" borderId="0" xfId="3" applyFill="1"/>
    <xf numFmtId="0" fontId="6" fillId="0" borderId="0" xfId="3" applyFont="1" applyFill="1" applyAlignment="1">
      <alignment horizontal="center"/>
    </xf>
    <xf numFmtId="0" fontId="3" fillId="0" borderId="0" xfId="3" applyFont="1"/>
    <xf numFmtId="0" fontId="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3" fillId="0" borderId="0" xfId="3" applyAlignment="1">
      <alignment horizontal="centerContinuous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left" indent="1"/>
    </xf>
    <xf numFmtId="0" fontId="5" fillId="0" borderId="0" xfId="3" applyFont="1" applyAlignment="1">
      <alignment horizontal="left" indent="3"/>
    </xf>
    <xf numFmtId="0" fontId="7" fillId="0" borderId="0" xfId="3" applyFont="1" applyAlignment="1">
      <alignment horizontal="left" indent="3"/>
    </xf>
    <xf numFmtId="0" fontId="5" fillId="0" borderId="0" xfId="3" applyFont="1" applyAlignment="1">
      <alignment horizontal="left" indent="1"/>
    </xf>
    <xf numFmtId="0" fontId="6" fillId="0" borderId="0" xfId="3" quotePrefix="1" applyFont="1" applyAlignment="1">
      <alignment horizontal="center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3" applyFont="1" applyAlignment="1">
      <alignment horizontal="left" indent="3"/>
    </xf>
    <xf numFmtId="15" fontId="7" fillId="0" borderId="0" xfId="3" quotePrefix="1" applyNumberFormat="1" applyFont="1" applyFill="1" applyAlignment="1">
      <alignment horizontal="centerContinuous"/>
    </xf>
    <xf numFmtId="0" fontId="6" fillId="0" borderId="0" xfId="3" applyFont="1" applyFill="1" applyAlignment="1">
      <alignment horizontal="centerContinuous"/>
    </xf>
    <xf numFmtId="0" fontId="3" fillId="0" borderId="0" xfId="3" applyFont="1" applyFill="1" applyAlignment="1">
      <alignment horizontal="right"/>
    </xf>
    <xf numFmtId="37" fontId="3" fillId="0" borderId="0" xfId="1" applyNumberFormat="1" applyFont="1" applyFill="1"/>
    <xf numFmtId="37" fontId="3" fillId="0" borderId="3" xfId="1" applyNumberFormat="1" applyFont="1" applyFill="1" applyBorder="1"/>
    <xf numFmtId="37" fontId="7" fillId="0" borderId="0" xfId="1" applyNumberFormat="1" applyFont="1" applyFill="1"/>
    <xf numFmtId="164" fontId="7" fillId="0" borderId="0" xfId="1" applyNumberFormat="1" applyFont="1" applyFill="1"/>
    <xf numFmtId="37" fontId="3" fillId="0" borderId="2" xfId="1" applyNumberFormat="1" applyFont="1" applyFill="1" applyBorder="1"/>
    <xf numFmtId="37" fontId="7" fillId="0" borderId="0" xfId="1" applyNumberFormat="1" applyFont="1"/>
    <xf numFmtId="37" fontId="3" fillId="0" borderId="0" xfId="1" applyNumberFormat="1" applyFont="1"/>
    <xf numFmtId="10" fontId="7" fillId="0" borderId="0" xfId="5" applyNumberFormat="1" applyFont="1" applyBorder="1"/>
    <xf numFmtId="10" fontId="7" fillId="0" borderId="0" xfId="1" applyNumberFormat="1" applyFont="1"/>
    <xf numFmtId="10" fontId="7" fillId="0" borderId="1" xfId="5" applyNumberFormat="1" applyFont="1" applyBorder="1"/>
    <xf numFmtId="9" fontId="3" fillId="0" borderId="0" xfId="5" applyFont="1" applyFill="1" applyBorder="1"/>
    <xf numFmtId="0" fontId="8" fillId="0" borderId="0" xfId="3" applyFont="1" applyAlignment="1">
      <alignment horizontal="left"/>
    </xf>
  </cellXfs>
  <cellStyles count="8">
    <cellStyle name="Currency_2003-10-17 franchise tax schedules" xfId="1"/>
    <cellStyle name="Euro" xfId="2"/>
    <cellStyle name="Normal" xfId="0" builtinId="0"/>
    <cellStyle name="Normal_2003-10-17 franchise tax schedules" xfId="3"/>
    <cellStyle name="Normal_Schedule 5 Utility Income" xfId="4"/>
    <cellStyle name="Percent" xfId="5" builtinId="5"/>
    <cellStyle name="Percent(2)" xfId="6"/>
    <cellStyle name="Red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rd4\Local%20Settings\Temporary%20Internet%20Files\OLK1E81\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tabSelected="1" zoomScale="115" zoomScaleNormal="115" workbookViewId="0">
      <selection activeCell="B35" sqref="B35"/>
    </sheetView>
  </sheetViews>
  <sheetFormatPr defaultColWidth="10.6640625" defaultRowHeight="12.75" x14ac:dyDescent="0.2"/>
  <cols>
    <col min="1" max="1" width="11.1640625" style="1" customWidth="1"/>
    <col min="2" max="2" width="75.33203125" style="2" customWidth="1"/>
    <col min="3" max="3" width="21" style="3" customWidth="1"/>
    <col min="4" max="4" width="13.83203125" style="2" bestFit="1" customWidth="1"/>
    <col min="5" max="5" width="1.83203125" style="2" customWidth="1"/>
    <col min="6" max="16384" width="10.6640625" style="2"/>
  </cols>
  <sheetData>
    <row r="1" spans="1:5" x14ac:dyDescent="0.2">
      <c r="A1" s="13" t="s">
        <v>21</v>
      </c>
      <c r="B1" s="9"/>
      <c r="C1" s="14"/>
      <c r="D1" s="15"/>
      <c r="E1" s="24" t="s">
        <v>18</v>
      </c>
    </row>
    <row r="2" spans="1:5" x14ac:dyDescent="0.2">
      <c r="A2" s="13" t="s">
        <v>10</v>
      </c>
      <c r="B2" s="15"/>
      <c r="C2" s="14"/>
      <c r="D2" s="15"/>
      <c r="E2" s="4" t="s">
        <v>0</v>
      </c>
    </row>
    <row r="3" spans="1:5" s="12" customFormat="1" x14ac:dyDescent="0.2">
      <c r="A3" s="13" t="s">
        <v>4</v>
      </c>
      <c r="B3" s="13"/>
      <c r="C3" s="23"/>
      <c r="D3" s="13"/>
      <c r="E3" s="22"/>
    </row>
    <row r="4" spans="1:5" x14ac:dyDescent="0.2">
      <c r="A4" s="26"/>
      <c r="B4" s="9"/>
      <c r="C4" s="27"/>
      <c r="D4" s="9"/>
      <c r="E4" s="28"/>
    </row>
    <row r="5" spans="1:5" x14ac:dyDescent="0.2">
      <c r="A5" s="12"/>
      <c r="B5" s="5"/>
      <c r="D5" s="5"/>
      <c r="E5" s="12"/>
    </row>
    <row r="6" spans="1:5" x14ac:dyDescent="0.2">
      <c r="A6" s="2"/>
      <c r="B6" s="5"/>
      <c r="D6" s="5"/>
    </row>
    <row r="7" spans="1:5" x14ac:dyDescent="0.2">
      <c r="A7" s="16" t="s">
        <v>11</v>
      </c>
      <c r="B7" s="40" t="s">
        <v>12</v>
      </c>
      <c r="C7" s="16" t="s">
        <v>13</v>
      </c>
      <c r="D7" s="7"/>
    </row>
    <row r="8" spans="1:5" x14ac:dyDescent="0.2">
      <c r="A8" s="6">
        <v>1</v>
      </c>
      <c r="B8" s="17" t="s">
        <v>1</v>
      </c>
      <c r="D8" s="5"/>
    </row>
    <row r="9" spans="1:5" x14ac:dyDescent="0.2">
      <c r="A9" s="6">
        <v>2</v>
      </c>
      <c r="B9" s="18" t="s">
        <v>5</v>
      </c>
      <c r="C9" s="11" t="s">
        <v>24</v>
      </c>
      <c r="D9" s="29">
        <v>53890.05</v>
      </c>
    </row>
    <row r="10" spans="1:5" x14ac:dyDescent="0.2">
      <c r="A10" s="6">
        <v>3</v>
      </c>
      <c r="B10" s="18" t="s">
        <v>6</v>
      </c>
      <c r="C10" s="11" t="s">
        <v>24</v>
      </c>
      <c r="D10" s="30">
        <v>51454.15</v>
      </c>
    </row>
    <row r="11" spans="1:5" x14ac:dyDescent="0.2">
      <c r="A11" s="6">
        <v>4</v>
      </c>
      <c r="B11" s="17" t="s">
        <v>16</v>
      </c>
      <c r="C11" s="11" t="s">
        <v>2</v>
      </c>
      <c r="D11" s="31">
        <f>D9-D10</f>
        <v>2435.9000000000015</v>
      </c>
    </row>
    <row r="12" spans="1:5" ht="8.1" customHeight="1" x14ac:dyDescent="0.2">
      <c r="A12" s="6"/>
      <c r="B12" s="19"/>
      <c r="D12" s="32"/>
    </row>
    <row r="13" spans="1:5" x14ac:dyDescent="0.2">
      <c r="A13" s="6">
        <v>5</v>
      </c>
      <c r="B13" s="17" t="s">
        <v>17</v>
      </c>
      <c r="D13" s="39">
        <v>0.5</v>
      </c>
    </row>
    <row r="14" spans="1:5" ht="8.1" customHeight="1" x14ac:dyDescent="0.2">
      <c r="A14" s="6"/>
      <c r="B14" s="19"/>
      <c r="D14" s="32"/>
    </row>
    <row r="15" spans="1:5" x14ac:dyDescent="0.2">
      <c r="A15" s="6">
        <v>6</v>
      </c>
      <c r="B15" s="17" t="s">
        <v>22</v>
      </c>
      <c r="C15" s="3" t="s">
        <v>23</v>
      </c>
      <c r="D15" s="33">
        <f>D11*D13</f>
        <v>1217.9500000000007</v>
      </c>
    </row>
    <row r="16" spans="1:5" ht="8.1" customHeight="1" x14ac:dyDescent="0.2">
      <c r="A16" s="6"/>
      <c r="B16" s="19"/>
      <c r="D16" s="32"/>
    </row>
    <row r="17" spans="1:5" x14ac:dyDescent="0.2">
      <c r="A17" s="6">
        <v>7</v>
      </c>
      <c r="B17" s="17" t="s">
        <v>7</v>
      </c>
      <c r="D17" s="31"/>
    </row>
    <row r="18" spans="1:5" x14ac:dyDescent="0.2">
      <c r="A18" s="6">
        <v>8</v>
      </c>
      <c r="B18" s="25" t="s">
        <v>20</v>
      </c>
      <c r="C18" s="11"/>
      <c r="D18" s="29">
        <v>23355.34510955965</v>
      </c>
    </row>
    <row r="19" spans="1:5" x14ac:dyDescent="0.2">
      <c r="A19" s="6">
        <v>9</v>
      </c>
      <c r="B19" s="18" t="s">
        <v>8</v>
      </c>
      <c r="C19" s="11"/>
      <c r="D19" s="30">
        <v>4207.9222472023512</v>
      </c>
      <c r="E19" s="10"/>
    </row>
    <row r="20" spans="1:5" x14ac:dyDescent="0.2">
      <c r="A20" s="6">
        <v>10</v>
      </c>
      <c r="B20" s="17" t="s">
        <v>3</v>
      </c>
      <c r="C20" s="3" t="s">
        <v>25</v>
      </c>
      <c r="D20" s="34">
        <f>SUM(D18:D19)</f>
        <v>27563.267356762</v>
      </c>
    </row>
    <row r="21" spans="1:5" ht="8.1" customHeight="1" x14ac:dyDescent="0.2">
      <c r="A21" s="6"/>
      <c r="B21" s="20"/>
      <c r="D21" s="35"/>
    </row>
    <row r="22" spans="1:5" x14ac:dyDescent="0.2">
      <c r="A22" s="6">
        <v>11</v>
      </c>
      <c r="B22" s="17" t="s">
        <v>14</v>
      </c>
      <c r="C22" s="3" t="s">
        <v>26</v>
      </c>
      <c r="D22" s="36">
        <f>ROUND(D15/D20,4)</f>
        <v>4.4200000000000003E-2</v>
      </c>
    </row>
    <row r="23" spans="1:5" ht="8.1" customHeight="1" x14ac:dyDescent="0.2">
      <c r="A23" s="6"/>
      <c r="B23" s="5"/>
      <c r="D23" s="37"/>
    </row>
    <row r="24" spans="1:5" x14ac:dyDescent="0.2">
      <c r="A24" s="6">
        <v>12</v>
      </c>
      <c r="B24" s="17" t="s">
        <v>15</v>
      </c>
      <c r="C24" s="3" t="s">
        <v>19</v>
      </c>
      <c r="D24" s="36">
        <v>7.1999999999999995E-2</v>
      </c>
    </row>
    <row r="25" spans="1:5" ht="8.1" customHeight="1" x14ac:dyDescent="0.2">
      <c r="A25" s="6"/>
      <c r="B25" s="8"/>
      <c r="D25" s="12"/>
    </row>
    <row r="26" spans="1:5" ht="13.5" thickBot="1" x14ac:dyDescent="0.25">
      <c r="A26" s="6">
        <v>13</v>
      </c>
      <c r="B26" s="17" t="s">
        <v>9</v>
      </c>
      <c r="C26" s="21" t="s">
        <v>27</v>
      </c>
      <c r="D26" s="38">
        <f>D22+D24</f>
        <v>0.1162</v>
      </c>
    </row>
    <row r="27" spans="1:5" ht="13.5" thickTop="1" x14ac:dyDescent="0.2"/>
  </sheetData>
  <phoneticPr fontId="3" type="noConversion"/>
  <printOptions horizontalCentered="1"/>
  <pageMargins left="0.34" right="0.5" top="1" bottom="1" header="0.5" footer="0.5"/>
  <pageSetup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E1DB0-EF40-4851-A267-BB0733D9BA22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2CACD1-26F1-40AC-ADFF-5D79B336C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9A352E-6BD3-4E93-BDCE-D110CB63BD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13.1</vt:lpstr>
      <vt:lpstr>'Schedule 13.1'!Print_Area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13.1 Rate Adjustment Rider R Schedules</dc:title>
  <dc:creator>Rochelle Hocker</dc:creator>
  <cp:lastModifiedBy>upp3</cp:lastModifiedBy>
  <cp:lastPrinted>2016-04-13T15:17:42Z</cp:lastPrinted>
  <dcterms:created xsi:type="dcterms:W3CDTF">2013-03-19T19:21:08Z</dcterms:created>
  <dcterms:modified xsi:type="dcterms:W3CDTF">2016-05-09T22:46:47Z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</Properties>
</file>