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7" documentId="13_ncr:1_{FDBF1868-477E-487A-89EE-CA6C3A612B19}" xr6:coauthVersionLast="47" xr6:coauthVersionMax="47" xr10:uidLastSave="{74767F3B-BB77-4B1B-8CEF-D0CC0015F346}"/>
  <bookViews>
    <workbookView xWindow="-120" yWindow="-120" windowWidth="38640" windowHeight="21240" xr2:uid="{13598E40-8B2B-4230-A3F6-5C556DE00A9E}"/>
  </bookViews>
  <sheets>
    <sheet name="Rider R1 Ind R Deferral True-up" sheetId="13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#REF!</definedName>
    <definedName name="aaaa">#REF!</definedName>
    <definedName name="aaaaaa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>#REF!</definedName>
    <definedName name="BP_with_Future_Year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#REF!,#REF!</definedName>
    <definedName name="PAGE7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0">'Rider R1 Ind R Deferral True-up'!$A$1:$E$40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>#REF!</definedName>
    <definedName name="SWIFT_">#REF!</definedName>
    <definedName name="SWIFTKWHR">#REF!</definedName>
    <definedName name="SWIFTLITRES">#REF!</definedName>
    <definedName name="TABLE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3" l="1"/>
  <c r="A11" i="13" s="1"/>
  <c r="D14" i="13" l="1"/>
  <c r="A12" i="13"/>
  <c r="A13" i="13" s="1"/>
  <c r="A14" i="13" s="1"/>
  <c r="A16" i="13" s="1"/>
  <c r="A17" i="13" s="1"/>
  <c r="A18" i="13" s="1"/>
  <c r="D34" i="13"/>
  <c r="D21" i="13"/>
  <c r="A19" i="13" l="1"/>
  <c r="D23" i="13"/>
  <c r="D27" i="13" l="1"/>
  <c r="D36" i="13" s="1"/>
  <c r="A20" i="13"/>
  <c r="A21" i="13" s="1"/>
  <c r="A23" i="13" s="1"/>
  <c r="D39" i="13" l="1"/>
  <c r="D38" i="13"/>
  <c r="A25" i="13"/>
  <c r="A27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</calcChain>
</file>

<file path=xl/sharedStrings.xml><?xml version="1.0" encoding="utf-8"?>
<sst xmlns="http://schemas.openxmlformats.org/spreadsheetml/2006/main" count="43" uniqueCount="36">
  <si>
    <t>ATCO Electric Yukon (AEY)</t>
  </si>
  <si>
    <t>Line</t>
  </si>
  <si>
    <t>No.</t>
  </si>
  <si>
    <t>Description</t>
  </si>
  <si>
    <t>Calculation</t>
  </si>
  <si>
    <t>2022 November 7 - December 31</t>
  </si>
  <si>
    <t>Industrial Rider R Forecast ($000)</t>
  </si>
  <si>
    <t>Deterimination of Industrial Rider R Deferral True Up Rate</t>
  </si>
  <si>
    <t>Yukon Energy Corporation (YEC) Industrial</t>
  </si>
  <si>
    <t>Sum (L.2:L5)</t>
  </si>
  <si>
    <t>Board Order 
2024-06</t>
  </si>
  <si>
    <t>Industrial Rider R Collections ($000)</t>
  </si>
  <si>
    <t>Base Revenue (April 1 - December 31, 2025) ($000)</t>
  </si>
  <si>
    <t xml:space="preserve">2025 January </t>
  </si>
  <si>
    <t>2023 Full Year</t>
  </si>
  <si>
    <t>2024 Full Year</t>
  </si>
  <si>
    <t>Forecast Shortfall/(Surplus) February - December, 2025 ($000)</t>
  </si>
  <si>
    <t>Industrial Rider R Shortfall/(Surplus) as of Jan 31, 2025 ($000)</t>
  </si>
  <si>
    <t>Current Rider R1</t>
  </si>
  <si>
    <t>Incremental Rider R1 ( Industrial Rider R Deferral recovery)</t>
  </si>
  <si>
    <t>Proposed Rider R1, AEY Temporary Rate Adjustment Rider, effective April 1, 2025</t>
  </si>
  <si>
    <t>L.22</t>
  </si>
  <si>
    <t>Reference</t>
  </si>
  <si>
    <t>L.13 + L.14</t>
  </si>
  <si>
    <t>Sum (L.18:L.20)</t>
  </si>
  <si>
    <t>L.15 / L.21</t>
  </si>
  <si>
    <t>L.22 + L.23</t>
  </si>
  <si>
    <t>Determination of Industrial Rider R Deferral  (using Rider R1)</t>
  </si>
  <si>
    <t>Schedule 1</t>
  </si>
  <si>
    <t>Sum (L.8:L11)</t>
  </si>
  <si>
    <t>L.6 - L.12</t>
  </si>
  <si>
    <t>Total Base Revenue ($000)</t>
  </si>
  <si>
    <t>Forecast Industrial Rider R Shortfall/(Surplus) as of December 31, 2025 ($000)</t>
  </si>
  <si>
    <t>Proposed Rider R1, AEY Temporary Rate Adjustment Rider, September 1 - December 31, 2025</t>
  </si>
  <si>
    <t>($000)</t>
  </si>
  <si>
    <t>Yukon Energy Corporation (YEC) Non-Industrial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</si>
</sst>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5" applyFont="1"/>
    <xf numFmtId="0" fontId="4" fillId="0" borderId="0" xfId="5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5" applyFont="1" applyBorder="1" applyAlignment="1">
      <alignment horizontal="left"/>
    </xf>
    <xf numFmtId="0" fontId="3" fillId="0" borderId="1" xfId="5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5" applyFont="1" applyAlignment="1">
      <alignment horizontal="left" indent="3"/>
    </xf>
    <xf numFmtId="37" fontId="4" fillId="0" borderId="0" xfId="6" applyNumberFormat="1" applyFont="1"/>
    <xf numFmtId="0" fontId="3" fillId="0" borderId="0" xfId="5" applyFont="1" applyAlignment="1">
      <alignment horizontal="left"/>
    </xf>
    <xf numFmtId="37" fontId="4" fillId="0" borderId="2" xfId="6" applyNumberFormat="1" applyFont="1" applyBorder="1"/>
    <xf numFmtId="0" fontId="4" fillId="0" borderId="0" xfId="5" quotePrefix="1" applyFont="1" applyAlignment="1">
      <alignment horizontal="center"/>
    </xf>
    <xf numFmtId="10" fontId="4" fillId="0" borderId="0" xfId="7" applyNumberFormat="1" applyFont="1"/>
    <xf numFmtId="0" fontId="6" fillId="0" borderId="0" xfId="0" applyFont="1"/>
    <xf numFmtId="0" fontId="7" fillId="0" borderId="0" xfId="0" applyFont="1"/>
    <xf numFmtId="37" fontId="4" fillId="0" borderId="0" xfId="6" applyNumberFormat="1" applyFont="1" applyBorder="1"/>
    <xf numFmtId="0" fontId="3" fillId="0" borderId="0" xfId="0" applyFont="1" applyAlignment="1">
      <alignment horizontal="left" indent="1"/>
    </xf>
    <xf numFmtId="165" fontId="4" fillId="0" borderId="0" xfId="4" applyNumberFormat="1" applyFont="1"/>
    <xf numFmtId="165" fontId="4" fillId="0" borderId="2" xfId="4" applyNumberFormat="1" applyFont="1" applyBorder="1"/>
    <xf numFmtId="165" fontId="4" fillId="0" borderId="0" xfId="4" applyNumberFormat="1" applyFont="1" applyBorder="1"/>
    <xf numFmtId="0" fontId="6" fillId="0" borderId="0" xfId="0" applyFont="1" applyAlignment="1">
      <alignment horizontal="center"/>
    </xf>
    <xf numFmtId="10" fontId="6" fillId="0" borderId="2" xfId="0" applyNumberFormat="1" applyFont="1" applyBorder="1"/>
    <xf numFmtId="37" fontId="4" fillId="0" borderId="3" xfId="6" applyNumberFormat="1" applyFont="1" applyBorder="1"/>
    <xf numFmtId="10" fontId="6" fillId="0" borderId="0" xfId="0" applyNumberFormat="1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Continuous"/>
    </xf>
    <xf numFmtId="0" fontId="7" fillId="0" borderId="0" xfId="0" quotePrefix="1" applyFont="1" applyAlignment="1">
      <alignment horizontal="centerContinuous"/>
    </xf>
  </cellXfs>
  <cellStyles count="8">
    <cellStyle name="Comma" xfId="4" builtinId="3"/>
    <cellStyle name="Comma 10" xfId="3" xr:uid="{1515704F-0304-4B8A-BC66-F2E7002B5B67}"/>
    <cellStyle name="Comma 8" xfId="2" xr:uid="{D9690B35-B1EF-4DC0-9A8B-D0E2DAC462B8}"/>
    <cellStyle name="Currency_2003-10-17 franchise tax schedules 2" xfId="6" xr:uid="{8B537A0E-1882-4242-A025-654B3F86ADA9}"/>
    <cellStyle name="Normal" xfId="0" builtinId="0"/>
    <cellStyle name="Normal 8" xfId="1" xr:uid="{44A534BA-4454-4276-B293-46B6AC7D24DF}"/>
    <cellStyle name="Normal_2003-10-17 franchise tax schedules 2" xfId="5" xr:uid="{9B2913A2-5CA3-4924-B9B7-188347D4E9BD}"/>
    <cellStyle name="Percent 2 3" xfId="7" xr:uid="{72A87853-EE74-4166-A055-63B470C7E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0732-E52F-40A3-98BE-7D90EF7B4D90}">
  <sheetPr>
    <pageSetUpPr fitToPage="1"/>
  </sheetPr>
  <dimension ref="A1:E39"/>
  <sheetViews>
    <sheetView tabSelected="1" workbookViewId="0">
      <selection activeCell="H49" sqref="H49"/>
    </sheetView>
  </sheetViews>
  <sheetFormatPr defaultColWidth="9.140625" defaultRowHeight="14.25"/>
  <cols>
    <col min="1" max="1" width="9.140625" style="16"/>
    <col min="2" max="2" width="96" style="16" customWidth="1"/>
    <col min="3" max="3" width="17.140625" style="16" customWidth="1"/>
    <col min="4" max="4" width="11.5703125" style="16" customWidth="1"/>
    <col min="5" max="5" width="2.28515625" style="16" customWidth="1"/>
    <col min="6" max="16384" width="9.140625" style="16"/>
  </cols>
  <sheetData>
    <row r="1" spans="1:5">
      <c r="D1" s="29" t="s">
        <v>28</v>
      </c>
    </row>
    <row r="2" spans="1:5" ht="15.75">
      <c r="A2" s="27" t="s">
        <v>0</v>
      </c>
      <c r="B2" s="31"/>
      <c r="C2" s="28"/>
      <c r="D2" s="28"/>
      <c r="E2" s="29"/>
    </row>
    <row r="3" spans="1:5" ht="15.75">
      <c r="A3" s="27" t="s">
        <v>27</v>
      </c>
      <c r="B3" s="31"/>
      <c r="C3" s="28"/>
      <c r="D3" s="28"/>
    </row>
    <row r="4" spans="1:5" ht="15.75">
      <c r="A4" s="32" t="s">
        <v>34</v>
      </c>
      <c r="B4" s="31"/>
      <c r="C4" s="28"/>
      <c r="D4" s="28"/>
    </row>
    <row r="6" spans="1:5" ht="15">
      <c r="A6" s="1" t="s">
        <v>1</v>
      </c>
      <c r="B6" s="2"/>
      <c r="C6" s="3"/>
      <c r="D6" s="2"/>
    </row>
    <row r="7" spans="1:5" ht="15">
      <c r="A7" s="4" t="s">
        <v>2</v>
      </c>
      <c r="B7" s="5" t="s">
        <v>3</v>
      </c>
      <c r="C7" s="6" t="s">
        <v>22</v>
      </c>
      <c r="D7" s="6" t="s">
        <v>4</v>
      </c>
    </row>
    <row r="8" spans="1:5">
      <c r="A8" s="7"/>
      <c r="B8" s="7"/>
      <c r="C8" s="7"/>
      <c r="D8" s="7"/>
    </row>
    <row r="9" spans="1:5" ht="15">
      <c r="A9" s="8">
        <v>1</v>
      </c>
      <c r="B9" s="9" t="s">
        <v>6</v>
      </c>
      <c r="C9" s="7"/>
      <c r="D9" s="7"/>
    </row>
    <row r="10" spans="1:5">
      <c r="A10" s="8">
        <f t="shared" ref="A10:A37" si="0">A9+1</f>
        <v>2</v>
      </c>
      <c r="B10" s="10" t="s">
        <v>5</v>
      </c>
      <c r="C10" s="3"/>
      <c r="D10" s="11">
        <v>0</v>
      </c>
    </row>
    <row r="11" spans="1:5">
      <c r="A11" s="8">
        <f t="shared" si="0"/>
        <v>3</v>
      </c>
      <c r="B11" s="10" t="s">
        <v>14</v>
      </c>
      <c r="C11" s="3"/>
      <c r="D11" s="18">
        <v>804.40601000000004</v>
      </c>
    </row>
    <row r="12" spans="1:5">
      <c r="A12" s="8">
        <f t="shared" si="0"/>
        <v>4</v>
      </c>
      <c r="B12" s="10" t="s">
        <v>15</v>
      </c>
      <c r="C12" s="3"/>
      <c r="D12" s="18">
        <v>1245.98407</v>
      </c>
    </row>
    <row r="13" spans="1:5">
      <c r="A13" s="8">
        <f t="shared" si="0"/>
        <v>5</v>
      </c>
      <c r="B13" s="10" t="s">
        <v>13</v>
      </c>
      <c r="C13" s="3"/>
      <c r="D13" s="11">
        <v>97.445710000000005</v>
      </c>
    </row>
    <row r="14" spans="1:5" ht="15">
      <c r="A14" s="8">
        <f>A13+1</f>
        <v>6</v>
      </c>
      <c r="B14" s="12" t="s">
        <v>6</v>
      </c>
      <c r="C14" s="3" t="s">
        <v>9</v>
      </c>
      <c r="D14" s="13">
        <f>SUM(D10:D13)</f>
        <v>2147.8357900000001</v>
      </c>
    </row>
    <row r="15" spans="1:5">
      <c r="A15" s="8"/>
      <c r="B15" s="7"/>
      <c r="C15" s="7"/>
      <c r="D15" s="7"/>
    </row>
    <row r="16" spans="1:5" ht="15">
      <c r="A16" s="8">
        <f>A14+1</f>
        <v>7</v>
      </c>
      <c r="B16" s="9" t="s">
        <v>11</v>
      </c>
      <c r="C16" s="7"/>
      <c r="D16" s="7"/>
    </row>
    <row r="17" spans="1:4">
      <c r="A17" s="8">
        <f t="shared" si="0"/>
        <v>8</v>
      </c>
      <c r="B17" s="10" t="s">
        <v>5</v>
      </c>
      <c r="C17" s="3"/>
      <c r="D17" s="11">
        <v>153.61037999999999</v>
      </c>
    </row>
    <row r="18" spans="1:4">
      <c r="A18" s="8">
        <f t="shared" si="0"/>
        <v>9</v>
      </c>
      <c r="B18" s="10" t="s">
        <v>14</v>
      </c>
      <c r="C18" s="3"/>
      <c r="D18" s="18">
        <v>833.18783000000008</v>
      </c>
    </row>
    <row r="19" spans="1:4">
      <c r="A19" s="8">
        <f t="shared" si="0"/>
        <v>10</v>
      </c>
      <c r="B19" s="10" t="s">
        <v>15</v>
      </c>
      <c r="C19" s="3"/>
      <c r="D19" s="18">
        <v>789.73430000000008</v>
      </c>
    </row>
    <row r="20" spans="1:4">
      <c r="A20" s="8">
        <f>A19+1</f>
        <v>11</v>
      </c>
      <c r="B20" s="10" t="s">
        <v>13</v>
      </c>
      <c r="C20" s="3"/>
      <c r="D20" s="11">
        <v>60.625810000000008</v>
      </c>
    </row>
    <row r="21" spans="1:4" ht="15">
      <c r="A21" s="8">
        <f>A20+1</f>
        <v>12</v>
      </c>
      <c r="B21" s="9" t="s">
        <v>11</v>
      </c>
      <c r="C21" s="3" t="s">
        <v>29</v>
      </c>
      <c r="D21" s="13">
        <f>SUM(D17:D20)</f>
        <v>1837.15832</v>
      </c>
    </row>
    <row r="22" spans="1:4" ht="9" customHeight="1">
      <c r="A22" s="8"/>
      <c r="B22" s="12"/>
      <c r="C22" s="3"/>
      <c r="D22" s="18"/>
    </row>
    <row r="23" spans="1:4" ht="15">
      <c r="A23" s="8">
        <f>A21+1</f>
        <v>13</v>
      </c>
      <c r="B23" s="12" t="s">
        <v>17</v>
      </c>
      <c r="C23" s="14" t="s">
        <v>30</v>
      </c>
      <c r="D23" s="11">
        <f>D14-D21</f>
        <v>310.67747000000008</v>
      </c>
    </row>
    <row r="24" spans="1:4" ht="9.75" customHeight="1">
      <c r="A24" s="8"/>
      <c r="B24" s="12"/>
      <c r="C24" s="14"/>
      <c r="D24" s="11"/>
    </row>
    <row r="25" spans="1:4" ht="15">
      <c r="A25" s="8">
        <f>A23+1</f>
        <v>14</v>
      </c>
      <c r="B25" s="12" t="s">
        <v>16</v>
      </c>
      <c r="C25" s="14"/>
      <c r="D25" s="11">
        <v>438.05579662251404</v>
      </c>
    </row>
    <row r="26" spans="1:4" ht="9" customHeight="1">
      <c r="A26" s="8"/>
      <c r="B26" s="12"/>
      <c r="C26" s="14"/>
      <c r="D26" s="11"/>
    </row>
    <row r="27" spans="1:4" ht="15">
      <c r="A27" s="8">
        <f>A25+1</f>
        <v>15</v>
      </c>
      <c r="B27" s="12" t="s">
        <v>32</v>
      </c>
      <c r="C27" s="14" t="s">
        <v>23</v>
      </c>
      <c r="D27" s="25">
        <f>D23+D25</f>
        <v>748.73326662251407</v>
      </c>
    </row>
    <row r="28" spans="1:4" ht="9.75" customHeight="1">
      <c r="A28" s="8"/>
      <c r="B28" s="12"/>
      <c r="C28" s="14"/>
      <c r="D28" s="11"/>
    </row>
    <row r="29" spans="1:4" ht="15">
      <c r="A29" s="8">
        <f>A27+1</f>
        <v>16</v>
      </c>
      <c r="B29" s="9" t="s">
        <v>7</v>
      </c>
      <c r="C29" s="8"/>
      <c r="D29" s="7"/>
    </row>
    <row r="30" spans="1:4" ht="15">
      <c r="A30" s="8">
        <f>A29+1</f>
        <v>17</v>
      </c>
      <c r="B30" s="19" t="s">
        <v>12</v>
      </c>
      <c r="C30" s="8"/>
      <c r="D30" s="7"/>
    </row>
    <row r="31" spans="1:4">
      <c r="A31" s="8">
        <f>A30+1</f>
        <v>18</v>
      </c>
      <c r="B31" s="10" t="s">
        <v>0</v>
      </c>
      <c r="C31" s="8"/>
      <c r="D31" s="20">
        <v>41856.941822683191</v>
      </c>
    </row>
    <row r="32" spans="1:4">
      <c r="A32" s="8">
        <f t="shared" ref="A32:A34" si="1">A31+1</f>
        <v>19</v>
      </c>
      <c r="B32" s="10" t="s">
        <v>35</v>
      </c>
      <c r="C32" s="8"/>
      <c r="D32" s="20">
        <v>6520.4306189497884</v>
      </c>
    </row>
    <row r="33" spans="1:4">
      <c r="A33" s="8">
        <f t="shared" si="1"/>
        <v>20</v>
      </c>
      <c r="B33" s="10" t="s">
        <v>8</v>
      </c>
      <c r="C33" s="8"/>
      <c r="D33" s="20">
        <v>4233.7023927016498</v>
      </c>
    </row>
    <row r="34" spans="1:4" ht="15">
      <c r="A34" s="8">
        <f t="shared" si="1"/>
        <v>21</v>
      </c>
      <c r="B34" s="12" t="s">
        <v>31</v>
      </c>
      <c r="C34" s="8" t="s">
        <v>24</v>
      </c>
      <c r="D34" s="21">
        <f>SUM(D31:D33)</f>
        <v>52611.074834334628</v>
      </c>
    </row>
    <row r="35" spans="1:4" ht="9.75" customHeight="1">
      <c r="A35" s="8"/>
      <c r="B35" s="12"/>
      <c r="C35" s="8"/>
      <c r="D35" s="22"/>
    </row>
    <row r="36" spans="1:4" ht="15">
      <c r="A36" s="8">
        <f>A34+1</f>
        <v>22</v>
      </c>
      <c r="B36" s="12" t="s">
        <v>19</v>
      </c>
      <c r="C36" s="3" t="s">
        <v>25</v>
      </c>
      <c r="D36" s="15">
        <f>D27/D34</f>
        <v>1.4231476338017744E-2</v>
      </c>
    </row>
    <row r="37" spans="1:4" ht="15">
      <c r="A37" s="8">
        <f t="shared" si="0"/>
        <v>23</v>
      </c>
      <c r="B37" s="9" t="s">
        <v>18</v>
      </c>
      <c r="C37" s="30" t="s">
        <v>10</v>
      </c>
      <c r="D37" s="15">
        <v>-1.15E-2</v>
      </c>
    </row>
    <row r="38" spans="1:4" ht="15">
      <c r="A38" s="23">
        <f>A37+1</f>
        <v>24</v>
      </c>
      <c r="B38" s="17" t="s">
        <v>20</v>
      </c>
      <c r="C38" s="23" t="s">
        <v>26</v>
      </c>
      <c r="D38" s="24">
        <f>D36+D37</f>
        <v>2.731476338017744E-3</v>
      </c>
    </row>
    <row r="39" spans="1:4" ht="15">
      <c r="A39" s="23">
        <f>A38+1</f>
        <v>25</v>
      </c>
      <c r="B39" s="17" t="s">
        <v>33</v>
      </c>
      <c r="C39" s="23" t="s">
        <v>21</v>
      </c>
      <c r="D39" s="26">
        <f>D36</f>
        <v>1.4231476338017744E-2</v>
      </c>
    </row>
  </sheetData>
  <pageMargins left="0.7" right="0.7" top="0.75" bottom="0.75" header="0.3" footer="0.3"/>
  <pageSetup scale="66" orientation="portrait" r:id="rId1"/>
  <headerFooter>
    <oddHeader>&amp;R&amp;"Arial,Bold"&amp;10Schedule 1
&amp;A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Rider R1 Ind R Deferral True-up</vt:lpstr>
      <vt:lpstr>'Rider R1 Ind R Deferral True-up'!Print_Area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2025-02-27T19:02:09Z</dcterms:created>
  <dcterms:modified xsi:type="dcterms:W3CDTF">2025-02-27T19:09:21Z</dcterms:modified>
  <cp:category/>
  <cp:contentStatus/>
</cp:coreProperties>
</file>