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ttachment 4" sheetId="1" r:id="rId1"/>
  </sheets>
  <calcPr calcId="145621"/>
</workbook>
</file>

<file path=xl/calcChain.xml><?xml version="1.0" encoding="utf-8"?>
<calcChain xmlns="http://schemas.openxmlformats.org/spreadsheetml/2006/main">
  <c r="G54" i="1" l="1"/>
  <c r="F54" i="1"/>
  <c r="E54" i="1"/>
  <c r="E51" i="1"/>
  <c r="E53" i="1" s="1"/>
  <c r="E55" i="1" s="1"/>
  <c r="G47" i="1"/>
  <c r="G51" i="1" s="1"/>
  <c r="G53" i="1" s="1"/>
  <c r="G55" i="1" s="1"/>
  <c r="F47" i="1"/>
  <c r="F48" i="1" s="1"/>
  <c r="E47" i="1"/>
  <c r="E48" i="1" s="1"/>
  <c r="G39" i="1"/>
  <c r="F39" i="1"/>
  <c r="G38" i="1"/>
  <c r="F38" i="1"/>
  <c r="G32" i="1"/>
  <c r="F32" i="1"/>
  <c r="G27" i="1"/>
  <c r="F27" i="1"/>
  <c r="E27" i="1"/>
  <c r="G26" i="1"/>
  <c r="G28" i="1" s="1"/>
  <c r="F26" i="1"/>
  <c r="F28" i="1" s="1"/>
  <c r="G24" i="1"/>
  <c r="F24" i="1"/>
  <c r="E24" i="1"/>
  <c r="E26" i="1" s="1"/>
  <c r="E28" i="1" s="1"/>
  <c r="E20" i="1"/>
  <c r="G18" i="1"/>
  <c r="G20" i="1" s="1"/>
  <c r="F18" i="1"/>
  <c r="F20" i="1" s="1"/>
  <c r="F21" i="1" s="1"/>
  <c r="E18" i="1"/>
  <c r="E12" i="1"/>
  <c r="G10" i="1"/>
  <c r="G12" i="1" s="1"/>
  <c r="F10" i="1"/>
  <c r="F12" i="1" s="1"/>
  <c r="F13" i="1" s="1"/>
  <c r="E1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G13" i="1" l="1"/>
  <c r="G21" i="1"/>
  <c r="G48" i="1"/>
  <c r="F51" i="1"/>
  <c r="F53" i="1" s="1"/>
  <c r="F55" i="1" s="1"/>
</calcChain>
</file>

<file path=xl/sharedStrings.xml><?xml version="1.0" encoding="utf-8"?>
<sst xmlns="http://schemas.openxmlformats.org/spreadsheetml/2006/main" count="60" uniqueCount="46">
  <si>
    <t>The Yukon Electrical Company Limited</t>
  </si>
  <si>
    <t>2013-2015 General Rate Application</t>
  </si>
  <si>
    <t>Refiling Updates to Sales and Purchase Power</t>
  </si>
  <si>
    <t>Line</t>
  </si>
  <si>
    <t>Board Direction #1 - Adjust 2014-2015 Residential and Commercial Sales Forecast</t>
  </si>
  <si>
    <t>No.</t>
  </si>
  <si>
    <t>Residential Sales (MWh)</t>
  </si>
  <si>
    <t>Ref</t>
  </si>
  <si>
    <t>Forecast per Updates Filing October 31, 2013</t>
  </si>
  <si>
    <t>Updates Filing, Attachment 1</t>
  </si>
  <si>
    <t>Adjust 2014-2015 Forecast to Original Forecast Per Application</t>
  </si>
  <si>
    <t>Application, Sch 2.1, L.3</t>
  </si>
  <si>
    <t>Adjust Sales Forecast Based on Updated DSM Program (1)</t>
  </si>
  <si>
    <t>Updated Forecast</t>
  </si>
  <si>
    <t>Revised Sch 2.1, L.3</t>
  </si>
  <si>
    <t>Year-Over-Year % Growth</t>
  </si>
  <si>
    <t>Commercial Sales</t>
  </si>
  <si>
    <t>Forecast per Updates Filing October 31, 2013 (MWh)</t>
  </si>
  <si>
    <t>Application, Sch 2.1, L.9</t>
  </si>
  <si>
    <t>Adjust Sales Forecast Based on Updated DSM Program (2)</t>
  </si>
  <si>
    <t>Revised Sch 2.1, L.9</t>
  </si>
  <si>
    <t>Impact on Purchase Power</t>
  </si>
  <si>
    <t>Total Change in Forecast Sales (MWh)</t>
  </si>
  <si>
    <t>L.3 + L.5 + L.11 + L.13</t>
  </si>
  <si>
    <t>Losses</t>
  </si>
  <si>
    <t>Application, Sch 3.2, L.4</t>
  </si>
  <si>
    <t>Change in Purchases (MWh)</t>
  </si>
  <si>
    <t>L. 18 x (1 + L.19)</t>
  </si>
  <si>
    <t>Purchase Power Rate ($ per kWh)</t>
  </si>
  <si>
    <t>Application, Sch 3.1, L.6</t>
  </si>
  <si>
    <t>L. 20 x L. 21</t>
  </si>
  <si>
    <t>(1)</t>
  </si>
  <si>
    <t>DSM Impact on Residential Load Forecast (WL-YECL-8(a) Attachment 1)</t>
  </si>
  <si>
    <t>Adjustment</t>
  </si>
  <si>
    <t>Updated DSM Impact on Residential Load Forecast</t>
  </si>
  <si>
    <t>(2)</t>
  </si>
  <si>
    <t>DSM Impact on Commercial Load Forecast (WL-YECL-8(a) Attachment 1)</t>
  </si>
  <si>
    <t>Updated DSM Impact on Commercial Load Forecast</t>
  </si>
  <si>
    <t>The adjustment is a result of the exclusion of the commercial sector from the DSM program.</t>
  </si>
  <si>
    <t>Board Direction #2 - Update WHCT Sales Forecast</t>
  </si>
  <si>
    <t>Industrial Sales</t>
  </si>
  <si>
    <t>Update Forecast</t>
  </si>
  <si>
    <t>L. 45 x (1 + L.46)</t>
  </si>
  <si>
    <t>L. 47 x L. 48</t>
  </si>
  <si>
    <t>that program \did not achieve a RIM ratio of one after five years.</t>
  </si>
  <si>
    <t>The adjustment is a result of the removal of the New-construction CCHP and GSHP Initiative from the residential DSM program,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</si>
</sst>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0.0000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0" fontId="2" fillId="0" borderId="0" xfId="0" applyFont="1" applyBorder="1" applyAlignment="1">
      <alignment horizontal="center" wrapText="1"/>
    </xf>
    <xf numFmtId="164" fontId="2" fillId="0" borderId="1" xfId="0" applyNumberFormat="1" applyFont="1" applyBorder="1"/>
    <xf numFmtId="164" fontId="2" fillId="0" borderId="2" xfId="0" applyNumberFormat="1" applyFont="1" applyBorder="1"/>
    <xf numFmtId="3" fontId="2" fillId="0" borderId="0" xfId="0" applyNumberFormat="1" applyFont="1" applyBorder="1"/>
    <xf numFmtId="166" fontId="6" fillId="0" borderId="0" xfId="2" applyNumberFormat="1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164" fontId="2" fillId="0" borderId="0" xfId="0" applyNumberFormat="1" applyFont="1" applyBorder="1"/>
    <xf numFmtId="166" fontId="2" fillId="0" borderId="0" xfId="0" applyNumberFormat="1" applyFont="1" applyBorder="1"/>
    <xf numFmtId="167" fontId="2" fillId="0" borderId="0" xfId="0" applyNumberFormat="1" applyFont="1" applyBorder="1"/>
    <xf numFmtId="168" fontId="2" fillId="0" borderId="2" xfId="0" applyNumberFormat="1" applyFont="1" applyBorder="1"/>
    <xf numFmtId="0" fontId="2" fillId="0" borderId="0" xfId="0" quotePrefix="1" applyFont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4" fontId="2" fillId="0" borderId="3" xfId="0" applyNumberFormat="1" applyFont="1" applyFill="1" applyBorder="1"/>
    <xf numFmtId="0" fontId="8" fillId="0" borderId="0" xfId="3" applyFont="1"/>
  </cellXfs>
  <cellStyles count="4">
    <cellStyle name="Comma" xfId="1" builtinId="3"/>
    <cellStyle name="Normal" xfId="0" builtinId="0"/>
    <cellStyle name="Normal_Schedule 7 Retained Earnings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zoomScale="60" zoomScaleNormal="100" workbookViewId="0">
      <selection activeCell="C35" sqref="C35"/>
    </sheetView>
  </sheetViews>
  <sheetFormatPr defaultRowHeight="14.25" x14ac:dyDescent="0.2"/>
  <cols>
    <col min="1" max="1" width="9.140625" style="1"/>
    <col min="2" max="2" width="3.5703125" style="4" bestFit="1" customWidth="1"/>
    <col min="3" max="3" width="68.85546875" style="4" customWidth="1"/>
    <col min="4" max="4" width="28.140625" style="4" bestFit="1" customWidth="1"/>
    <col min="5" max="7" width="12.7109375" style="4" customWidth="1"/>
    <col min="8" max="16384" width="9.140625" style="4"/>
  </cols>
  <sheetData>
    <row r="1" spans="1:7" ht="15" x14ac:dyDescent="0.25">
      <c r="B1" s="2" t="s">
        <v>0</v>
      </c>
      <c r="C1" s="3"/>
      <c r="D1" s="3"/>
      <c r="E1" s="3"/>
      <c r="F1" s="3"/>
      <c r="G1" s="3"/>
    </row>
    <row r="2" spans="1:7" ht="15" x14ac:dyDescent="0.25">
      <c r="B2" s="2" t="s">
        <v>1</v>
      </c>
      <c r="C2" s="3"/>
      <c r="D2" s="3"/>
      <c r="E2" s="3"/>
      <c r="F2" s="3"/>
      <c r="G2" s="3"/>
    </row>
    <row r="3" spans="1:7" ht="15" x14ac:dyDescent="0.25">
      <c r="B3" s="2" t="s">
        <v>2</v>
      </c>
      <c r="C3" s="3"/>
      <c r="D3" s="3"/>
      <c r="E3" s="3"/>
      <c r="F3" s="3"/>
      <c r="G3" s="3"/>
    </row>
    <row r="4" spans="1:7" ht="15" x14ac:dyDescent="0.25">
      <c r="B4" s="2"/>
      <c r="C4" s="3"/>
      <c r="D4" s="3"/>
      <c r="E4" s="3"/>
      <c r="F4" s="3"/>
      <c r="G4" s="3"/>
    </row>
    <row r="5" spans="1:7" ht="15" x14ac:dyDescent="0.25">
      <c r="A5" s="5" t="s">
        <v>3</v>
      </c>
      <c r="C5" s="6" t="s">
        <v>4</v>
      </c>
    </row>
    <row r="6" spans="1:7" ht="15" x14ac:dyDescent="0.25">
      <c r="A6" s="7" t="s">
        <v>5</v>
      </c>
      <c r="C6" s="8"/>
    </row>
    <row r="7" spans="1:7" ht="15" x14ac:dyDescent="0.25">
      <c r="A7" s="1">
        <v>1</v>
      </c>
      <c r="C7" s="8" t="s">
        <v>6</v>
      </c>
      <c r="D7" s="9" t="s">
        <v>7</v>
      </c>
      <c r="E7" s="9">
        <v>2013</v>
      </c>
      <c r="F7" s="9">
        <v>2014</v>
      </c>
      <c r="G7" s="9">
        <v>2015</v>
      </c>
    </row>
    <row r="8" spans="1:7" x14ac:dyDescent="0.2">
      <c r="A8" s="1">
        <f>A7+1</f>
        <v>2</v>
      </c>
      <c r="C8" s="4" t="s">
        <v>8</v>
      </c>
      <c r="D8" s="1" t="s">
        <v>9</v>
      </c>
      <c r="E8" s="10">
        <v>148009.61910925631</v>
      </c>
      <c r="F8" s="10">
        <v>150531.47683151317</v>
      </c>
      <c r="G8" s="10">
        <v>153100.70128323129</v>
      </c>
    </row>
    <row r="9" spans="1:7" x14ac:dyDescent="0.2">
      <c r="A9" s="1">
        <f t="shared" ref="A9:A55" si="0">A8+1</f>
        <v>3</v>
      </c>
      <c r="C9" s="4" t="s">
        <v>10</v>
      </c>
      <c r="E9" s="11"/>
      <c r="F9" s="11">
        <v>3849.2845210115202</v>
      </c>
      <c r="G9" s="11">
        <v>3921.8122263352302</v>
      </c>
    </row>
    <row r="10" spans="1:7" x14ac:dyDescent="0.2">
      <c r="A10" s="1">
        <f t="shared" si="0"/>
        <v>4</v>
      </c>
      <c r="D10" s="12" t="s">
        <v>11</v>
      </c>
      <c r="E10" s="10">
        <f>SUM(E8:E9)</f>
        <v>148009.61910925631</v>
      </c>
      <c r="F10" s="10">
        <f>SUM(F8:F9)</f>
        <v>154380.76135252469</v>
      </c>
      <c r="G10" s="10">
        <f>SUM(G8:G9)</f>
        <v>157022.51350956652</v>
      </c>
    </row>
    <row r="11" spans="1:7" x14ac:dyDescent="0.2">
      <c r="A11" s="1">
        <f t="shared" si="0"/>
        <v>5</v>
      </c>
      <c r="C11" s="4" t="s">
        <v>12</v>
      </c>
      <c r="E11" s="13">
        <v>0</v>
      </c>
      <c r="F11" s="13">
        <v>3</v>
      </c>
      <c r="G11" s="13">
        <v>9</v>
      </c>
    </row>
    <row r="12" spans="1:7" ht="15" thickBot="1" x14ac:dyDescent="0.25">
      <c r="A12" s="1">
        <f t="shared" si="0"/>
        <v>6</v>
      </c>
      <c r="C12" s="4" t="s">
        <v>13</v>
      </c>
      <c r="D12" s="1" t="s">
        <v>14</v>
      </c>
      <c r="E12" s="14">
        <f>SUM(E10:E11)</f>
        <v>148009.61910925631</v>
      </c>
      <c r="F12" s="14">
        <f>SUM(F10:F11)</f>
        <v>154383.76135252469</v>
      </c>
      <c r="G12" s="14">
        <f>SUM(G10:G11)</f>
        <v>157031.51350956652</v>
      </c>
    </row>
    <row r="13" spans="1:7" ht="15" thickTop="1" x14ac:dyDescent="0.2">
      <c r="A13" s="1">
        <f t="shared" si="0"/>
        <v>7</v>
      </c>
      <c r="C13" s="4" t="s">
        <v>15</v>
      </c>
      <c r="E13" s="15"/>
      <c r="F13" s="16">
        <f>(F12-E12)/E12</f>
        <v>4.3065729657497283E-2</v>
      </c>
      <c r="G13" s="16">
        <f>(G12-F12)/F12</f>
        <v>1.7150457624852605E-2</v>
      </c>
    </row>
    <row r="14" spans="1:7" x14ac:dyDescent="0.2">
      <c r="A14" s="1">
        <f t="shared" si="0"/>
        <v>8</v>
      </c>
    </row>
    <row r="15" spans="1:7" ht="15" x14ac:dyDescent="0.25">
      <c r="A15" s="1">
        <f t="shared" si="0"/>
        <v>9</v>
      </c>
      <c r="C15" s="8" t="s">
        <v>16</v>
      </c>
      <c r="D15" s="8"/>
      <c r="E15" s="17"/>
      <c r="F15" s="17"/>
      <c r="G15" s="17"/>
    </row>
    <row r="16" spans="1:7" x14ac:dyDescent="0.2">
      <c r="A16" s="1">
        <f t="shared" si="0"/>
        <v>10</v>
      </c>
      <c r="C16" s="4" t="s">
        <v>17</v>
      </c>
      <c r="D16" s="1" t="s">
        <v>9</v>
      </c>
      <c r="E16" s="10">
        <v>157605.58926057213</v>
      </c>
      <c r="F16" s="10">
        <v>161010.6369942342</v>
      </c>
      <c r="G16" s="10">
        <v>164329.23246072375</v>
      </c>
    </row>
    <row r="17" spans="1:7" x14ac:dyDescent="0.2">
      <c r="A17" s="1">
        <f t="shared" si="0"/>
        <v>11</v>
      </c>
      <c r="C17" s="4" t="s">
        <v>10</v>
      </c>
      <c r="E17" s="11"/>
      <c r="F17" s="11">
        <v>4084.4205679451702</v>
      </c>
      <c r="G17" s="11">
        <v>4219.2719178371199</v>
      </c>
    </row>
    <row r="18" spans="1:7" x14ac:dyDescent="0.2">
      <c r="A18" s="1">
        <f t="shared" si="0"/>
        <v>12</v>
      </c>
      <c r="D18" s="12" t="s">
        <v>18</v>
      </c>
      <c r="E18" s="10">
        <f>SUM(E16:E17)</f>
        <v>157605.58926057213</v>
      </c>
      <c r="F18" s="10">
        <f>SUM(F16:F17)</f>
        <v>165095.05756217937</v>
      </c>
      <c r="G18" s="10">
        <f>SUM(G16:G17)</f>
        <v>168548.50437856087</v>
      </c>
    </row>
    <row r="19" spans="1:7" x14ac:dyDescent="0.2">
      <c r="A19" s="1">
        <f t="shared" si="0"/>
        <v>13</v>
      </c>
      <c r="C19" s="4" t="s">
        <v>19</v>
      </c>
      <c r="E19" s="13">
        <v>0</v>
      </c>
      <c r="F19" s="13">
        <v>11</v>
      </c>
      <c r="G19" s="13">
        <v>304.5</v>
      </c>
    </row>
    <row r="20" spans="1:7" ht="15" thickBot="1" x14ac:dyDescent="0.25">
      <c r="A20" s="1">
        <f t="shared" si="0"/>
        <v>14</v>
      </c>
      <c r="C20" s="4" t="s">
        <v>13</v>
      </c>
      <c r="D20" s="1" t="s">
        <v>20</v>
      </c>
      <c r="E20" s="14">
        <f>SUM(E18:E19)</f>
        <v>157605.58926057213</v>
      </c>
      <c r="F20" s="14">
        <f>SUM(F18:F19)</f>
        <v>165106.05756217937</v>
      </c>
      <c r="G20" s="14">
        <f>SUM(G18:G19)</f>
        <v>168853.00437856087</v>
      </c>
    </row>
    <row r="21" spans="1:7" ht="15" thickTop="1" x14ac:dyDescent="0.2">
      <c r="A21" s="1">
        <f t="shared" si="0"/>
        <v>15</v>
      </c>
      <c r="C21" s="4" t="s">
        <v>15</v>
      </c>
      <c r="E21" s="15"/>
      <c r="F21" s="16">
        <f>(F20-E20)/E20</f>
        <v>4.7590116167812932E-2</v>
      </c>
      <c r="G21" s="16">
        <f>(G20-F20)/F20</f>
        <v>2.2694181374722691E-2</v>
      </c>
    </row>
    <row r="22" spans="1:7" x14ac:dyDescent="0.2">
      <c r="A22" s="1">
        <f t="shared" si="0"/>
        <v>16</v>
      </c>
    </row>
    <row r="23" spans="1:7" ht="15" x14ac:dyDescent="0.25">
      <c r="A23" s="1">
        <f t="shared" si="0"/>
        <v>17</v>
      </c>
      <c r="C23" s="18" t="s">
        <v>21</v>
      </c>
      <c r="D23" s="18"/>
    </row>
    <row r="24" spans="1:7" x14ac:dyDescent="0.2">
      <c r="A24" s="1">
        <f t="shared" si="0"/>
        <v>18</v>
      </c>
      <c r="C24" s="4" t="s">
        <v>22</v>
      </c>
      <c r="D24" s="1" t="s">
        <v>23</v>
      </c>
      <c r="E24" s="19">
        <f>E9+E11+E17+E19</f>
        <v>0</v>
      </c>
      <c r="F24" s="19">
        <f t="shared" ref="F24:G24" si="1">F9+F11+F17+F19</f>
        <v>7947.7050889566908</v>
      </c>
      <c r="G24" s="19">
        <f t="shared" si="1"/>
        <v>8454.5841441723496</v>
      </c>
    </row>
    <row r="25" spans="1:7" x14ac:dyDescent="0.2">
      <c r="A25" s="1">
        <f t="shared" si="0"/>
        <v>19</v>
      </c>
      <c r="C25" s="4" t="s">
        <v>24</v>
      </c>
      <c r="D25" s="12" t="s">
        <v>25</v>
      </c>
      <c r="E25" s="20">
        <v>6.2E-2</v>
      </c>
      <c r="F25" s="20">
        <v>6.2E-2</v>
      </c>
      <c r="G25" s="20">
        <v>6.2E-2</v>
      </c>
    </row>
    <row r="26" spans="1:7" x14ac:dyDescent="0.2">
      <c r="A26" s="1">
        <f t="shared" si="0"/>
        <v>20</v>
      </c>
      <c r="C26" s="4" t="s">
        <v>26</v>
      </c>
      <c r="D26" s="1" t="s">
        <v>27</v>
      </c>
      <c r="E26" s="19">
        <f>E24*(1+E25)</f>
        <v>0</v>
      </c>
      <c r="F26" s="19">
        <f>F24*(1+F25)</f>
        <v>8440.4628044720066</v>
      </c>
      <c r="G26" s="19">
        <f>G24*(1+G25)</f>
        <v>8978.7683611110351</v>
      </c>
    </row>
    <row r="27" spans="1:7" x14ac:dyDescent="0.2">
      <c r="A27" s="1">
        <f t="shared" si="0"/>
        <v>21</v>
      </c>
      <c r="C27" s="4" t="s">
        <v>28</v>
      </c>
      <c r="D27" s="12" t="s">
        <v>29</v>
      </c>
      <c r="E27" s="21">
        <f>0.08298</f>
        <v>8.2979999999999998E-2</v>
      </c>
      <c r="F27" s="21">
        <f>0.08298</f>
        <v>8.2979999999999998E-2</v>
      </c>
      <c r="G27" s="21">
        <f>0.08298</f>
        <v>8.2979999999999998E-2</v>
      </c>
    </row>
    <row r="28" spans="1:7" ht="15" thickBot="1" x14ac:dyDescent="0.25">
      <c r="A28" s="1">
        <f t="shared" si="0"/>
        <v>22</v>
      </c>
      <c r="D28" s="1" t="s">
        <v>30</v>
      </c>
      <c r="E28" s="22">
        <f>E26*E27</f>
        <v>0</v>
      </c>
      <c r="F28" s="22">
        <f>F26*F27</f>
        <v>700.38960351508706</v>
      </c>
      <c r="G28" s="22">
        <f>G26*G27</f>
        <v>745.05819860499366</v>
      </c>
    </row>
    <row r="29" spans="1:7" ht="15" thickTop="1" x14ac:dyDescent="0.2">
      <c r="A29" s="1">
        <f t="shared" si="0"/>
        <v>23</v>
      </c>
    </row>
    <row r="30" spans="1:7" x14ac:dyDescent="0.2">
      <c r="A30" s="1">
        <f t="shared" si="0"/>
        <v>24</v>
      </c>
      <c r="B30" s="23" t="s">
        <v>31</v>
      </c>
      <c r="C30" s="24" t="s">
        <v>32</v>
      </c>
      <c r="D30" s="24"/>
      <c r="E30" s="25"/>
      <c r="F30" s="25">
        <v>-88</v>
      </c>
      <c r="G30" s="25">
        <v>-402</v>
      </c>
    </row>
    <row r="31" spans="1:7" x14ac:dyDescent="0.2">
      <c r="A31" s="1">
        <f t="shared" si="0"/>
        <v>25</v>
      </c>
      <c r="C31" s="24" t="s">
        <v>33</v>
      </c>
      <c r="D31" s="24"/>
      <c r="E31" s="25"/>
      <c r="F31" s="25">
        <v>3</v>
      </c>
      <c r="G31" s="25">
        <v>9</v>
      </c>
    </row>
    <row r="32" spans="1:7" x14ac:dyDescent="0.2">
      <c r="A32" s="1">
        <f t="shared" si="0"/>
        <v>26</v>
      </c>
      <c r="C32" s="24" t="s">
        <v>34</v>
      </c>
      <c r="D32" s="24"/>
      <c r="E32" s="25"/>
      <c r="F32" s="26">
        <f>SUM(F30:F31)</f>
        <v>-85</v>
      </c>
      <c r="G32" s="26">
        <f>SUM(G30:G31)</f>
        <v>-393</v>
      </c>
    </row>
    <row r="33" spans="1:15" x14ac:dyDescent="0.2">
      <c r="A33" s="1">
        <f t="shared" si="0"/>
        <v>27</v>
      </c>
      <c r="C33" s="24"/>
      <c r="D33" s="24"/>
      <c r="E33" s="25"/>
      <c r="F33" s="25"/>
      <c r="G33" s="25"/>
    </row>
    <row r="34" spans="1:15" ht="15" x14ac:dyDescent="0.25">
      <c r="A34" s="1">
        <f t="shared" si="0"/>
        <v>28</v>
      </c>
      <c r="C34" s="24" t="s">
        <v>45</v>
      </c>
      <c r="D34" s="24"/>
      <c r="E34" s="25"/>
      <c r="F34" s="25"/>
      <c r="G34" s="25"/>
      <c r="L34"/>
    </row>
    <row r="35" spans="1:15" x14ac:dyDescent="0.2">
      <c r="A35" s="1">
        <f t="shared" si="0"/>
        <v>29</v>
      </c>
      <c r="C35" s="24" t="s">
        <v>44</v>
      </c>
      <c r="D35" s="24"/>
      <c r="E35" s="25"/>
      <c r="F35" s="25"/>
      <c r="G35" s="25"/>
    </row>
    <row r="36" spans="1:15" x14ac:dyDescent="0.2">
      <c r="A36" s="1">
        <f t="shared" si="0"/>
        <v>30</v>
      </c>
      <c r="C36" s="24"/>
      <c r="D36" s="24"/>
      <c r="E36" s="24"/>
      <c r="F36" s="24"/>
      <c r="G36" s="24"/>
    </row>
    <row r="37" spans="1:15" x14ac:dyDescent="0.2">
      <c r="A37" s="1">
        <f t="shared" si="0"/>
        <v>31</v>
      </c>
      <c r="B37" s="23" t="s">
        <v>35</v>
      </c>
      <c r="C37" s="24" t="s">
        <v>36</v>
      </c>
      <c r="D37" s="24"/>
      <c r="E37" s="24"/>
      <c r="F37" s="25">
        <v>-11</v>
      </c>
      <c r="G37" s="25">
        <v>-305</v>
      </c>
    </row>
    <row r="38" spans="1:15" x14ac:dyDescent="0.2">
      <c r="A38" s="1">
        <f t="shared" si="0"/>
        <v>32</v>
      </c>
      <c r="C38" s="24" t="s">
        <v>33</v>
      </c>
      <c r="D38" s="24"/>
      <c r="E38" s="24"/>
      <c r="F38" s="25">
        <f>-F37</f>
        <v>11</v>
      </c>
      <c r="G38" s="25">
        <f>-G37</f>
        <v>305</v>
      </c>
    </row>
    <row r="39" spans="1:15" x14ac:dyDescent="0.2">
      <c r="A39" s="1">
        <f t="shared" si="0"/>
        <v>33</v>
      </c>
      <c r="C39" s="24" t="s">
        <v>37</v>
      </c>
      <c r="D39" s="24"/>
      <c r="E39" s="24"/>
      <c r="F39" s="26">
        <f>SUM(F37:F38)</f>
        <v>0</v>
      </c>
      <c r="G39" s="26">
        <f>SUM(G37:G38)</f>
        <v>0</v>
      </c>
    </row>
    <row r="40" spans="1:15" x14ac:dyDescent="0.2">
      <c r="A40" s="1">
        <f t="shared" si="0"/>
        <v>34</v>
      </c>
      <c r="C40" s="24"/>
      <c r="D40" s="24"/>
      <c r="E40" s="24"/>
      <c r="F40" s="24"/>
      <c r="G40" s="24"/>
    </row>
    <row r="41" spans="1:15" x14ac:dyDescent="0.2">
      <c r="A41" s="1">
        <f t="shared" si="0"/>
        <v>35</v>
      </c>
      <c r="C41" s="24" t="s">
        <v>38</v>
      </c>
      <c r="D41" s="24"/>
      <c r="E41" s="24"/>
      <c r="F41" s="24"/>
      <c r="G41" s="24"/>
    </row>
    <row r="42" spans="1:15" x14ac:dyDescent="0.2">
      <c r="A42" s="1">
        <f t="shared" si="0"/>
        <v>36</v>
      </c>
    </row>
    <row r="43" spans="1:15" ht="15" x14ac:dyDescent="0.25">
      <c r="A43" s="1">
        <f t="shared" si="0"/>
        <v>37</v>
      </c>
      <c r="C43" s="6" t="s">
        <v>39</v>
      </c>
    </row>
    <row r="44" spans="1:15" ht="15" x14ac:dyDescent="0.25">
      <c r="A44" s="1">
        <f t="shared" si="0"/>
        <v>38</v>
      </c>
      <c r="C44" s="6"/>
    </row>
    <row r="45" spans="1:15" ht="15" x14ac:dyDescent="0.25">
      <c r="A45" s="1">
        <f t="shared" si="0"/>
        <v>39</v>
      </c>
      <c r="C45" s="8" t="s">
        <v>40</v>
      </c>
      <c r="D45" s="8"/>
    </row>
    <row r="46" spans="1:15" x14ac:dyDescent="0.2">
      <c r="A46" s="1">
        <f t="shared" si="0"/>
        <v>40</v>
      </c>
      <c r="C46" s="4" t="s">
        <v>17</v>
      </c>
      <c r="E46" s="10">
        <v>1024.8000000000002</v>
      </c>
      <c r="F46" s="10">
        <v>4620.0000000000009</v>
      </c>
      <c r="G46" s="10">
        <v>4620.0000000000009</v>
      </c>
    </row>
    <row r="47" spans="1:15" ht="15" x14ac:dyDescent="0.2">
      <c r="A47" s="1">
        <f t="shared" si="0"/>
        <v>41</v>
      </c>
      <c r="C47" s="4" t="s">
        <v>41</v>
      </c>
      <c r="E47" s="19">
        <f>-E46</f>
        <v>-1024.8000000000002</v>
      </c>
      <c r="F47" s="19">
        <f>-F46</f>
        <v>-4620.0000000000009</v>
      </c>
      <c r="G47" s="19">
        <f>-G46</f>
        <v>-4620.0000000000009</v>
      </c>
      <c r="O47" s="27"/>
    </row>
    <row r="48" spans="1:15" ht="15" thickBot="1" x14ac:dyDescent="0.25">
      <c r="A48" s="1">
        <f t="shared" si="0"/>
        <v>42</v>
      </c>
      <c r="C48" s="4" t="s">
        <v>13</v>
      </c>
      <c r="E48" s="14">
        <f>SUM(E46:E47)</f>
        <v>0</v>
      </c>
      <c r="F48" s="14">
        <f>SUM(F46:F47)</f>
        <v>0</v>
      </c>
      <c r="G48" s="14">
        <f>SUM(G46:G47)</f>
        <v>0</v>
      </c>
    </row>
    <row r="49" spans="1:7" ht="15" thickTop="1" x14ac:dyDescent="0.2">
      <c r="A49" s="1">
        <f t="shared" si="0"/>
        <v>43</v>
      </c>
    </row>
    <row r="50" spans="1:7" ht="15" x14ac:dyDescent="0.25">
      <c r="A50" s="1">
        <f t="shared" si="0"/>
        <v>44</v>
      </c>
      <c r="C50" s="18" t="s">
        <v>21</v>
      </c>
      <c r="D50" s="18"/>
    </row>
    <row r="51" spans="1:7" x14ac:dyDescent="0.2">
      <c r="A51" s="1">
        <f t="shared" si="0"/>
        <v>45</v>
      </c>
      <c r="C51" s="4" t="s">
        <v>22</v>
      </c>
      <c r="E51" s="19">
        <f>E47</f>
        <v>-1024.8000000000002</v>
      </c>
      <c r="F51" s="19">
        <f t="shared" ref="F51:G51" si="2">F47</f>
        <v>-4620.0000000000009</v>
      </c>
      <c r="G51" s="19">
        <f t="shared" si="2"/>
        <v>-4620.0000000000009</v>
      </c>
    </row>
    <row r="52" spans="1:7" x14ac:dyDescent="0.2">
      <c r="A52" s="1">
        <f t="shared" si="0"/>
        <v>46</v>
      </c>
      <c r="C52" s="4" t="s">
        <v>24</v>
      </c>
      <c r="D52" s="12" t="s">
        <v>25</v>
      </c>
      <c r="E52" s="20">
        <v>6.2E-2</v>
      </c>
      <c r="F52" s="20">
        <v>6.2E-2</v>
      </c>
      <c r="G52" s="20">
        <v>6.2E-2</v>
      </c>
    </row>
    <row r="53" spans="1:7" x14ac:dyDescent="0.2">
      <c r="A53" s="1">
        <f t="shared" si="0"/>
        <v>47</v>
      </c>
      <c r="C53" s="4" t="s">
        <v>26</v>
      </c>
      <c r="D53" s="1" t="s">
        <v>42</v>
      </c>
      <c r="E53" s="19">
        <f>E51*(1+E52)</f>
        <v>-1088.3376000000003</v>
      </c>
      <c r="F53" s="19">
        <f>F51*(1+F52)</f>
        <v>-4906.4400000000014</v>
      </c>
      <c r="G53" s="19">
        <f>G51*(1+G52)</f>
        <v>-4906.4400000000014</v>
      </c>
    </row>
    <row r="54" spans="1:7" x14ac:dyDescent="0.2">
      <c r="A54" s="1">
        <f t="shared" si="0"/>
        <v>48</v>
      </c>
      <c r="C54" s="4" t="s">
        <v>28</v>
      </c>
      <c r="D54" s="12" t="s">
        <v>29</v>
      </c>
      <c r="E54" s="21">
        <f>0.08298</f>
        <v>8.2979999999999998E-2</v>
      </c>
      <c r="F54" s="21">
        <f>0.08298</f>
        <v>8.2979999999999998E-2</v>
      </c>
      <c r="G54" s="21">
        <f>0.08298</f>
        <v>8.2979999999999998E-2</v>
      </c>
    </row>
    <row r="55" spans="1:7" ht="15" thickBot="1" x14ac:dyDescent="0.25">
      <c r="A55" s="1">
        <f t="shared" si="0"/>
        <v>49</v>
      </c>
      <c r="D55" s="1" t="s">
        <v>43</v>
      </c>
      <c r="E55" s="22">
        <f>E53*E54</f>
        <v>-90.310254048000019</v>
      </c>
      <c r="F55" s="22">
        <f>F53*F54</f>
        <v>-407.13639120000011</v>
      </c>
      <c r="G55" s="22">
        <f>G53*G54</f>
        <v>-407.13639120000011</v>
      </c>
    </row>
    <row r="56" spans="1:7" ht="15" thickTop="1" x14ac:dyDescent="0.2"/>
    <row r="57" spans="1:7" x14ac:dyDescent="0.2">
      <c r="E57" s="19"/>
      <c r="F57" s="19"/>
      <c r="G57" s="19"/>
    </row>
    <row r="70" spans="3:7" s="4" customFormat="1" x14ac:dyDescent="0.2">
      <c r="C70" s="24"/>
      <c r="D70" s="24"/>
      <c r="E70" s="24"/>
      <c r="F70" s="24"/>
      <c r="G70" s="24"/>
    </row>
    <row r="71" spans="3:7" s="4" customFormat="1" x14ac:dyDescent="0.2">
      <c r="C71" s="24"/>
      <c r="D71" s="24"/>
      <c r="E71" s="24"/>
      <c r="F71" s="24"/>
      <c r="G71" s="24"/>
    </row>
  </sheetData>
  <printOptions horizontalCentered="1"/>
  <pageMargins left="0.7" right="0.7" top="0.75" bottom="0.75" header="0.3" footer="0.3"/>
  <pageSetup scale="61" orientation="portrait" r:id="rId1"/>
  <headerFooter>
    <oddHeader>&amp;R&amp;"Arial,Bold"&amp;10YECL 2013-2015 GRA Compliance Filing
Attachment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2014-05-26T16:57:55Z</dcterms:modified>
</cp:coreProperties>
</file>