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740" windowHeight="12330" activeTab="1"/>
  </bookViews>
  <sheets>
    <sheet name="Summary" sheetId="1" r:id="rId1"/>
    <sheet name="Detailed tables" sheetId="3" r:id="rId2"/>
  </sheets>
  <definedNames>
    <definedName name="_xlnm.Print_Area" localSheetId="1">'Detailed tables'!$A$1:$J$44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H24" i="3"/>
  <c r="E43" i="3" l="1"/>
  <c r="F34" i="3"/>
  <c r="H34" i="3" s="1"/>
  <c r="F33" i="3"/>
  <c r="H33" i="3" s="1"/>
  <c r="F42" i="3" l="1"/>
  <c r="D43" i="3" s="1"/>
  <c r="F43" i="3" l="1"/>
  <c r="G43" i="3" s="1"/>
  <c r="H43" i="3" s="1"/>
  <c r="G42" i="3"/>
  <c r="H42" i="3" s="1"/>
  <c r="F24" i="3" l="1"/>
  <c r="G24" i="3" s="1"/>
  <c r="F10" i="3"/>
  <c r="F9" i="3"/>
  <c r="D25" i="3" l="1"/>
  <c r="F25" i="3" s="1"/>
  <c r="G25" i="3" s="1"/>
  <c r="I42" i="3" l="1"/>
  <c r="I24" i="3"/>
  <c r="I43" i="3"/>
  <c r="I25" i="3"/>
  <c r="F18" i="3" l="1"/>
  <c r="D19" i="3" s="1"/>
  <c r="E19" i="3"/>
  <c r="F19" i="3" l="1"/>
  <c r="G19" i="3" s="1"/>
  <c r="G18" i="3"/>
  <c r="H18" i="3" l="1"/>
  <c r="I18" i="3" s="1"/>
  <c r="H19" i="3"/>
  <c r="I19" i="3" s="1"/>
</calcChain>
</file>

<file path=xl/sharedStrings.xml><?xml version="1.0" encoding="utf-8"?>
<sst xmlns="http://schemas.openxmlformats.org/spreadsheetml/2006/main" count="62" uniqueCount="39">
  <si>
    <t>Impact to 2017 and 2018 Revenue Requirement</t>
  </si>
  <si>
    <t>Note</t>
  </si>
  <si>
    <t>Refinancing YDC long term debt in 2015</t>
  </si>
  <si>
    <t>Reduces interest payments in 2017 and 2018 by $1.5 million and $1.4 million respectively.</t>
  </si>
  <si>
    <t>2017-18 GRA, Tab 3, page 3-21</t>
  </si>
  <si>
    <t>Capital contribution of $22.4 million from YDC in 2015</t>
  </si>
  <si>
    <t>$18.3 million used to offset the capital costs of the Whitehorse Diesel Natural-Gas Conversion Project (LNG Project) and the balance of the contribution ($4.2 million) was used to offset amounts for deferred projects in rates [2017-18 GRA, Tab 1, page 1-3]</t>
  </si>
  <si>
    <t>Return on rate base</t>
  </si>
  <si>
    <t>The impact of $18.3 million contributions to the LNG plant is about $1.3 million reduction in revenue requirement for each 2017 and 2018 test years. This reduction will be longer term compared to deferred cost impacts.
The impact of remaining $4.2 million contributions is about $0.7 million reduction in revenue requirement for each 2017 and 2018 test years.</t>
  </si>
  <si>
    <t>Mayo B flexible debt</t>
  </si>
  <si>
    <t>Reduces interest payments in 2017 and 2018 by approximately $0.7 million and $0.6 million respectively.</t>
  </si>
  <si>
    <t>Calculated based on the maximum face interest of 5.46% and the interest expense based on load forecast for 2017 and 2018.</t>
  </si>
  <si>
    <t>$41.9 million for Carmacks-Stewart Transmission Project Stage 2; $81.6 million for Mayo B; and $5 million for Aishihik Third Turbine Project [2012/13 GRA, YUB-YEC-1-32 c)]</t>
  </si>
  <si>
    <t>Total of $128.5 million contributions towards Carmacks-Stewart Transmission Project Stage 2, Mayo B and Aishihik Third Turbine Projects</t>
  </si>
  <si>
    <t>The estimated impact is about $7.6 million/year reduction in revenue requirement [depreciation and return on rate base].</t>
  </si>
  <si>
    <t>Refinancing and Contributions</t>
  </si>
  <si>
    <t>Test Years</t>
  </si>
  <si>
    <t>Without refinancing</t>
  </si>
  <si>
    <t>After refinancing</t>
  </si>
  <si>
    <t>Impact of YDC loan refinancing</t>
  </si>
  <si>
    <t>Interest Expense [$000]</t>
  </si>
  <si>
    <t>Opening NBV</t>
  </si>
  <si>
    <t>Estimated Annual Amortization</t>
  </si>
  <si>
    <t>Closing NBV</t>
  </si>
  <si>
    <t>Mid-year balance</t>
  </si>
  <si>
    <t>Impact of $18.2 million contributions for LNG project [$000]</t>
  </si>
  <si>
    <t>Impact of $4.135 million contributions for deferred projects [$000]</t>
  </si>
  <si>
    <t>Impact of Mayo B flexible debt</t>
  </si>
  <si>
    <t>Outstanding debt</t>
  </si>
  <si>
    <t>Interest Rate</t>
  </si>
  <si>
    <t>Interest Expense at Full Rate</t>
  </si>
  <si>
    <t>Interest Expense included in revenue requirement</t>
  </si>
  <si>
    <t>Impact of $128.5 million contributions towards Carmacks-Stewart Transmission Project Stage 2, Mayo B and Aishihik Third Turbine Projects [$000]</t>
  </si>
  <si>
    <t>Capital contributions of $128.5 million</t>
  </si>
  <si>
    <t>Total Estimated Revenue Requirement Reduction</t>
  </si>
  <si>
    <t>Table 1: Estimated Impact of Government Contributions</t>
  </si>
  <si>
    <t>Yukon Energy Corporation</t>
  </si>
  <si>
    <t>2017 – 2018 General Rate Application</t>
  </si>
  <si>
    <t>JM -YEC-1-23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</si>
</sst>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3" xfId="0" applyBorder="1"/>
    <xf numFmtId="10" fontId="0" fillId="0" borderId="0" xfId="2" applyNumberFormat="1" applyFont="1"/>
    <xf numFmtId="0" fontId="0" fillId="0" borderId="0" xfId="0" applyBorder="1"/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BreakPreview" zoomScaleNormal="100" zoomScaleSheetLayoutView="100" workbookViewId="0"/>
  </sheetViews>
  <sheetFormatPr defaultRowHeight="12.75" x14ac:dyDescent="0.2"/>
  <cols>
    <col min="1" max="1" width="9.140625" style="2"/>
    <col min="2" max="2" width="31.28515625" style="2" customWidth="1"/>
    <col min="3" max="3" width="32.5703125" style="2" customWidth="1"/>
    <col min="4" max="4" width="31.85546875" style="2" customWidth="1"/>
    <col min="5" max="16384" width="9.140625" style="2"/>
  </cols>
  <sheetData>
    <row r="1" spans="1:5" x14ac:dyDescent="0.2">
      <c r="D1" s="14" t="s">
        <v>36</v>
      </c>
    </row>
    <row r="2" spans="1:5" x14ac:dyDescent="0.2">
      <c r="D2" s="14" t="s">
        <v>37</v>
      </c>
    </row>
    <row r="3" spans="1:5" x14ac:dyDescent="0.2">
      <c r="D3" s="14" t="s">
        <v>38</v>
      </c>
    </row>
    <row r="4" spans="1:5" x14ac:dyDescent="0.2">
      <c r="D4" s="14"/>
    </row>
    <row r="5" spans="1:5" x14ac:dyDescent="0.2">
      <c r="B5" s="15" t="s">
        <v>35</v>
      </c>
      <c r="C5" s="15"/>
      <c r="D5" s="15"/>
    </row>
    <row r="6" spans="1:5" ht="13.5" thickBot="1" x14ac:dyDescent="0.25"/>
    <row r="7" spans="1:5" ht="26.25" thickBot="1" x14ac:dyDescent="0.25">
      <c r="B7" s="3" t="s">
        <v>15</v>
      </c>
      <c r="C7" s="3" t="s">
        <v>0</v>
      </c>
      <c r="D7" s="3" t="s">
        <v>1</v>
      </c>
    </row>
    <row r="8" spans="1:5" x14ac:dyDescent="0.2">
      <c r="A8" s="4"/>
      <c r="B8" s="5"/>
      <c r="C8" s="5"/>
      <c r="D8" s="5"/>
      <c r="E8" s="4"/>
    </row>
    <row r="9" spans="1:5" ht="38.25" x14ac:dyDescent="0.2">
      <c r="B9" s="6" t="s">
        <v>2</v>
      </c>
      <c r="C9" s="1" t="s">
        <v>3</v>
      </c>
      <c r="D9" s="1" t="s">
        <v>4</v>
      </c>
    </row>
    <row r="10" spans="1:5" ht="140.25" x14ac:dyDescent="0.2">
      <c r="B10" s="6" t="s">
        <v>5</v>
      </c>
      <c r="C10" s="1" t="s">
        <v>8</v>
      </c>
      <c r="D10" s="1" t="s">
        <v>6</v>
      </c>
    </row>
    <row r="11" spans="1:5" ht="51" x14ac:dyDescent="0.2">
      <c r="B11" s="6" t="s">
        <v>9</v>
      </c>
      <c r="C11" s="1" t="s">
        <v>10</v>
      </c>
      <c r="D11" s="1" t="s">
        <v>11</v>
      </c>
    </row>
    <row r="12" spans="1:5" ht="63.75" x14ac:dyDescent="0.2">
      <c r="B12" s="1" t="s">
        <v>13</v>
      </c>
      <c r="C12" s="1" t="s">
        <v>14</v>
      </c>
      <c r="D12" s="1" t="s">
        <v>12</v>
      </c>
    </row>
  </sheetData>
  <mergeCells count="1">
    <mergeCell ref="B5:D5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3"/>
  <sheetViews>
    <sheetView tabSelected="1" view="pageBreakPreview" zoomScaleNormal="100" zoomScaleSheetLayoutView="100" workbookViewId="0"/>
  </sheetViews>
  <sheetFormatPr defaultRowHeight="15" x14ac:dyDescent="0.25"/>
  <cols>
    <col min="1" max="1" width="4.7109375" customWidth="1"/>
    <col min="3" max="3" width="3.140625" customWidth="1"/>
    <col min="4" max="4" width="12.85546875" customWidth="1"/>
    <col min="5" max="5" width="12.5703125" customWidth="1"/>
    <col min="6" max="6" width="14.7109375" customWidth="1"/>
    <col min="7" max="7" width="12.5703125" customWidth="1"/>
    <col min="8" max="8" width="14.5703125" customWidth="1"/>
    <col min="9" max="9" width="17.5703125" customWidth="1"/>
    <col min="10" max="10" width="4.85546875" customWidth="1"/>
  </cols>
  <sheetData>
    <row r="1" spans="2:9" x14ac:dyDescent="0.25">
      <c r="I1" s="14" t="s">
        <v>36</v>
      </c>
    </row>
    <row r="2" spans="2:9" x14ac:dyDescent="0.25">
      <c r="I2" s="14" t="s">
        <v>37</v>
      </c>
    </row>
    <row r="3" spans="2:9" x14ac:dyDescent="0.25">
      <c r="I3" s="14" t="s">
        <v>38</v>
      </c>
    </row>
    <row r="4" spans="2:9" x14ac:dyDescent="0.25">
      <c r="B4" s="9" t="s">
        <v>19</v>
      </c>
    </row>
    <row r="5" spans="2:9" ht="6.75" customHeight="1" x14ac:dyDescent="0.25"/>
    <row r="6" spans="2:9" x14ac:dyDescent="0.25">
      <c r="D6" s="17" t="s">
        <v>20</v>
      </c>
      <c r="E6" s="17"/>
      <c r="F6" s="17"/>
    </row>
    <row r="7" spans="2:9" ht="75" x14ac:dyDescent="0.25">
      <c r="B7" s="10" t="s">
        <v>16</v>
      </c>
      <c r="C7" s="9"/>
      <c r="D7" s="10" t="s">
        <v>17</v>
      </c>
      <c r="E7" s="10" t="s">
        <v>18</v>
      </c>
      <c r="F7" s="10" t="s">
        <v>34</v>
      </c>
    </row>
    <row r="8" spans="2:9" x14ac:dyDescent="0.25">
      <c r="D8" s="7"/>
      <c r="E8" s="7"/>
      <c r="F8" s="7"/>
    </row>
    <row r="9" spans="2:9" x14ac:dyDescent="0.25">
      <c r="B9">
        <v>2017</v>
      </c>
      <c r="D9" s="8">
        <v>3536.5049017972606</v>
      </c>
      <c r="E9" s="8">
        <v>2042.1809587199998</v>
      </c>
      <c r="F9" s="8">
        <f>E9-D9</f>
        <v>-1494.3239430772608</v>
      </c>
    </row>
    <row r="10" spans="2:9" x14ac:dyDescent="0.25">
      <c r="B10">
        <v>2018</v>
      </c>
      <c r="D10" s="8">
        <v>3382.3900944000002</v>
      </c>
      <c r="E10" s="8">
        <v>1953.7697587200005</v>
      </c>
      <c r="F10" s="8">
        <f>E10-D10</f>
        <v>-1428.6203356799997</v>
      </c>
    </row>
    <row r="11" spans="2:9" x14ac:dyDescent="0.25">
      <c r="B11" s="11"/>
      <c r="C11" s="11"/>
      <c r="D11" s="11"/>
      <c r="E11" s="11"/>
      <c r="F11" s="11"/>
      <c r="G11" s="11"/>
      <c r="H11" s="11"/>
      <c r="I11" s="11"/>
    </row>
    <row r="12" spans="2:9" ht="6.75" customHeight="1" x14ac:dyDescent="0.25">
      <c r="B12" s="13"/>
      <c r="C12" s="13"/>
      <c r="D12" s="13"/>
      <c r="E12" s="13"/>
      <c r="F12" s="13"/>
      <c r="G12" s="13"/>
      <c r="H12" s="13"/>
      <c r="I12" s="13"/>
    </row>
    <row r="13" spans="2:9" x14ac:dyDescent="0.25">
      <c r="B13" s="9" t="s">
        <v>5</v>
      </c>
    </row>
    <row r="14" spans="2:9" ht="6.75" customHeight="1" x14ac:dyDescent="0.25"/>
    <row r="15" spans="2:9" x14ac:dyDescent="0.25">
      <c r="D15" s="17" t="s">
        <v>25</v>
      </c>
      <c r="E15" s="17"/>
      <c r="F15" s="17"/>
      <c r="G15" s="17"/>
      <c r="H15" s="17"/>
      <c r="I15" s="17"/>
    </row>
    <row r="16" spans="2:9" ht="60" x14ac:dyDescent="0.25">
      <c r="B16" s="10" t="s">
        <v>16</v>
      </c>
      <c r="C16" s="9"/>
      <c r="D16" s="10" t="s">
        <v>21</v>
      </c>
      <c r="E16" s="10" t="s">
        <v>22</v>
      </c>
      <c r="F16" s="10" t="s">
        <v>23</v>
      </c>
      <c r="G16" s="10" t="s">
        <v>24</v>
      </c>
      <c r="H16" s="10" t="s">
        <v>7</v>
      </c>
      <c r="I16" s="10" t="s">
        <v>34</v>
      </c>
    </row>
    <row r="17" spans="2:9" x14ac:dyDescent="0.25">
      <c r="D17" s="7"/>
      <c r="E17" s="7"/>
      <c r="F17" s="7"/>
      <c r="G17" s="7"/>
      <c r="H17" s="7"/>
      <c r="I17" s="7"/>
    </row>
    <row r="18" spans="2:9" x14ac:dyDescent="0.25">
      <c r="B18">
        <v>2017</v>
      </c>
      <c r="D18" s="8">
        <v>17802.577789999999</v>
      </c>
      <c r="E18" s="8">
        <v>462.404619999999</v>
      </c>
      <c r="F18" s="8">
        <f>D18-E18</f>
        <v>17340.173170000002</v>
      </c>
      <c r="G18" s="8">
        <f>AVERAGE(D18,F18)</f>
        <v>17571.375480000002</v>
      </c>
      <c r="H18" s="8">
        <f>G18*4.84%</f>
        <v>850.45457323200014</v>
      </c>
      <c r="I18" s="8">
        <f>E18+H18</f>
        <v>1312.8591932319991</v>
      </c>
    </row>
    <row r="19" spans="2:9" x14ac:dyDescent="0.25">
      <c r="B19">
        <v>2018</v>
      </c>
      <c r="D19" s="8">
        <f>F18</f>
        <v>17340.173170000002</v>
      </c>
      <c r="E19" s="8">
        <f>E18</f>
        <v>462.404619999999</v>
      </c>
      <c r="F19" s="8">
        <f>D19-E19</f>
        <v>16877.768550000004</v>
      </c>
      <c r="G19" s="8">
        <f>AVERAGE(D19,F19)</f>
        <v>17108.970860000001</v>
      </c>
      <c r="H19" s="8">
        <f>G19*4.92%</f>
        <v>841.76136631200006</v>
      </c>
      <c r="I19" s="8">
        <f>E19+H19</f>
        <v>1304.1659863119989</v>
      </c>
    </row>
    <row r="21" spans="2:9" x14ac:dyDescent="0.25">
      <c r="D21" s="17" t="s">
        <v>26</v>
      </c>
      <c r="E21" s="17"/>
      <c r="F21" s="17"/>
      <c r="G21" s="17"/>
      <c r="H21" s="17"/>
      <c r="I21" s="17"/>
    </row>
    <row r="22" spans="2:9" ht="60" x14ac:dyDescent="0.25">
      <c r="B22" s="10" t="s">
        <v>16</v>
      </c>
      <c r="C22" s="9"/>
      <c r="D22" s="10" t="s">
        <v>21</v>
      </c>
      <c r="E22" s="10" t="s">
        <v>22</v>
      </c>
      <c r="F22" s="10" t="s">
        <v>23</v>
      </c>
      <c r="G22" s="10" t="s">
        <v>24</v>
      </c>
      <c r="H22" s="10" t="s">
        <v>7</v>
      </c>
      <c r="I22" s="10" t="s">
        <v>34</v>
      </c>
    </row>
    <row r="23" spans="2:9" x14ac:dyDescent="0.25">
      <c r="D23" s="7"/>
      <c r="E23" s="7"/>
      <c r="F23" s="7"/>
      <c r="G23" s="7"/>
      <c r="H23" s="7"/>
      <c r="I23" s="7"/>
    </row>
    <row r="24" spans="2:9" x14ac:dyDescent="0.25">
      <c r="B24">
        <v>2017</v>
      </c>
      <c r="D24" s="8">
        <v>3034.8270300000004</v>
      </c>
      <c r="E24" s="8">
        <v>698.80422400000009</v>
      </c>
      <c r="F24" s="8">
        <f>D24-E24</f>
        <v>2336.0228060000004</v>
      </c>
      <c r="G24" s="8">
        <f>AVERAGE(D24,F24)</f>
        <v>2685.4249180000006</v>
      </c>
      <c r="H24" s="8">
        <f>G24*4.84%</f>
        <v>129.97456603120003</v>
      </c>
      <c r="I24" s="8">
        <f>E24+H24</f>
        <v>828.77879003120006</v>
      </c>
    </row>
    <row r="25" spans="2:9" x14ac:dyDescent="0.25">
      <c r="B25">
        <v>2018</v>
      </c>
      <c r="D25" s="8">
        <f>F24</f>
        <v>2336.0228060000004</v>
      </c>
      <c r="E25" s="8">
        <v>617.58018400000003</v>
      </c>
      <c r="F25" s="8">
        <f>D25-E25</f>
        <v>1718.4426220000005</v>
      </c>
      <c r="G25" s="8">
        <f>AVERAGE(D25,F25)</f>
        <v>2027.2327140000004</v>
      </c>
      <c r="H25" s="8">
        <f>G25*4.92%</f>
        <v>99.739849528800022</v>
      </c>
      <c r="I25" s="8">
        <f>E25+H25</f>
        <v>717.32003352880008</v>
      </c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ht="6.75" customHeight="1" x14ac:dyDescent="0.25">
      <c r="B27" s="13"/>
      <c r="C27" s="13"/>
      <c r="D27" s="13"/>
      <c r="E27" s="13"/>
      <c r="F27" s="13"/>
      <c r="G27" s="13"/>
      <c r="H27" s="13"/>
      <c r="I27" s="13"/>
    </row>
    <row r="28" spans="2:9" x14ac:dyDescent="0.25">
      <c r="B28" s="9" t="s">
        <v>27</v>
      </c>
    </row>
    <row r="29" spans="2:9" ht="6.75" customHeight="1" x14ac:dyDescent="0.25"/>
    <row r="30" spans="2:9" x14ac:dyDescent="0.25">
      <c r="D30" s="17" t="s">
        <v>20</v>
      </c>
      <c r="E30" s="17"/>
      <c r="F30" s="17"/>
      <c r="G30" s="17"/>
      <c r="H30" s="17"/>
    </row>
    <row r="31" spans="2:9" ht="75" x14ac:dyDescent="0.25">
      <c r="B31" s="10" t="s">
        <v>16</v>
      </c>
      <c r="C31" s="9"/>
      <c r="D31" s="10" t="s">
        <v>28</v>
      </c>
      <c r="E31" s="10" t="s">
        <v>29</v>
      </c>
      <c r="F31" s="10" t="s">
        <v>30</v>
      </c>
      <c r="G31" s="10" t="s">
        <v>31</v>
      </c>
      <c r="H31" s="10" t="s">
        <v>34</v>
      </c>
    </row>
    <row r="32" spans="2:9" x14ac:dyDescent="0.25">
      <c r="D32" s="7"/>
      <c r="E32" s="7"/>
      <c r="F32" s="7"/>
      <c r="G32" s="7"/>
      <c r="H32" s="7"/>
    </row>
    <row r="33" spans="2:9" x14ac:dyDescent="0.25">
      <c r="B33">
        <v>2017</v>
      </c>
      <c r="D33" s="8">
        <v>20215.38465</v>
      </c>
      <c r="E33" s="12">
        <v>5.4600000000000003E-2</v>
      </c>
      <c r="F33" s="8">
        <f>D33*E33</f>
        <v>1103.76000189</v>
      </c>
      <c r="G33" s="8">
        <v>431.59799584026547</v>
      </c>
      <c r="H33" s="8">
        <f>F33-G33</f>
        <v>672.1620060497346</v>
      </c>
    </row>
    <row r="34" spans="2:9" x14ac:dyDescent="0.25">
      <c r="B34">
        <v>2018</v>
      </c>
      <c r="D34" s="8">
        <v>19878.461579999999</v>
      </c>
      <c r="E34" s="12">
        <v>5.4600000000000003E-2</v>
      </c>
      <c r="F34" s="8">
        <f>D34*E34</f>
        <v>1085.3640022679999</v>
      </c>
      <c r="G34" s="8">
        <v>506.86093712040173</v>
      </c>
      <c r="H34" s="8">
        <f>F34-G34</f>
        <v>578.50306514759814</v>
      </c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ht="6.75" customHeight="1" x14ac:dyDescent="0.25">
      <c r="B36" s="13"/>
      <c r="C36" s="13"/>
      <c r="D36" s="13"/>
      <c r="E36" s="13"/>
      <c r="F36" s="13"/>
      <c r="G36" s="13"/>
      <c r="H36" s="13"/>
      <c r="I36" s="13"/>
    </row>
    <row r="37" spans="2:9" x14ac:dyDescent="0.25">
      <c r="B37" s="9" t="s">
        <v>33</v>
      </c>
    </row>
    <row r="38" spans="2:9" ht="6.75" customHeight="1" x14ac:dyDescent="0.25"/>
    <row r="39" spans="2:9" ht="38.25" customHeight="1" x14ac:dyDescent="0.25">
      <c r="D39" s="16" t="s">
        <v>32</v>
      </c>
      <c r="E39" s="16"/>
      <c r="F39" s="16"/>
      <c r="G39" s="16"/>
      <c r="H39" s="16"/>
      <c r="I39" s="16"/>
    </row>
    <row r="40" spans="2:9" ht="60" x14ac:dyDescent="0.25">
      <c r="B40" s="10" t="s">
        <v>16</v>
      </c>
      <c r="C40" s="9"/>
      <c r="D40" s="10" t="s">
        <v>21</v>
      </c>
      <c r="E40" s="10" t="s">
        <v>22</v>
      </c>
      <c r="F40" s="10" t="s">
        <v>23</v>
      </c>
      <c r="G40" s="10" t="s">
        <v>24</v>
      </c>
      <c r="H40" s="10" t="s">
        <v>7</v>
      </c>
      <c r="I40" s="10" t="s">
        <v>34</v>
      </c>
    </row>
    <row r="41" spans="2:9" x14ac:dyDescent="0.25">
      <c r="D41" s="7"/>
      <c r="E41" s="7"/>
      <c r="F41" s="7"/>
      <c r="G41" s="7"/>
      <c r="H41" s="7"/>
      <c r="I41" s="7"/>
    </row>
    <row r="42" spans="2:9" x14ac:dyDescent="0.25">
      <c r="B42">
        <v>2017</v>
      </c>
      <c r="D42" s="8">
        <v>118660.91497378499</v>
      </c>
      <c r="E42" s="8">
        <v>1952.6981912429001</v>
      </c>
      <c r="F42" s="8">
        <f>D42-E42</f>
        <v>116708.21678254209</v>
      </c>
      <c r="G42" s="8">
        <f>AVERAGE(D42,F42)</f>
        <v>117684.56587816354</v>
      </c>
      <c r="H42" s="8">
        <f>G42*4.84%</f>
        <v>5695.9329885031157</v>
      </c>
      <c r="I42" s="8">
        <f>E42+H42</f>
        <v>7648.6311797460157</v>
      </c>
    </row>
    <row r="43" spans="2:9" x14ac:dyDescent="0.25">
      <c r="B43">
        <v>2018</v>
      </c>
      <c r="D43" s="8">
        <f>F42</f>
        <v>116708.21678254209</v>
      </c>
      <c r="E43" s="8">
        <f>E42</f>
        <v>1952.6981912429001</v>
      </c>
      <c r="F43" s="8">
        <f>D43-E43</f>
        <v>114755.51859129919</v>
      </c>
      <c r="G43" s="8">
        <f>AVERAGE(D43,F43)</f>
        <v>115731.86768692064</v>
      </c>
      <c r="H43" s="8">
        <f>G43*4.92%</f>
        <v>5694.0078901964953</v>
      </c>
      <c r="I43" s="8">
        <f>E43+H43</f>
        <v>7646.7060814393953</v>
      </c>
    </row>
  </sheetData>
  <mergeCells count="5">
    <mergeCell ref="D39:I39"/>
    <mergeCell ref="D6:F6"/>
    <mergeCell ref="D15:I15"/>
    <mergeCell ref="D21:I21"/>
    <mergeCell ref="D30:H30"/>
  </mergeCells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C50305BE10458CD404A5428DFAFC" ma:contentTypeVersion="18" ma:contentTypeDescription="Create a new document." ma:contentTypeScope="" ma:versionID="9f75fc61c6759d535cad9c591186f491">
  <xsd:schema xmlns:xsd="http://www.w3.org/2001/XMLSchema" xmlns:xs="http://www.w3.org/2001/XMLSchema" xmlns:p="http://schemas.microsoft.com/office/2006/metadata/properties" xmlns:ns1="http://schemas.microsoft.com/sharepoint/v3" xmlns:ns2="5bfdca30-96b2-4830-9e6a-55665cf1f43a" xmlns:ns3="a982a263-ee9f-41c6-b5fa-2fdd33119a79" targetNamespace="http://schemas.microsoft.com/office/2006/metadata/properties" ma:root="true" ma:fieldsID="648507ec280a474bc5de0dc8da8f7bfe" ns1:_="" ns2:_="" ns3:_="">
    <xsd:import namespace="http://schemas.microsoft.com/sharepoint/v3"/>
    <xsd:import namespace="5bfdca30-96b2-4830-9e6a-55665cf1f43a"/>
    <xsd:import namespace="a982a263-ee9f-41c6-b5fa-2fdd33119a79"/>
    <xsd:element name="properties">
      <xsd:complexType>
        <xsd:sequence>
          <xsd:element name="documentManagement">
            <xsd:complexType>
              <xsd:all>
                <xsd:element ref="ns2:Primary0" minOccurs="0"/>
                <xsd:element ref="ns3:File" minOccurs="0"/>
                <xsd:element ref="ns3:Record_x0020_Type" minOccurs="0"/>
                <xsd:element ref="ns3:Record_x0020_Date" minOccurs="0"/>
                <xsd:element ref="ns1:PublishingStartDate" minOccurs="0"/>
                <xsd:element ref="ns1:PublishingExpirationDate" minOccurs="0"/>
                <xsd:element ref="ns2:C_Primary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ca30-96b2-4830-9e6a-55665cf1f43a" elementFormDefault="qualified">
    <xsd:import namespace="http://schemas.microsoft.com/office/2006/documentManagement/types"/>
    <xsd:import namespace="http://schemas.microsoft.com/office/infopath/2007/PartnerControls"/>
    <xsd:element name="Primary0" ma:index="1" nillable="true" ma:displayName="Primary" ma:list="{232132A6-3F26-4228-B0B1-3737A219D610}" ma:internalName="Primary0" ma:readOnly="false" ma:showField="Title" ma:web="e5db508d-f132-4833-80a7-d32b4d3b12db">
      <xsd:simpleType>
        <xsd:restriction base="dms:Lookup"/>
      </xsd:simpleType>
    </xsd:element>
    <xsd:element name="C_Primary0" ma:index="11" nillable="true" ma:displayName="C_Primary" ma:internalName="C_Primary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a263-ee9f-41c6-b5fa-2fdd33119a79" elementFormDefault="qualified">
    <xsd:import namespace="http://schemas.microsoft.com/office/2006/documentManagement/types"/>
    <xsd:import namespace="http://schemas.microsoft.com/office/infopath/2007/PartnerControls"/>
    <xsd:element name="File" ma:index="2" nillable="true" ma:displayName="File" ma:list="{93605203-C9C8-4A6A-8351-CAAB20E3C00B}" ma:internalName="File" ma:readOnly="false" ma:showField="File" ma:web="2de80cbe-736b-47a8-a178-f9284634e602">
      <xsd:simpleType>
        <xsd:restriction base="dms:Lookup"/>
      </xsd:simpleType>
    </xsd:element>
    <xsd:element name="Record_x0020_Type" ma:index="3" nillable="true" ma:displayName="Record Type" ma:list="{0182e605-c9a4-41b2-8cac-ad1103909fa5}" ma:internalName="Record_x0020_Type" ma:readOnly="false" ma:showField="Title" ma:web="e5db508d-f132-4833-80a7-d32b4d3b12db">
      <xsd:simpleType>
        <xsd:restriction base="dms:Lookup"/>
      </xsd:simpleType>
    </xsd:element>
    <xsd:element name="Record_x0020_Date" ma:index="4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_Primary0 xmlns="5bfdca30-96b2-4830-9e6a-55665cf1f43a" xsi:nil="true"/>
    <Record_x0020_Date xmlns="a982a263-ee9f-41c6-b5fa-2fdd33119a79" xsi:nil="true"/>
    <File xmlns="a982a263-ee9f-41c6-b5fa-2fdd33119a79" xsi:nil="true"/>
    <Record_x0020_Type xmlns="a982a263-ee9f-41c6-b5fa-2fdd33119a79" xsi:nil="true"/>
    <PublishingExpirationDate xmlns="http://schemas.microsoft.com/sharepoint/v3" xsi:nil="true"/>
    <PublishingStartDate xmlns="http://schemas.microsoft.com/sharepoint/v3" xsi:nil="true"/>
    <Primary0 xmlns="5bfdca30-96b2-4830-9e6a-55665cf1f43a" xsi:nil="true"/>
  </documentManagement>
</p:properties>
</file>

<file path=customXml/itemProps1.xml><?xml version="1.0" encoding="utf-8"?>
<ds:datastoreItem xmlns:ds="http://schemas.openxmlformats.org/officeDocument/2006/customXml" ds:itemID="{4511FD37-8E19-4C1F-8A53-051D96DAFB27}"/>
</file>

<file path=customXml/itemProps2.xml><?xml version="1.0" encoding="utf-8"?>
<ds:datastoreItem xmlns:ds="http://schemas.openxmlformats.org/officeDocument/2006/customXml" ds:itemID="{F19BF26E-FDC9-4CFA-9D78-CCC59589378D}"/>
</file>

<file path=customXml/itemProps3.xml><?xml version="1.0" encoding="utf-8"?>
<ds:datastoreItem xmlns:ds="http://schemas.openxmlformats.org/officeDocument/2006/customXml" ds:itemID="{26207F53-D235-4B70-9975-AFAAEF543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 tables</vt:lpstr>
      <vt:lpstr>'Detailed tables'!Print_Area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2017-11-22T20:35:37Z</dcterms:created>
  <dcterms:modified xsi:type="dcterms:W3CDTF">2017-11-22T20:35:43Z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6e81ae28-da27-4b5b-b316-9bd7b865a9ba</vt:lpwstr>
  </property>
  <property fmtid="{D5CDD505-2E9C-101B-9397-08002B2CF9AE}" pid="3" name="ContentTypeId">
    <vt:lpwstr>0x01010070D4C50305BE10458CD404A5428DFAFC</vt:lpwstr>
  </property>
  <property fmtid="{D5CDD505-2E9C-101B-9397-08002B2CF9AE}" pid="4" name="_dlc_DocId">
    <vt:lpwstr>7UVQ43MC76ES-870-2215</vt:lpwstr>
  </property>
  <property fmtid="{D5CDD505-2E9C-101B-9397-08002B2CF9AE}" pid="5" name="_dlc_DocIdUrl">
    <vt:lpwstr>https://sp2010.yec.yk.ca/Projects/2716/_layouts/DocIdRedir.aspx?ID=7UVQ43MC76ES-870-2215, 7UVQ43MC76ES-870-2215</vt:lpwstr>
  </property>
</Properties>
</file>