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90" windowWidth="16635" windowHeight="13215" activeTab="2"/>
  </bookViews>
  <sheets>
    <sheet name="Altagas - Westcoast" sheetId="7" r:id="rId1"/>
    <sheet name="Fortis - Sumas" sheetId="9" r:id="rId2"/>
    <sheet name="Sproule - History" sheetId="8" r:id="rId3"/>
  </sheets>
  <definedNames>
    <definedName name="_xlnm.Print_Titles" localSheetId="0">'Altagas - Westcoast'!$1:$9</definedName>
    <definedName name="_xlnm.Print_Titles" localSheetId="1">'Fortis - Sumas'!$1:$9</definedName>
    <definedName name="_xlnm.Print_Titles" localSheetId="2">'Sproule - History'!$1:$9</definedName>
  </definedNames>
  <calcPr calcId="145621"/>
</workbook>
</file>

<file path=xl/calcChain.xml><?xml version="1.0" encoding="utf-8"?>
<calcChain xmlns="http://schemas.openxmlformats.org/spreadsheetml/2006/main">
  <c r="C10" i="9" l="1"/>
  <c r="D10" i="9" s="1"/>
  <c r="C11" i="9"/>
  <c r="C12" i="9"/>
  <c r="D12" i="9" s="1"/>
  <c r="C13" i="9"/>
  <c r="C14" i="9"/>
  <c r="D14" i="9" s="1"/>
  <c r="C15" i="9"/>
  <c r="D15" i="9" s="1"/>
  <c r="C16" i="9"/>
  <c r="D16" i="9" s="1"/>
  <c r="C17" i="9"/>
  <c r="C18" i="9"/>
  <c r="D18" i="9" s="1"/>
  <c r="C19" i="9"/>
  <c r="C20" i="9"/>
  <c r="D20" i="9" s="1"/>
  <c r="C21" i="9"/>
  <c r="C22" i="9"/>
  <c r="D22" i="9" s="1"/>
  <c r="C23" i="9"/>
  <c r="D23" i="9" s="1"/>
  <c r="C24" i="9"/>
  <c r="D24" i="9" s="1"/>
  <c r="C25" i="9"/>
  <c r="C26" i="9"/>
  <c r="D26" i="9" s="1"/>
  <c r="C27" i="9"/>
  <c r="D27" i="9" s="1"/>
  <c r="C28" i="9"/>
  <c r="D28" i="9" s="1"/>
  <c r="C29" i="9"/>
  <c r="C30" i="9"/>
  <c r="D30" i="9" s="1"/>
  <c r="C31" i="9"/>
  <c r="D31" i="9" s="1"/>
  <c r="C32" i="9"/>
  <c r="D32" i="9" s="1"/>
  <c r="C33" i="9"/>
  <c r="C34" i="9"/>
  <c r="D34" i="9" s="1"/>
  <c r="C35" i="9"/>
  <c r="C36" i="9"/>
  <c r="D36" i="9" s="1"/>
  <c r="C37" i="9"/>
  <c r="C38" i="9"/>
  <c r="D38" i="9" s="1"/>
  <c r="C39" i="9"/>
  <c r="D39" i="9" s="1"/>
  <c r="C40" i="9"/>
  <c r="D40" i="9" s="1"/>
  <c r="C41" i="9"/>
  <c r="C42" i="9"/>
  <c r="D42" i="9" s="1"/>
  <c r="C43" i="9"/>
  <c r="D43" i="9" s="1"/>
  <c r="C44" i="9"/>
  <c r="D44" i="9" s="1"/>
  <c r="C45" i="9"/>
  <c r="C46" i="9"/>
  <c r="D46" i="9" s="1"/>
  <c r="C47" i="9"/>
  <c r="C48" i="9"/>
  <c r="D48" i="9" s="1"/>
  <c r="C49" i="9"/>
  <c r="C50" i="9"/>
  <c r="D50" i="9" s="1"/>
  <c r="C51" i="9"/>
  <c r="D51" i="9" s="1"/>
  <c r="C52" i="9"/>
  <c r="D52" i="9" s="1"/>
  <c r="C53" i="9"/>
  <c r="C54" i="9"/>
  <c r="D54" i="9" s="1"/>
  <c r="C55" i="9"/>
  <c r="D55" i="9" s="1"/>
  <c r="C56" i="9"/>
  <c r="D56" i="9" s="1"/>
  <c r="C57" i="9"/>
  <c r="C58" i="9"/>
  <c r="D58" i="9" s="1"/>
  <c r="C59" i="9"/>
  <c r="D59" i="9" s="1"/>
  <c r="C60" i="9"/>
  <c r="D60" i="9" s="1"/>
  <c r="C61" i="9"/>
  <c r="C62" i="9"/>
  <c r="D62" i="9" s="1"/>
  <c r="C63" i="9"/>
  <c r="D63" i="9" s="1"/>
  <c r="C64" i="9"/>
  <c r="D64" i="9" s="1"/>
  <c r="C65" i="9"/>
  <c r="C66" i="9"/>
  <c r="D66" i="9" s="1"/>
  <c r="C67" i="9"/>
  <c r="D67" i="9" s="1"/>
  <c r="C68" i="9"/>
  <c r="D68" i="9" s="1"/>
  <c r="C69" i="9"/>
  <c r="C70" i="9"/>
  <c r="D70" i="9" s="1"/>
  <c r="C71" i="9"/>
  <c r="D71" i="9" s="1"/>
  <c r="C72" i="9"/>
  <c r="D72" i="9" s="1"/>
  <c r="C73" i="9"/>
  <c r="C74" i="9"/>
  <c r="D74" i="9" s="1"/>
  <c r="C75" i="9"/>
  <c r="D75" i="9" s="1"/>
  <c r="C76" i="9"/>
  <c r="D76" i="9" s="1"/>
  <c r="C77" i="9"/>
  <c r="C78" i="9"/>
  <c r="D78" i="9" s="1"/>
  <c r="D77" i="9"/>
  <c r="D73" i="9"/>
  <c r="D69" i="9"/>
  <c r="D65" i="9"/>
  <c r="D61" i="9"/>
  <c r="D57" i="9"/>
  <c r="D53" i="9"/>
  <c r="D49" i="9"/>
  <c r="D47" i="9"/>
  <c r="D45" i="9"/>
  <c r="D41" i="9"/>
  <c r="D37" i="9"/>
  <c r="D35" i="9"/>
  <c r="D33" i="9"/>
  <c r="D29" i="9"/>
  <c r="D25" i="9"/>
  <c r="D21" i="9"/>
  <c r="D19" i="9"/>
  <c r="D17" i="9"/>
  <c r="D13" i="9"/>
  <c r="D11" i="9"/>
  <c r="D5" i="9"/>
  <c r="D6" i="9" s="1"/>
  <c r="C5" i="9"/>
  <c r="C6" i="9" s="1"/>
  <c r="C10" i="7"/>
  <c r="D10" i="7" s="1"/>
  <c r="C11" i="7"/>
  <c r="D11" i="7" s="1"/>
  <c r="C12" i="7"/>
  <c r="D12" i="7" s="1"/>
  <c r="C13" i="7"/>
  <c r="D13" i="7" s="1"/>
  <c r="C14" i="7"/>
  <c r="D14" i="7" s="1"/>
  <c r="C15" i="7"/>
  <c r="D15" i="7" s="1"/>
  <c r="C16" i="7"/>
  <c r="D16" i="7" s="1"/>
  <c r="C17" i="7"/>
  <c r="D17" i="7" s="1"/>
  <c r="C18" i="7"/>
  <c r="D18" i="7" s="1"/>
  <c r="C19" i="7"/>
  <c r="D19" i="7" s="1"/>
  <c r="C20" i="7"/>
  <c r="D20" i="7" s="1"/>
  <c r="C21" i="7"/>
  <c r="D21" i="7" s="1"/>
  <c r="C22" i="7"/>
  <c r="D22" i="7" s="1"/>
  <c r="C23" i="7"/>
  <c r="D23" i="7" s="1"/>
  <c r="C24" i="7"/>
  <c r="D24" i="7" s="1"/>
  <c r="C25" i="7"/>
  <c r="D25" i="7" s="1"/>
  <c r="C26" i="7"/>
  <c r="D26" i="7" s="1"/>
  <c r="C27" i="7"/>
  <c r="D27" i="7" s="1"/>
  <c r="C28" i="7"/>
  <c r="D28" i="7" s="1"/>
  <c r="C29" i="7"/>
  <c r="D29" i="7" s="1"/>
  <c r="C30" i="7"/>
  <c r="D30" i="7" s="1"/>
  <c r="C31" i="7"/>
  <c r="D31" i="7" s="1"/>
  <c r="C32" i="7"/>
  <c r="D32" i="7" s="1"/>
  <c r="C33" i="7"/>
  <c r="D33" i="7" s="1"/>
  <c r="C34" i="7"/>
  <c r="D34" i="7" s="1"/>
  <c r="C35" i="7"/>
  <c r="D35" i="7" s="1"/>
  <c r="C36" i="7"/>
  <c r="D36" i="7" s="1"/>
  <c r="C37" i="7"/>
  <c r="D37" i="7" s="1"/>
  <c r="C38" i="7"/>
  <c r="D38" i="7" s="1"/>
  <c r="C39" i="7"/>
  <c r="D39" i="7" s="1"/>
  <c r="C40" i="7"/>
  <c r="D40" i="7" s="1"/>
  <c r="C41" i="7"/>
  <c r="D41" i="7" s="1"/>
  <c r="C42" i="7"/>
  <c r="D42" i="7" s="1"/>
  <c r="C43" i="7"/>
  <c r="D43" i="7" s="1"/>
  <c r="C44" i="7"/>
  <c r="D44" i="7" s="1"/>
  <c r="C45" i="7"/>
  <c r="D45" i="7" s="1"/>
  <c r="C46" i="7"/>
  <c r="D46" i="7" s="1"/>
  <c r="C47" i="7"/>
  <c r="D47" i="7" s="1"/>
  <c r="C48" i="7"/>
  <c r="D48" i="7" s="1"/>
  <c r="C49" i="7"/>
  <c r="D49" i="7" s="1"/>
  <c r="C50" i="7"/>
  <c r="D50" i="7" s="1"/>
  <c r="C51" i="7"/>
  <c r="D51" i="7" s="1"/>
  <c r="C52" i="7"/>
  <c r="D52" i="7" s="1"/>
  <c r="C53" i="7"/>
  <c r="D53" i="7" s="1"/>
  <c r="C54" i="7"/>
  <c r="D54" i="7" s="1"/>
  <c r="C55" i="7"/>
  <c r="D55" i="7" s="1"/>
  <c r="C56" i="7"/>
  <c r="D56" i="7" s="1"/>
  <c r="C57" i="7"/>
  <c r="D57" i="7" s="1"/>
  <c r="C58" i="7"/>
  <c r="D58" i="7" s="1"/>
  <c r="C59" i="7"/>
  <c r="D59" i="7" s="1"/>
  <c r="C60" i="7"/>
  <c r="D60" i="7" s="1"/>
  <c r="C61" i="7"/>
  <c r="D61" i="7" s="1"/>
  <c r="C62" i="7"/>
  <c r="D62" i="7" s="1"/>
  <c r="C63" i="7"/>
  <c r="D63" i="7" s="1"/>
  <c r="C64" i="7"/>
  <c r="D64" i="7" s="1"/>
  <c r="C65" i="7"/>
  <c r="D65" i="7" s="1"/>
  <c r="C66" i="7"/>
  <c r="D66" i="7" s="1"/>
  <c r="C67" i="7"/>
  <c r="D67" i="7" s="1"/>
  <c r="C68" i="7"/>
  <c r="D68" i="7" s="1"/>
  <c r="C69" i="7"/>
  <c r="D69" i="7" s="1"/>
  <c r="C70" i="7"/>
  <c r="D70" i="7" s="1"/>
  <c r="C71" i="7"/>
  <c r="D71" i="7" s="1"/>
  <c r="C72" i="7"/>
  <c r="D72" i="7" s="1"/>
  <c r="C73" i="7"/>
  <c r="D73" i="7" s="1"/>
  <c r="C74" i="7"/>
  <c r="D74" i="7" s="1"/>
  <c r="C75" i="7"/>
  <c r="D75" i="7" s="1"/>
  <c r="C76" i="7"/>
  <c r="D76" i="7" s="1"/>
  <c r="C77" i="7"/>
  <c r="D77" i="7" s="1"/>
  <c r="C78" i="7"/>
  <c r="D78" i="7" s="1"/>
  <c r="D5" i="7"/>
  <c r="D6" i="7" s="1"/>
  <c r="C5" i="7"/>
  <c r="C6" i="7" s="1"/>
  <c r="E51" i="9" l="1"/>
  <c r="F51" i="9" s="1"/>
  <c r="E33" i="9"/>
  <c r="F33" i="9" s="1"/>
  <c r="E29" i="9"/>
  <c r="F29" i="9" s="1"/>
  <c r="E27" i="9"/>
  <c r="F27" i="9" s="1"/>
  <c r="E22" i="9"/>
  <c r="F22" i="9" s="1"/>
  <c r="E13" i="9"/>
  <c r="F13" i="9" s="1"/>
  <c r="E11" i="9"/>
  <c r="F11" i="9" s="1"/>
  <c r="E47" i="9"/>
  <c r="F47" i="9" s="1"/>
  <c r="E39" i="9"/>
  <c r="F39" i="9" s="1"/>
  <c r="E31" i="9"/>
  <c r="F31" i="9" s="1"/>
  <c r="E26" i="9"/>
  <c r="F26" i="9" s="1"/>
  <c r="E15" i="9"/>
  <c r="F15" i="9" s="1"/>
  <c r="E25" i="9"/>
  <c r="F25" i="9" s="1"/>
  <c r="E10" i="9"/>
  <c r="F10" i="9" s="1"/>
  <c r="E12" i="9"/>
  <c r="F12" i="9" s="1"/>
  <c r="E18" i="9"/>
  <c r="F18" i="9" s="1"/>
  <c r="E17" i="9"/>
  <c r="F17" i="9" s="1"/>
  <c r="E24" i="9"/>
  <c r="F24" i="9" s="1"/>
  <c r="E21" i="9"/>
  <c r="F21" i="9" s="1"/>
  <c r="E23" i="9"/>
  <c r="F23" i="9" s="1"/>
  <c r="E28" i="9"/>
  <c r="F28" i="9" s="1"/>
  <c r="E35" i="9"/>
  <c r="F35" i="9" s="1"/>
  <c r="E36" i="9"/>
  <c r="F36" i="9" s="1"/>
  <c r="E48" i="9"/>
  <c r="F48" i="9" s="1"/>
  <c r="E53" i="9"/>
  <c r="F53" i="9" s="1"/>
  <c r="E54" i="9"/>
  <c r="F54" i="9" s="1"/>
  <c r="E56" i="9"/>
  <c r="F56" i="9" s="1"/>
  <c r="E63" i="9"/>
  <c r="F63" i="9" s="1"/>
  <c r="E65" i="9"/>
  <c r="F65" i="9" s="1"/>
  <c r="E70" i="9"/>
  <c r="F70" i="9" s="1"/>
  <c r="E72" i="9"/>
  <c r="F72" i="9" s="1"/>
  <c r="E14" i="9"/>
  <c r="F14" i="9" s="1"/>
  <c r="E19" i="9"/>
  <c r="F19" i="9" s="1"/>
  <c r="E30" i="9"/>
  <c r="F30" i="9" s="1"/>
  <c r="E37" i="9"/>
  <c r="F37" i="9" s="1"/>
  <c r="E38" i="9"/>
  <c r="F38" i="9" s="1"/>
  <c r="E41" i="9"/>
  <c r="F41" i="9" s="1"/>
  <c r="E42" i="9"/>
  <c r="F42" i="9" s="1"/>
  <c r="E43" i="9"/>
  <c r="F43" i="9" s="1"/>
  <c r="E52" i="9"/>
  <c r="F52" i="9" s="1"/>
  <c r="E58" i="9"/>
  <c r="F58" i="9" s="1"/>
  <c r="E60" i="9"/>
  <c r="F60" i="9" s="1"/>
  <c r="E67" i="9"/>
  <c r="F67" i="9" s="1"/>
  <c r="E69" i="9"/>
  <c r="F69" i="9" s="1"/>
  <c r="E74" i="9"/>
  <c r="F74" i="9" s="1"/>
  <c r="E76" i="9"/>
  <c r="F76" i="9" s="1"/>
  <c r="E20" i="9"/>
  <c r="F20" i="9" s="1"/>
  <c r="E32" i="9"/>
  <c r="F32" i="9" s="1"/>
  <c r="E45" i="9"/>
  <c r="F45" i="9" s="1"/>
  <c r="E46" i="9"/>
  <c r="F46" i="9" s="1"/>
  <c r="E55" i="9"/>
  <c r="F55" i="9" s="1"/>
  <c r="E57" i="9"/>
  <c r="F57" i="9" s="1"/>
  <c r="E62" i="9"/>
  <c r="F62" i="9" s="1"/>
  <c r="E64" i="9"/>
  <c r="F64" i="9" s="1"/>
  <c r="E71" i="9"/>
  <c r="F71" i="9" s="1"/>
  <c r="E73" i="9"/>
  <c r="F73" i="9" s="1"/>
  <c r="E78" i="9"/>
  <c r="F78" i="9" s="1"/>
  <c r="E16" i="9"/>
  <c r="F16" i="9" s="1"/>
  <c r="E34" i="9"/>
  <c r="F34" i="9" s="1"/>
  <c r="E44" i="9"/>
  <c r="F44" i="9" s="1"/>
  <c r="E49" i="9"/>
  <c r="F49" i="9" s="1"/>
  <c r="E50" i="9"/>
  <c r="F50" i="9" s="1"/>
  <c r="E59" i="9"/>
  <c r="F59" i="9" s="1"/>
  <c r="E61" i="9"/>
  <c r="F61" i="9" s="1"/>
  <c r="E66" i="9"/>
  <c r="F66" i="9" s="1"/>
  <c r="E68" i="9"/>
  <c r="F68" i="9" s="1"/>
  <c r="E75" i="9"/>
  <c r="F75" i="9" s="1"/>
  <c r="E77" i="9"/>
  <c r="F77" i="9" s="1"/>
  <c r="E40" i="9"/>
  <c r="F40" i="9" s="1"/>
  <c r="E77" i="7"/>
  <c r="F77" i="7" s="1"/>
  <c r="E75" i="7"/>
  <c r="F75" i="7" s="1"/>
  <c r="E73" i="7"/>
  <c r="F73" i="7" s="1"/>
  <c r="E71" i="7"/>
  <c r="F71" i="7" s="1"/>
  <c r="E78" i="7"/>
  <c r="F78" i="7" s="1"/>
  <c r="E76" i="7"/>
  <c r="F76" i="7" s="1"/>
  <c r="E74" i="7"/>
  <c r="F74" i="7" s="1"/>
  <c r="E72" i="7"/>
  <c r="F72" i="7" s="1"/>
  <c r="E70" i="7"/>
  <c r="F70" i="7" s="1"/>
  <c r="E68" i="7"/>
  <c r="F68" i="7" s="1"/>
  <c r="E66" i="7"/>
  <c r="F66" i="7" s="1"/>
  <c r="E64" i="7"/>
  <c r="F64" i="7" s="1"/>
  <c r="E62" i="7"/>
  <c r="F62" i="7" s="1"/>
  <c r="E60" i="7"/>
  <c r="F60" i="7" s="1"/>
  <c r="E58" i="7"/>
  <c r="F58" i="7" s="1"/>
  <c r="E10" i="7"/>
  <c r="F10" i="7" s="1"/>
  <c r="E13" i="7"/>
  <c r="F13" i="7" s="1"/>
  <c r="E16" i="7"/>
  <c r="F16" i="7" s="1"/>
  <c r="E18" i="7"/>
  <c r="F18" i="7" s="1"/>
  <c r="E21" i="7"/>
  <c r="F21" i="7" s="1"/>
  <c r="E23" i="7"/>
  <c r="F23" i="7" s="1"/>
  <c r="E27" i="7"/>
  <c r="F27" i="7" s="1"/>
  <c r="E29" i="7"/>
  <c r="F29" i="7" s="1"/>
  <c r="E31" i="7"/>
  <c r="F31" i="7" s="1"/>
  <c r="E33" i="7"/>
  <c r="F33" i="7" s="1"/>
  <c r="E35" i="7"/>
  <c r="F35" i="7" s="1"/>
  <c r="E37" i="7"/>
  <c r="F37" i="7" s="1"/>
  <c r="E39" i="7"/>
  <c r="F39" i="7" s="1"/>
  <c r="E41" i="7"/>
  <c r="F41" i="7" s="1"/>
  <c r="E43" i="7"/>
  <c r="F43" i="7" s="1"/>
  <c r="E45" i="7"/>
  <c r="F45" i="7" s="1"/>
  <c r="E47" i="7"/>
  <c r="F47" i="7" s="1"/>
  <c r="E49" i="7"/>
  <c r="F49" i="7" s="1"/>
  <c r="E51" i="7"/>
  <c r="F51" i="7" s="1"/>
  <c r="E53" i="7"/>
  <c r="F53" i="7" s="1"/>
  <c r="E55" i="7"/>
  <c r="F55" i="7" s="1"/>
  <c r="E57" i="7"/>
  <c r="F57" i="7" s="1"/>
  <c r="E59" i="7"/>
  <c r="F59" i="7" s="1"/>
  <c r="E61" i="7"/>
  <c r="F61" i="7" s="1"/>
  <c r="E63" i="7"/>
  <c r="F63" i="7" s="1"/>
  <c r="E65" i="7"/>
  <c r="F65" i="7" s="1"/>
  <c r="E67" i="7"/>
  <c r="F67" i="7" s="1"/>
  <c r="E69" i="7"/>
  <c r="F69" i="7" s="1"/>
  <c r="E12" i="7"/>
  <c r="F12" i="7" s="1"/>
  <c r="E15" i="7"/>
  <c r="F15" i="7" s="1"/>
  <c r="E17" i="7"/>
  <c r="F17" i="7" s="1"/>
  <c r="E20" i="7"/>
  <c r="F20" i="7" s="1"/>
  <c r="E22" i="7"/>
  <c r="F22" i="7" s="1"/>
  <c r="E11" i="7"/>
  <c r="F11" i="7" s="1"/>
  <c r="E14" i="7"/>
  <c r="F14" i="7" s="1"/>
  <c r="E19" i="7"/>
  <c r="F19" i="7" s="1"/>
  <c r="E24" i="7"/>
  <c r="F24" i="7" s="1"/>
  <c r="E25" i="7"/>
  <c r="F25" i="7" s="1"/>
  <c r="E26" i="7"/>
  <c r="F26" i="7" s="1"/>
  <c r="E28" i="7"/>
  <c r="F28" i="7" s="1"/>
  <c r="E30" i="7"/>
  <c r="F30" i="7" s="1"/>
  <c r="E32" i="7"/>
  <c r="F32" i="7" s="1"/>
  <c r="E34" i="7"/>
  <c r="F34" i="7" s="1"/>
  <c r="E36" i="7"/>
  <c r="F36" i="7" s="1"/>
  <c r="E38" i="7"/>
  <c r="F38" i="7" s="1"/>
  <c r="E40" i="7"/>
  <c r="F40" i="7" s="1"/>
  <c r="E42" i="7"/>
  <c r="F42" i="7" s="1"/>
  <c r="E44" i="7"/>
  <c r="F44" i="7" s="1"/>
  <c r="E46" i="7"/>
  <c r="F46" i="7" s="1"/>
  <c r="E48" i="7"/>
  <c r="F48" i="7" s="1"/>
  <c r="E50" i="7"/>
  <c r="F50" i="7" s="1"/>
  <c r="E52" i="7"/>
  <c r="F52" i="7" s="1"/>
  <c r="E54" i="7"/>
  <c r="F54" i="7" s="1"/>
  <c r="E56" i="7"/>
  <c r="F56" i="7" s="1"/>
</calcChain>
</file>

<file path=xl/sharedStrings.xml><?xml version="1.0" encoding="utf-8"?>
<sst xmlns="http://schemas.openxmlformats.org/spreadsheetml/2006/main" count="53" uniqueCount="33">
  <si>
    <t>Table 6</t>
  </si>
  <si>
    <t>Month</t>
  </si>
  <si>
    <t>$/GJ</t>
  </si>
  <si>
    <t>Diesel</t>
  </si>
  <si>
    <t>HHV</t>
  </si>
  <si>
    <t>LHV</t>
  </si>
  <si>
    <t>Energy Content (MJ/kg)</t>
  </si>
  <si>
    <t>Density (g/gal)</t>
  </si>
  <si>
    <t>Density (kg/L)</t>
  </si>
  <si>
    <t>Energy Content (MJ/L)</t>
  </si>
  <si>
    <t>$/DLE</t>
  </si>
  <si>
    <t>Liquefaction</t>
  </si>
  <si>
    <t>Ratio</t>
  </si>
  <si>
    <t>AltaGas</t>
  </si>
  <si>
    <t>Transport</t>
  </si>
  <si>
    <t>Liquefact 15%</t>
  </si>
  <si>
    <t>BC Tax</t>
  </si>
  <si>
    <t>$/L Actual</t>
  </si>
  <si>
    <t>Historical Natural Gas, Natural Gas Liquids and Sulphur Prices</t>
  </si>
  <si>
    <t>$Cdn/MMbtu</t>
  </si>
  <si>
    <t xml:space="preserve">B.C. </t>
  </si>
  <si>
    <t>30 day</t>
  </si>
  <si>
    <t>Spot</t>
  </si>
  <si>
    <t>Westcoast</t>
  </si>
  <si>
    <t>Station 2*</t>
  </si>
  <si>
    <t>Sumas*</t>
  </si>
  <si>
    <t>$/MMbtu</t>
  </si>
  <si>
    <t>Fortis</t>
  </si>
  <si>
    <t>LNG
(B.C. Westcoast Station 2)</t>
  </si>
  <si>
    <t>LNG
(B.C. 30-day Spot Sumas)</t>
  </si>
  <si>
    <t>Diesel (Delivered)</t>
  </si>
  <si>
    <t>LNG (Delivered)</t>
  </si>
  <si>
    <t>Diesel
(Delivered)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</si>
</sst>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-* #,##0.00_-;\-* #,##0.00_-;_-* &quot;-&quot;??_-;_-@_-"/>
    <numFmt numFmtId="166" formatCode="0.000"/>
    <numFmt numFmtId="167" formatCode="0.0"/>
    <numFmt numFmtId="168" formatCode="0.0%"/>
  </numFmts>
  <fonts count="18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u/>
      <sz val="9"/>
      <name val="Arial"/>
      <family val="2"/>
    </font>
    <font>
      <sz val="10"/>
      <name val="MS Sans Serif"/>
      <family val="2"/>
    </font>
    <font>
      <sz val="8"/>
      <name val="Geneva"/>
      <family val="2"/>
    </font>
    <font>
      <sz val="10"/>
      <name val="Genev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name val="Arial"/>
      <family val="2"/>
    </font>
    <font>
      <u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9" fillId="0" borderId="0"/>
    <xf numFmtId="0" fontId="10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52">
    <xf numFmtId="0" fontId="0" fillId="0" borderId="0" xfId="0"/>
    <xf numFmtId="2" fontId="3" fillId="0" borderId="0" xfId="3" applyNumberFormat="1" applyFont="1" applyAlignment="1">
      <alignment horizontal="center"/>
    </xf>
    <xf numFmtId="0" fontId="3" fillId="0" borderId="0" xfId="3" applyFont="1"/>
    <xf numFmtId="0" fontId="4" fillId="0" borderId="0" xfId="3" applyFont="1" applyBorder="1"/>
    <xf numFmtId="2" fontId="4" fillId="0" borderId="0" xfId="3" applyNumberFormat="1" applyFont="1" applyBorder="1" applyAlignment="1">
      <alignment horizontal="center"/>
    </xf>
    <xf numFmtId="0" fontId="4" fillId="0" borderId="0" xfId="3" applyFont="1"/>
    <xf numFmtId="2" fontId="5" fillId="0" borderId="0" xfId="3" applyNumberFormat="1" applyFont="1" applyBorder="1" applyAlignment="1"/>
    <xf numFmtId="2" fontId="6" fillId="0" borderId="0" xfId="3" applyNumberFormat="1" applyFont="1" applyBorder="1" applyAlignment="1">
      <alignment horizontal="center"/>
    </xf>
    <xf numFmtId="2" fontId="4" fillId="0" borderId="0" xfId="3" applyNumberFormat="1" applyFont="1" applyAlignment="1">
      <alignment horizontal="center"/>
    </xf>
    <xf numFmtId="2" fontId="7" fillId="0" borderId="0" xfId="3" applyNumberFormat="1" applyFont="1" applyBorder="1" applyAlignment="1">
      <alignment horizontal="center"/>
    </xf>
    <xf numFmtId="2" fontId="7" fillId="0" borderId="0" xfId="3" applyNumberFormat="1" applyFont="1" applyAlignment="1">
      <alignment horizontal="center"/>
    </xf>
    <xf numFmtId="0" fontId="7" fillId="0" borderId="0" xfId="3" applyFont="1"/>
    <xf numFmtId="2" fontId="3" fillId="0" borderId="0" xfId="3" applyNumberFormat="1" applyFont="1" applyBorder="1" applyAlignment="1">
      <alignment horizontal="center"/>
    </xf>
    <xf numFmtId="17" fontId="3" fillId="0" borderId="0" xfId="3" applyNumberFormat="1" applyFont="1" applyBorder="1" applyAlignment="1">
      <alignment horizontal="center"/>
    </xf>
    <xf numFmtId="0" fontId="8" fillId="0" borderId="0" xfId="3" applyFont="1"/>
    <xf numFmtId="0" fontId="3" fillId="0" borderId="0" xfId="3" applyFont="1" applyBorder="1"/>
    <xf numFmtId="2" fontId="8" fillId="0" borderId="0" xfId="3" applyNumberFormat="1" applyFont="1" applyBorder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Fill="1"/>
    <xf numFmtId="3" fontId="12" fillId="0" borderId="0" xfId="0" applyNumberFormat="1" applyFont="1"/>
    <xf numFmtId="2" fontId="12" fillId="0" borderId="0" xfId="0" applyNumberFormat="1" applyFont="1" applyFill="1"/>
    <xf numFmtId="167" fontId="12" fillId="0" borderId="0" xfId="0" applyNumberFormat="1" applyFont="1" applyFill="1"/>
    <xf numFmtId="0" fontId="4" fillId="0" borderId="0" xfId="3" applyFont="1" applyAlignment="1">
      <alignment horizontal="centerContinuous"/>
    </xf>
    <xf numFmtId="9" fontId="3" fillId="0" borderId="0" xfId="2" applyFont="1" applyAlignment="1">
      <alignment horizontal="center"/>
    </xf>
    <xf numFmtId="0" fontId="3" fillId="0" borderId="0" xfId="3" applyFont="1" applyFill="1"/>
    <xf numFmtId="2" fontId="3" fillId="0" borderId="0" xfId="3" applyNumberFormat="1" applyFont="1" applyFill="1" applyAlignment="1">
      <alignment horizontal="center"/>
    </xf>
    <xf numFmtId="2" fontId="3" fillId="0" borderId="0" xfId="3" applyNumberFormat="1" applyFont="1" applyFill="1" applyBorder="1" applyAlignment="1">
      <alignment horizontal="center"/>
    </xf>
    <xf numFmtId="166" fontId="3" fillId="0" borderId="0" xfId="3" applyNumberFormat="1" applyFont="1" applyFill="1" applyBorder="1" applyAlignment="1">
      <alignment horizontal="center"/>
    </xf>
    <xf numFmtId="2" fontId="8" fillId="0" borderId="0" xfId="3" applyNumberFormat="1" applyFont="1" applyFill="1" applyBorder="1" applyAlignment="1">
      <alignment horizontal="center"/>
    </xf>
    <xf numFmtId="166" fontId="3" fillId="0" borderId="0" xfId="3" applyNumberFormat="1" applyFont="1"/>
    <xf numFmtId="2" fontId="8" fillId="0" borderId="0" xfId="3" applyNumberFormat="1" applyFont="1" applyFill="1" applyBorder="1" applyAlignment="1">
      <alignment horizontal="center" wrapText="1"/>
    </xf>
    <xf numFmtId="166" fontId="3" fillId="0" borderId="0" xfId="3" applyNumberFormat="1" applyFont="1" applyBorder="1" applyAlignment="1">
      <alignment horizontal="center"/>
    </xf>
    <xf numFmtId="168" fontId="3" fillId="0" borderId="0" xfId="2" applyNumberFormat="1" applyFont="1" applyBorder="1" applyAlignment="1">
      <alignment horizontal="center"/>
    </xf>
    <xf numFmtId="0" fontId="3" fillId="0" borderId="0" xfId="3" applyFont="1" applyAlignment="1">
      <alignment horizontal="right" vertical="top"/>
    </xf>
    <xf numFmtId="164" fontId="3" fillId="0" borderId="0" xfId="1" applyNumberFormat="1" applyFont="1" applyAlignment="1">
      <alignment horizontal="center" vertical="top"/>
    </xf>
    <xf numFmtId="0" fontId="3" fillId="0" borderId="0" xfId="3" applyFont="1" applyAlignment="1">
      <alignment horizontal="centerContinuous"/>
    </xf>
    <xf numFmtId="2" fontId="3" fillId="0" borderId="0" xfId="3" applyNumberFormat="1" applyFont="1" applyBorder="1" applyAlignment="1">
      <alignment horizontal="right"/>
    </xf>
    <xf numFmtId="166" fontId="15" fillId="0" borderId="0" xfId="3" applyNumberFormat="1" applyFont="1" applyBorder="1" applyAlignment="1">
      <alignment horizontal="center"/>
    </xf>
    <xf numFmtId="0" fontId="3" fillId="0" borderId="0" xfId="3" applyFont="1" applyAlignment="1">
      <alignment horizontal="right"/>
    </xf>
    <xf numFmtId="2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2" fontId="16" fillId="0" borderId="0" xfId="3" applyNumberFormat="1" applyFont="1" applyBorder="1" applyAlignment="1">
      <alignment horizontal="centerContinuous"/>
    </xf>
    <xf numFmtId="2" fontId="3" fillId="0" borderId="0" xfId="3" applyNumberFormat="1" applyFont="1" applyFill="1" applyBorder="1" applyAlignment="1">
      <alignment horizontal="centerContinuous" vertical="center" wrapText="1"/>
    </xf>
    <xf numFmtId="2" fontId="3" fillId="0" borderId="0" xfId="3" applyNumberFormat="1" applyFont="1" applyBorder="1" applyAlignment="1">
      <alignment horizontal="centerContinuous" vertical="center"/>
    </xf>
    <xf numFmtId="17" fontId="4" fillId="0" borderId="0" xfId="3" applyNumberFormat="1" applyFont="1" applyBorder="1" applyAlignment="1">
      <alignment horizontal="center"/>
    </xf>
    <xf numFmtId="17" fontId="7" fillId="0" borderId="0" xfId="3" applyNumberFormat="1" applyFont="1" applyBorder="1" applyAlignment="1">
      <alignment horizontal="center"/>
    </xf>
    <xf numFmtId="2" fontId="17" fillId="0" borderId="0" xfId="3" applyNumberFormat="1" applyFont="1" applyBorder="1" applyAlignment="1">
      <alignment horizontal="center"/>
    </xf>
    <xf numFmtId="0" fontId="4" fillId="0" borderId="0" xfId="3" applyFont="1" applyAlignment="1">
      <alignment horizontal="left"/>
    </xf>
    <xf numFmtId="2" fontId="3" fillId="0" borderId="0" xfId="3" applyNumberFormat="1" applyFont="1" applyFill="1" applyBorder="1" applyAlignment="1">
      <alignment horizontal="center" vertical="center" wrapText="1"/>
    </xf>
  </cellXfs>
  <cellStyles count="12">
    <cellStyle name="Comma" xfId="1" builtinId="3"/>
    <cellStyle name="Comma 2" xfId="4"/>
    <cellStyle name="Comma 3" xfId="10"/>
    <cellStyle name="Currency 2" xfId="11"/>
    <cellStyle name="Normal" xfId="0" builtinId="0"/>
    <cellStyle name="Normal 2" xfId="3"/>
    <cellStyle name="Normal 3" xfId="5"/>
    <cellStyle name="Normal 4" xfId="6"/>
    <cellStyle name="Normal 5" xfId="9"/>
    <cellStyle name="Percent" xfId="2" builtinId="5"/>
    <cellStyle name="Percent 2" xfId="7"/>
    <cellStyle name="Percent 3" xfId="8"/>
  </cellStyles>
  <dxfs count="2"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80"/>
  <sheetViews>
    <sheetView zoomScaleNormal="100" workbookViewId="0">
      <pane ySplit="9" topLeftCell="A10" activePane="bottomLeft" state="frozenSplit"/>
      <selection pane="bottomLeft" activeCell="C24" sqref="C24"/>
    </sheetView>
  </sheetViews>
  <sheetFormatPr defaultColWidth="9.140625" defaultRowHeight="12"/>
  <cols>
    <col min="1" max="2" width="10.7109375" style="2" customWidth="1"/>
    <col min="3" max="3" width="10.7109375" style="27" customWidth="1"/>
    <col min="4" max="4" width="10.7109375" style="28" customWidth="1"/>
    <col min="5" max="7" width="10.7109375" style="1" customWidth="1"/>
    <col min="8" max="8" width="10.7109375" style="2" customWidth="1"/>
    <col min="9" max="9" width="7.28515625" style="2" bestFit="1" customWidth="1"/>
    <col min="10" max="16384" width="9.140625" style="2"/>
  </cols>
  <sheetData>
    <row r="1" spans="1:8">
      <c r="B1" s="17"/>
      <c r="C1" s="18" t="s">
        <v>3</v>
      </c>
      <c r="D1" s="18"/>
      <c r="E1" s="2"/>
      <c r="F1" s="44" t="s">
        <v>13</v>
      </c>
      <c r="G1" s="38"/>
    </row>
    <row r="2" spans="1:8">
      <c r="B2" s="17"/>
      <c r="C2" s="19" t="s">
        <v>4</v>
      </c>
      <c r="D2" s="19" t="s">
        <v>5</v>
      </c>
      <c r="E2" s="2"/>
      <c r="F2" s="39" t="s">
        <v>14</v>
      </c>
      <c r="G2" s="40">
        <v>0.16059188672959082</v>
      </c>
    </row>
    <row r="3" spans="1:8">
      <c r="B3" s="20" t="s">
        <v>6</v>
      </c>
      <c r="C3" s="17">
        <v>45.575000000000003</v>
      </c>
      <c r="D3" s="21">
        <v>42.612000000000002</v>
      </c>
      <c r="E3" s="2"/>
      <c r="F3" s="41" t="s">
        <v>11</v>
      </c>
      <c r="G3" s="34">
        <v>0.27067214835932896</v>
      </c>
    </row>
    <row r="4" spans="1:8">
      <c r="B4" s="20" t="s">
        <v>7</v>
      </c>
      <c r="C4" s="22">
        <v>3206</v>
      </c>
      <c r="D4" s="22">
        <v>3206</v>
      </c>
      <c r="E4" s="2"/>
      <c r="F4" s="42" t="s">
        <v>15</v>
      </c>
      <c r="G4" s="26">
        <v>0.15</v>
      </c>
    </row>
    <row r="5" spans="1:8">
      <c r="B5" s="20" t="s">
        <v>8</v>
      </c>
      <c r="C5" s="23">
        <f>C4/CONVERT(1,"gal","l")/1000</f>
        <v>0.84693559986022382</v>
      </c>
      <c r="D5" s="23">
        <f>D4/CONVERT(1,"gal","l")/1000</f>
        <v>0.84693559986022382</v>
      </c>
      <c r="E5" s="2"/>
      <c r="F5" s="36" t="s">
        <v>16</v>
      </c>
      <c r="G5" s="37">
        <v>1.4898</v>
      </c>
    </row>
    <row r="6" spans="1:8">
      <c r="B6" s="20" t="s">
        <v>9</v>
      </c>
      <c r="C6" s="24">
        <f>C3*C5</f>
        <v>38.599089963629702</v>
      </c>
      <c r="D6" s="24">
        <f>D3*D5</f>
        <v>36.089619781243861</v>
      </c>
      <c r="E6" s="2"/>
      <c r="F6" s="2"/>
      <c r="G6" s="2"/>
    </row>
    <row r="8" spans="1:8" s="5" customFormat="1" ht="36">
      <c r="A8" s="12"/>
      <c r="B8" s="51" t="s">
        <v>32</v>
      </c>
      <c r="C8" s="45" t="s">
        <v>28</v>
      </c>
      <c r="D8" s="46"/>
      <c r="E8" s="51" t="s">
        <v>31</v>
      </c>
      <c r="G8" s="12"/>
      <c r="H8" s="2"/>
    </row>
    <row r="9" spans="1:8" s="11" customFormat="1">
      <c r="A9" s="16" t="s">
        <v>1</v>
      </c>
      <c r="B9" s="33" t="s">
        <v>17</v>
      </c>
      <c r="C9" s="31" t="s">
        <v>26</v>
      </c>
      <c r="D9" s="16" t="s">
        <v>2</v>
      </c>
      <c r="E9" s="16" t="s">
        <v>10</v>
      </c>
      <c r="F9" s="16" t="s">
        <v>12</v>
      </c>
      <c r="G9" s="9"/>
    </row>
    <row r="10" spans="1:8">
      <c r="A10" s="13">
        <v>40544</v>
      </c>
      <c r="B10" s="30">
        <v>0.89039549252245165</v>
      </c>
      <c r="C10" s="29">
        <f>'Sproule - History'!B10</f>
        <v>3.6805540000000003</v>
      </c>
      <c r="D10" s="12">
        <f t="shared" ref="D10:D41" si="0">C10/CONVERT(1,"BTU","J")*1000</f>
        <v>3.4884920934376615</v>
      </c>
      <c r="E10" s="34">
        <f t="shared" ref="E10:E41" si="1">$D10*$D$6/1000*(1+$G$4)+$G$4*$G$5*$D$6/1000+SUM($G$2:$G$3)</f>
        <v>0.58411208867278108</v>
      </c>
      <c r="F10" s="35">
        <f t="shared" ref="F10:F41" si="2">+E10/$B10</f>
        <v>0.65601420220358142</v>
      </c>
      <c r="G10" s="32"/>
    </row>
    <row r="11" spans="1:8">
      <c r="A11" s="13">
        <v>40575</v>
      </c>
      <c r="B11" s="30">
        <v>0.88876978750407332</v>
      </c>
      <c r="C11" s="29">
        <f>'Sproule - History'!B11</f>
        <v>3.6489159999999998</v>
      </c>
      <c r="D11" s="12">
        <f t="shared" si="0"/>
        <v>3.4585050553851877</v>
      </c>
      <c r="E11" s="34">
        <f t="shared" si="1"/>
        <v>0.58286753475084963</v>
      </c>
      <c r="F11" s="35">
        <f t="shared" si="2"/>
        <v>0.65581384847443214</v>
      </c>
      <c r="G11" s="32"/>
    </row>
    <row r="12" spans="1:8">
      <c r="A12" s="13">
        <v>40603</v>
      </c>
      <c r="B12" s="30">
        <v>0.97119641927537559</v>
      </c>
      <c r="C12" s="29">
        <f>'Sproule - History'!B12</f>
        <v>3.2376219999999996</v>
      </c>
      <c r="D12" s="12">
        <f t="shared" si="0"/>
        <v>3.0686735607030422</v>
      </c>
      <c r="E12" s="34">
        <f t="shared" si="1"/>
        <v>0.56668833376574212</v>
      </c>
      <c r="F12" s="35">
        <f t="shared" si="2"/>
        <v>0.58349508144661089</v>
      </c>
      <c r="G12" s="32"/>
    </row>
    <row r="13" spans="1:8">
      <c r="A13" s="13">
        <v>40634</v>
      </c>
      <c r="B13" s="30">
        <v>0.99326117965097205</v>
      </c>
      <c r="C13" s="29">
        <f>'Sproule - History'!B13</f>
        <v>3.3114440000000003</v>
      </c>
      <c r="D13" s="12">
        <f t="shared" si="0"/>
        <v>3.1386433161588125</v>
      </c>
      <c r="E13" s="34">
        <f t="shared" si="1"/>
        <v>0.56959229291691527</v>
      </c>
      <c r="F13" s="35">
        <f t="shared" si="2"/>
        <v>0.57345671469518988</v>
      </c>
      <c r="G13" s="32"/>
    </row>
    <row r="14" spans="1:8">
      <c r="A14" s="13">
        <v>40664</v>
      </c>
      <c r="B14" s="30">
        <v>0.93200063022868851</v>
      </c>
      <c r="C14" s="29">
        <f>'Sproule - History'!B14</f>
        <v>3.3008979999999997</v>
      </c>
      <c r="D14" s="12">
        <f t="shared" si="0"/>
        <v>3.1286476368079881</v>
      </c>
      <c r="E14" s="34">
        <f t="shared" si="1"/>
        <v>0.56917744160960482</v>
      </c>
      <c r="F14" s="35">
        <f t="shared" si="2"/>
        <v>0.61070499648690535</v>
      </c>
      <c r="G14" s="32"/>
    </row>
    <row r="15" spans="1:8">
      <c r="A15" s="13">
        <v>40695</v>
      </c>
      <c r="B15" s="30">
        <v>0.9387935097767558</v>
      </c>
      <c r="C15" s="29">
        <f>'Sproule - History'!B15</f>
        <v>3.6383700000000001</v>
      </c>
      <c r="D15" s="12">
        <f t="shared" si="0"/>
        <v>3.4485093760343641</v>
      </c>
      <c r="E15" s="34">
        <f t="shared" si="1"/>
        <v>0.58245268344353929</v>
      </c>
      <c r="F15" s="35">
        <f t="shared" si="2"/>
        <v>0.62042683228822704</v>
      </c>
      <c r="G15" s="32"/>
    </row>
    <row r="16" spans="1:8">
      <c r="A16" s="13">
        <v>40725</v>
      </c>
      <c r="B16" s="30">
        <v>0.93929102660295649</v>
      </c>
      <c r="C16" s="29">
        <f>'Sproule - History'!B16</f>
        <v>3.7227379999999997</v>
      </c>
      <c r="D16" s="12">
        <f t="shared" si="0"/>
        <v>3.5284748108409576</v>
      </c>
      <c r="E16" s="34">
        <f t="shared" si="1"/>
        <v>0.58577149390202277</v>
      </c>
      <c r="F16" s="35">
        <f t="shared" si="2"/>
        <v>0.62363152346991557</v>
      </c>
      <c r="G16" s="32"/>
    </row>
    <row r="17" spans="1:7">
      <c r="A17" s="13">
        <v>40756</v>
      </c>
      <c r="B17" s="30">
        <v>0.93120175859048315</v>
      </c>
      <c r="C17" s="29">
        <f>'Sproule - History'!B17</f>
        <v>3.3114440000000003</v>
      </c>
      <c r="D17" s="12">
        <f t="shared" si="0"/>
        <v>3.1386433161588125</v>
      </c>
      <c r="E17" s="34">
        <f t="shared" si="1"/>
        <v>0.56959229291691527</v>
      </c>
      <c r="F17" s="35">
        <f t="shared" si="2"/>
        <v>0.61167441713069859</v>
      </c>
      <c r="G17" s="32"/>
    </row>
    <row r="18" spans="1:7">
      <c r="A18" s="13">
        <v>40787</v>
      </c>
      <c r="B18" s="30">
        <v>0.94846389769714612</v>
      </c>
      <c r="C18" s="29">
        <f>'Sproule - History'!B18</f>
        <v>3.2270759999999998</v>
      </c>
      <c r="D18" s="12">
        <f t="shared" si="0"/>
        <v>3.0586778813522182</v>
      </c>
      <c r="E18" s="34">
        <f t="shared" si="1"/>
        <v>0.56627348245843168</v>
      </c>
      <c r="F18" s="35">
        <f t="shared" si="2"/>
        <v>0.59704273808769515</v>
      </c>
      <c r="G18" s="32"/>
    </row>
    <row r="19" spans="1:7">
      <c r="A19" s="13">
        <v>40817</v>
      </c>
      <c r="B19" s="30">
        <v>1.0175982783443491</v>
      </c>
      <c r="C19" s="29">
        <f>'Sproule - History'!B19</f>
        <v>3.2692600000000001</v>
      </c>
      <c r="D19" s="12">
        <f t="shared" si="0"/>
        <v>3.0986605987555151</v>
      </c>
      <c r="E19" s="34">
        <f t="shared" si="1"/>
        <v>0.56793288768767347</v>
      </c>
      <c r="F19" s="35">
        <f t="shared" si="2"/>
        <v>0.55811109332035291</v>
      </c>
      <c r="G19" s="32"/>
    </row>
    <row r="20" spans="1:7">
      <c r="A20" s="13">
        <v>40848</v>
      </c>
      <c r="B20" s="30">
        <v>1.072930299096617</v>
      </c>
      <c r="C20" s="29">
        <f>'Sproule - History'!B20</f>
        <v>3.068886</v>
      </c>
      <c r="D20" s="12">
        <f t="shared" si="0"/>
        <v>2.9087426910898548</v>
      </c>
      <c r="E20" s="34">
        <f t="shared" si="1"/>
        <v>0.56005071284877495</v>
      </c>
      <c r="F20" s="35">
        <f t="shared" si="2"/>
        <v>0.52198238163310795</v>
      </c>
      <c r="G20" s="32"/>
    </row>
    <row r="21" spans="1:7">
      <c r="A21" s="13">
        <v>40878</v>
      </c>
      <c r="B21" s="30">
        <v>0.99681407406577904</v>
      </c>
      <c r="C21" s="29">
        <f>'Sproule - History'!B21</f>
        <v>3.2798059999999998</v>
      </c>
      <c r="D21" s="12">
        <f t="shared" si="0"/>
        <v>3.1086562781063396</v>
      </c>
      <c r="E21" s="34">
        <f t="shared" si="1"/>
        <v>0.56834773899498392</v>
      </c>
      <c r="F21" s="35">
        <f t="shared" si="2"/>
        <v>0.57016424003407384</v>
      </c>
      <c r="G21" s="32"/>
    </row>
    <row r="22" spans="1:7">
      <c r="A22" s="13">
        <v>40909</v>
      </c>
      <c r="B22" s="30">
        <v>0.97670337834884835</v>
      </c>
      <c r="C22" s="29">
        <f>'Sproule - History'!B22</f>
        <v>2.9423339999999998</v>
      </c>
      <c r="D22" s="12">
        <f t="shared" si="0"/>
        <v>2.7887945388799635</v>
      </c>
      <c r="E22" s="34">
        <f t="shared" si="1"/>
        <v>0.55507249716104956</v>
      </c>
      <c r="F22" s="35">
        <f t="shared" si="2"/>
        <v>0.56831225269172225</v>
      </c>
      <c r="G22" s="32"/>
    </row>
    <row r="23" spans="1:7">
      <c r="A23" s="13">
        <v>40940</v>
      </c>
      <c r="B23" s="30">
        <v>0.98451406040123057</v>
      </c>
      <c r="C23" s="29">
        <f>'Sproule - History'!B23</f>
        <v>2.393942</v>
      </c>
      <c r="D23" s="12">
        <f t="shared" si="0"/>
        <v>2.2690192126371036</v>
      </c>
      <c r="E23" s="34">
        <f t="shared" si="1"/>
        <v>0.53350022918090623</v>
      </c>
      <c r="F23" s="35">
        <f t="shared" si="2"/>
        <v>0.54189193495467458</v>
      </c>
      <c r="G23" s="32"/>
    </row>
    <row r="24" spans="1:7">
      <c r="A24" s="13">
        <v>40969</v>
      </c>
      <c r="B24" s="30">
        <v>1.0157281960065956</v>
      </c>
      <c r="C24" s="29">
        <f>'Sproule - History'!B24</f>
        <v>2.0775619999999999</v>
      </c>
      <c r="D24" s="12">
        <f t="shared" si="0"/>
        <v>1.969148832112376</v>
      </c>
      <c r="E24" s="34">
        <f t="shared" si="1"/>
        <v>0.52105468996159277</v>
      </c>
      <c r="F24" s="35">
        <f t="shared" si="2"/>
        <v>0.51298634025338141</v>
      </c>
      <c r="G24" s="32"/>
    </row>
    <row r="25" spans="1:7">
      <c r="A25" s="13">
        <v>41000</v>
      </c>
      <c r="B25" s="30">
        <v>1.0059893195976668</v>
      </c>
      <c r="C25" s="29">
        <f>'Sproule - History'!B25</f>
        <v>1.803366</v>
      </c>
      <c r="D25" s="12">
        <f t="shared" si="0"/>
        <v>1.7092611689909456</v>
      </c>
      <c r="E25" s="34">
        <f t="shared" si="1"/>
        <v>0.5102685559715211</v>
      </c>
      <c r="F25" s="35">
        <f t="shared" si="2"/>
        <v>0.5072305898591416</v>
      </c>
      <c r="G25" s="32"/>
    </row>
    <row r="26" spans="1:7">
      <c r="A26" s="13">
        <v>41030</v>
      </c>
      <c r="B26" s="30">
        <v>0.95233311327343872</v>
      </c>
      <c r="C26" s="29">
        <f>'Sproule - History'!B26</f>
        <v>1.602992</v>
      </c>
      <c r="D26" s="12">
        <f t="shared" si="0"/>
        <v>1.5193432613252851</v>
      </c>
      <c r="E26" s="34">
        <f t="shared" si="1"/>
        <v>0.50238638113262257</v>
      </c>
      <c r="F26" s="35">
        <f t="shared" si="2"/>
        <v>0.52753219869230239</v>
      </c>
      <c r="G26" s="32"/>
    </row>
    <row r="27" spans="1:7">
      <c r="A27" s="13">
        <v>41061</v>
      </c>
      <c r="B27" s="30">
        <v>0.90253976503412336</v>
      </c>
      <c r="C27" s="29">
        <f>'Sproule - History'!B27</f>
        <v>2.0775619999999999</v>
      </c>
      <c r="D27" s="12">
        <f t="shared" si="0"/>
        <v>1.969148832112376</v>
      </c>
      <c r="E27" s="34">
        <f t="shared" si="1"/>
        <v>0.52105468996159277</v>
      </c>
      <c r="F27" s="35">
        <f t="shared" si="2"/>
        <v>0.57732047954905641</v>
      </c>
      <c r="G27" s="32"/>
    </row>
    <row r="28" spans="1:7">
      <c r="A28" s="13">
        <v>41091</v>
      </c>
      <c r="B28" s="30">
        <v>0.8933912204534491</v>
      </c>
      <c r="C28" s="29">
        <f>'Sproule - History'!B28</f>
        <v>1.9615560000000001</v>
      </c>
      <c r="D28" s="12">
        <f t="shared" si="0"/>
        <v>1.8591963592533094</v>
      </c>
      <c r="E28" s="34">
        <f t="shared" si="1"/>
        <v>0.51649132558117783</v>
      </c>
      <c r="F28" s="35">
        <f t="shared" si="2"/>
        <v>0.57812446972450415</v>
      </c>
      <c r="G28" s="32"/>
    </row>
    <row r="29" spans="1:7">
      <c r="A29" s="13">
        <v>41122</v>
      </c>
      <c r="B29" s="30">
        <v>0.95540035679714563</v>
      </c>
      <c r="C29" s="29">
        <f>'Sproule - History'!B29</f>
        <v>2.3517579999999998</v>
      </c>
      <c r="D29" s="12">
        <f t="shared" si="0"/>
        <v>2.2290364952338062</v>
      </c>
      <c r="E29" s="34">
        <f t="shared" si="1"/>
        <v>0.53184082395166443</v>
      </c>
      <c r="F29" s="35">
        <f t="shared" si="2"/>
        <v>0.55666801898064078</v>
      </c>
      <c r="G29" s="32"/>
    </row>
    <row r="30" spans="1:7">
      <c r="A30" s="13">
        <v>41153</v>
      </c>
      <c r="B30" s="30">
        <v>0.98507718239548892</v>
      </c>
      <c r="C30" s="29">
        <f>'Sproule - History'!B30</f>
        <v>2.2041139999999997</v>
      </c>
      <c r="D30" s="12">
        <f t="shared" si="0"/>
        <v>2.0890969843222664</v>
      </c>
      <c r="E30" s="34">
        <f t="shared" si="1"/>
        <v>0.52603290564931815</v>
      </c>
      <c r="F30" s="35">
        <f t="shared" si="2"/>
        <v>0.53400171585552614</v>
      </c>
      <c r="G30" s="32"/>
    </row>
    <row r="31" spans="1:7">
      <c r="A31" s="13">
        <v>41183</v>
      </c>
      <c r="B31" s="30">
        <v>0.98209944231634216</v>
      </c>
      <c r="C31" s="29">
        <f>'Sproule - History'!B31</f>
        <v>2.3833959999999998</v>
      </c>
      <c r="D31" s="12">
        <f t="shared" si="0"/>
        <v>2.2590235332862787</v>
      </c>
      <c r="E31" s="34">
        <f t="shared" si="1"/>
        <v>0.53308537787359578</v>
      </c>
      <c r="F31" s="35">
        <f t="shared" si="2"/>
        <v>0.54280183340322541</v>
      </c>
      <c r="G31" s="32"/>
    </row>
    <row r="32" spans="1:7">
      <c r="A32" s="13">
        <v>41214</v>
      </c>
      <c r="B32" s="30">
        <v>0.94217563510683922</v>
      </c>
      <c r="C32" s="29">
        <f>'Sproule - History'!B32</f>
        <v>3.3008979999999997</v>
      </c>
      <c r="D32" s="12">
        <f t="shared" si="0"/>
        <v>3.1286476368079881</v>
      </c>
      <c r="E32" s="34">
        <f t="shared" si="1"/>
        <v>0.56917744160960482</v>
      </c>
      <c r="F32" s="35">
        <f t="shared" si="2"/>
        <v>0.60410970142001408</v>
      </c>
      <c r="G32" s="32"/>
    </row>
    <row r="33" spans="1:7">
      <c r="A33" s="13">
        <v>41244</v>
      </c>
      <c r="B33" s="30">
        <v>1.0081006688646836</v>
      </c>
      <c r="C33" s="29">
        <f>'Sproule - History'!B33</f>
        <v>3.4274499999999999</v>
      </c>
      <c r="D33" s="12">
        <f t="shared" si="0"/>
        <v>3.2485957890178789</v>
      </c>
      <c r="E33" s="34">
        <f t="shared" si="1"/>
        <v>0.5741556572973302</v>
      </c>
      <c r="F33" s="35">
        <f t="shared" si="2"/>
        <v>0.56954198626208685</v>
      </c>
      <c r="G33" s="32"/>
    </row>
    <row r="34" spans="1:7">
      <c r="A34" s="13">
        <v>41275</v>
      </c>
      <c r="B34" s="30">
        <v>0.97619233024295504</v>
      </c>
      <c r="C34" s="29">
        <f>'Sproule - History'!B34</f>
        <v>3.0583399999999998</v>
      </c>
      <c r="D34" s="12">
        <f t="shared" si="0"/>
        <v>2.8987470117390304</v>
      </c>
      <c r="E34" s="34">
        <f t="shared" si="1"/>
        <v>0.5596358615414645</v>
      </c>
      <c r="F34" s="35">
        <f t="shared" si="2"/>
        <v>0.57328442787722189</v>
      </c>
      <c r="G34" s="32"/>
    </row>
    <row r="35" spans="1:7">
      <c r="A35" s="13">
        <v>41306</v>
      </c>
      <c r="B35" s="30">
        <v>1.034932222804797</v>
      </c>
      <c r="C35" s="29">
        <f>'Sproule - History'!B35</f>
        <v>2.868512</v>
      </c>
      <c r="D35" s="12">
        <f t="shared" si="0"/>
        <v>2.7188247834241941</v>
      </c>
      <c r="E35" s="34">
        <f t="shared" si="1"/>
        <v>0.55216853800987642</v>
      </c>
      <c r="F35" s="35">
        <f t="shared" si="2"/>
        <v>0.53353111038849477</v>
      </c>
      <c r="G35" s="32"/>
    </row>
    <row r="36" spans="1:7">
      <c r="A36" s="13">
        <v>41334</v>
      </c>
      <c r="B36" s="30">
        <v>1.0085008799209276</v>
      </c>
      <c r="C36" s="29">
        <f>'Sproule - History'!B36</f>
        <v>2.8579659999999998</v>
      </c>
      <c r="D36" s="12">
        <f t="shared" si="0"/>
        <v>2.7088291040733696</v>
      </c>
      <c r="E36" s="34">
        <f t="shared" si="1"/>
        <v>0.55175368670256597</v>
      </c>
      <c r="F36" s="35">
        <f t="shared" si="2"/>
        <v>0.54710283122988124</v>
      </c>
      <c r="G36" s="32"/>
    </row>
    <row r="37" spans="1:7">
      <c r="A37" s="13">
        <v>41365</v>
      </c>
      <c r="B37" s="30">
        <v>0.97258645830467438</v>
      </c>
      <c r="C37" s="29">
        <f>'Sproule - History'!B37</f>
        <v>3.2376219999999996</v>
      </c>
      <c r="D37" s="12">
        <f t="shared" si="0"/>
        <v>3.0686735607030422</v>
      </c>
      <c r="E37" s="34">
        <f t="shared" si="1"/>
        <v>0.56668833376574212</v>
      </c>
      <c r="F37" s="35">
        <f t="shared" si="2"/>
        <v>0.58266113919943163</v>
      </c>
      <c r="G37" s="32"/>
    </row>
    <row r="38" spans="1:7">
      <c r="A38" s="13">
        <v>41395</v>
      </c>
      <c r="B38" s="30">
        <v>0.97249117726902545</v>
      </c>
      <c r="C38" s="29">
        <f>'Sproule - History'!B38</f>
        <v>3.4801799999999998</v>
      </c>
      <c r="D38" s="12">
        <f t="shared" si="0"/>
        <v>3.2985741857719999</v>
      </c>
      <c r="E38" s="34">
        <f t="shared" si="1"/>
        <v>0.57622991383388245</v>
      </c>
      <c r="F38" s="35">
        <f t="shared" si="2"/>
        <v>0.5925297085491984</v>
      </c>
      <c r="G38" s="32"/>
    </row>
    <row r="39" spans="1:7">
      <c r="A39" s="13">
        <v>41426</v>
      </c>
      <c r="B39" s="30">
        <v>0.95870504326818906</v>
      </c>
      <c r="C39" s="29">
        <f>'Sproule - History'!B39</f>
        <v>3.3727426249999994</v>
      </c>
      <c r="D39" s="12">
        <f t="shared" si="0"/>
        <v>3.1967432023854778</v>
      </c>
      <c r="E39" s="34">
        <f t="shared" si="1"/>
        <v>0.5720036161406572</v>
      </c>
      <c r="F39" s="35">
        <f t="shared" si="2"/>
        <v>0.59664191834301672</v>
      </c>
      <c r="G39" s="32"/>
    </row>
    <row r="40" spans="1:7">
      <c r="A40" s="13">
        <v>41456</v>
      </c>
      <c r="B40" s="30">
        <v>0.94685970801148545</v>
      </c>
      <c r="C40" s="29">
        <f>'Sproule - History'!B40</f>
        <v>2.8790580000000001</v>
      </c>
      <c r="D40" s="12">
        <f t="shared" si="0"/>
        <v>2.7288204627750186</v>
      </c>
      <c r="E40" s="34">
        <f t="shared" si="1"/>
        <v>0.55258338931718687</v>
      </c>
      <c r="F40" s="35">
        <f t="shared" si="2"/>
        <v>0.58359584280724719</v>
      </c>
      <c r="G40" s="32"/>
    </row>
    <row r="41" spans="1:7">
      <c r="A41" s="13">
        <v>41487</v>
      </c>
      <c r="B41" s="30">
        <v>0.97121695342005876</v>
      </c>
      <c r="C41" s="29">
        <f>'Sproule - History'!B41</f>
        <v>2.5521320000000003</v>
      </c>
      <c r="D41" s="12">
        <f t="shared" si="0"/>
        <v>2.4189544028994674</v>
      </c>
      <c r="E41" s="34">
        <f t="shared" si="1"/>
        <v>0.53972299879056296</v>
      </c>
      <c r="F41" s="35">
        <f t="shared" si="2"/>
        <v>0.55571826345285036</v>
      </c>
      <c r="G41" s="32"/>
    </row>
    <row r="42" spans="1:7">
      <c r="A42" s="13">
        <v>41518</v>
      </c>
      <c r="B42" s="30">
        <v>1.0102487929161859</v>
      </c>
      <c r="C42" s="29">
        <f>'Sproule - History'!B42</f>
        <v>2.7285378181818176</v>
      </c>
      <c r="D42" s="12">
        <f t="shared" ref="D42:D73" si="3">C42/CONVERT(1,"BTU","J")*1000</f>
        <v>2.5861548574950719</v>
      </c>
      <c r="E42" s="34">
        <f t="shared" ref="E42:E78" si="4">$D42*$D$6/1000*(1+$G$4)+$G$4*$G$5*$D$6/1000+SUM($G$2:$G$3)</f>
        <v>0.54666232974921047</v>
      </c>
      <c r="F42" s="35">
        <f t="shared" ref="F42:F73" si="5">+E42/$B42</f>
        <v>0.54111653840358875</v>
      </c>
      <c r="G42" s="32"/>
    </row>
    <row r="43" spans="1:7">
      <c r="A43" s="13">
        <v>41548</v>
      </c>
      <c r="B43" s="30">
        <v>1.0449051561613414</v>
      </c>
      <c r="C43" s="29">
        <f>'Sproule - History'!B43</f>
        <v>3.2194439132908359</v>
      </c>
      <c r="D43" s="12">
        <f t="shared" si="3"/>
        <v>3.0514440589055569</v>
      </c>
      <c r="E43" s="34">
        <f t="shared" si="4"/>
        <v>0.56597325667151688</v>
      </c>
      <c r="F43" s="35">
        <f t="shared" si="5"/>
        <v>0.54165036255608856</v>
      </c>
      <c r="G43" s="32"/>
    </row>
    <row r="44" spans="1:7">
      <c r="A44" s="13">
        <v>41579</v>
      </c>
      <c r="B44" s="30">
        <v>1.0646333396480134</v>
      </c>
      <c r="C44" s="29">
        <f>'Sproule - History'!B44</f>
        <v>3.2246355532249606</v>
      </c>
      <c r="D44" s="12">
        <f t="shared" si="3"/>
        <v>3.0563647841176227</v>
      </c>
      <c r="E44" s="34">
        <f t="shared" si="4"/>
        <v>0.56617748183876104</v>
      </c>
      <c r="F44" s="35">
        <f t="shared" si="5"/>
        <v>0.53180513962295162</v>
      </c>
      <c r="G44" s="32"/>
    </row>
    <row r="45" spans="1:7" s="14" customFormat="1">
      <c r="A45" s="13">
        <v>41609</v>
      </c>
      <c r="B45" s="30">
        <v>1.1139261215039276</v>
      </c>
      <c r="C45" s="29">
        <f>'Sproule - History'!B45</f>
        <v>3.8062717871112159</v>
      </c>
      <c r="D45" s="12">
        <f t="shared" si="3"/>
        <v>3.6076495643895763</v>
      </c>
      <c r="E45" s="34">
        <f t="shared" si="4"/>
        <v>0.58905748866664265</v>
      </c>
      <c r="F45" s="35">
        <f t="shared" si="5"/>
        <v>0.52881198967786813</v>
      </c>
      <c r="G45" s="32"/>
    </row>
    <row r="46" spans="1:7">
      <c r="A46" s="13">
        <v>41640</v>
      </c>
      <c r="B46" s="30">
        <v>1.1340932049552002</v>
      </c>
      <c r="C46" s="29">
        <f>'Sproule - History'!B46</f>
        <v>4.0970585858969919</v>
      </c>
      <c r="D46" s="12">
        <f t="shared" si="3"/>
        <v>3.8832622706398383</v>
      </c>
      <c r="E46" s="34">
        <f t="shared" si="4"/>
        <v>0.60049626010841195</v>
      </c>
      <c r="F46" s="35">
        <f t="shared" si="5"/>
        <v>0.52949462838209427</v>
      </c>
      <c r="G46" s="32"/>
    </row>
    <row r="47" spans="1:7">
      <c r="A47" s="13">
        <v>41671</v>
      </c>
      <c r="B47" s="30">
        <v>1.1834169961716394</v>
      </c>
      <c r="C47" s="29">
        <f>'Sproule - History'!B47</f>
        <v>7.0311804008908689</v>
      </c>
      <c r="D47" s="12">
        <f t="shared" si="3"/>
        <v>6.664273159975818</v>
      </c>
      <c r="E47" s="34">
        <f t="shared" si="4"/>
        <v>0.71591672955259145</v>
      </c>
      <c r="F47" s="35">
        <f t="shared" si="5"/>
        <v>0.60495728206421406</v>
      </c>
      <c r="G47" s="32"/>
    </row>
    <row r="48" spans="1:7">
      <c r="A48" s="13">
        <v>41699</v>
      </c>
      <c r="B48" s="30">
        <v>1.1411311201887118</v>
      </c>
      <c r="C48" s="29">
        <f>'Sproule - History'!B48</f>
        <v>4.747129671259688</v>
      </c>
      <c r="D48" s="12">
        <f t="shared" si="3"/>
        <v>4.4994107747672611</v>
      </c>
      <c r="E48" s="34">
        <f t="shared" si="4"/>
        <v>0.62606831013756392</v>
      </c>
      <c r="F48" s="35">
        <f t="shared" si="5"/>
        <v>0.54863836334077842</v>
      </c>
      <c r="G48" s="32"/>
    </row>
    <row r="49" spans="1:7">
      <c r="A49" s="13">
        <v>41730</v>
      </c>
      <c r="B49" s="30">
        <v>1.1392565921846871</v>
      </c>
      <c r="C49" s="29">
        <f>'Sproule - History'!B49</f>
        <v>4.4262468712686296</v>
      </c>
      <c r="D49" s="12">
        <f t="shared" si="3"/>
        <v>4.1952725633216623</v>
      </c>
      <c r="E49" s="34">
        <f t="shared" si="4"/>
        <v>0.61344564286374181</v>
      </c>
      <c r="F49" s="35">
        <f t="shared" si="5"/>
        <v>0.53846135021029129</v>
      </c>
      <c r="G49" s="32"/>
    </row>
    <row r="50" spans="1:7">
      <c r="A50" s="13">
        <v>41760</v>
      </c>
      <c r="B50" s="30">
        <v>1.0935227495622988</v>
      </c>
      <c r="C50" s="29">
        <f>'Sproule - History'!B50</f>
        <v>4.1766869282857488</v>
      </c>
      <c r="D50" s="12">
        <f t="shared" si="3"/>
        <v>3.9587353768180731</v>
      </c>
      <c r="E50" s="34">
        <f t="shared" si="4"/>
        <v>0.6036286251699462</v>
      </c>
      <c r="F50" s="35">
        <f t="shared" si="5"/>
        <v>0.55200371954909844</v>
      </c>
      <c r="G50" s="32"/>
    </row>
    <row r="51" spans="1:7">
      <c r="A51" s="13">
        <v>41791</v>
      </c>
      <c r="B51" s="30">
        <v>1.0629246018487581</v>
      </c>
      <c r="C51" s="29">
        <f>'Sproule - History'!B51</f>
        <v>4.5282376183663748</v>
      </c>
      <c r="D51" s="12">
        <f t="shared" si="3"/>
        <v>4.2919411395344511</v>
      </c>
      <c r="E51" s="34">
        <f t="shared" si="4"/>
        <v>0.61745768484810271</v>
      </c>
      <c r="F51" s="35">
        <f t="shared" si="5"/>
        <v>0.58090450044542274</v>
      </c>
      <c r="G51" s="32"/>
    </row>
    <row r="52" spans="1:7">
      <c r="A52" s="13">
        <v>41821</v>
      </c>
      <c r="B52" s="30">
        <v>1.0131710969674279</v>
      </c>
      <c r="C52" s="29">
        <f>'Sproule - History'!B52</f>
        <v>3.860064595623927</v>
      </c>
      <c r="D52" s="12">
        <f t="shared" si="3"/>
        <v>3.6586353092476598</v>
      </c>
      <c r="E52" s="34">
        <f t="shared" si="4"/>
        <v>0.59117355323476317</v>
      </c>
      <c r="F52" s="35">
        <f t="shared" si="5"/>
        <v>0.58348837131678322</v>
      </c>
      <c r="G52" s="32"/>
    </row>
    <row r="53" spans="1:7">
      <c r="A53" s="13">
        <v>41852</v>
      </c>
      <c r="B53" s="30">
        <v>1.011269047973322</v>
      </c>
      <c r="C53" s="29">
        <f>'Sproule - History'!B53</f>
        <v>3.6639116594540608</v>
      </c>
      <c r="D53" s="12">
        <f t="shared" si="3"/>
        <v>3.4727181981461355</v>
      </c>
      <c r="E53" s="34">
        <f t="shared" si="4"/>
        <v>0.58345742370670961</v>
      </c>
      <c r="F53" s="35">
        <f t="shared" si="5"/>
        <v>0.57695568244278117</v>
      </c>
      <c r="G53" s="32"/>
    </row>
    <row r="54" spans="1:7">
      <c r="A54" s="13">
        <v>41883</v>
      </c>
      <c r="B54" s="30">
        <v>1.0052499675927926</v>
      </c>
      <c r="C54" s="29">
        <f>'Sproule - History'!B54</f>
        <v>3.7276289975406356</v>
      </c>
      <c r="D54" s="12">
        <f t="shared" si="3"/>
        <v>3.5331105820453828</v>
      </c>
      <c r="E54" s="34">
        <f t="shared" si="4"/>
        <v>0.58596389260520743</v>
      </c>
      <c r="F54" s="35">
        <f t="shared" si="5"/>
        <v>0.58290366724246456</v>
      </c>
      <c r="G54" s="32"/>
    </row>
    <row r="55" spans="1:7">
      <c r="A55" s="13">
        <v>41913</v>
      </c>
      <c r="B55" s="30">
        <v>0.99040083528726575</v>
      </c>
      <c r="C55" s="29">
        <f>'Sproule - History'!B55</f>
        <v>3.3795633605054816</v>
      </c>
      <c r="D55" s="12">
        <f t="shared" si="3"/>
        <v>3.2032080122707027</v>
      </c>
      <c r="E55" s="34">
        <f t="shared" si="4"/>
        <v>0.57227192555098039</v>
      </c>
      <c r="F55" s="35">
        <f t="shared" si="5"/>
        <v>0.577818500511455</v>
      </c>
      <c r="G55" s="32"/>
    </row>
    <row r="56" spans="1:7">
      <c r="A56" s="13">
        <v>41944</v>
      </c>
      <c r="B56" s="30">
        <v>1.0843793988432213</v>
      </c>
      <c r="C56" s="29">
        <f>'Sproule - History'!B56</f>
        <v>3.6832232332045365</v>
      </c>
      <c r="D56" s="12">
        <f t="shared" si="3"/>
        <v>3.4910220383670296</v>
      </c>
      <c r="E56" s="34">
        <f t="shared" si="4"/>
        <v>0.58421708913593462</v>
      </c>
      <c r="F56" s="35">
        <f t="shared" si="5"/>
        <v>0.53875708977794801</v>
      </c>
      <c r="G56" s="32"/>
    </row>
    <row r="57" spans="1:7" s="14" customFormat="1">
      <c r="A57" s="13">
        <v>41974</v>
      </c>
      <c r="B57" s="30">
        <v>0.92111090711690458</v>
      </c>
      <c r="C57" s="29">
        <f>'Sproule - History'!B57</f>
        <v>2.5790358845671277</v>
      </c>
      <c r="D57" s="12">
        <f t="shared" si="3"/>
        <v>2.4444543652951234</v>
      </c>
      <c r="E57" s="34">
        <f t="shared" si="4"/>
        <v>0.54078132532995249</v>
      </c>
      <c r="F57" s="35">
        <f t="shared" si="5"/>
        <v>0.58709686439671938</v>
      </c>
      <c r="G57" s="32"/>
    </row>
    <row r="58" spans="1:7">
      <c r="A58" s="13">
        <v>42005</v>
      </c>
      <c r="B58" s="30">
        <v>0.84173960796910174</v>
      </c>
      <c r="C58" s="29">
        <f>'Sproule - History'!B58</f>
        <v>2.4440903017940498</v>
      </c>
      <c r="D58" s="12">
        <f t="shared" si="3"/>
        <v>2.3165506316321425</v>
      </c>
      <c r="E58" s="34">
        <f t="shared" si="4"/>
        <v>0.53547292864597928</v>
      </c>
      <c r="F58" s="35">
        <f t="shared" si="5"/>
        <v>0.63615032912367742</v>
      </c>
      <c r="G58" s="32"/>
    </row>
    <row r="59" spans="1:7">
      <c r="A59" s="13">
        <v>42036</v>
      </c>
      <c r="B59" s="30">
        <v>0.82027637844179146</v>
      </c>
      <c r="C59" s="29">
        <f>'Sproule - History'!B59</f>
        <v>2.3232369320774295</v>
      </c>
      <c r="D59" s="12">
        <f t="shared" si="3"/>
        <v>2.2020037387671754</v>
      </c>
      <c r="E59" s="34">
        <f t="shared" si="4"/>
        <v>0.5307188817637668</v>
      </c>
      <c r="F59" s="35">
        <f t="shared" si="5"/>
        <v>0.64700007913421553</v>
      </c>
      <c r="G59" s="32"/>
    </row>
    <row r="60" spans="1:7">
      <c r="A60" s="13">
        <v>42064</v>
      </c>
      <c r="B60" s="30">
        <v>0.79998541924234734</v>
      </c>
      <c r="C60" s="29">
        <f>'Sproule - History'!B60</f>
        <v>1.8226176281757309</v>
      </c>
      <c r="D60" s="12">
        <f t="shared" si="3"/>
        <v>1.7275081917698096</v>
      </c>
      <c r="E60" s="34">
        <f t="shared" si="4"/>
        <v>0.51102586330288435</v>
      </c>
      <c r="F60" s="35">
        <f t="shared" si="5"/>
        <v>0.63879397175372055</v>
      </c>
      <c r="G60" s="32"/>
    </row>
    <row r="61" spans="1:7">
      <c r="A61" s="13">
        <v>42095</v>
      </c>
      <c r="B61" s="30">
        <v>0.71118258979225368</v>
      </c>
      <c r="C61" s="29">
        <f>'Sproule - History'!B61</f>
        <v>1.7497634532619957</v>
      </c>
      <c r="D61" s="12">
        <f t="shared" si="3"/>
        <v>1.6584557575002703</v>
      </c>
      <c r="E61" s="34">
        <f t="shared" si="4"/>
        <v>0.50815997579046379</v>
      </c>
      <c r="F61" s="35">
        <f t="shared" si="5"/>
        <v>0.71452814380467944</v>
      </c>
      <c r="G61" s="32"/>
    </row>
    <row r="62" spans="1:7">
      <c r="A62" s="13">
        <v>42125</v>
      </c>
      <c r="B62" s="30">
        <v>0.7591608929946112</v>
      </c>
      <c r="C62" s="29">
        <f>'Sproule - History'!B62</f>
        <v>2.3173456221648285</v>
      </c>
      <c r="D62" s="12">
        <f t="shared" si="3"/>
        <v>2.1964198543709399</v>
      </c>
      <c r="E62" s="34">
        <f t="shared" si="4"/>
        <v>0.53048713345928988</v>
      </c>
      <c r="F62" s="35">
        <f t="shared" si="5"/>
        <v>0.69878090185429964</v>
      </c>
      <c r="G62" s="32"/>
    </row>
    <row r="63" spans="1:7">
      <c r="A63" s="13">
        <v>42156</v>
      </c>
      <c r="B63" s="30">
        <v>0.74691121613444345</v>
      </c>
      <c r="C63" s="29">
        <f>'Sproule - History'!B63</f>
        <v>2.2944461514887253</v>
      </c>
      <c r="D63" s="12">
        <f t="shared" si="3"/>
        <v>2.1747153440180171</v>
      </c>
      <c r="E63" s="34">
        <f t="shared" si="4"/>
        <v>0.52958632980418852</v>
      </c>
      <c r="F63" s="35">
        <f t="shared" si="5"/>
        <v>0.70903518164448531</v>
      </c>
      <c r="G63" s="32"/>
    </row>
    <row r="64" spans="1:7">
      <c r="A64" s="13">
        <v>42186</v>
      </c>
      <c r="B64" s="30">
        <v>0.72469955780298656</v>
      </c>
      <c r="C64" s="29">
        <f>'Sproule - History'!B64</f>
        <v>2.3521052807972027</v>
      </c>
      <c r="D64" s="12">
        <f t="shared" si="3"/>
        <v>2.229365653918951</v>
      </c>
      <c r="E64" s="34">
        <f t="shared" si="4"/>
        <v>0.53185448504522825</v>
      </c>
      <c r="F64" s="35">
        <f t="shared" si="5"/>
        <v>0.73389652210856704</v>
      </c>
      <c r="G64" s="32"/>
    </row>
    <row r="65" spans="1:8">
      <c r="A65" s="13">
        <v>42217</v>
      </c>
      <c r="B65" s="30">
        <v>0.70740690339375156</v>
      </c>
      <c r="C65" s="29">
        <f>'Sproule - History'!B65</f>
        <v>1.5925133622901775</v>
      </c>
      <c r="D65" s="12">
        <f t="shared" si="3"/>
        <v>1.5094114291063545</v>
      </c>
      <c r="E65" s="34">
        <f t="shared" si="4"/>
        <v>0.50197417967683344</v>
      </c>
      <c r="F65" s="35">
        <f t="shared" si="5"/>
        <v>0.70959751349419375</v>
      </c>
      <c r="G65" s="32"/>
    </row>
    <row r="66" spans="1:8">
      <c r="A66" s="13">
        <v>42248</v>
      </c>
      <c r="B66" s="30">
        <v>0.72958422174840087</v>
      </c>
      <c r="C66" s="29">
        <f>'Sproule - History'!B66</f>
        <v>1.4774136724499893</v>
      </c>
      <c r="D66" s="12">
        <f t="shared" si="3"/>
        <v>1.4003179725330712</v>
      </c>
      <c r="E66" s="34">
        <f t="shared" si="4"/>
        <v>0.49744646710322926</v>
      </c>
      <c r="F66" s="35">
        <f t="shared" si="5"/>
        <v>0.68182185452302047</v>
      </c>
      <c r="G66" s="32"/>
    </row>
    <row r="67" spans="1:8">
      <c r="A67" s="13">
        <v>42278</v>
      </c>
      <c r="B67" s="30">
        <v>0.77141316761256584</v>
      </c>
      <c r="C67" s="29">
        <f>'Sproule - History'!B67</f>
        <v>0.98145188600217437</v>
      </c>
      <c r="D67" s="12">
        <f t="shared" si="3"/>
        <v>0.93023690031665496</v>
      </c>
      <c r="E67" s="34">
        <f t="shared" si="4"/>
        <v>0.47793666286618186</v>
      </c>
      <c r="F67" s="35">
        <f t="shared" si="5"/>
        <v>0.6195598972536861</v>
      </c>
      <c r="G67" s="32"/>
    </row>
    <row r="68" spans="1:8">
      <c r="A68" s="13">
        <v>42309</v>
      </c>
      <c r="B68" s="30">
        <v>0.73969928386770867</v>
      </c>
      <c r="C68" s="29">
        <f>'Sproule - History'!B68</f>
        <v>0.8790757949301472</v>
      </c>
      <c r="D68" s="12">
        <f t="shared" si="3"/>
        <v>0.83320308848783231</v>
      </c>
      <c r="E68" s="34">
        <f t="shared" si="4"/>
        <v>0.47390946248513088</v>
      </c>
      <c r="F68" s="35">
        <f t="shared" si="5"/>
        <v>0.64067854710791783</v>
      </c>
      <c r="G68" s="32"/>
    </row>
    <row r="69" spans="1:8">
      <c r="A69" s="13">
        <v>42339</v>
      </c>
      <c r="B69" s="30">
        <v>0.66341654998121646</v>
      </c>
      <c r="C69" s="29">
        <f>'Sproule - History'!B69</f>
        <v>1.4771548486329871</v>
      </c>
      <c r="D69" s="12">
        <f t="shared" si="3"/>
        <v>1.4000726548881717</v>
      </c>
      <c r="E69" s="34">
        <f t="shared" si="4"/>
        <v>0.49743628566961973</v>
      </c>
      <c r="F69" s="35">
        <f t="shared" si="5"/>
        <v>0.74980988292152762</v>
      </c>
      <c r="G69" s="32"/>
    </row>
    <row r="70" spans="1:8">
      <c r="A70" s="13">
        <v>42370</v>
      </c>
      <c r="B70" s="30">
        <v>0.64801203476432345</v>
      </c>
      <c r="C70" s="29">
        <f>'Sproule - History'!B70</f>
        <v>1.8710157772245082</v>
      </c>
      <c r="D70" s="12">
        <f t="shared" si="3"/>
        <v>1.7733807860297164</v>
      </c>
      <c r="E70" s="34">
        <f t="shared" si="4"/>
        <v>0.51292971646088648</v>
      </c>
      <c r="F70" s="35">
        <f t="shared" si="5"/>
        <v>0.79154350373667781</v>
      </c>
      <c r="G70" s="32"/>
    </row>
    <row r="71" spans="1:8">
      <c r="A71" s="13">
        <v>42401</v>
      </c>
      <c r="B71" s="30">
        <v>0.62074924349793237</v>
      </c>
      <c r="C71" s="29">
        <f>'Sproule - History'!B71</f>
        <v>1.3928083631014916</v>
      </c>
      <c r="D71" s="12">
        <f t="shared" si="3"/>
        <v>1.3201276118631609</v>
      </c>
      <c r="E71" s="34">
        <f t="shared" si="4"/>
        <v>0.49411832153252672</v>
      </c>
      <c r="F71" s="35">
        <f t="shared" si="5"/>
        <v>0.7960030990100958</v>
      </c>
      <c r="G71" s="32"/>
    </row>
    <row r="72" spans="1:8">
      <c r="A72" s="13">
        <v>42430</v>
      </c>
      <c r="B72" s="30">
        <v>0.63954749356598206</v>
      </c>
      <c r="C72" s="29">
        <f>'Sproule - History'!B72</f>
        <v>0.95877674084709252</v>
      </c>
      <c r="D72" s="12">
        <f t="shared" si="3"/>
        <v>0.9087450095330788</v>
      </c>
      <c r="E72" s="34">
        <f t="shared" si="4"/>
        <v>0.47704468357440871</v>
      </c>
      <c r="F72" s="35">
        <f t="shared" si="5"/>
        <v>0.7459097070563252</v>
      </c>
      <c r="G72" s="32"/>
    </row>
    <row r="73" spans="1:8">
      <c r="A73" s="13">
        <v>42461</v>
      </c>
      <c r="B73" s="30">
        <v>0.65376202943091122</v>
      </c>
      <c r="C73" s="29">
        <f>'Sproule - History'!B73</f>
        <v>0.95416442969398241</v>
      </c>
      <c r="D73" s="12">
        <f t="shared" si="3"/>
        <v>0.90437338205794904</v>
      </c>
      <c r="E73" s="34">
        <f t="shared" si="4"/>
        <v>0.47686324764499566</v>
      </c>
      <c r="F73" s="35">
        <f t="shared" si="5"/>
        <v>0.72941410815812757</v>
      </c>
      <c r="G73" s="32"/>
    </row>
    <row r="74" spans="1:8">
      <c r="A74" s="13">
        <v>42491</v>
      </c>
      <c r="B74" s="30">
        <v>0.76365677017749756</v>
      </c>
      <c r="C74" s="29">
        <f>'Sproule - History'!B74</f>
        <v>0.92147527380370886</v>
      </c>
      <c r="D74" s="12">
        <f t="shared" ref="D74:D78" si="6">C74/CONVERT(1,"BTU","J")*1000</f>
        <v>0.87339004045655688</v>
      </c>
      <c r="E74" s="34">
        <f t="shared" si="4"/>
        <v>0.47557734407435698</v>
      </c>
      <c r="F74" s="35">
        <f t="shared" ref="F74:F78" si="7">+E74/$B74</f>
        <v>0.62276321332660745</v>
      </c>
      <c r="G74" s="32"/>
    </row>
    <row r="75" spans="1:8">
      <c r="A75" s="13">
        <v>42522</v>
      </c>
      <c r="B75" s="30">
        <v>0.81325193997769663</v>
      </c>
      <c r="C75" s="29">
        <f>'Sproule - History'!B75</f>
        <v>1.7538061402018614</v>
      </c>
      <c r="D75" s="12">
        <f t="shared" si="6"/>
        <v>1.6622874853939422</v>
      </c>
      <c r="E75" s="34">
        <f t="shared" si="4"/>
        <v>0.50831900423366971</v>
      </c>
      <c r="F75" s="35">
        <f t="shared" si="7"/>
        <v>0.62504493287481167</v>
      </c>
      <c r="G75" s="32"/>
    </row>
    <row r="76" spans="1:8">
      <c r="A76" s="13">
        <v>42552</v>
      </c>
      <c r="B76" s="30">
        <v>0.78038981702604326</v>
      </c>
      <c r="C76" s="29">
        <f>'Sproule - History'!B76</f>
        <v>2.2045860853155874</v>
      </c>
      <c r="D76" s="12">
        <f t="shared" si="6"/>
        <v>2.0895444348666294</v>
      </c>
      <c r="E76" s="34">
        <f t="shared" si="4"/>
        <v>0.52605147621733761</v>
      </c>
      <c r="F76" s="35">
        <f t="shared" si="7"/>
        <v>0.67408808359653694</v>
      </c>
      <c r="G76" s="32"/>
    </row>
    <row r="77" spans="1:8">
      <c r="A77" s="13">
        <v>42583</v>
      </c>
      <c r="B77" s="30">
        <v>0.7690058548969595</v>
      </c>
      <c r="C77" s="29">
        <f>'Sproule - History'!B77</f>
        <v>1.8188106770313999</v>
      </c>
      <c r="D77" s="12">
        <f t="shared" si="6"/>
        <v>1.7238998982990161</v>
      </c>
      <c r="E77" s="34">
        <f t="shared" si="4"/>
        <v>0.51087610807255124</v>
      </c>
      <c r="F77" s="35">
        <f t="shared" si="7"/>
        <v>0.66433318396646601</v>
      </c>
      <c r="G77" s="32"/>
    </row>
    <row r="78" spans="1:8">
      <c r="A78" s="13">
        <v>42614</v>
      </c>
      <c r="B78" s="30">
        <v>0.75983759573263177</v>
      </c>
      <c r="C78" s="29">
        <f>'Sproule - History'!B78</f>
        <v>1.9833104260750052</v>
      </c>
      <c r="D78" s="12">
        <f t="shared" si="6"/>
        <v>1.8798155767297895</v>
      </c>
      <c r="E78" s="34">
        <f t="shared" si="4"/>
        <v>0.51734708625792769</v>
      </c>
      <c r="F78" s="35">
        <f t="shared" si="7"/>
        <v>0.68086534433598811</v>
      </c>
      <c r="G78" s="32"/>
    </row>
    <row r="79" spans="1:8">
      <c r="A79" s="13">
        <v>42644</v>
      </c>
      <c r="B79" s="30">
        <v>0.83143924673494873</v>
      </c>
      <c r="C79" s="29"/>
      <c r="D79" s="12"/>
      <c r="E79" s="34"/>
      <c r="F79" s="35"/>
      <c r="G79" s="2"/>
    </row>
    <row r="80" spans="1:8">
      <c r="B80" s="13"/>
      <c r="C80" s="28"/>
      <c r="H80" s="1"/>
    </row>
  </sheetData>
  <conditionalFormatting sqref="F10:F78">
    <cfRule type="cellIs" dxfId="1" priority="1" operator="lessThan">
      <formula>0.756</formula>
    </cfRule>
  </conditionalFormatting>
  <printOptions horizontalCentered="1"/>
  <pageMargins left="0.7" right="0.7" top="0.75" bottom="0.75" header="0.3" footer="0.3"/>
  <pageSetup orientation="portrait" r:id="rId1"/>
  <headerFooter>
    <oddHeader>&amp;R&amp;"Arial,Bold"JM-AEY-2-1
Attachment 1
Page &amp;P of &amp;N</oddHeader>
  </headerFooter>
  <ignoredErrors>
    <ignoredError sqref="E10:E7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80"/>
  <sheetViews>
    <sheetView zoomScaleNormal="100" workbookViewId="0">
      <pane ySplit="9" topLeftCell="A34" activePane="bottomLeft" state="frozenSplit"/>
      <selection pane="bottomLeft" activeCell="F46" sqref="F46"/>
    </sheetView>
  </sheetViews>
  <sheetFormatPr defaultColWidth="9.140625" defaultRowHeight="12"/>
  <cols>
    <col min="1" max="2" width="10.7109375" style="2" customWidth="1"/>
    <col min="3" max="3" width="10.7109375" style="27" customWidth="1"/>
    <col min="4" max="4" width="10.7109375" style="28" customWidth="1"/>
    <col min="5" max="7" width="10.7109375" style="1" customWidth="1"/>
    <col min="8" max="8" width="10.7109375" style="2" customWidth="1"/>
    <col min="9" max="9" width="7.28515625" style="2" bestFit="1" customWidth="1"/>
    <col min="10" max="16384" width="9.140625" style="2"/>
  </cols>
  <sheetData>
    <row r="1" spans="1:8">
      <c r="B1" s="17"/>
      <c r="C1" s="18" t="s">
        <v>3</v>
      </c>
      <c r="D1" s="18"/>
      <c r="E1" s="2"/>
      <c r="F1" s="44" t="s">
        <v>27</v>
      </c>
      <c r="G1" s="44"/>
    </row>
    <row r="2" spans="1:8">
      <c r="B2" s="17"/>
      <c r="C2" s="19" t="s">
        <v>4</v>
      </c>
      <c r="D2" s="19" t="s">
        <v>5</v>
      </c>
      <c r="E2" s="2"/>
      <c r="F2" s="39" t="s">
        <v>14</v>
      </c>
      <c r="G2" s="40">
        <v>0.32229315848369006</v>
      </c>
    </row>
    <row r="3" spans="1:8">
      <c r="B3" s="20" t="s">
        <v>6</v>
      </c>
      <c r="C3" s="17">
        <v>45.575000000000003</v>
      </c>
      <c r="D3" s="21">
        <v>42.612000000000002</v>
      </c>
      <c r="E3" s="2"/>
      <c r="F3" s="41" t="s">
        <v>11</v>
      </c>
      <c r="G3" s="34">
        <v>0.17853534905781338</v>
      </c>
    </row>
    <row r="4" spans="1:8">
      <c r="B4" s="20" t="s">
        <v>7</v>
      </c>
      <c r="C4" s="22">
        <v>3206</v>
      </c>
      <c r="D4" s="22">
        <v>3206</v>
      </c>
      <c r="E4" s="2"/>
      <c r="F4" s="2"/>
      <c r="G4" s="2"/>
    </row>
    <row r="5" spans="1:8">
      <c r="B5" s="20" t="s">
        <v>8</v>
      </c>
      <c r="C5" s="23">
        <f>C4/CONVERT(1,"gal","l")/1000</f>
        <v>0.84693559986022382</v>
      </c>
      <c r="D5" s="23">
        <f>D4/CONVERT(1,"gal","l")/1000</f>
        <v>0.84693559986022382</v>
      </c>
      <c r="E5" s="2"/>
      <c r="F5" s="2"/>
      <c r="G5" s="2"/>
    </row>
    <row r="6" spans="1:8">
      <c r="B6" s="20" t="s">
        <v>9</v>
      </c>
      <c r="C6" s="24">
        <f>C3*C5</f>
        <v>38.599089963629702</v>
      </c>
      <c r="D6" s="24">
        <f>D3*D5</f>
        <v>36.089619781243861</v>
      </c>
      <c r="E6" s="2"/>
      <c r="F6" s="2"/>
      <c r="G6" s="2"/>
    </row>
    <row r="7" spans="1:8">
      <c r="B7" s="27"/>
      <c r="C7" s="28"/>
      <c r="D7" s="1"/>
      <c r="G7" s="2"/>
    </row>
    <row r="8" spans="1:8" s="5" customFormat="1" ht="36">
      <c r="A8" s="12"/>
      <c r="B8" s="51" t="s">
        <v>30</v>
      </c>
      <c r="C8" s="45" t="s">
        <v>29</v>
      </c>
      <c r="D8" s="46"/>
      <c r="E8" s="51" t="s">
        <v>31</v>
      </c>
      <c r="F8" s="2"/>
      <c r="G8" s="12"/>
      <c r="H8" s="2"/>
    </row>
    <row r="9" spans="1:8" s="11" customFormat="1">
      <c r="A9" s="16" t="s">
        <v>1</v>
      </c>
      <c r="B9" s="33" t="s">
        <v>17</v>
      </c>
      <c r="C9" s="31" t="s">
        <v>26</v>
      </c>
      <c r="D9" s="16" t="s">
        <v>2</v>
      </c>
      <c r="E9" s="16" t="s">
        <v>10</v>
      </c>
      <c r="F9" s="16" t="s">
        <v>12</v>
      </c>
      <c r="G9" s="9"/>
    </row>
    <row r="10" spans="1:8">
      <c r="A10" s="13">
        <v>40544</v>
      </c>
      <c r="B10" s="30">
        <v>0.89039549252245165</v>
      </c>
      <c r="C10" s="29">
        <f>'Sproule - History'!C10</f>
        <v>4.1762160000000002</v>
      </c>
      <c r="D10" s="12">
        <f t="shared" ref="D10:D41" si="0">C10/CONVERT(1,"BTU","J")*1000</f>
        <v>3.9582890229264005</v>
      </c>
      <c r="E10" s="34">
        <f t="shared" ref="E10:E41" si="1">$D10*$D$6/1000+SUM($G$2:$G$3)</f>
        <v>0.6436816533631885</v>
      </c>
      <c r="F10" s="35">
        <f t="shared" ref="F10:F41" si="2">+E10/$B10</f>
        <v>0.72291656771494472</v>
      </c>
      <c r="G10" s="32"/>
    </row>
    <row r="11" spans="1:8">
      <c r="A11" s="13">
        <v>40575</v>
      </c>
      <c r="B11" s="30">
        <v>0.88876978750407332</v>
      </c>
      <c r="C11" s="29">
        <f>'Sproule - History'!C11</f>
        <v>4.0391180000000002</v>
      </c>
      <c r="D11" s="12">
        <f t="shared" si="0"/>
        <v>3.8283451913656852</v>
      </c>
      <c r="E11" s="34">
        <f t="shared" si="1"/>
        <v>0.63899202988924431</v>
      </c>
      <c r="F11" s="35">
        <f t="shared" si="2"/>
        <v>0.71896236671559421</v>
      </c>
      <c r="G11" s="32"/>
    </row>
    <row r="12" spans="1:8">
      <c r="A12" s="13">
        <v>40603</v>
      </c>
      <c r="B12" s="30">
        <v>0.97119641927537559</v>
      </c>
      <c r="C12" s="29">
        <f>'Sproule - History'!C12</f>
        <v>3.7227379999999997</v>
      </c>
      <c r="D12" s="12">
        <f t="shared" si="0"/>
        <v>3.5284748108409576</v>
      </c>
      <c r="E12" s="34">
        <f t="shared" si="1"/>
        <v>0.62816982187244996</v>
      </c>
      <c r="F12" s="35">
        <f t="shared" si="2"/>
        <v>0.64679997722925808</v>
      </c>
      <c r="G12" s="32"/>
    </row>
    <row r="13" spans="1:8">
      <c r="A13" s="13">
        <v>40634</v>
      </c>
      <c r="B13" s="30">
        <v>0.99326117965097205</v>
      </c>
      <c r="C13" s="29">
        <f>'Sproule - History'!C13</f>
        <v>3.859836</v>
      </c>
      <c r="D13" s="12">
        <f t="shared" si="0"/>
        <v>3.6584186424016734</v>
      </c>
      <c r="E13" s="34">
        <f t="shared" si="1"/>
        <v>0.63285944534639416</v>
      </c>
      <c r="F13" s="35">
        <f t="shared" si="2"/>
        <v>0.63715310566026395</v>
      </c>
      <c r="G13" s="32"/>
    </row>
    <row r="14" spans="1:8">
      <c r="A14" s="13">
        <v>40664</v>
      </c>
      <c r="B14" s="30">
        <v>0.93200063022868851</v>
      </c>
      <c r="C14" s="29">
        <f>'Sproule - History'!C14</f>
        <v>3.8703819999999998</v>
      </c>
      <c r="D14" s="12">
        <f t="shared" si="0"/>
        <v>3.6684143217524969</v>
      </c>
      <c r="E14" s="34">
        <f t="shared" si="1"/>
        <v>0.63322018561362059</v>
      </c>
      <c r="F14" s="35">
        <f t="shared" si="2"/>
        <v>0.67942034058307987</v>
      </c>
      <c r="G14" s="32"/>
    </row>
    <row r="15" spans="1:8">
      <c r="A15" s="13">
        <v>40695</v>
      </c>
      <c r="B15" s="30">
        <v>0.9387935097767558</v>
      </c>
      <c r="C15" s="29">
        <f>'Sproule - History'!C15</f>
        <v>3.9336579999999999</v>
      </c>
      <c r="D15" s="12">
        <f t="shared" si="0"/>
        <v>3.7283883978574428</v>
      </c>
      <c r="E15" s="34">
        <f t="shared" si="1"/>
        <v>0.63538462721697953</v>
      </c>
      <c r="F15" s="35">
        <f t="shared" si="2"/>
        <v>0.67680977829520084</v>
      </c>
      <c r="G15" s="32"/>
    </row>
    <row r="16" spans="1:8">
      <c r="A16" s="13">
        <v>40725</v>
      </c>
      <c r="B16" s="30">
        <v>0.93929102660295649</v>
      </c>
      <c r="C16" s="29">
        <f>'Sproule - History'!C16</f>
        <v>3.8176520000000003</v>
      </c>
      <c r="D16" s="12">
        <f t="shared" si="0"/>
        <v>3.6184359249983764</v>
      </c>
      <c r="E16" s="34">
        <f t="shared" si="1"/>
        <v>0.63141648427748831</v>
      </c>
      <c r="F16" s="35">
        <f t="shared" si="2"/>
        <v>0.67222667564606853</v>
      </c>
      <c r="G16" s="32"/>
    </row>
    <row r="17" spans="1:7">
      <c r="A17" s="13">
        <v>40756</v>
      </c>
      <c r="B17" s="30">
        <v>0.93120175859048315</v>
      </c>
      <c r="C17" s="29">
        <f>'Sproule - History'!C17</f>
        <v>3.8914739999999997</v>
      </c>
      <c r="D17" s="12">
        <f t="shared" si="0"/>
        <v>3.6884056804541454</v>
      </c>
      <c r="E17" s="34">
        <f t="shared" si="1"/>
        <v>0.63394166614807357</v>
      </c>
      <c r="F17" s="35">
        <f t="shared" si="2"/>
        <v>0.68077799499395453</v>
      </c>
      <c r="G17" s="32"/>
    </row>
    <row r="18" spans="1:7">
      <c r="A18" s="13">
        <v>40787</v>
      </c>
      <c r="B18" s="30">
        <v>0.94846389769714612</v>
      </c>
      <c r="C18" s="29">
        <f>'Sproule - History'!C18</f>
        <v>3.7227379999999997</v>
      </c>
      <c r="D18" s="12">
        <f t="shared" si="0"/>
        <v>3.5284748108409576</v>
      </c>
      <c r="E18" s="34">
        <f t="shared" si="1"/>
        <v>0.62816982187244996</v>
      </c>
      <c r="F18" s="35">
        <f t="shared" si="2"/>
        <v>0.66230230101286447</v>
      </c>
      <c r="G18" s="32"/>
    </row>
    <row r="19" spans="1:7">
      <c r="A19" s="13">
        <v>40817</v>
      </c>
      <c r="B19" s="30">
        <v>1.0175982783443491</v>
      </c>
      <c r="C19" s="29">
        <f>'Sproule - History'!C19</f>
        <v>3.775468</v>
      </c>
      <c r="D19" s="12">
        <f t="shared" si="0"/>
        <v>3.5784532075950795</v>
      </c>
      <c r="E19" s="34">
        <f t="shared" si="1"/>
        <v>0.62997352320858235</v>
      </c>
      <c r="F19" s="35">
        <f t="shared" si="2"/>
        <v>0.6190788021315845</v>
      </c>
      <c r="G19" s="32"/>
    </row>
    <row r="20" spans="1:7">
      <c r="A20" s="13">
        <v>40848</v>
      </c>
      <c r="B20" s="30">
        <v>1.072930299096617</v>
      </c>
      <c r="C20" s="29">
        <f>'Sproule - History'!C20</f>
        <v>3.7543760000000002</v>
      </c>
      <c r="D20" s="12">
        <f t="shared" si="0"/>
        <v>3.5584618488934305</v>
      </c>
      <c r="E20" s="34">
        <f t="shared" si="1"/>
        <v>0.62925204267412937</v>
      </c>
      <c r="F20" s="35">
        <f t="shared" si="2"/>
        <v>0.5864798889582532</v>
      </c>
      <c r="G20" s="32"/>
    </row>
    <row r="21" spans="1:7">
      <c r="A21" s="13">
        <v>40878</v>
      </c>
      <c r="B21" s="30">
        <v>0.99681407406577904</v>
      </c>
      <c r="C21" s="29">
        <f>'Sproule - History'!C21</f>
        <v>4.0391180000000002</v>
      </c>
      <c r="D21" s="12">
        <f t="shared" si="0"/>
        <v>3.8283451913656852</v>
      </c>
      <c r="E21" s="34">
        <f t="shared" si="1"/>
        <v>0.63899202988924431</v>
      </c>
      <c r="F21" s="35">
        <f t="shared" si="2"/>
        <v>0.64103431774687969</v>
      </c>
      <c r="G21" s="32"/>
    </row>
    <row r="22" spans="1:7">
      <c r="A22" s="13">
        <v>40909</v>
      </c>
      <c r="B22" s="30">
        <v>0.97670337834884835</v>
      </c>
      <c r="C22" s="29">
        <f>'Sproule - History'!C22</f>
        <v>3.5012719999999997</v>
      </c>
      <c r="D22" s="12">
        <f t="shared" si="0"/>
        <v>3.3185655444736484</v>
      </c>
      <c r="E22" s="34">
        <f t="shared" si="1"/>
        <v>0.62059427626069397</v>
      </c>
      <c r="F22" s="35">
        <f t="shared" si="2"/>
        <v>0.63539687690016033</v>
      </c>
      <c r="G22" s="32"/>
    </row>
    <row r="23" spans="1:7">
      <c r="A23" s="13">
        <v>40940</v>
      </c>
      <c r="B23" s="30">
        <v>0.98451406040123057</v>
      </c>
      <c r="C23" s="29">
        <f>'Sproule - History'!C23</f>
        <v>2.7630520000000001</v>
      </c>
      <c r="D23" s="12">
        <f t="shared" si="0"/>
        <v>2.6188679899159517</v>
      </c>
      <c r="E23" s="34">
        <f t="shared" si="1"/>
        <v>0.5953424575548405</v>
      </c>
      <c r="F23" s="35">
        <f t="shared" si="2"/>
        <v>0.60470691227326256</v>
      </c>
      <c r="G23" s="32"/>
    </row>
    <row r="24" spans="1:7">
      <c r="A24" s="13">
        <v>40969</v>
      </c>
      <c r="B24" s="30">
        <v>1.0157281960065956</v>
      </c>
      <c r="C24" s="29">
        <f>'Sproule - History'!C24</f>
        <v>2.4572180000000001</v>
      </c>
      <c r="D24" s="12">
        <f t="shared" si="0"/>
        <v>2.3289932887420486</v>
      </c>
      <c r="E24" s="34">
        <f t="shared" si="1"/>
        <v>0.5848809898052727</v>
      </c>
      <c r="F24" s="35">
        <f t="shared" si="2"/>
        <v>0.57582431215828411</v>
      </c>
      <c r="G24" s="32"/>
    </row>
    <row r="25" spans="1:7">
      <c r="A25" s="13">
        <v>41000</v>
      </c>
      <c r="B25" s="30">
        <v>1.0059893195976668</v>
      </c>
      <c r="C25" s="29">
        <f>'Sproule - History'!C25</f>
        <v>1.940464</v>
      </c>
      <c r="D25" s="12">
        <f t="shared" si="0"/>
        <v>1.8392050005516607</v>
      </c>
      <c r="E25" s="34">
        <f t="shared" si="1"/>
        <v>0.56720471671117523</v>
      </c>
      <c r="F25" s="35">
        <f t="shared" si="2"/>
        <v>0.56382777198670642</v>
      </c>
      <c r="G25" s="32"/>
    </row>
    <row r="26" spans="1:7">
      <c r="A26" s="13">
        <v>41030</v>
      </c>
      <c r="B26" s="30">
        <v>0.95233311327343872</v>
      </c>
      <c r="C26" s="29">
        <f>'Sproule - History'!C26</f>
        <v>1.856096</v>
      </c>
      <c r="D26" s="12">
        <f t="shared" si="0"/>
        <v>1.7592395657450668</v>
      </c>
      <c r="E26" s="34">
        <f t="shared" si="1"/>
        <v>0.56431879457336342</v>
      </c>
      <c r="F26" s="35">
        <f t="shared" si="2"/>
        <v>0.59256449944666933</v>
      </c>
      <c r="G26" s="32"/>
    </row>
    <row r="27" spans="1:7">
      <c r="A27" s="13">
        <v>41061</v>
      </c>
      <c r="B27" s="30">
        <v>0.90253976503412336</v>
      </c>
      <c r="C27" s="29">
        <f>'Sproule - History'!C27</f>
        <v>2.2884819999999997</v>
      </c>
      <c r="D27" s="12">
        <f t="shared" si="0"/>
        <v>2.1690624191288603</v>
      </c>
      <c r="E27" s="34">
        <f t="shared" si="1"/>
        <v>0.57910914552964898</v>
      </c>
      <c r="F27" s="35">
        <f t="shared" si="2"/>
        <v>0.64164391195301396</v>
      </c>
      <c r="G27" s="32"/>
    </row>
    <row r="28" spans="1:7">
      <c r="A28" s="13">
        <v>41091</v>
      </c>
      <c r="B28" s="30">
        <v>0.8933912204534491</v>
      </c>
      <c r="C28" s="29">
        <f>'Sproule - History'!C28</f>
        <v>2.4677639999999998</v>
      </c>
      <c r="D28" s="12">
        <f t="shared" si="0"/>
        <v>2.338988968092873</v>
      </c>
      <c r="E28" s="34">
        <f t="shared" si="1"/>
        <v>0.58524173007249913</v>
      </c>
      <c r="F28" s="35">
        <f t="shared" si="2"/>
        <v>0.65507889116646367</v>
      </c>
      <c r="G28" s="32"/>
    </row>
    <row r="29" spans="1:7">
      <c r="A29" s="13">
        <v>41122</v>
      </c>
      <c r="B29" s="30">
        <v>0.95540035679714563</v>
      </c>
      <c r="C29" s="29">
        <f>'Sproule - History'!C29</f>
        <v>2.7208679999999998</v>
      </c>
      <c r="D29" s="12">
        <f t="shared" si="0"/>
        <v>2.5788852725126548</v>
      </c>
      <c r="E29" s="34">
        <f t="shared" si="1"/>
        <v>0.59389949648593465</v>
      </c>
      <c r="F29" s="35">
        <f t="shared" si="2"/>
        <v>0.62162369132549289</v>
      </c>
      <c r="G29" s="32"/>
    </row>
    <row r="30" spans="1:7">
      <c r="A30" s="13">
        <v>41153</v>
      </c>
      <c r="B30" s="30">
        <v>0.98507718239548892</v>
      </c>
      <c r="C30" s="29">
        <f>'Sproule - History'!C30</f>
        <v>2.393942</v>
      </c>
      <c r="D30" s="12">
        <f t="shared" si="0"/>
        <v>2.2690192126371036</v>
      </c>
      <c r="E30" s="34">
        <f t="shared" si="1"/>
        <v>0.58271654820191388</v>
      </c>
      <c r="F30" s="35">
        <f t="shared" si="2"/>
        <v>0.59154405219789652</v>
      </c>
      <c r="G30" s="32"/>
    </row>
    <row r="31" spans="1:7">
      <c r="A31" s="13">
        <v>41183</v>
      </c>
      <c r="B31" s="30">
        <v>0.98209944231634216</v>
      </c>
      <c r="C31" s="29">
        <f>'Sproule - History'!C31</f>
        <v>2.868512</v>
      </c>
      <c r="D31" s="12">
        <f t="shared" si="0"/>
        <v>2.7188247834241941</v>
      </c>
      <c r="E31" s="34">
        <f t="shared" si="1"/>
        <v>0.59894986022710528</v>
      </c>
      <c r="F31" s="35">
        <f t="shared" si="2"/>
        <v>0.60986681635257323</v>
      </c>
      <c r="G31" s="32"/>
    </row>
    <row r="32" spans="1:7">
      <c r="A32" s="13">
        <v>41214</v>
      </c>
      <c r="B32" s="30">
        <v>0.94217563510683922</v>
      </c>
      <c r="C32" s="29">
        <f>'Sproule - History'!C32</f>
        <v>3.9231120000000002</v>
      </c>
      <c r="D32" s="12">
        <f t="shared" si="0"/>
        <v>3.7183927185066188</v>
      </c>
      <c r="E32" s="34">
        <f t="shared" si="1"/>
        <v>0.63502388694975309</v>
      </c>
      <c r="F32" s="35">
        <f t="shared" si="2"/>
        <v>0.67399735600013022</v>
      </c>
      <c r="G32" s="32"/>
    </row>
    <row r="33" spans="1:7">
      <c r="A33" s="13">
        <v>41244</v>
      </c>
      <c r="B33" s="30">
        <v>1.0081006688646836</v>
      </c>
      <c r="C33" s="29">
        <f>'Sproule - History'!C33</f>
        <v>3.9547499999999998</v>
      </c>
      <c r="D33" s="12">
        <f t="shared" si="0"/>
        <v>3.7483797565590908</v>
      </c>
      <c r="E33" s="34">
        <f t="shared" si="1"/>
        <v>0.6361061077514325</v>
      </c>
      <c r="F33" s="35">
        <f t="shared" si="2"/>
        <v>0.63099462920485017</v>
      </c>
      <c r="G33" s="32"/>
    </row>
    <row r="34" spans="1:7">
      <c r="A34" s="13">
        <v>41275</v>
      </c>
      <c r="B34" s="30">
        <v>0.97619233024295504</v>
      </c>
      <c r="C34" s="29">
        <f>'Sproule - History'!C34</f>
        <v>3.5540020000000001</v>
      </c>
      <c r="D34" s="12">
        <f t="shared" si="0"/>
        <v>3.3685439412277702</v>
      </c>
      <c r="E34" s="34">
        <f t="shared" si="1"/>
        <v>0.62239797759682636</v>
      </c>
      <c r="F34" s="35">
        <f t="shared" si="2"/>
        <v>0.63757720514145377</v>
      </c>
      <c r="G34" s="32"/>
    </row>
    <row r="35" spans="1:7">
      <c r="A35" s="13">
        <v>41306</v>
      </c>
      <c r="B35" s="30">
        <v>1.034932222804797</v>
      </c>
      <c r="C35" s="29">
        <f>'Sproule - History'!C35</f>
        <v>3.6172780000000002</v>
      </c>
      <c r="D35" s="12">
        <f t="shared" si="0"/>
        <v>3.4285180173327157</v>
      </c>
      <c r="E35" s="34">
        <f t="shared" si="1"/>
        <v>0.62456241920018518</v>
      </c>
      <c r="F35" s="35">
        <f t="shared" si="2"/>
        <v>0.60348147003051289</v>
      </c>
      <c r="G35" s="32"/>
    </row>
    <row r="36" spans="1:7">
      <c r="A36" s="13">
        <v>41334</v>
      </c>
      <c r="B36" s="30">
        <v>1.0085008799209276</v>
      </c>
      <c r="C36" s="29">
        <f>'Sproule - History'!C36</f>
        <v>3.5434559999999999</v>
      </c>
      <c r="D36" s="12">
        <f t="shared" si="0"/>
        <v>3.3585482618769458</v>
      </c>
      <c r="E36" s="34">
        <f t="shared" si="1"/>
        <v>0.62203723732959981</v>
      </c>
      <c r="F36" s="35">
        <f t="shared" si="2"/>
        <v>0.61679394605820392</v>
      </c>
      <c r="G36" s="32"/>
    </row>
    <row r="37" spans="1:7">
      <c r="A37" s="13">
        <v>41365</v>
      </c>
      <c r="B37" s="30">
        <v>0.97258645830467438</v>
      </c>
      <c r="C37" s="29">
        <f>'Sproule - History'!C37</f>
        <v>4.0074800000000002</v>
      </c>
      <c r="D37" s="12">
        <f t="shared" si="0"/>
        <v>3.7983581533132127</v>
      </c>
      <c r="E37" s="34">
        <f t="shared" si="1"/>
        <v>0.63790980908756478</v>
      </c>
      <c r="F37" s="35">
        <f t="shared" si="2"/>
        <v>0.65589007911904518</v>
      </c>
      <c r="G37" s="32"/>
    </row>
    <row r="38" spans="1:7">
      <c r="A38" s="13">
        <v>41395</v>
      </c>
      <c r="B38" s="30">
        <v>0.97249117726902545</v>
      </c>
      <c r="C38" s="29">
        <f>'Sproule - History'!C38</f>
        <v>3.996934</v>
      </c>
      <c r="D38" s="12">
        <f t="shared" si="0"/>
        <v>3.7883624739623878</v>
      </c>
      <c r="E38" s="34">
        <f t="shared" si="1"/>
        <v>0.63754906882033835</v>
      </c>
      <c r="F38" s="35">
        <f t="shared" si="2"/>
        <v>0.65558339625323891</v>
      </c>
      <c r="G38" s="32"/>
    </row>
    <row r="39" spans="1:7">
      <c r="A39" s="13">
        <v>41426</v>
      </c>
      <c r="B39" s="30">
        <v>0.95870504326818906</v>
      </c>
      <c r="C39" s="29">
        <f>'Sproule - History'!C39</f>
        <v>3.658758933333333</v>
      </c>
      <c r="D39" s="12">
        <f t="shared" si="0"/>
        <v>3.4678343561126237</v>
      </c>
      <c r="E39" s="34">
        <f t="shared" si="1"/>
        <v>0.62598133091794261</v>
      </c>
      <c r="F39" s="35">
        <f t="shared" si="2"/>
        <v>0.65294465207358876</v>
      </c>
      <c r="G39" s="32"/>
    </row>
    <row r="40" spans="1:7">
      <c r="A40" s="13">
        <v>41456</v>
      </c>
      <c r="B40" s="30">
        <v>0.94685970801148545</v>
      </c>
      <c r="C40" s="29">
        <f>'Sproule - History'!C40</f>
        <v>3.5405798181818189</v>
      </c>
      <c r="D40" s="12">
        <f t="shared" si="0"/>
        <v>3.3558221675085398</v>
      </c>
      <c r="E40" s="34">
        <f t="shared" si="1"/>
        <v>0.62193885362035628</v>
      </c>
      <c r="F40" s="35">
        <f t="shared" si="2"/>
        <v>0.6568437207308141</v>
      </c>
      <c r="G40" s="32"/>
    </row>
    <row r="41" spans="1:7">
      <c r="A41" s="13">
        <v>41487</v>
      </c>
      <c r="B41" s="30">
        <v>0.97121695342005876</v>
      </c>
      <c r="C41" s="29">
        <f>'Sproule - History'!C41</f>
        <v>3.1995392222222225</v>
      </c>
      <c r="D41" s="12">
        <f t="shared" si="0"/>
        <v>3.0325780519361776</v>
      </c>
      <c r="E41" s="34">
        <f t="shared" si="1"/>
        <v>0.61027309639282534</v>
      </c>
      <c r="F41" s="35">
        <f t="shared" si="2"/>
        <v>0.62835918817500047</v>
      </c>
      <c r="G41" s="32"/>
    </row>
    <row r="42" spans="1:7">
      <c r="A42" s="13">
        <v>41518</v>
      </c>
      <c r="B42" s="30">
        <v>1.0102487929161859</v>
      </c>
      <c r="C42" s="29">
        <f>'Sproule - History'!C42</f>
        <v>3.5540020000000001</v>
      </c>
      <c r="D42" s="12">
        <f t="shared" ref="D42:D73" si="3">C42/CONVERT(1,"BTU","J")*1000</f>
        <v>3.3685439412277702</v>
      </c>
      <c r="E42" s="34">
        <f t="shared" ref="E42:E78" si="4">$D42*$D$6/1000+SUM($G$2:$G$3)</f>
        <v>0.62239797759682636</v>
      </c>
      <c r="F42" s="35">
        <f t="shared" ref="F42:F73" si="5">+E42/$B42</f>
        <v>0.61608386167946938</v>
      </c>
      <c r="G42" s="32"/>
    </row>
    <row r="43" spans="1:7">
      <c r="A43" s="13">
        <v>41548</v>
      </c>
      <c r="B43" s="30">
        <v>1.0449051561613414</v>
      </c>
      <c r="C43" s="29">
        <f>'Sproule - History'!C43</f>
        <v>3.9530927714285711</v>
      </c>
      <c r="D43" s="12">
        <f t="shared" si="3"/>
        <v>3.7468090069468185</v>
      </c>
      <c r="E43" s="34">
        <f t="shared" si="4"/>
        <v>0.63604941999515408</v>
      </c>
      <c r="F43" s="35">
        <f t="shared" si="5"/>
        <v>0.6087149788137739</v>
      </c>
      <c r="G43" s="32"/>
    </row>
    <row r="44" spans="1:7">
      <c r="A44" s="13">
        <v>41579</v>
      </c>
      <c r="B44" s="30">
        <v>1.0646333396480134</v>
      </c>
      <c r="C44" s="29">
        <f>'Sproule - History'!C44</f>
        <v>4.139969397999999</v>
      </c>
      <c r="D44" s="12">
        <f t="shared" si="3"/>
        <v>3.9239338729976163</v>
      </c>
      <c r="E44" s="34">
        <f t="shared" si="4"/>
        <v>0.64244178906473104</v>
      </c>
      <c r="F44" s="35">
        <f t="shared" si="5"/>
        <v>0.60343948018491855</v>
      </c>
      <c r="G44" s="32"/>
    </row>
    <row r="45" spans="1:7" s="14" customFormat="1">
      <c r="A45" s="13">
        <v>41609</v>
      </c>
      <c r="B45" s="30">
        <v>1.1139261215039276</v>
      </c>
      <c r="C45" s="29">
        <f>'Sproule - History'!C45</f>
        <v>5.3342818472727274</v>
      </c>
      <c r="D45" s="12">
        <f t="shared" si="3"/>
        <v>5.0559236594216381</v>
      </c>
      <c r="E45" s="34">
        <f t="shared" si="4"/>
        <v>0.68329487005302547</v>
      </c>
      <c r="F45" s="35">
        <f t="shared" si="5"/>
        <v>0.61341129978216091</v>
      </c>
      <c r="G45" s="32"/>
    </row>
    <row r="46" spans="1:7">
      <c r="A46" s="13">
        <v>41640</v>
      </c>
      <c r="B46" s="30">
        <v>1.1340932049552002</v>
      </c>
      <c r="C46" s="29">
        <f>'Sproule - History'!C46</f>
        <v>5.0253203121739123</v>
      </c>
      <c r="D46" s="12">
        <f t="shared" si="3"/>
        <v>4.7630846269366973</v>
      </c>
      <c r="E46" s="34">
        <f t="shared" si="4"/>
        <v>0.67272642071353661</v>
      </c>
      <c r="F46" s="35">
        <f t="shared" si="5"/>
        <v>0.59318442062273991</v>
      </c>
      <c r="G46" s="32"/>
    </row>
    <row r="47" spans="1:7">
      <c r="A47" s="13">
        <v>41671</v>
      </c>
      <c r="B47" s="30">
        <v>1.1834169961716394</v>
      </c>
      <c r="C47" s="29">
        <f>'Sproule - History'!C47</f>
        <v>8.3290409719999996</v>
      </c>
      <c r="D47" s="12">
        <f t="shared" si="3"/>
        <v>7.8944076290526723</v>
      </c>
      <c r="E47" s="34">
        <f t="shared" si="4"/>
        <v>0.78573467727216517</v>
      </c>
      <c r="F47" s="35">
        <f t="shared" si="5"/>
        <v>0.66395419350408291</v>
      </c>
      <c r="G47" s="32"/>
    </row>
    <row r="48" spans="1:7">
      <c r="A48" s="13">
        <v>41699</v>
      </c>
      <c r="B48" s="30">
        <v>1.1411311201887118</v>
      </c>
      <c r="C48" s="29">
        <f>'Sproule - History'!C48</f>
        <v>5.2681172019999991</v>
      </c>
      <c r="D48" s="12">
        <f t="shared" si="3"/>
        <v>4.993211675872689</v>
      </c>
      <c r="E48" s="34">
        <f t="shared" si="4"/>
        <v>0.68103161841101623</v>
      </c>
      <c r="F48" s="35">
        <f t="shared" si="5"/>
        <v>0.59680400118997046</v>
      </c>
      <c r="G48" s="32"/>
    </row>
    <row r="49" spans="1:7">
      <c r="A49" s="13">
        <v>41730</v>
      </c>
      <c r="B49" s="30">
        <v>1.1392565921846871</v>
      </c>
      <c r="C49" s="29">
        <f>'Sproule - History'!C49</f>
        <v>4.8964776685714293</v>
      </c>
      <c r="D49" s="12">
        <f t="shared" si="3"/>
        <v>4.6409653635038373</v>
      </c>
      <c r="E49" s="34">
        <f t="shared" si="4"/>
        <v>0.66831918292827908</v>
      </c>
      <c r="F49" s="35">
        <f t="shared" si="5"/>
        <v>0.5866274441710112</v>
      </c>
      <c r="G49" s="32"/>
    </row>
    <row r="50" spans="1:7">
      <c r="A50" s="13">
        <v>41760</v>
      </c>
      <c r="B50" s="30">
        <v>1.0935227495622988</v>
      </c>
      <c r="C50" s="29">
        <f>'Sproule - History'!C50</f>
        <v>4.720025283636363</v>
      </c>
      <c r="D50" s="12">
        <f t="shared" si="3"/>
        <v>4.4737207721422658</v>
      </c>
      <c r="E50" s="34">
        <f t="shared" si="4"/>
        <v>0.66228338921557051</v>
      </c>
      <c r="F50" s="35">
        <f t="shared" si="5"/>
        <v>0.60564207693041661</v>
      </c>
      <c r="G50" s="32"/>
    </row>
    <row r="51" spans="1:7">
      <c r="A51" s="13">
        <v>41791</v>
      </c>
      <c r="B51" s="30">
        <v>1.0629246018487581</v>
      </c>
      <c r="C51" s="29">
        <f>'Sproule - History'!C51</f>
        <v>4.7558090942857127</v>
      </c>
      <c r="D51" s="12">
        <f t="shared" si="3"/>
        <v>4.5076372805057696</v>
      </c>
      <c r="E51" s="34">
        <f t="shared" si="4"/>
        <v>0.66350742310671673</v>
      </c>
      <c r="F51" s="35">
        <f t="shared" si="5"/>
        <v>0.62422811735909578</v>
      </c>
      <c r="G51" s="32"/>
    </row>
    <row r="52" spans="1:7">
      <c r="A52" s="13">
        <v>41821</v>
      </c>
      <c r="B52" s="30">
        <v>1.0131710969674279</v>
      </c>
      <c r="C52" s="29">
        <f>'Sproule - History'!C52</f>
        <v>4.2083308626086966</v>
      </c>
      <c r="D52" s="12">
        <f t="shared" si="3"/>
        <v>3.9887280395234326</v>
      </c>
      <c r="E52" s="34">
        <f t="shared" si="4"/>
        <v>0.64478018589869035</v>
      </c>
      <c r="F52" s="35">
        <f t="shared" si="5"/>
        <v>0.63639812449112843</v>
      </c>
      <c r="G52" s="32"/>
    </row>
    <row r="53" spans="1:7">
      <c r="A53" s="13">
        <v>41852</v>
      </c>
      <c r="B53" s="30">
        <v>1.011269047973322</v>
      </c>
      <c r="C53" s="29">
        <f>'Sproule - History'!C53</f>
        <v>4.1263535076190472</v>
      </c>
      <c r="D53" s="12">
        <f t="shared" si="3"/>
        <v>3.9110284989862407</v>
      </c>
      <c r="E53" s="34">
        <f t="shared" si="4"/>
        <v>0.64197603902352574</v>
      </c>
      <c r="F53" s="35">
        <f t="shared" si="5"/>
        <v>0.63482219722842892</v>
      </c>
      <c r="G53" s="32"/>
    </row>
    <row r="54" spans="1:7">
      <c r="A54" s="13">
        <v>41883</v>
      </c>
      <c r="B54" s="30">
        <v>1.0052499675927926</v>
      </c>
      <c r="C54" s="29">
        <f>'Sproule - History'!C54</f>
        <v>4.1519250466666673</v>
      </c>
      <c r="D54" s="12">
        <f t="shared" si="3"/>
        <v>3.935265641488336</v>
      </c>
      <c r="E54" s="34">
        <f t="shared" si="4"/>
        <v>0.64285074828101019</v>
      </c>
      <c r="F54" s="35">
        <f t="shared" si="5"/>
        <v>0.63949342850555224</v>
      </c>
      <c r="G54" s="32"/>
    </row>
    <row r="55" spans="1:7">
      <c r="A55" s="13">
        <v>41913</v>
      </c>
      <c r="B55" s="30">
        <v>0.99040083528726575</v>
      </c>
      <c r="C55" s="29">
        <f>'Sproule - History'!C55</f>
        <v>3.9239648504347837</v>
      </c>
      <c r="D55" s="12">
        <f t="shared" si="3"/>
        <v>3.7192010647497735</v>
      </c>
      <c r="E55" s="34">
        <f t="shared" si="4"/>
        <v>0.63505305985832017</v>
      </c>
      <c r="F55" s="35">
        <f t="shared" si="5"/>
        <v>0.64120812223883372</v>
      </c>
      <c r="G55" s="32"/>
    </row>
    <row r="56" spans="1:7">
      <c r="A56" s="13">
        <v>41944</v>
      </c>
      <c r="B56" s="30">
        <v>1.0843793988432213</v>
      </c>
      <c r="C56" s="29">
        <f>'Sproule - History'!C56</f>
        <v>4.6072626580000007</v>
      </c>
      <c r="D56" s="12">
        <f t="shared" si="3"/>
        <v>4.3668424250326403</v>
      </c>
      <c r="E56" s="34">
        <f t="shared" si="4"/>
        <v>0.6584261903055364</v>
      </c>
      <c r="F56" s="35">
        <f t="shared" si="5"/>
        <v>0.6071917181458103</v>
      </c>
      <c r="G56" s="32"/>
    </row>
    <row r="57" spans="1:7" s="14" customFormat="1">
      <c r="A57" s="13">
        <v>41974</v>
      </c>
      <c r="B57" s="30">
        <v>0.92111090711690458</v>
      </c>
      <c r="C57" s="29">
        <f>'Sproule - History'!C57</f>
        <v>3.8464953100000003</v>
      </c>
      <c r="D57" s="12">
        <f t="shared" si="3"/>
        <v>3.6457741080228807</v>
      </c>
      <c r="E57" s="34">
        <f t="shared" si="4"/>
        <v>0.63240310890835261</v>
      </c>
      <c r="F57" s="35">
        <f t="shared" si="5"/>
        <v>0.68656565026223271</v>
      </c>
      <c r="G57" s="32"/>
    </row>
    <row r="58" spans="1:7">
      <c r="A58" s="13">
        <v>42005</v>
      </c>
      <c r="B58" s="30">
        <v>0.84173960796910174</v>
      </c>
      <c r="C58" s="29">
        <f>'Sproule - History'!C58</f>
        <v>3.2752870389999993</v>
      </c>
      <c r="D58" s="12">
        <f t="shared" si="3"/>
        <v>3.1043731295045109</v>
      </c>
      <c r="E58" s="34">
        <f t="shared" si="4"/>
        <v>0.61286415344443135</v>
      </c>
      <c r="F58" s="35">
        <f t="shared" si="5"/>
        <v>0.72809233121762296</v>
      </c>
      <c r="G58" s="32"/>
    </row>
    <row r="59" spans="1:7">
      <c r="A59" s="13">
        <v>42036</v>
      </c>
      <c r="B59" s="30">
        <v>0.82027637844179146</v>
      </c>
      <c r="C59" s="29">
        <f>'Sproule - History'!C59</f>
        <v>2.9190062480000005</v>
      </c>
      <c r="D59" s="12">
        <f t="shared" si="3"/>
        <v>2.7666840961559411</v>
      </c>
      <c r="E59" s="34">
        <f t="shared" si="4"/>
        <v>0.60067708462658564</v>
      </c>
      <c r="F59" s="35">
        <f t="shared" si="5"/>
        <v>0.73228621524813409</v>
      </c>
      <c r="G59" s="32"/>
    </row>
    <row r="60" spans="1:7">
      <c r="A60" s="13">
        <v>42064</v>
      </c>
      <c r="B60" s="30">
        <v>0.79998541924234734</v>
      </c>
      <c r="C60" s="29">
        <f>'Sproule - History'!C60</f>
        <v>2.760842133636364</v>
      </c>
      <c r="D60" s="12">
        <f t="shared" si="3"/>
        <v>2.6167734407428931</v>
      </c>
      <c r="E60" s="34">
        <f t="shared" si="4"/>
        <v>0.59526686607157164</v>
      </c>
      <c r="F60" s="35">
        <f t="shared" si="5"/>
        <v>0.74409714446463138</v>
      </c>
      <c r="G60" s="32"/>
    </row>
    <row r="61" spans="1:7">
      <c r="A61" s="13">
        <v>42095</v>
      </c>
      <c r="B61" s="30">
        <v>0.71118258979225368</v>
      </c>
      <c r="C61" s="29">
        <f>'Sproule - History'!C61</f>
        <v>2.65134475047619</v>
      </c>
      <c r="D61" s="12">
        <f t="shared" si="3"/>
        <v>2.5129899463541734</v>
      </c>
      <c r="E61" s="34">
        <f t="shared" si="4"/>
        <v>0.59152135921951399</v>
      </c>
      <c r="F61" s="35">
        <f t="shared" si="5"/>
        <v>0.83174330714747335</v>
      </c>
      <c r="G61" s="32"/>
    </row>
    <row r="62" spans="1:7">
      <c r="A62" s="13">
        <v>42125</v>
      </c>
      <c r="B62" s="30">
        <v>0.7591608929946112</v>
      </c>
      <c r="C62" s="29">
        <f>'Sproule - History'!C62</f>
        <v>2.8977799252631575</v>
      </c>
      <c r="D62" s="12">
        <f t="shared" si="3"/>
        <v>2.7465654240646655</v>
      </c>
      <c r="E62" s="34">
        <f t="shared" si="4"/>
        <v>0.59995100940030799</v>
      </c>
      <c r="F62" s="35">
        <f t="shared" si="5"/>
        <v>0.79028176363737779</v>
      </c>
      <c r="G62" s="32"/>
    </row>
    <row r="63" spans="1:7">
      <c r="A63" s="13">
        <v>42156</v>
      </c>
      <c r="B63" s="30">
        <v>0.74691121613444345</v>
      </c>
      <c r="C63" s="29">
        <f>'Sproule - History'!C63</f>
        <v>2.8032824790476187</v>
      </c>
      <c r="D63" s="12">
        <f t="shared" si="3"/>
        <v>2.6569991267156912</v>
      </c>
      <c r="E63" s="34">
        <f t="shared" si="4"/>
        <v>0.59671859578376973</v>
      </c>
      <c r="F63" s="35">
        <f t="shared" si="5"/>
        <v>0.79891502884642829</v>
      </c>
      <c r="G63" s="32"/>
    </row>
    <row r="64" spans="1:7">
      <c r="A64" s="13">
        <v>42186</v>
      </c>
      <c r="B64" s="30">
        <v>0.72469955780298656</v>
      </c>
      <c r="C64" s="29">
        <f>'Sproule - History'!C64</f>
        <v>2.934112705217391</v>
      </c>
      <c r="D64" s="12">
        <f t="shared" si="3"/>
        <v>2.7810022549338647</v>
      </c>
      <c r="E64" s="34">
        <f t="shared" si="4"/>
        <v>0.60119382153284839</v>
      </c>
      <c r="F64" s="35">
        <f t="shared" si="5"/>
        <v>0.82957663635871315</v>
      </c>
      <c r="G64" s="32"/>
    </row>
    <row r="65" spans="1:8">
      <c r="A65" s="13">
        <v>42217</v>
      </c>
      <c r="B65" s="30">
        <v>0.70740690339375156</v>
      </c>
      <c r="C65" s="29">
        <f>'Sproule - History'!C65</f>
        <v>3.2376694570000004</v>
      </c>
      <c r="D65" s="12">
        <f t="shared" si="3"/>
        <v>3.0687185412601217</v>
      </c>
      <c r="E65" s="34">
        <f t="shared" si="4"/>
        <v>0.61157739291123447</v>
      </c>
      <c r="F65" s="35">
        <f t="shared" si="5"/>
        <v>0.86453410332472092</v>
      </c>
      <c r="G65" s="32"/>
    </row>
    <row r="66" spans="1:8">
      <c r="A66" s="13">
        <v>42248</v>
      </c>
      <c r="B66" s="30">
        <v>0.72958422174840087</v>
      </c>
      <c r="C66" s="29">
        <f>'Sproule - History'!C66</f>
        <v>3.3369701136363634</v>
      </c>
      <c r="D66" s="12">
        <f t="shared" si="3"/>
        <v>3.162837403678421</v>
      </c>
      <c r="E66" s="34">
        <f t="shared" si="4"/>
        <v>0.61497410687015419</v>
      </c>
      <c r="F66" s="35">
        <f t="shared" si="5"/>
        <v>0.84291037078133213</v>
      </c>
      <c r="G66" s="32"/>
    </row>
    <row r="67" spans="1:8">
      <c r="A67" s="13">
        <v>42278</v>
      </c>
      <c r="B67" s="30">
        <v>0.77141316761256584</v>
      </c>
      <c r="C67" s="29">
        <f>'Sproule - History'!C67</f>
        <v>2.8079444045454549</v>
      </c>
      <c r="D67" s="12">
        <f t="shared" si="3"/>
        <v>2.6614177795161651</v>
      </c>
      <c r="E67" s="34">
        <f t="shared" si="4"/>
        <v>0.59687806328328419</v>
      </c>
      <c r="F67" s="35">
        <f t="shared" si="5"/>
        <v>0.77374627287028619</v>
      </c>
      <c r="G67" s="32"/>
    </row>
    <row r="68" spans="1:8">
      <c r="A68" s="13">
        <v>42309</v>
      </c>
      <c r="B68" s="30">
        <v>0.73969928386770867</v>
      </c>
      <c r="C68" s="29">
        <f>'Sproule - History'!C68</f>
        <v>2.8906636219047614</v>
      </c>
      <c r="D68" s="12">
        <f t="shared" si="3"/>
        <v>2.7398204699082349</v>
      </c>
      <c r="E68" s="34">
        <f t="shared" si="4"/>
        <v>0.59970758656936052</v>
      </c>
      <c r="F68" s="35">
        <f t="shared" si="5"/>
        <v>0.81074512257688636</v>
      </c>
      <c r="G68" s="32"/>
    </row>
    <row r="69" spans="1:8">
      <c r="A69" s="13">
        <v>42339</v>
      </c>
      <c r="B69" s="30">
        <v>0.66341654998121646</v>
      </c>
      <c r="C69" s="29">
        <f>'Sproule - History'!C69</f>
        <v>2.9828398104347822</v>
      </c>
      <c r="D69" s="12">
        <f t="shared" si="3"/>
        <v>2.8271866394822163</v>
      </c>
      <c r="E69" s="34">
        <f t="shared" si="4"/>
        <v>0.60286059841102912</v>
      </c>
      <c r="F69" s="35">
        <f t="shared" si="5"/>
        <v>0.90872107189381712</v>
      </c>
      <c r="G69" s="32"/>
    </row>
    <row r="70" spans="1:8">
      <c r="A70" s="13">
        <v>42370</v>
      </c>
      <c r="B70" s="30">
        <v>0.64801203476432345</v>
      </c>
      <c r="C70" s="29">
        <f>'Sproule - History'!C70</f>
        <v>3.206579849000001</v>
      </c>
      <c r="D70" s="12">
        <f t="shared" si="3"/>
        <v>3.0392512785338925</v>
      </c>
      <c r="E70" s="34">
        <f t="shared" si="4"/>
        <v>0.61051393060345094</v>
      </c>
      <c r="F70" s="35">
        <f t="shared" si="5"/>
        <v>0.94213363001119221</v>
      </c>
      <c r="G70" s="32"/>
    </row>
    <row r="71" spans="1:8">
      <c r="A71" s="13">
        <v>42401</v>
      </c>
      <c r="B71" s="30">
        <v>0.62074924349793237</v>
      </c>
      <c r="C71" s="29">
        <f>'Sproule - History'!C71</f>
        <v>2.2797288199999999</v>
      </c>
      <c r="D71" s="12">
        <f t="shared" si="3"/>
        <v>2.1607660052676767</v>
      </c>
      <c r="E71" s="34">
        <f t="shared" si="4"/>
        <v>0.57880973110785106</v>
      </c>
      <c r="F71" s="35">
        <f t="shared" si="5"/>
        <v>0.9324372718462749</v>
      </c>
      <c r="G71" s="32"/>
    </row>
    <row r="72" spans="1:8">
      <c r="A72" s="13">
        <v>42430</v>
      </c>
      <c r="B72" s="30">
        <v>0.63954749356598206</v>
      </c>
      <c r="C72" s="29">
        <f>'Sproule - History'!C72</f>
        <v>1.868737444347826</v>
      </c>
      <c r="D72" s="12">
        <f t="shared" si="3"/>
        <v>1.7712213431234243</v>
      </c>
      <c r="E72" s="34">
        <f t="shared" si="4"/>
        <v>0.56475121236325188</v>
      </c>
      <c r="F72" s="35">
        <f t="shared" si="5"/>
        <v>0.88304812081166661</v>
      </c>
      <c r="G72" s="32"/>
    </row>
    <row r="73" spans="1:8">
      <c r="A73" s="13">
        <v>42461</v>
      </c>
      <c r="B73" s="30">
        <v>0.65376202943091122</v>
      </c>
      <c r="C73" s="29">
        <f>'Sproule - History'!C73</f>
        <v>1.6719327085714282</v>
      </c>
      <c r="D73" s="12">
        <f t="shared" si="3"/>
        <v>1.5846864451958156</v>
      </c>
      <c r="E73" s="34">
        <f t="shared" si="4"/>
        <v>0.55801923882111137</v>
      </c>
      <c r="F73" s="35">
        <f t="shared" si="5"/>
        <v>0.85355100740074741</v>
      </c>
      <c r="G73" s="32"/>
    </row>
    <row r="74" spans="1:8">
      <c r="A74" s="13">
        <v>42491</v>
      </c>
      <c r="B74" s="30">
        <v>0.76365677017749756</v>
      </c>
      <c r="C74" s="29">
        <f>'Sproule - History'!C74</f>
        <v>1.7944306618181822</v>
      </c>
      <c r="D74" s="12">
        <f t="shared" ref="D74:D78" si="6">C74/CONVERT(1,"BTU","J")*1000</f>
        <v>1.7007921024864294</v>
      </c>
      <c r="E74" s="34">
        <f t="shared" si="4"/>
        <v>0.56220944784718097</v>
      </c>
      <c r="F74" s="35">
        <f t="shared" ref="F74:F78" si="7">+E74/$B74</f>
        <v>0.73620698434521314</v>
      </c>
      <c r="G74" s="32"/>
    </row>
    <row r="75" spans="1:8">
      <c r="A75" s="13">
        <v>42522</v>
      </c>
      <c r="B75" s="30">
        <v>0.81325193997769663</v>
      </c>
      <c r="C75" s="29">
        <f>'Sproule - History'!C75</f>
        <v>2.5749065663636364</v>
      </c>
      <c r="D75" s="12">
        <f t="shared" si="6"/>
        <v>2.4405405268066334</v>
      </c>
      <c r="E75" s="34">
        <f t="shared" si="4"/>
        <v>0.58890668721467143</v>
      </c>
      <c r="F75" s="35">
        <f t="shared" si="7"/>
        <v>0.72413806628093891</v>
      </c>
      <c r="G75" s="32"/>
    </row>
    <row r="76" spans="1:8">
      <c r="A76" s="13">
        <v>42552</v>
      </c>
      <c r="B76" s="30">
        <v>0.78038981702604326</v>
      </c>
      <c r="C76" s="29">
        <f>'Sproule - History'!C76</f>
        <v>3.009788224761905</v>
      </c>
      <c r="D76" s="12">
        <f t="shared" si="6"/>
        <v>2.8527288079467601</v>
      </c>
      <c r="E76" s="34">
        <f t="shared" si="4"/>
        <v>0.60378240555930307</v>
      </c>
      <c r="F76" s="35">
        <f t="shared" si="7"/>
        <v>0.77369334195086448</v>
      </c>
      <c r="G76" s="32"/>
    </row>
    <row r="77" spans="1:8">
      <c r="A77" s="13">
        <v>42583</v>
      </c>
      <c r="B77" s="30">
        <v>0.7690058548969595</v>
      </c>
      <c r="C77" s="29">
        <f>'Sproule - History'!C77</f>
        <v>3.2810162790476189</v>
      </c>
      <c r="D77" s="12">
        <f t="shared" si="6"/>
        <v>3.1098034013080293</v>
      </c>
      <c r="E77" s="34">
        <f t="shared" si="4"/>
        <v>0.61306012988912917</v>
      </c>
      <c r="F77" s="35">
        <f t="shared" si="7"/>
        <v>0.79721126436842826</v>
      </c>
      <c r="G77" s="32"/>
    </row>
    <row r="78" spans="1:8">
      <c r="A78" s="13">
        <v>42614</v>
      </c>
      <c r="B78" s="30">
        <v>0.75983759573263177</v>
      </c>
      <c r="C78" s="29">
        <f>'Sproule - History'!C78</f>
        <v>3.4798923818181815</v>
      </c>
      <c r="D78" s="12">
        <f t="shared" si="6"/>
        <v>3.2983015763351591</v>
      </c>
      <c r="E78" s="34">
        <f t="shared" si="4"/>
        <v>0.6198629573553166</v>
      </c>
      <c r="F78" s="35">
        <f t="shared" si="7"/>
        <v>0.81578347904416038</v>
      </c>
      <c r="G78" s="32"/>
    </row>
    <row r="79" spans="1:8">
      <c r="A79" s="13">
        <v>42644</v>
      </c>
      <c r="B79" s="30">
        <v>0.83143924673494873</v>
      </c>
      <c r="C79" s="29"/>
      <c r="D79" s="12"/>
      <c r="E79" s="34"/>
      <c r="F79" s="12"/>
      <c r="G79" s="34"/>
      <c r="H79" s="15"/>
    </row>
    <row r="80" spans="1:8">
      <c r="B80" s="13"/>
      <c r="C80" s="28"/>
      <c r="H80" s="1"/>
    </row>
  </sheetData>
  <conditionalFormatting sqref="F10:F78">
    <cfRule type="cellIs" dxfId="0" priority="1" operator="lessThan">
      <formula>0.756</formula>
    </cfRule>
  </conditionalFormatting>
  <printOptions horizontalCentered="1"/>
  <pageMargins left="0.7" right="0.7" top="0.75" bottom="0.75" header="0.3" footer="0.3"/>
  <pageSetup orientation="portrait" r:id="rId1"/>
  <headerFooter>
    <oddHeader>&amp;R&amp;"Arial,Bold"JM-AEY-2-1
Attachment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84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79" sqref="B79"/>
    </sheetView>
  </sheetViews>
  <sheetFormatPr defaultColWidth="9.140625" defaultRowHeight="11.25"/>
  <cols>
    <col min="1" max="1" width="10.28515625" style="5" customWidth="1"/>
    <col min="2" max="3" width="21.85546875" style="8" customWidth="1"/>
    <col min="4" max="6" width="9.140625" style="8"/>
    <col min="7" max="16384" width="9.140625" style="5"/>
  </cols>
  <sheetData>
    <row r="1" spans="1:9">
      <c r="A1" s="43"/>
      <c r="B1" s="25" t="s">
        <v>0</v>
      </c>
      <c r="C1" s="25"/>
    </row>
    <row r="2" spans="1:9" ht="11.25" customHeight="1">
      <c r="A2" s="50"/>
      <c r="B2" s="25" t="s">
        <v>18</v>
      </c>
      <c r="C2" s="25"/>
      <c r="D2" s="43"/>
      <c r="E2" s="43"/>
      <c r="F2" s="43"/>
    </row>
    <row r="3" spans="1:9">
      <c r="A3" s="43"/>
      <c r="B3" s="25" t="s">
        <v>19</v>
      </c>
      <c r="C3" s="25"/>
      <c r="D3" s="43"/>
      <c r="E3" s="43"/>
      <c r="F3" s="43"/>
    </row>
    <row r="4" spans="1:9">
      <c r="A4" s="3"/>
      <c r="B4" s="4"/>
      <c r="C4" s="4" t="s">
        <v>20</v>
      </c>
      <c r="D4" s="4"/>
      <c r="E4" s="4"/>
      <c r="F4" s="4"/>
      <c r="G4" s="4"/>
    </row>
    <row r="5" spans="1:9">
      <c r="A5" s="6"/>
      <c r="B5" s="4" t="s">
        <v>20</v>
      </c>
      <c r="C5" s="4" t="s">
        <v>21</v>
      </c>
      <c r="D5" s="4"/>
      <c r="E5" s="7"/>
      <c r="F5" s="4"/>
      <c r="G5" s="4"/>
      <c r="H5" s="4"/>
      <c r="I5" s="4"/>
    </row>
    <row r="6" spans="1:9">
      <c r="A6" s="4"/>
      <c r="B6" s="4" t="s">
        <v>23</v>
      </c>
      <c r="C6" s="4" t="s">
        <v>22</v>
      </c>
      <c r="D6" s="4"/>
      <c r="E6" s="4"/>
      <c r="F6" s="4"/>
      <c r="G6" s="8"/>
      <c r="H6" s="8"/>
      <c r="I6" s="4"/>
    </row>
    <row r="7" spans="1:9">
      <c r="A7" s="4"/>
      <c r="B7" s="4" t="s">
        <v>24</v>
      </c>
      <c r="C7" s="4" t="s">
        <v>25</v>
      </c>
      <c r="D7" s="4"/>
      <c r="E7" s="4"/>
      <c r="F7" s="4"/>
      <c r="G7" s="8"/>
      <c r="H7" s="8"/>
      <c r="I7" s="4"/>
    </row>
    <row r="8" spans="1:9" s="11" customFormat="1">
      <c r="A8" s="9" t="s">
        <v>1</v>
      </c>
      <c r="B8" s="9" t="s">
        <v>26</v>
      </c>
      <c r="C8" s="9" t="s">
        <v>26</v>
      </c>
      <c r="D8" s="9"/>
      <c r="E8" s="9"/>
      <c r="F8" s="9"/>
      <c r="G8" s="10"/>
      <c r="H8" s="10"/>
      <c r="I8" s="9"/>
    </row>
    <row r="9" spans="1:9">
      <c r="A9" s="4"/>
      <c r="B9" s="4"/>
      <c r="C9" s="4"/>
      <c r="D9" s="4"/>
      <c r="E9" s="4"/>
      <c r="F9" s="4"/>
      <c r="G9" s="8"/>
      <c r="H9" s="8"/>
      <c r="I9" s="4"/>
    </row>
    <row r="10" spans="1:9">
      <c r="A10" s="47">
        <v>40544</v>
      </c>
      <c r="B10" s="7">
        <v>3.6805540000000003</v>
      </c>
      <c r="C10" s="4">
        <v>4.1762160000000002</v>
      </c>
      <c r="G10" s="8"/>
    </row>
    <row r="11" spans="1:9">
      <c r="A11" s="47">
        <v>40575</v>
      </c>
      <c r="B11" s="7">
        <v>3.6489159999999998</v>
      </c>
      <c r="C11" s="4">
        <v>4.0391180000000002</v>
      </c>
      <c r="G11" s="8"/>
    </row>
    <row r="12" spans="1:9">
      <c r="A12" s="47">
        <v>40603</v>
      </c>
      <c r="B12" s="7">
        <v>3.2376219999999996</v>
      </c>
      <c r="C12" s="4">
        <v>3.7227379999999997</v>
      </c>
      <c r="G12" s="8"/>
    </row>
    <row r="13" spans="1:9">
      <c r="A13" s="47">
        <v>40634</v>
      </c>
      <c r="B13" s="7">
        <v>3.3114440000000003</v>
      </c>
      <c r="C13" s="4">
        <v>3.859836</v>
      </c>
      <c r="G13" s="8"/>
    </row>
    <row r="14" spans="1:9">
      <c r="A14" s="47">
        <v>40664</v>
      </c>
      <c r="B14" s="7">
        <v>3.3008979999999997</v>
      </c>
      <c r="C14" s="4">
        <v>3.8703819999999998</v>
      </c>
      <c r="G14" s="8"/>
    </row>
    <row r="15" spans="1:9">
      <c r="A15" s="47">
        <v>40695</v>
      </c>
      <c r="B15" s="7">
        <v>3.6383700000000001</v>
      </c>
      <c r="C15" s="4">
        <v>3.9336579999999999</v>
      </c>
      <c r="G15" s="8"/>
    </row>
    <row r="16" spans="1:9">
      <c r="A16" s="47">
        <v>40725</v>
      </c>
      <c r="B16" s="7">
        <v>3.7227379999999997</v>
      </c>
      <c r="C16" s="4">
        <v>3.8176520000000003</v>
      </c>
      <c r="G16" s="8"/>
    </row>
    <row r="17" spans="1:7">
      <c r="A17" s="47">
        <v>40756</v>
      </c>
      <c r="B17" s="7">
        <v>3.3114440000000003</v>
      </c>
      <c r="C17" s="4">
        <v>3.8914739999999997</v>
      </c>
      <c r="G17" s="8"/>
    </row>
    <row r="18" spans="1:7">
      <c r="A18" s="47">
        <v>40787</v>
      </c>
      <c r="B18" s="7">
        <v>3.2270759999999998</v>
      </c>
      <c r="C18" s="4">
        <v>3.7227379999999997</v>
      </c>
      <c r="G18" s="8"/>
    </row>
    <row r="19" spans="1:7">
      <c r="A19" s="47">
        <v>40817</v>
      </c>
      <c r="B19" s="7">
        <v>3.2692600000000001</v>
      </c>
      <c r="C19" s="4">
        <v>3.775468</v>
      </c>
      <c r="G19" s="8"/>
    </row>
    <row r="20" spans="1:7">
      <c r="A20" s="47">
        <v>40848</v>
      </c>
      <c r="B20" s="7">
        <v>3.068886</v>
      </c>
      <c r="C20" s="4">
        <v>3.7543760000000002</v>
      </c>
      <c r="G20" s="8"/>
    </row>
    <row r="21" spans="1:7">
      <c r="A21" s="48">
        <v>40878</v>
      </c>
      <c r="B21" s="49">
        <v>3.2798059999999998</v>
      </c>
      <c r="C21" s="9">
        <v>4.0391180000000002</v>
      </c>
      <c r="G21" s="8"/>
    </row>
    <row r="22" spans="1:7">
      <c r="A22" s="47">
        <v>40909</v>
      </c>
      <c r="B22" s="7">
        <v>2.9423339999999998</v>
      </c>
      <c r="C22" s="4">
        <v>3.5012719999999997</v>
      </c>
      <c r="G22" s="8"/>
    </row>
    <row r="23" spans="1:7">
      <c r="A23" s="47">
        <v>40940</v>
      </c>
      <c r="B23" s="7">
        <v>2.393942</v>
      </c>
      <c r="C23" s="4">
        <v>2.7630520000000001</v>
      </c>
      <c r="G23" s="8"/>
    </row>
    <row r="24" spans="1:7">
      <c r="A24" s="47">
        <v>40969</v>
      </c>
      <c r="B24" s="7">
        <v>2.0775619999999999</v>
      </c>
      <c r="C24" s="4">
        <v>2.4572180000000001</v>
      </c>
      <c r="G24" s="8"/>
    </row>
    <row r="25" spans="1:7">
      <c r="A25" s="47">
        <v>41000</v>
      </c>
      <c r="B25" s="7">
        <v>1.803366</v>
      </c>
      <c r="C25" s="4">
        <v>1.940464</v>
      </c>
      <c r="G25" s="8"/>
    </row>
    <row r="26" spans="1:7">
      <c r="A26" s="47">
        <v>41030</v>
      </c>
      <c r="B26" s="7">
        <v>1.602992</v>
      </c>
      <c r="C26" s="4">
        <v>1.856096</v>
      </c>
      <c r="G26" s="8"/>
    </row>
    <row r="27" spans="1:7">
      <c r="A27" s="47">
        <v>41061</v>
      </c>
      <c r="B27" s="7">
        <v>2.0775619999999999</v>
      </c>
      <c r="C27" s="4">
        <v>2.2884819999999997</v>
      </c>
      <c r="G27" s="8"/>
    </row>
    <row r="28" spans="1:7">
      <c r="A28" s="47">
        <v>41091</v>
      </c>
      <c r="B28" s="7">
        <v>1.9615560000000001</v>
      </c>
      <c r="C28" s="4">
        <v>2.4677639999999998</v>
      </c>
      <c r="G28" s="8"/>
    </row>
    <row r="29" spans="1:7">
      <c r="A29" s="47">
        <v>41122</v>
      </c>
      <c r="B29" s="7">
        <v>2.3517579999999998</v>
      </c>
      <c r="C29" s="4">
        <v>2.7208679999999998</v>
      </c>
      <c r="G29" s="8"/>
    </row>
    <row r="30" spans="1:7">
      <c r="A30" s="47">
        <v>41153</v>
      </c>
      <c r="B30" s="7">
        <v>2.2041139999999997</v>
      </c>
      <c r="C30" s="4">
        <v>2.393942</v>
      </c>
      <c r="G30" s="8"/>
    </row>
    <row r="31" spans="1:7">
      <c r="A31" s="47">
        <v>41183</v>
      </c>
      <c r="B31" s="7">
        <v>2.3833959999999998</v>
      </c>
      <c r="C31" s="4">
        <v>2.868512</v>
      </c>
      <c r="G31" s="8"/>
    </row>
    <row r="32" spans="1:7">
      <c r="A32" s="47">
        <v>41214</v>
      </c>
      <c r="B32" s="7">
        <v>3.3008979999999997</v>
      </c>
      <c r="C32" s="4">
        <v>3.9231120000000002</v>
      </c>
      <c r="G32" s="8"/>
    </row>
    <row r="33" spans="1:7">
      <c r="A33" s="48">
        <v>41244</v>
      </c>
      <c r="B33" s="49">
        <v>3.4274499999999999</v>
      </c>
      <c r="C33" s="9">
        <v>3.9547499999999998</v>
      </c>
      <c r="G33" s="8"/>
    </row>
    <row r="34" spans="1:7">
      <c r="A34" s="47">
        <v>41275</v>
      </c>
      <c r="B34" s="7">
        <v>3.0583399999999998</v>
      </c>
      <c r="C34" s="4">
        <v>3.5540020000000001</v>
      </c>
      <c r="G34" s="8"/>
    </row>
    <row r="35" spans="1:7">
      <c r="A35" s="47">
        <v>41306</v>
      </c>
      <c r="B35" s="7">
        <v>2.868512</v>
      </c>
      <c r="C35" s="4">
        <v>3.6172780000000002</v>
      </c>
      <c r="G35" s="8"/>
    </row>
    <row r="36" spans="1:7">
      <c r="A36" s="47">
        <v>41334</v>
      </c>
      <c r="B36" s="7">
        <v>2.8579659999999998</v>
      </c>
      <c r="C36" s="4">
        <v>3.5434559999999999</v>
      </c>
      <c r="G36" s="8"/>
    </row>
    <row r="37" spans="1:7">
      <c r="A37" s="47">
        <v>41365</v>
      </c>
      <c r="B37" s="7">
        <v>3.2376219999999996</v>
      </c>
      <c r="C37" s="4">
        <v>4.0074800000000002</v>
      </c>
      <c r="G37" s="8"/>
    </row>
    <row r="38" spans="1:7">
      <c r="A38" s="47">
        <v>41395</v>
      </c>
      <c r="B38" s="7">
        <v>3.4801799999999998</v>
      </c>
      <c r="C38" s="4">
        <v>3.996934</v>
      </c>
      <c r="G38" s="8"/>
    </row>
    <row r="39" spans="1:7">
      <c r="A39" s="47">
        <v>41426</v>
      </c>
      <c r="B39" s="7">
        <v>3.3727426249999994</v>
      </c>
      <c r="C39" s="7">
        <v>3.658758933333333</v>
      </c>
      <c r="G39" s="8"/>
    </row>
    <row r="40" spans="1:7">
      <c r="A40" s="47">
        <v>41456</v>
      </c>
      <c r="B40" s="7">
        <v>2.8790580000000001</v>
      </c>
      <c r="C40" s="7">
        <v>3.5405798181818189</v>
      </c>
      <c r="G40" s="8"/>
    </row>
    <row r="41" spans="1:7">
      <c r="A41" s="47">
        <v>41487</v>
      </c>
      <c r="B41" s="7">
        <v>2.5521320000000003</v>
      </c>
      <c r="C41" s="7">
        <v>3.1995392222222225</v>
      </c>
      <c r="G41" s="8"/>
    </row>
    <row r="42" spans="1:7">
      <c r="A42" s="47">
        <v>41518</v>
      </c>
      <c r="B42" s="7">
        <v>2.7285378181818176</v>
      </c>
      <c r="C42" s="7">
        <v>3.5540020000000001</v>
      </c>
      <c r="G42" s="8"/>
    </row>
    <row r="43" spans="1:7">
      <c r="A43" s="47">
        <v>41548</v>
      </c>
      <c r="B43" s="7">
        <v>3.2194439132908359</v>
      </c>
      <c r="C43" s="7">
        <v>3.9530927714285711</v>
      </c>
      <c r="G43" s="8"/>
    </row>
    <row r="44" spans="1:7">
      <c r="A44" s="47">
        <v>41579</v>
      </c>
      <c r="B44" s="7">
        <v>3.2246355532249606</v>
      </c>
      <c r="C44" s="7">
        <v>4.139969397999999</v>
      </c>
      <c r="G44" s="8"/>
    </row>
    <row r="45" spans="1:7" s="11" customFormat="1">
      <c r="A45" s="48">
        <v>41609</v>
      </c>
      <c r="B45" s="49">
        <v>3.8062717871112159</v>
      </c>
      <c r="C45" s="49">
        <v>5.3342818472727274</v>
      </c>
      <c r="D45" s="10"/>
      <c r="E45" s="10"/>
      <c r="F45" s="10"/>
      <c r="G45" s="10"/>
    </row>
    <row r="46" spans="1:7">
      <c r="A46" s="47">
        <v>41640</v>
      </c>
      <c r="B46" s="7">
        <v>4.0970585858969919</v>
      </c>
      <c r="C46" s="7">
        <v>5.0253203121739123</v>
      </c>
      <c r="G46" s="8"/>
    </row>
    <row r="47" spans="1:7">
      <c r="A47" s="47">
        <v>41671</v>
      </c>
      <c r="B47" s="7">
        <v>7.0311804008908689</v>
      </c>
      <c r="C47" s="7">
        <v>8.3290409719999996</v>
      </c>
      <c r="G47" s="8"/>
    </row>
    <row r="48" spans="1:7">
      <c r="A48" s="47">
        <v>41699</v>
      </c>
      <c r="B48" s="7">
        <v>4.747129671259688</v>
      </c>
      <c r="C48" s="7">
        <v>5.2681172019999991</v>
      </c>
      <c r="G48" s="8"/>
    </row>
    <row r="49" spans="1:7">
      <c r="A49" s="47">
        <v>41730</v>
      </c>
      <c r="B49" s="7">
        <v>4.4262468712686296</v>
      </c>
      <c r="C49" s="7">
        <v>4.8964776685714293</v>
      </c>
      <c r="G49" s="8"/>
    </row>
    <row r="50" spans="1:7">
      <c r="A50" s="47">
        <v>41760</v>
      </c>
      <c r="B50" s="7">
        <v>4.1766869282857488</v>
      </c>
      <c r="C50" s="7">
        <v>4.720025283636363</v>
      </c>
      <c r="G50" s="8"/>
    </row>
    <row r="51" spans="1:7">
      <c r="A51" s="47">
        <v>41791</v>
      </c>
      <c r="B51" s="7">
        <v>4.5282376183663748</v>
      </c>
      <c r="C51" s="7">
        <v>4.7558090942857127</v>
      </c>
      <c r="G51" s="8"/>
    </row>
    <row r="52" spans="1:7">
      <c r="A52" s="47">
        <v>41821</v>
      </c>
      <c r="B52" s="7">
        <v>3.860064595623927</v>
      </c>
      <c r="C52" s="7">
        <v>4.2083308626086966</v>
      </c>
      <c r="G52" s="8"/>
    </row>
    <row r="53" spans="1:7">
      <c r="A53" s="47">
        <v>41852</v>
      </c>
      <c r="B53" s="7">
        <v>3.6639116594540608</v>
      </c>
      <c r="C53" s="7">
        <v>4.1263535076190472</v>
      </c>
      <c r="G53" s="8"/>
    </row>
    <row r="54" spans="1:7">
      <c r="A54" s="47">
        <v>41883</v>
      </c>
      <c r="B54" s="7">
        <v>3.7276289975406356</v>
      </c>
      <c r="C54" s="7">
        <v>4.1519250466666673</v>
      </c>
      <c r="G54" s="8"/>
    </row>
    <row r="55" spans="1:7">
      <c r="A55" s="47">
        <v>41913</v>
      </c>
      <c r="B55" s="7">
        <v>3.3795633605054816</v>
      </c>
      <c r="C55" s="7">
        <v>3.9239648504347837</v>
      </c>
      <c r="G55" s="8"/>
    </row>
    <row r="56" spans="1:7">
      <c r="A56" s="47">
        <v>41944</v>
      </c>
      <c r="B56" s="7">
        <v>3.6832232332045365</v>
      </c>
      <c r="C56" s="7">
        <v>4.6072626580000007</v>
      </c>
      <c r="G56" s="8"/>
    </row>
    <row r="57" spans="1:7" s="11" customFormat="1">
      <c r="A57" s="48">
        <v>41974</v>
      </c>
      <c r="B57" s="49">
        <v>2.5790358845671277</v>
      </c>
      <c r="C57" s="49">
        <v>3.8464953100000003</v>
      </c>
      <c r="D57" s="10"/>
      <c r="E57" s="10"/>
      <c r="F57" s="10"/>
      <c r="G57" s="10"/>
    </row>
    <row r="58" spans="1:7">
      <c r="A58" s="47">
        <v>42005</v>
      </c>
      <c r="B58" s="7">
        <v>2.4440903017940498</v>
      </c>
      <c r="C58" s="7">
        <v>3.2752870389999993</v>
      </c>
      <c r="G58" s="8"/>
    </row>
    <row r="59" spans="1:7">
      <c r="A59" s="47">
        <v>42036</v>
      </c>
      <c r="B59" s="7">
        <v>2.3232369320774295</v>
      </c>
      <c r="C59" s="7">
        <v>2.9190062480000005</v>
      </c>
      <c r="G59" s="8"/>
    </row>
    <row r="60" spans="1:7">
      <c r="A60" s="47">
        <v>42064</v>
      </c>
      <c r="B60" s="7">
        <v>1.8226176281757309</v>
      </c>
      <c r="C60" s="7">
        <v>2.760842133636364</v>
      </c>
      <c r="G60" s="8"/>
    </row>
    <row r="61" spans="1:7">
      <c r="A61" s="47">
        <v>42095</v>
      </c>
      <c r="B61" s="7">
        <v>1.7497634532619957</v>
      </c>
      <c r="C61" s="7">
        <v>2.65134475047619</v>
      </c>
      <c r="G61" s="8"/>
    </row>
    <row r="62" spans="1:7">
      <c r="A62" s="47">
        <v>42125</v>
      </c>
      <c r="B62" s="7">
        <v>2.3173456221648285</v>
      </c>
      <c r="C62" s="7">
        <v>2.8977799252631575</v>
      </c>
      <c r="G62" s="8"/>
    </row>
    <row r="63" spans="1:7">
      <c r="A63" s="47">
        <v>42156</v>
      </c>
      <c r="B63" s="7">
        <v>2.2944461514887253</v>
      </c>
      <c r="C63" s="7">
        <v>2.8032824790476187</v>
      </c>
      <c r="G63" s="8"/>
    </row>
    <row r="64" spans="1:7">
      <c r="A64" s="47">
        <v>42186</v>
      </c>
      <c r="B64" s="7">
        <v>2.3521052807972027</v>
      </c>
      <c r="C64" s="7">
        <v>2.934112705217391</v>
      </c>
      <c r="G64" s="8"/>
    </row>
    <row r="65" spans="1:7">
      <c r="A65" s="47">
        <v>42217</v>
      </c>
      <c r="B65" s="8">
        <v>1.5925133622901775</v>
      </c>
      <c r="C65" s="8">
        <v>3.2376694570000004</v>
      </c>
      <c r="G65" s="8"/>
    </row>
    <row r="66" spans="1:7">
      <c r="A66" s="47">
        <v>42248</v>
      </c>
      <c r="B66" s="8">
        <v>1.4774136724499893</v>
      </c>
      <c r="C66" s="8">
        <v>3.3369701136363634</v>
      </c>
      <c r="G66" s="8"/>
    </row>
    <row r="67" spans="1:7">
      <c r="A67" s="47">
        <v>42278</v>
      </c>
      <c r="B67" s="8">
        <v>0.98145188600217437</v>
      </c>
      <c r="C67" s="8">
        <v>2.8079444045454549</v>
      </c>
      <c r="G67" s="8"/>
    </row>
    <row r="68" spans="1:7">
      <c r="A68" s="47">
        <v>42309</v>
      </c>
      <c r="B68" s="8">
        <v>0.8790757949301472</v>
      </c>
      <c r="C68" s="8">
        <v>2.8906636219047614</v>
      </c>
      <c r="G68" s="8"/>
    </row>
    <row r="69" spans="1:7">
      <c r="A69" s="48">
        <v>42339</v>
      </c>
      <c r="B69" s="10">
        <v>1.4771548486329871</v>
      </c>
      <c r="C69" s="10">
        <v>2.9828398104347822</v>
      </c>
      <c r="G69" s="8"/>
    </row>
    <row r="70" spans="1:7">
      <c r="A70" s="47">
        <v>42370</v>
      </c>
      <c r="B70" s="8">
        <v>1.8710157772245082</v>
      </c>
      <c r="C70" s="8">
        <v>3.206579849000001</v>
      </c>
      <c r="G70" s="8"/>
    </row>
    <row r="71" spans="1:7">
      <c r="A71" s="47">
        <v>42401</v>
      </c>
      <c r="B71" s="8">
        <v>1.3928083631014916</v>
      </c>
      <c r="C71" s="8">
        <v>2.2797288199999999</v>
      </c>
      <c r="G71" s="8"/>
    </row>
    <row r="72" spans="1:7">
      <c r="A72" s="47">
        <v>42430</v>
      </c>
      <c r="B72" s="8">
        <v>0.95877674084709252</v>
      </c>
      <c r="C72" s="8">
        <v>1.868737444347826</v>
      </c>
      <c r="G72" s="8"/>
    </row>
    <row r="73" spans="1:7">
      <c r="A73" s="47">
        <v>42461</v>
      </c>
      <c r="B73" s="8">
        <v>0.95416442969398241</v>
      </c>
      <c r="C73" s="8">
        <v>1.6719327085714282</v>
      </c>
      <c r="G73" s="8"/>
    </row>
    <row r="74" spans="1:7">
      <c r="A74" s="47">
        <v>42491</v>
      </c>
      <c r="B74" s="8">
        <v>0.92147527380370886</v>
      </c>
      <c r="C74" s="8">
        <v>1.7944306618181822</v>
      </c>
      <c r="G74" s="8"/>
    </row>
    <row r="75" spans="1:7">
      <c r="A75" s="47">
        <v>42522</v>
      </c>
      <c r="B75" s="8">
        <v>1.7538061402018614</v>
      </c>
      <c r="C75" s="8">
        <v>2.5749065663636364</v>
      </c>
      <c r="G75" s="8"/>
    </row>
    <row r="76" spans="1:7">
      <c r="A76" s="47">
        <v>42552</v>
      </c>
      <c r="B76" s="8">
        <v>2.2045860853155874</v>
      </c>
      <c r="C76" s="8">
        <v>3.009788224761905</v>
      </c>
      <c r="G76" s="8"/>
    </row>
    <row r="77" spans="1:7">
      <c r="A77" s="47">
        <v>42583</v>
      </c>
      <c r="B77" s="8">
        <v>1.8188106770313999</v>
      </c>
      <c r="C77" s="8">
        <v>3.2810162790476189</v>
      </c>
      <c r="G77" s="8"/>
    </row>
    <row r="78" spans="1:7">
      <c r="A78" s="47">
        <v>42614</v>
      </c>
      <c r="B78" s="8">
        <v>1.9833104260750052</v>
      </c>
      <c r="C78" s="8">
        <v>3.4798923818181815</v>
      </c>
      <c r="G78" s="8"/>
    </row>
    <row r="79" spans="1:7">
      <c r="A79" s="47">
        <v>42644</v>
      </c>
      <c r="G79" s="8"/>
    </row>
    <row r="80" spans="1:7">
      <c r="A80" s="47">
        <v>42675</v>
      </c>
      <c r="G80" s="8"/>
    </row>
    <row r="81" spans="1:7">
      <c r="A81" s="47">
        <v>42705</v>
      </c>
      <c r="G81" s="8"/>
    </row>
    <row r="82" spans="1:7">
      <c r="A82" s="47"/>
      <c r="G82" s="8"/>
    </row>
    <row r="83" spans="1:7">
      <c r="B83" s="5"/>
      <c r="C83" s="5"/>
      <c r="D83" s="5"/>
      <c r="E83" s="5"/>
      <c r="F83" s="5"/>
    </row>
    <row r="84" spans="1:7">
      <c r="B84" s="5"/>
      <c r="C84" s="5"/>
      <c r="D84" s="5"/>
      <c r="E84" s="5"/>
      <c r="F84" s="5"/>
    </row>
  </sheetData>
  <printOptions horizontalCentered="1"/>
  <pageMargins left="0.7" right="0.7" top="0.75" bottom="0.75" header="0.3" footer="0.3"/>
  <pageSetup orientation="portrait" r:id="rId1"/>
  <headerFooter>
    <oddHeader>&amp;R&amp;"Arial,Bold"JM-AEY-2-1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Altagas - Westcoast</vt:lpstr>
      <vt:lpstr>Fortis - Sumas</vt:lpstr>
      <vt:lpstr>Sproule - History</vt:lpstr>
      <vt:lpstr>'Altagas - Westcoast'!Print_Titles</vt:lpstr>
      <vt:lpstr>'Fortis - Sumas'!Print_Titles</vt:lpstr>
      <vt:lpstr>'Sproule - History'!Print_Titles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2016-11-03T02:04:07Z</dcterms:created>
  <dcterms:modified xsi:type="dcterms:W3CDTF">2016-11-17T19:58:54Z</dcterms:modified>
</cp:coreProperties>
</file>