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najmidinov\Downloads\"/>
    </mc:Choice>
  </mc:AlternateContent>
  <xr:revisionPtr revIDLastSave="0" documentId="13_ncr:1_{06264202-A1B3-4A53-A18F-FA2E06EDDB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PVA Balance" sheetId="4" r:id="rId1"/>
    <sheet name="AEY FPV 2025" sheetId="9" r:id="rId2"/>
    <sheet name="YEC FPV 2025" sheetId="7" r:id="rId3"/>
    <sheet name="YEC Secondary Sales" sheetId="8" r:id="rId4"/>
  </sheets>
  <definedNames>
    <definedName name="\A" localSheetId="1">#REF!</definedName>
    <definedName name="\A" localSheetId="3">#REF!</definedName>
    <definedName name="\A">#REF!</definedName>
    <definedName name="\B">#REF!</definedName>
    <definedName name="\C">#REF!</definedName>
    <definedName name="\change">#REF!</definedName>
    <definedName name="\D">#REF!</definedName>
    <definedName name="\dd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1">#REF!</definedName>
    <definedName name="\t" localSheetId="0">#REF!</definedName>
    <definedName name="\t" localSheetId="2">'YEC FPV 2025'!#REF!</definedName>
    <definedName name="\t" localSheetId="3">#REF!</definedName>
    <definedName name="\t">#REF!</definedName>
    <definedName name="\U" localSheetId="1">#REF!</definedName>
    <definedName name="\U" localSheetId="3">#REF!</definedName>
    <definedName name="\U">#REF!</definedName>
    <definedName name="\V">#REF!</definedName>
    <definedName name="\W">#REF!</definedName>
    <definedName name="\Y" localSheetId="3">#REF!</definedName>
    <definedName name="\Y">#REF!</definedName>
    <definedName name="\Z">#REF!</definedName>
    <definedName name="\zz">#REF!</definedName>
    <definedName name="__________TOT0009">#REF!</definedName>
    <definedName name="__________TOT0011">#REF!</definedName>
    <definedName name="__________TOT0012">#REF!</definedName>
    <definedName name="_________2006_06_FR_MR_DR_A_G">#REF!</definedName>
    <definedName name="_________TOT0099">#REF!</definedName>
    <definedName name="_________TX0001">#REF!,#REF!</definedName>
    <definedName name="_________TX0004">#REF!,#REF!</definedName>
    <definedName name="________2006_06_FR_MR_DR_A_G">#REF!</definedName>
    <definedName name="________TOT0009">#REF!</definedName>
    <definedName name="________TOT0011">#REF!</definedName>
    <definedName name="________TOT0012">#REF!</definedName>
    <definedName name="________TOT0099">#REF!</definedName>
    <definedName name="________TX0001">#REF!,#REF!</definedName>
    <definedName name="________TX0004">#REF!,#REF!</definedName>
    <definedName name="_______2006_06_FR_MR_DR_A_G">#REF!</definedName>
    <definedName name="_______TOT0009">#REF!</definedName>
    <definedName name="_______TOT0011">#REF!</definedName>
    <definedName name="_______TOT0012">#REF!</definedName>
    <definedName name="_______TOT0099">#REF!</definedName>
    <definedName name="_______TX0001">#REF!,#REF!</definedName>
    <definedName name="_______TX0004">#REF!,#REF!</definedName>
    <definedName name="______2006_06_FR_MR_DR_A_G">#REF!</definedName>
    <definedName name="______TOT0009">#REF!</definedName>
    <definedName name="______TOT0011">#REF!</definedName>
    <definedName name="______TOT0012">#REF!</definedName>
    <definedName name="______TOT0099">#REF!</definedName>
    <definedName name="______TX0001">#REF!,#REF!</definedName>
    <definedName name="______TX0004">#REF!,#REF!</definedName>
    <definedName name="_____2006_06_FR_MR_DR_A_G">#REF!</definedName>
    <definedName name="_____TOT0009">#REF!</definedName>
    <definedName name="_____TOT0011">#REF!</definedName>
    <definedName name="_____TOT0012">#REF!</definedName>
    <definedName name="_____TOT0099">#REF!</definedName>
    <definedName name="_____TX0001">#REF!,#REF!</definedName>
    <definedName name="_____TX0004">#REF!,#REF!</definedName>
    <definedName name="____2006_06_FR_MR_DR_A_G">#REF!</definedName>
    <definedName name="____TOT0009">#REF!</definedName>
    <definedName name="____TOT0011">#REF!</definedName>
    <definedName name="____TOT0012">#REF!</definedName>
    <definedName name="____TOT0099">#REF!</definedName>
    <definedName name="____TX0001">#REF!,#REF!</definedName>
    <definedName name="____TX0004">#REF!,#REF!</definedName>
    <definedName name="___2006_06_FR_MR_DR_A_G">#REF!</definedName>
    <definedName name="___AIF1">#N/A</definedName>
    <definedName name="___AIF2">#N/A</definedName>
    <definedName name="___BM359439">#REF!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at98">#REF!</definedName>
    <definedName name="___rat99">#REF!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c259" localSheetId="3">#REF!</definedName>
    <definedName name="___Sc259">#REF!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TOT0009">#REF!</definedName>
    <definedName name="___TOT0011">#REF!</definedName>
    <definedName name="___TOT0012">#REF!</definedName>
    <definedName name="___TOT0099">#REF!</definedName>
    <definedName name="___TX0001">#REF!,#REF!</definedName>
    <definedName name="___TX0004">#REF!,#REF!</definedName>
    <definedName name="___WD2">#N/A</definedName>
    <definedName name="___WD4">#N/A</definedName>
    <definedName name="___WD5">#N/A</definedName>
    <definedName name="___WD6">#N/A</definedName>
    <definedName name="__1_0Pag">#REF!</definedName>
    <definedName name="__2_0Pag">#REF!</definedName>
    <definedName name="__2006_06_FR_MR_DR_A_G">#REF!</definedName>
    <definedName name="__2Pag">#REF!</definedName>
    <definedName name="__3_0Slide_Full_Y">#REF!</definedName>
    <definedName name="__4Pag">#REF!</definedName>
    <definedName name="__4Slide_Full_Y">#REF!</definedName>
    <definedName name="__6_0Slide_Full_Y">#REF!</definedName>
    <definedName name="__8Slide_Full_Y">#REF!</definedName>
    <definedName name="__AIF1">#N/A</definedName>
    <definedName name="__AIF2">#N/A</definedName>
    <definedName name="__BM359439">#REF!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at98">#REF!</definedName>
    <definedName name="__rat99">#REF!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c1642" localSheetId="3">#REF!</definedName>
    <definedName name="__Sc1642">#REF!</definedName>
    <definedName name="__Sc1652" localSheetId="3">#REF!</definedName>
    <definedName name="__Sc1652">#REF!</definedName>
    <definedName name="__Sc192" localSheetId="3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sch5">#REF!</definedName>
    <definedName name="__sch51">#REF!</definedName>
    <definedName name="__sch52">#REF!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ax2009" localSheetId="3">#REF!</definedName>
    <definedName name="__Tax2009">#REF!</definedName>
    <definedName name="__TIP1">#N/A</definedName>
    <definedName name="__TIP2">#N/A</definedName>
    <definedName name="__TOT0009">#REF!</definedName>
    <definedName name="__TOT0011">#REF!</definedName>
    <definedName name="__TOT0012">#REF!</definedName>
    <definedName name="__TOT0099">#REF!</definedName>
    <definedName name="__TX0001" localSheetId="1">#REF!,#REF!,#REF!</definedName>
    <definedName name="__TX0001" localSheetId="3">#REF!,#REF!,#REF!</definedName>
    <definedName name="__TX0001">#REF!,#REF!,#REF!</definedName>
    <definedName name="__TX0004" localSheetId="3">#REF!,#REF!</definedName>
    <definedName name="__TX0004">#REF!,#REF!</definedName>
    <definedName name="__WD2">#N/A</definedName>
    <definedName name="__WD4">#N/A</definedName>
    <definedName name="__WD5">#N/A</definedName>
    <definedName name="__WD6">#N/A</definedName>
    <definedName name="__web2004" localSheetId="3">#REF!</definedName>
    <definedName name="__web2004">#REF!</definedName>
    <definedName name="_1_0Pag">#REF!</definedName>
    <definedName name="_1_2006_06_FR_MR_DR_A_G">#REF!</definedName>
    <definedName name="_118_0Pag">#REF!</definedName>
    <definedName name="_119_0Pag">#REF!</definedName>
    <definedName name="_120_0Pag">#REF!</definedName>
    <definedName name="_12Pag">#REF!</definedName>
    <definedName name="_18_0Slide_Full_Y">#REF!</definedName>
    <definedName name="_1Pag">#REF!</definedName>
    <definedName name="_2_0Pag">#REF!</definedName>
    <definedName name="_2006_06_FR_MR_DR_A_G">#REF!</definedName>
    <definedName name="_238_0Slide_Full_Y">#REF!</definedName>
    <definedName name="_239_0Slide_Full_Y">#REF!</definedName>
    <definedName name="_240_0Slide_Full_Y">#REF!</definedName>
    <definedName name="_24Slide_Full_Y">#REF!</definedName>
    <definedName name="_2Pag">#REF!</definedName>
    <definedName name="_2Slide_Full_Y">#REF!</definedName>
    <definedName name="_3_0Slide_Full_Y">#REF!</definedName>
    <definedName name="_4_0Pag" localSheetId="3">#REF!</definedName>
    <definedName name="_4_0Pag">#REF!</definedName>
    <definedName name="_4Pag">#REF!</definedName>
    <definedName name="_4Slide_Full_Y">#REF!</definedName>
    <definedName name="_5Pag">#REF!</definedName>
    <definedName name="_6_0Pag">#REF!</definedName>
    <definedName name="_6_0Slide_Full_Y">#REF!</definedName>
    <definedName name="_8_0Slide_Full_Y" localSheetId="3">#REF!</definedName>
    <definedName name="_8_0Slide_Full_Y">#REF!</definedName>
    <definedName name="_8Slide_Full_Y">#REF!</definedName>
    <definedName name="_9_0Slide_Full_Y">#REF!</definedName>
    <definedName name="_AIF1">#N/A</definedName>
    <definedName name="_AIF2">#N/A</definedName>
    <definedName name="_BM359439" localSheetId="3">#REF!</definedName>
    <definedName name="_BM359439">#REF!</definedName>
    <definedName name="_BQ4.1" localSheetId="3" hidden="1">#REF!</definedName>
    <definedName name="_BQ4.1" hidden="1">#REF!</definedName>
    <definedName name="_BQ4.17">#REF!</definedName>
    <definedName name="_BQ4.19" localSheetId="3" hidden="1">#REF!</definedName>
    <definedName name="_BQ4.19" hidden="1">#REF!</definedName>
    <definedName name="_BQ4.2" localSheetId="3" hidden="1">#REF!</definedName>
    <definedName name="_BQ4.2" hidden="1">#REF!</definedName>
    <definedName name="_BQ4.20" hidden="1">#REF!</definedName>
    <definedName name="_BQ4.21" hidden="1">#REF!</definedName>
    <definedName name="_BQ4.23" localSheetId="3" hidden="1">#REF!</definedName>
    <definedName name="_BQ4.23" hidden="1">#REF!</definedName>
    <definedName name="_BQ4.24" localSheetId="3" hidden="1">#REF!</definedName>
    <definedName name="_BQ4.24" hidden="1">#REF!</definedName>
    <definedName name="_BQ4.25" localSheetId="3" hidden="1">#REF!</definedName>
    <definedName name="_BQ4.25" hidden="1">#REF!</definedName>
    <definedName name="_BQ4.26" localSheetId="3" hidden="1">#REF!</definedName>
    <definedName name="_BQ4.26" hidden="1">#REF!</definedName>
    <definedName name="_BQ4.27" localSheetId="3" hidden="1">#REF!</definedName>
    <definedName name="_BQ4.27" hidden="1">#REF!</definedName>
    <definedName name="_BQ4.28" hidden="1">#REF!</definedName>
    <definedName name="_BQ4.29">#REF!</definedName>
    <definedName name="_BQ4.3" localSheetId="3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>#REF!</definedName>
    <definedName name="_BQ4.37">#REF!</definedName>
    <definedName name="_BQ4.38" hidden="1">#REF!</definedName>
    <definedName name="_BQ4.39">#REF!</definedName>
    <definedName name="_BQ4.4" localSheetId="3" hidden="1">#REF!</definedName>
    <definedName name="_BQ4.4" hidden="1">#REF!</definedName>
    <definedName name="_BQ4.40" hidden="1">#REF!</definedName>
    <definedName name="_BQ4.41">#REF!</definedName>
    <definedName name="_BQ4.68" hidden="1">#REF!</definedName>
    <definedName name="_BQ4.69" hidden="1">#REF!</definedName>
    <definedName name="_C" localSheetId="3">#REF!</definedName>
    <definedName name="_C">#REF!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EXP0014" localSheetId="3">#REF!</definedName>
    <definedName name="_EXP0014">#REF!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ighlights">#REF!</definedName>
    <definedName name="_HighlightsDistribution">#REF!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localSheetId="2" hidden="1">'YEC FPV 2025'!#REF!</definedName>
    <definedName name="_Key1" hidden="1">#REF!</definedName>
    <definedName name="_L_" localSheetId="1">#REF!</definedName>
    <definedName name="_L_" localSheetId="3">#REF!</definedName>
    <definedName name="_L_">#REF!</definedName>
    <definedName name="_MAT1">#REF!</definedName>
    <definedName name="_MAT2">#REF!</definedName>
    <definedName name="_O_" localSheetId="1">#REF!</definedName>
    <definedName name="_O_" localSheetId="3">#REF!</definedName>
    <definedName name="_O_">#REF!</definedName>
    <definedName name="_Order1" localSheetId="2" hidden="1">255</definedName>
    <definedName name="_Order1" hidden="1">255</definedName>
    <definedName name="_P_" localSheetId="1">#REF!</definedName>
    <definedName name="_P_" localSheetId="3">#REF!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at98">#REF!</definedName>
    <definedName name="_rat99">#REF!</definedName>
    <definedName name="_RD1">#N/A</definedName>
    <definedName name="_RD2">#N/A</definedName>
    <definedName name="_Regression_Int" localSheetId="2" hidden="1">1</definedName>
    <definedName name="_REV1">#REF!</definedName>
    <definedName name="_REV2">#REF!</definedName>
    <definedName name="_RM_" localSheetId="1">#REF!</definedName>
    <definedName name="_RM_" localSheetId="3">#REF!</definedName>
    <definedName name="_RM_">#REF!</definedName>
    <definedName name="_RR4">#N/A</definedName>
    <definedName name="_RR5">#N/A</definedName>
    <definedName name="_RR6">#N/A</definedName>
    <definedName name="_Sc1642" localSheetId="1">#REF!</definedName>
    <definedName name="_Sc1642" localSheetId="3">#REF!</definedName>
    <definedName name="_Sc1642">#REF!</definedName>
    <definedName name="_Sc1652" localSheetId="1">#REF!</definedName>
    <definedName name="_Sc1652" localSheetId="3">#REF!</definedName>
    <definedName name="_Sc1652">#REF!</definedName>
    <definedName name="_Sc192" localSheetId="3">#REF!</definedName>
    <definedName name="_Sc192">#REF!</definedName>
    <definedName name="_Sc259" localSheetId="3">#REF!</definedName>
    <definedName name="_Sc259">#REF!</definedName>
    <definedName name="_Sc64" localSheetId="3">#REF!</definedName>
    <definedName name="_Sc64">#REF!</definedName>
    <definedName name="_Sc642" localSheetId="3">#REF!</definedName>
    <definedName name="_Sc642">#REF!</definedName>
    <definedName name="_Sc652" localSheetId="3">#REF!</definedName>
    <definedName name="_Sc652">#REF!</definedName>
    <definedName name="_Sc92">#REF!</definedName>
    <definedName name="_sch5">#REF!</definedName>
    <definedName name="_sch51">#REF!</definedName>
    <definedName name="_sch52">#REF!</definedName>
    <definedName name="_Sort" localSheetId="2" hidden="1">'YEC FPV 2025'!#REF!</definedName>
    <definedName name="_Sort" hidden="1">#REF!</definedName>
    <definedName name="_SPT1">#N/A</definedName>
    <definedName name="_SPT2">#N/A</definedName>
    <definedName name="_SS_" localSheetId="1">#REF!</definedName>
    <definedName name="_SS_" localSheetId="3">#REF!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ax2009" localSheetId="1">#REF!</definedName>
    <definedName name="_Tax2009" localSheetId="3">#REF!</definedName>
    <definedName name="_Tax2009">#REF!</definedName>
    <definedName name="_TIP1">#N/A</definedName>
    <definedName name="_TIP2">#N/A</definedName>
    <definedName name="_TL_" localSheetId="1">#REF!</definedName>
    <definedName name="_TL_" localSheetId="3">#REF!</definedName>
    <definedName name="_TL_">#REF!</definedName>
    <definedName name="_TOT0001">#REF!</definedName>
    <definedName name="_TOT0003">#REF!</definedName>
    <definedName name="_TOT0004">#REF!</definedName>
    <definedName name="_TOT0009">#REF!</definedName>
    <definedName name="_TOT0011">#REF!</definedName>
    <definedName name="_TOT0012">#REF!</definedName>
    <definedName name="_TOT0099" localSheetId="3">#REF!</definedName>
    <definedName name="_TOT0099">#REF!</definedName>
    <definedName name="_TX0001" localSheetId="3">#REF!</definedName>
    <definedName name="_TX0001">#REF!</definedName>
    <definedName name="_TX0003" localSheetId="3">#REF!</definedName>
    <definedName name="_TX0003">#REF!</definedName>
    <definedName name="_TX0004" localSheetId="3">#REF!</definedName>
    <definedName name="_TX0004">#REF!</definedName>
    <definedName name="_TX0099" localSheetId="3">#REF!</definedName>
    <definedName name="_TX0099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_web2004" localSheetId="3">#REF!</definedName>
    <definedName name="_web2004">#REF!</definedName>
    <definedName name="A" localSheetId="1">#REF!</definedName>
    <definedName name="A" localSheetId="0">#REF!</definedName>
    <definedName name="A" localSheetId="2">'YEC FPV 2025'!#REF!</definedName>
    <definedName name="A" localSheetId="3">#REF!</definedName>
    <definedName name="A">#REF!</definedName>
    <definedName name="AA">#REF!</definedName>
    <definedName name="aaaa" localSheetId="0">#REF!</definedName>
    <definedName name="aaaa">#REF!</definedName>
    <definedName name="aaaaaa" localSheetId="0">#REF!</definedName>
    <definedName name="aaaaaa">#REF!</definedName>
    <definedName name="aaaaaaaa">#REF!</definedName>
    <definedName name="AANDG_6_TO_6">#REF!</definedName>
    <definedName name="abc">#REF!</definedName>
    <definedName name="ABCPI">#REF!</definedName>
    <definedName name="ACCOUNTEDPERIODTYPE1">#REF!</definedName>
    <definedName name="ACCOUNTSEGMENT1">#REF!</definedName>
    <definedName name="AcctTable_0043" localSheetId="3">#REF!</definedName>
    <definedName name="AcctTable_0043">#REF!</definedName>
    <definedName name="AcctTable_0050" localSheetId="3">#REF!</definedName>
    <definedName name="AcctTable_0050">#REF!</definedName>
    <definedName name="AcctTable2_0043" localSheetId="3">#REF!</definedName>
    <definedName name="AcctTable2_0043">#REF!</definedName>
    <definedName name="AcctTable2_0050" localSheetId="3">#REF!</definedName>
    <definedName name="AcctTable2_0050">#REF!</definedName>
    <definedName name="achain">#REF!</definedName>
    <definedName name="ACwvu.capdev1." hidden="1">#REF!</definedName>
    <definedName name="ACwvu.capdev2." hidden="1">#REF!</definedName>
    <definedName name="ACwvu.cear." hidden="1">#REF!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EL">#REF!</definedName>
    <definedName name="AFUDC" localSheetId="3">#REF!</definedName>
    <definedName name="AFUDC">#REF!</definedName>
    <definedName name="AFUDCd">#REF!</definedName>
    <definedName name="ai">#REF!</definedName>
    <definedName name="AIPBUD">#REF!</definedName>
    <definedName name="ALBERTA_POWER_LIMITED" localSheetId="3">#REF!</definedName>
    <definedName name="ALBERTA_POWER_LIMITED">#REF!</definedName>
    <definedName name="all">#REF!</definedName>
    <definedName name="Allocations" localSheetId="3">#REF!</definedName>
    <definedName name="Allocations">#REF!</definedName>
    <definedName name="AlloDiff" localSheetId="1">#REF!,#REF!,#REF!,#REF!,#REF!</definedName>
    <definedName name="AlloDiff" localSheetId="3">#REF!,#REF!,#REF!,#REF!,#REF!</definedName>
    <definedName name="AlloDiff">#REF!,#REF!,#REF!,#REF!,#REF!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L">#REF!</definedName>
    <definedName name="APMT_CESR">#REF!</definedName>
    <definedName name="APPSUSERNAME1">#REF!</definedName>
    <definedName name="aprmax" localSheetId="1">#REF!</definedName>
    <definedName name="aprmax" localSheetId="0">#REF!</definedName>
    <definedName name="aprmax">#REF!</definedName>
    <definedName name="ARO">#REF!</definedName>
    <definedName name="arr">#REF!</definedName>
    <definedName name="As">{#N/A,#N/A,FALSE,"Account Codes"}</definedName>
    <definedName name="asd">#REF!</definedName>
    <definedName name="asdf">#REF!</definedName>
    <definedName name="asdfasdf">#REF!</definedName>
    <definedName name="asdfcc">#REF!</definedName>
    <definedName name="asdff">#REF!</definedName>
    <definedName name="asdfgg">#REF!</definedName>
    <definedName name="asdfqqq">#REF!</definedName>
    <definedName name="asdrr">#REF!</definedName>
    <definedName name="asdrrrr">#REF!</definedName>
    <definedName name="aserdr">#REF!</definedName>
    <definedName name="Assets" localSheetId="3">#REF!</definedName>
    <definedName name="Assets">#REF!</definedName>
    <definedName name="augmax" localSheetId="0">#REF!</definedName>
    <definedName name="augmax">#REF!</definedName>
    <definedName name="_xlnm.Auto_Open">#REF!</definedName>
    <definedName name="B">#REF!</definedName>
    <definedName name="Ba">#REF!</definedName>
    <definedName name="backup_ael_gen">#REF!</definedName>
    <definedName name="Bal_sh_pg1">#REF!</definedName>
    <definedName name="Bal_sh_pg2">#REF!</definedName>
    <definedName name="Balance_Sheet" localSheetId="3">#REF!</definedName>
    <definedName name="Balance_Sheet">#REF!</definedName>
    <definedName name="BEAVER_" localSheetId="1">#REF!</definedName>
    <definedName name="BEAVER_" localSheetId="0">#REF!</definedName>
    <definedName name="BEAVER_" localSheetId="2">'YEC FPV 2025'!#REF!</definedName>
    <definedName name="BEAVER_" localSheetId="3">#REF!</definedName>
    <definedName name="BEAVER_">#REF!</definedName>
    <definedName name="BEAVERKWHR" localSheetId="1">#REF!</definedName>
    <definedName name="BEAVERKWHR" localSheetId="0">#REF!</definedName>
    <definedName name="BEAVERKWHR" localSheetId="2">'YEC FPV 2025'!#REF!</definedName>
    <definedName name="BEAVERKWHR" localSheetId="3">#REF!</definedName>
    <definedName name="BEAVERKWHR">#REF!</definedName>
    <definedName name="BEAVERLITRES" localSheetId="1">#REF!</definedName>
    <definedName name="BEAVERLITRES" localSheetId="0">#REF!</definedName>
    <definedName name="BEAVERLITRES" localSheetId="2">'YEC FPV 2025'!#REF!</definedName>
    <definedName name="BEAVERLITRES" localSheetId="3">#REF!</definedName>
    <definedName name="BEAVERLITRES">#REF!</definedName>
    <definedName name="beCO81" localSheetId="1">#REF!</definedName>
    <definedName name="beCO81" localSheetId="3">#REF!</definedName>
    <definedName name="beCO81">#REF!</definedName>
    <definedName name="Billings">#REF!</definedName>
    <definedName name="Blanket" localSheetId="1">#REF!</definedName>
    <definedName name="Blanket" localSheetId="3">#REF!</definedName>
    <definedName name="Blanket">#REF!</definedName>
    <definedName name="BN">#REF!</definedName>
    <definedName name="Bonds">#REF!</definedName>
    <definedName name="BORDER" localSheetId="3">#REF!</definedName>
    <definedName name="BORDER">#REF!</definedName>
    <definedName name="BOTSUM">#REF!</definedName>
    <definedName name="BOTTOM">#REF!</definedName>
    <definedName name="BOTTOT">#REF!</definedName>
    <definedName name="Boundle">#REF!</definedName>
    <definedName name="BP_Query_for_Planning">#REF!</definedName>
    <definedName name="BP_with_Future_Year">#REF!</definedName>
    <definedName name="BP_YEC">#REF!</definedName>
    <definedName name="BRBP">#REF!</definedName>
    <definedName name="BRBP2">#REF!</definedName>
    <definedName name="BRCap">#REF!</definedName>
    <definedName name="BudgetCategory">#REF!</definedName>
    <definedName name="BUDGETCURRENCYCODE1">#REF!</definedName>
    <definedName name="BUDGETDECIMALPLACES1">#REF!</definedName>
    <definedName name="BUDGETENDPERIODYEAR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RTPERIODSTARTDATE1">#REF!</definedName>
    <definedName name="BUDGETSTARTPERIODYEAR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ndle">#REF!</definedName>
    <definedName name="C_" localSheetId="1">#REF!</definedName>
    <definedName name="C_" localSheetId="0">#REF!</definedName>
    <definedName name="C_" localSheetId="2">'YEC FPV 2025'!#REF!</definedName>
    <definedName name="C_" localSheetId="3">#REF!</definedName>
    <definedName name="C_">#REF!</definedName>
    <definedName name="C_1">OFFSET(#REF!,0,0,#REF!,1)</definedName>
    <definedName name="C_2">OFFSET(#REF!,0,0,#REF!,1)</definedName>
    <definedName name="C_3">OFFSET(#REF!,0,0,#REF!,1)</definedName>
    <definedName name="C_4">OFFSET(#REF!,0,0,#REF!,1)</definedName>
    <definedName name="C_AssetForecasted">#REF!</definedName>
    <definedName name="C_AssetForecastedHs">#REF!</definedName>
    <definedName name="Calcs60">#REF!</definedName>
    <definedName name="Call_Centre_cost" localSheetId="1">#REF!</definedName>
    <definedName name="Call_Centre_cost" localSheetId="3">#REF!</definedName>
    <definedName name="Call_Centre_cost">#REF!</definedName>
    <definedName name="Call_Centre_num" localSheetId="1">#REF!</definedName>
    <definedName name="Call_Centre_num" localSheetId="3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stats">#REF!</definedName>
    <definedName name="CAPTERMPY">#N/A</definedName>
    <definedName name="CAPTRANSFER">#N/A</definedName>
    <definedName name="CARMACKS_" localSheetId="1">#REF!</definedName>
    <definedName name="CARMACKS_" localSheetId="0">#REF!</definedName>
    <definedName name="CARMACKS_" localSheetId="2">'YEC FPV 2025'!#REF!</definedName>
    <definedName name="CARMACKS_" localSheetId="3">#REF!</definedName>
    <definedName name="CARMACKS_">#REF!</definedName>
    <definedName name="CARMACKSKWHR" localSheetId="1">#REF!</definedName>
    <definedName name="CARMACKSKWHR" localSheetId="0">#REF!</definedName>
    <definedName name="CARMACKSKWHR" localSheetId="2">'YEC FPV 2025'!#REF!</definedName>
    <definedName name="CARMACKSKWHR" localSheetId="3">#REF!</definedName>
    <definedName name="CARMACKSKWHR">#REF!</definedName>
    <definedName name="Cash_Flow__US_Portion_in___CAN">#REF!</definedName>
    <definedName name="CASH1">#REF!</definedName>
    <definedName name="CASH2">#REF!</definedName>
    <definedName name="cc" localSheetId="1">#REF!</definedName>
    <definedName name="cc" localSheetId="3">#REF!</definedName>
    <definedName name="cc">#REF!</definedName>
    <definedName name="ccc" localSheetId="1" hidden="1">{#N/A,#N/A,FALSE,"TEC Consolidated"}</definedName>
    <definedName name="ccc" localSheetId="0" hidden="1">{#N/A,#N/A,FALSE,"TEC Consolidated"}</definedName>
    <definedName name="ccc" localSheetId="3" hidden="1">{#N/A,#N/A,FALSE,"TEC Consolidated"}</definedName>
    <definedName name="ccc" hidden="1">{#N/A,#N/A,FALSE,"TEC Consolidated"}</definedName>
    <definedName name="cgl" localSheetId="3">#REF!</definedName>
    <definedName name="cgl">#REF!</definedName>
    <definedName name="Chain">#REF!</definedName>
    <definedName name="Chain_HY_60L18">#REF!</definedName>
    <definedName name="CHARTOFACCOUNTSID1">#REF!</definedName>
    <definedName name="CHOICE">#N/A</definedName>
    <definedName name="Civil_Access">#REF!</definedName>
    <definedName name="Clean_Data60">#REF!</definedName>
    <definedName name="CleanupRate">#REF!</definedName>
    <definedName name="CLOAN">#N/A</definedName>
    <definedName name="COM">#REF!</definedName>
    <definedName name="Community">#REF!</definedName>
    <definedName name="CompactRate">#REF!</definedName>
    <definedName name="ConcPourRate">#REF!</definedName>
    <definedName name="CONNECTSTRING1">#REF!</definedName>
    <definedName name="Contribution" localSheetId="3">#REF!</definedName>
    <definedName name="Contribution">#REF!</definedName>
    <definedName name="contributions">#REF!</definedName>
    <definedName name="Coord">#REF!</definedName>
    <definedName name="Coords">#REF!</definedName>
    <definedName name="COPY1">#N/A</definedName>
    <definedName name="COPY2">#N/A</definedName>
    <definedName name="COST_OF_SALES" localSheetId="3">#REF!</definedName>
    <definedName name="COST_OF_SALES">#REF!</definedName>
    <definedName name="COTHER">#N/A</definedName>
    <definedName name="Cover" localSheetId="3">#REF!</definedName>
    <definedName name="Cover">#REF!</definedName>
    <definedName name="CREATEGRAPH1">#REF!</definedName>
    <definedName name="CREC1">#N/A</definedName>
    <definedName name="CREC2">#N/A</definedName>
    <definedName name="_xlnm.Criteria">#REF!</definedName>
    <definedName name="CritRange">OFFSET(#REF!,0,0,5-COUNTBLANK(#REF!),11)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Cube">#REF!</definedName>
    <definedName name="Currency" localSheetId="3">#REF!</definedName>
    <definedName name="Currency">#REF!</definedName>
    <definedName name="CurrentColumnIndex" localSheetId="3">#REF!</definedName>
    <definedName name="CurrentColumnIndex">#REF!</definedName>
    <definedName name="CurrentColumnRowIndex" localSheetId="3">#REF!</definedName>
    <definedName name="CurrentColumnRowIndex">#REF!</definedName>
    <definedName name="CurrentRowLineItemIndex" localSheetId="3">#REF!</definedName>
    <definedName name="CurrentRowLineItemIndex">#REF!</definedName>
    <definedName name="CWNG">#REF!</definedName>
    <definedName name="d" localSheetId="3">#REF!</definedName>
    <definedName name="d">#REF!</definedName>
    <definedName name="data">#REF!</definedName>
    <definedName name="Data1" localSheetId="3">#REF!</definedName>
    <definedName name="Data1">#REF!</definedName>
    <definedName name="Data2" localSheetId="3">#REF!</definedName>
    <definedName name="Data2">#REF!</definedName>
    <definedName name="Data3" localSheetId="3">#REF!</definedName>
    <definedName name="Data3">#REF!</definedName>
    <definedName name="Data3.1" localSheetId="3">#REF!</definedName>
    <definedName name="Data3.1">#REF!</definedName>
    <definedName name="Data3.2" localSheetId="3">#REF!</definedName>
    <definedName name="Data3.2">#REF!</definedName>
    <definedName name="_xlnm.Database">#REF!</definedName>
    <definedName name="DataEBTF">#REF!</definedName>
    <definedName name="DataEBTP">#REF!</definedName>
    <definedName name="DaysPerMonth">#REF!</definedName>
    <definedName name="db" localSheetId="1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localSheetId="0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localSheetId="3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NAME1">#REF!</definedName>
    <definedName name="DBUSERNAME1">#REF!</definedName>
    <definedName name="dd" localSheetId="1" hidden="1">{"Generation Schedule",#N/A,FALSE,"Generation"}</definedName>
    <definedName name="dd" localSheetId="0" hidden="1">{"Generation Schedule",#N/A,FALSE,"Generation"}</definedName>
    <definedName name="dd" localSheetId="3" hidden="1">{"Generation Schedule",#N/A,FALSE,"Generation"}</definedName>
    <definedName name="dd" hidden="1">{"Generation Schedule",#N/A,FALSE,"Generation"}</definedName>
    <definedName name="ddd">OFFSET(#REF!,0,0,5-COUNTBLANK(#REF!),11)</definedName>
    <definedName name="DDDD">OFFSET(#REF!,0,0,5-COUNTBLANK(#REF!),11)</definedName>
    <definedName name="decmax" localSheetId="1">#REF!</definedName>
    <definedName name="decmax" localSheetId="0">#REF!</definedName>
    <definedName name="decmax">#REF!</definedName>
    <definedName name="DELETELOGICTYPE1">#REF!</definedName>
    <definedName name="DEPRECIATIONANDAMORTIZATIONVARIANCEPRIOR" localSheetId="3">#REF!</definedName>
    <definedName name="DEPRECIATIONANDAMORTIZATIONVARIANCEPRIOR">#REF!</definedName>
    <definedName name="DES">#REF!</definedName>
    <definedName name="DESCRIPT2004" localSheetId="3">#REF!</definedName>
    <definedName name="DESCRIPT2004">#REF!</definedName>
    <definedName name="DESCRIPTIONS" localSheetId="3">#REF!</definedName>
    <definedName name="DESCRIPTIONS">#REF!</definedName>
    <definedName name="DESCRIPTIONS1">#REF!</definedName>
    <definedName name="DEST_" localSheetId="1">#REF!</definedName>
    <definedName name="DEST_" localSheetId="0">#REF!</definedName>
    <definedName name="DEST_" localSheetId="2">'YEC FPV 2025'!#REF!</definedName>
    <definedName name="DEST_" localSheetId="3">#REF!</definedName>
    <definedName name="DEST_">#REF!</definedName>
    <definedName name="DESTKWHR" localSheetId="1">#REF!</definedName>
    <definedName name="DESTKWHR" localSheetId="0">#REF!</definedName>
    <definedName name="DESTKWHR" localSheetId="2">'YEC FPV 2025'!#REF!</definedName>
    <definedName name="DESTKWHR" localSheetId="3">#REF!</definedName>
    <definedName name="DESTKWHR">#REF!</definedName>
    <definedName name="DESTLITRES" localSheetId="1">#REF!</definedName>
    <definedName name="DESTLITRES" localSheetId="0">#REF!</definedName>
    <definedName name="DESTLITRES" localSheetId="2">'YEC FPV 2025'!#REF!</definedName>
    <definedName name="DESTLITRES" localSheetId="3">#REF!</definedName>
    <definedName name="DESTLITRES">#REF!</definedName>
    <definedName name="details">#REF!</definedName>
    <definedName name="dfwewqe">#REF!</definedName>
    <definedName name="dgfsafdssda" hidden="1">#REF!</definedName>
    <definedName name="Dir_Cost_Price_Date">#REF!</definedName>
    <definedName name="Dist" localSheetId="1">#REF!</definedName>
    <definedName name="Dist" localSheetId="3">#REF!</definedName>
    <definedName name="Dist">#REF!</definedName>
    <definedName name="DistBlank" localSheetId="1">#REF!</definedName>
    <definedName name="DistBlank" localSheetId="3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Division">#REF!</definedName>
    <definedName name="dlist">#REF!</definedName>
    <definedName name="DONE">#N/A</definedName>
    <definedName name="DPK_K">#REF!</definedName>
    <definedName name="drh" hidden="1">#REF!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fgvvv">#REF!</definedName>
    <definedName name="DSU">#REF!</definedName>
    <definedName name="E">#REF!</definedName>
    <definedName name="Earnings__and__Ret_Earnings">#REF!</definedName>
    <definedName name="Earnings_Report" localSheetId="3">#REF!</definedName>
    <definedName name="Earnings_Report">#REF!</definedName>
    <definedName name="EARNINGSPERSHAREVARIANCEMONTH" localSheetId="3">#REF!</definedName>
    <definedName name="EARNINGSPERSHAREVARIANCEMONTH">#REF!</definedName>
    <definedName name="EARNINGSPERSHAREVARIANCEPRIOR" localSheetId="3">#REF!</definedName>
    <definedName name="EARNINGSPERSHAREVARIANCEPRIOR">#REF!</definedName>
    <definedName name="EARNINGSPERSHAREVARIANCEYEAR" localSheetId="3">#REF!</definedName>
    <definedName name="EARNINGSPERSHAREVARIANCEYEAR">#REF!</definedName>
    <definedName name="EATCBP" localSheetId="3">#REF!</definedName>
    <definedName name="EATCBP">#REF!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ffectiveTaxRate">#REF!</definedName>
    <definedName name="ELEC_EQUIP_SWITCHYARD_SC">#REF!</definedName>
    <definedName name="ELIM_BS" localSheetId="3">#REF!</definedName>
    <definedName name="ELIM_BS">#REF!</definedName>
    <definedName name="ELIM_IS" localSheetId="3">#REF!</definedName>
    <definedName name="ELIM_IS">#REF!</definedName>
    <definedName name="ENDPERIODNAME1">#REF!</definedName>
    <definedName name="ENDPERIODNUM1">#REF!</definedName>
    <definedName name="ENDPERIODYEAR1">#REF!</definedName>
    <definedName name="ENTIRE">#N/A</definedName>
    <definedName name="Entity_New">OFFSET(#REF!,0,0,#REF!,1)</definedName>
    <definedName name="EQ1_">#N/A</definedName>
    <definedName name="EQ2_">#N/A</definedName>
    <definedName name="EQPT1">#N/A</definedName>
    <definedName name="EQPT2">#N/A</definedName>
    <definedName name="Equipment">#REF!</definedName>
    <definedName name="errgwwe">#REF!</definedName>
    <definedName name="Errors15">#REF!</definedName>
    <definedName name="Errors60">#REF!</definedName>
    <definedName name="errortemp">#REF!</definedName>
    <definedName name="ESGD">#REF!</definedName>
    <definedName name="ESGT">#REF!</definedName>
    <definedName name="Est_Level">#REF!</definedName>
    <definedName name="Estimated_Voice___South" localSheetId="3">#REF!</definedName>
    <definedName name="Estimated_Voice___South">#REF!</definedName>
    <definedName name="ex">#REF!</definedName>
    <definedName name="EXCH">#REF!</definedName>
    <definedName name="exit" localSheetId="1" hidden="1">{"Generation Schedule",#N/A,FALSE,"Generation"}</definedName>
    <definedName name="exit" localSheetId="0" hidden="1">{"Generation Schedule",#N/A,FALSE,"Generation"}</definedName>
    <definedName name="exit" localSheetId="3" hidden="1">{"Generation Schedule",#N/A,FALSE,"Generation"}</definedName>
    <definedName name="exit" hidden="1">{"Generation Schedule",#N/A,FALSE,"Generation"}</definedName>
    <definedName name="EXPENSES">#REF!</definedName>
    <definedName name="_xlnm.Extract">#REF!</definedName>
    <definedName name="F" localSheetId="3">#REF!</definedName>
    <definedName name="F">#REF!</definedName>
    <definedName name="faa" hidden="1">{"diff250k",#N/A,FALSE,"CAPSTATS"}</definedName>
    <definedName name="febmax" localSheetId="1">#REF!</definedName>
    <definedName name="febmax" localSheetId="0">#REF!</definedName>
    <definedName name="febmax">#REF!</definedName>
    <definedName name="FERAR" localSheetId="1" hidden="1">{"Generation Schedule",#N/A,FALSE,"Generation"}</definedName>
    <definedName name="FERAR" localSheetId="0" hidden="1">{"Generation Schedule",#N/A,FALSE,"Generation"}</definedName>
    <definedName name="FERAR" localSheetId="3" hidden="1">{"Generation Schedule",#N/A,FALSE,"Generation"}</definedName>
    <definedName name="FERAR" hidden="1">{"Generation Schedule",#N/A,FALSE,"Generation"}</definedName>
    <definedName name="ff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DESC6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SEPARATOR1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ancial_Operating_Stats_consol" localSheetId="3">#REF!</definedName>
    <definedName name="Financial_Operating_Stats_consol">#REF!</definedName>
    <definedName name="Financial_Operating_Stats_consol_NUE" localSheetId="3">#REF!</definedName>
    <definedName name="Financial_Operating_Stats_consol_NUE">#REF!</definedName>
    <definedName name="Financial_Operating_Stats_NUE" localSheetId="3">#REF!</definedName>
    <definedName name="Financial_Operating_Stats_NUE">#REF!</definedName>
    <definedName name="FINANCING">#REF!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irstday3">#REF!</definedName>
    <definedName name="Firstpage">#REF!</definedName>
    <definedName name="FNDNAM1">#REF!</definedName>
    <definedName name="FNDUSERID1">#REF!</definedName>
    <definedName name="Forecast_Earnings" localSheetId="3">#REF!</definedName>
    <definedName name="Forecast_Earnings">#REF!</definedName>
    <definedName name="Forecast_Earnings_Explanations" localSheetId="3">#REF!</definedName>
    <definedName name="Forecast_Earnings_Explanations">#REF!</definedName>
    <definedName name="ForecastYear">#REF!</definedName>
    <definedName name="FP_K">#REF!</definedName>
    <definedName name="FR">#REF!</definedName>
    <definedName name="fr_printing" localSheetId="1">#REF!,#REF!,#REF!,#REF!,#REF!,#REF!,#REF!,#REF!,#REF!</definedName>
    <definedName name="fr_printing" localSheetId="3">#REF!,#REF!,#REF!,#REF!,#REF!,#REF!,#REF!,#REF!,#REF!</definedName>
    <definedName name="fr_printing">#REF!,#REF!,#REF!,#REF!,#REF!,#REF!,#REF!,#REF!,#REF!</definedName>
    <definedName name="Franchise_Fees">#REF!</definedName>
    <definedName name="FRANCHISETAXVARIANCEPRIOR" localSheetId="3">#REF!</definedName>
    <definedName name="FRANCHISETAXVARIANCEPRIOR">#REF!</definedName>
    <definedName name="FRONTEC" localSheetId="3">#REF!</definedName>
    <definedName name="FRONTEC">#REF!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Full_Year_Forecast" localSheetId="3">#REF!,#REF!,#REF!,#REF!,#REF!</definedName>
    <definedName name="Full_Year_Forecast">#REF!,#REF!,#REF!,#REF!,#REF!</definedName>
    <definedName name="FYBud">#REF!</definedName>
    <definedName name="g">#REF!</definedName>
    <definedName name="gbcvxcvxcv">#REF!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fgfvg">#REF!</definedName>
    <definedName name="GENANDADMINACT" localSheetId="3">#REF!</definedName>
    <definedName name="GENANDADMINACT">#REF!</definedName>
    <definedName name="GENANDADMINACTYEAR" localSheetId="3">#REF!</definedName>
    <definedName name="GENANDADMINACTYEAR">#REF!</definedName>
    <definedName name="GENANDADMINBP" localSheetId="3">#REF!</definedName>
    <definedName name="GENANDADMINBP">#REF!</definedName>
    <definedName name="GENANDADMINBPYEAR" localSheetId="3">#REF!</definedName>
    <definedName name="GENANDADMINBPYEAR">#REF!</definedName>
    <definedName name="GENANDADMINVAR" localSheetId="3">#REF!</definedName>
    <definedName name="GENANDADMINVAR">#REF!</definedName>
    <definedName name="gfdrwetert">#REF!</definedName>
    <definedName name="gg" hidden="1">#REF!</definedName>
    <definedName name="gggg">#REF!</definedName>
    <definedName name="gh">#REF!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PE" localSheetId="3">#REF!</definedName>
    <definedName name="GPE">#REF!</definedName>
    <definedName name="GPETotal" localSheetId="3">#REF!</definedName>
    <definedName name="GPETotal">#REF!</definedName>
    <definedName name="Graph1">#REF!</definedName>
    <definedName name="Grf">#REF!</definedName>
    <definedName name="GrossMargins">#REF!</definedName>
    <definedName name="GSCAPFIN">#N/A</definedName>
    <definedName name="GSCAPIN">#N/A</definedName>
    <definedName name="GTA_Category_Table">#REF!</definedName>
    <definedName name="GWYUID1">#REF!</definedName>
    <definedName name="h">#REF!</definedName>
    <definedName name="HAINES_" localSheetId="1">#REF!</definedName>
    <definedName name="HAINES_" localSheetId="0">#REF!</definedName>
    <definedName name="HAINES_" localSheetId="2">'YEC FPV 2025'!#REF!</definedName>
    <definedName name="HAINES_" localSheetId="3">#REF!</definedName>
    <definedName name="HAINES_">#REF!</definedName>
    <definedName name="HAINESKWHR" localSheetId="1">#REF!</definedName>
    <definedName name="HAINESKWHR" localSheetId="0">#REF!</definedName>
    <definedName name="HAINESKWHR" localSheetId="2">'YEC FPV 2025'!#REF!</definedName>
    <definedName name="HAINESKWHR" localSheetId="3">#REF!</definedName>
    <definedName name="HAINESKWHR">#REF!</definedName>
    <definedName name="hcredit" localSheetId="1">#REF!</definedName>
    <definedName name="hcredit" localSheetId="3">#REF!</definedName>
    <definedName name="hcredit">#REF!</definedName>
    <definedName name="HG">#REF!</definedName>
    <definedName name="hghggg">#REF!</definedName>
    <definedName name="hghghgg">#REF!</definedName>
    <definedName name="hh">#REF!</definedName>
    <definedName name="hhb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ighlights" localSheetId="1">#REF!</definedName>
    <definedName name="Highlights" localSheetId="3">#REF!</definedName>
    <definedName name="Highlights">#REF!</definedName>
    <definedName name="HOLD">#REF!</definedName>
    <definedName name="hpgasdensity">#REF!</definedName>
    <definedName name="HPGO">#REF!</definedName>
    <definedName name="HPileFooting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 localSheetId="3">#REF!</definedName>
    <definedName name="HRSUM">#REF!</definedName>
    <definedName name="I">#REF!</definedName>
    <definedName name="ICP">OFFSET(#REF!,0,0,#REF!,1)</definedName>
    <definedName name="income_stmt">#REF!</definedName>
    <definedName name="INCOME_TAXES" localSheetId="3">#REF!</definedName>
    <definedName name="INCOME_TAXES">#REF!</definedName>
    <definedName name="Income_variances" localSheetId="3">#REF!</definedName>
    <definedName name="Income_variances">#REF!</definedName>
    <definedName name="INCOMETAXESVARIANCEPRIOR" localSheetId="3">#REF!</definedName>
    <definedName name="INCOMETAXESVARIANCEPRIOR">#REF!</definedName>
    <definedName name="INDET">#N/A</definedName>
    <definedName name="index">#REF!</definedName>
    <definedName name="Indicators">#REF!</definedName>
    <definedName name="Indirect_Administrative_and_General_Expenses" localSheetId="3">#REF!</definedName>
    <definedName name="Indirect_Administrative_and_General_Expenses">#REF!</definedName>
    <definedName name="IndPercent">#REF!</definedName>
    <definedName name="INDPY1">#N/A</definedName>
    <definedName name="INDPY2">#N/A</definedName>
    <definedName name="INDTERMPY">#N/A</definedName>
    <definedName name="INELIGIBLERIDERGASSUPPLYVARIANCEMONTH" localSheetId="3">#REF!</definedName>
    <definedName name="INELIGIBLERIDERGASSUPPLYVARIANCEMONTH">#REF!</definedName>
    <definedName name="INELIGIBLERIDERGASSUPPLYVARIANCEPRIOR" localSheetId="3">#REF!</definedName>
    <definedName name="INELIGIBLERIDERGASSUPPLYVARIANCEPRIOR">#REF!</definedName>
    <definedName name="INELIGIBLERIDERGASSUPPLYVARIANCEYEAR" localSheetId="3">#REF!</definedName>
    <definedName name="INELIGIBLERIDERGASSUPPLYVARIANCEYEAR">#REF!</definedName>
    <definedName name="INELIGIBLERIDERREVENUEVARIANCEMONTH" localSheetId="3">#REF!</definedName>
    <definedName name="INELIGIBLERIDERREVENUEVARIANCEMONTH">#REF!</definedName>
    <definedName name="INELIGIBLERIDERREVENUEVARIANCEPRIOR" localSheetId="3">#REF!</definedName>
    <definedName name="INELIGIBLERIDERREVENUEVARIANCEPRIOR">#REF!</definedName>
    <definedName name="INELIGIBLERIDERREVENUEVARIANCEYEAR" localSheetId="3">#REF!</definedName>
    <definedName name="INELIGIBLERIDERREVENUEVARIANCEYEAR">#REF!</definedName>
    <definedName name="inflateair">#REF!</definedName>
    <definedName name="input">#REF!</definedName>
    <definedName name="Insurance">#REF!</definedName>
    <definedName name="INTAX1">#N/A</definedName>
    <definedName name="INTAX2">#N/A</definedName>
    <definedName name="Inter_Allco" localSheetId="3">#REF!</definedName>
    <definedName name="Inter_Allco">#REF!</definedName>
    <definedName name="Inter_Disco" localSheetId="3">#REF!</definedName>
    <definedName name="Inter_Disco">#REF!</definedName>
    <definedName name="Inter_Finco" localSheetId="3">#REF!</definedName>
    <definedName name="Inter_Finco">#REF!</definedName>
    <definedName name="Inter_Genco" localSheetId="3">#REF!</definedName>
    <definedName name="Inter_Genco">#REF!</definedName>
    <definedName name="Inter_Transco" localSheetId="3">#REF!</definedName>
    <definedName name="Inter_Transco">#REF!</definedName>
    <definedName name="interco_pg1">#REF!</definedName>
    <definedName name="Interco_pg2">#REF!</definedName>
    <definedName name="INV">#REF!</definedName>
    <definedName name="INVEST1">#N/A</definedName>
    <definedName name="INVEST2">#N/A</definedName>
    <definedName name="Invoice">#REF!</definedName>
    <definedName name="IsoGen" localSheetId="3">#REF!</definedName>
    <definedName name="IsoGen">#REF!</definedName>
    <definedName name="IsoGenTotal" localSheetId="3">#REF!</definedName>
    <definedName name="IsoGenTotal">#REF!</definedName>
    <definedName name="janmax" localSheetId="0">#REF!</definedName>
    <definedName name="janmax">#REF!</definedName>
    <definedName name="jj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" hidden="1">#REF!</definedName>
    <definedName name="KAPITALPY">#N/A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ENO_" localSheetId="1">#REF!</definedName>
    <definedName name="KENO_" localSheetId="0">#REF!</definedName>
    <definedName name="KENO_" localSheetId="2">'YEC FPV 2025'!#REF!</definedName>
    <definedName name="KENO_" localSheetId="3">#REF!</definedName>
    <definedName name="KENO_">#REF!</definedName>
    <definedName name="KENOKWHR" localSheetId="1">#REF!</definedName>
    <definedName name="KENOKWHR" localSheetId="0">#REF!</definedName>
    <definedName name="KENOKWHR" localSheetId="2">'YEC FPV 2025'!#REF!</definedName>
    <definedName name="KENOKWHR" localSheetId="3">#REF!</definedName>
    <definedName name="KENOKWHR">#REF!</definedName>
    <definedName name="kjl" hidden="1">{"capstats",#N/A,FALSE,"CAPSTATS";"cear",#N/A,FALSE,"CEARRPT";"capdev1",#N/A,FALSE,"CAPDEV1";"capdev2",#N/A,FALSE,"CAPDEV2"}</definedName>
    <definedName name="kk">#REF!</definedName>
    <definedName name="klfjlkfj">#REF!</definedName>
    <definedName name="Kz">#REF!</definedName>
    <definedName name="l" hidden="1">#REF!</definedName>
    <definedName name="Labor">#REF!</definedName>
    <definedName name="Laptops_cost" localSheetId="1">#REF!</definedName>
    <definedName name="Laptops_cost" localSheetId="3">#REF!</definedName>
    <definedName name="Laptops_cost">#REF!</definedName>
    <definedName name="Laptops_num" localSheetId="1">#REF!</definedName>
    <definedName name="Laptops_num" localSheetId="3">#REF!</definedName>
    <definedName name="Laptops_num">#REF!</definedName>
    <definedName name="LEFT">#REF!</definedName>
    <definedName name="LESS__Hardware___Voice_Costs_to_be_capitalized" localSheetId="3">#REF!</definedName>
    <definedName name="LESS__Hardware___Voice_Costs_to_be_capitalized">#REF!</definedName>
    <definedName name="LFRP1">#N/A</definedName>
    <definedName name="LFRP2">#N/A</definedName>
    <definedName name="Liabilities" localSheetId="3">#REF!</definedName>
    <definedName name="Liabilities">#REF!</definedName>
    <definedName name="limit31">#REF!</definedName>
    <definedName name="limit32">#REF!</definedName>
    <definedName name="LIQTAX1">#N/A</definedName>
    <definedName name="LIQTAX2">#N/A</definedName>
    <definedName name="LIQUOR1">#N/A</definedName>
    <definedName name="LIQUOR2">#N/A</definedName>
    <definedName name="lkdjfls" hidden="1">#REF!</definedName>
    <definedName name="LNE" localSheetId="3">#REF!,#REF!,#REF!,#REF!</definedName>
    <definedName name="LNE">#REF!,#REF!,#REF!,#REF!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ANS">#REF!</definedName>
    <definedName name="LOC">#REF!</definedName>
    <definedName name="LOSSES">#REF!</definedName>
    <definedName name="LOV_FinGlDesktopEntryPageDef_CurrencyCode" localSheetId="3" hidden="1">#REF!</definedName>
    <definedName name="LOV_FinGlDesktopEntryPageDef_CurrencyCode" hidden="1">#REF!</definedName>
    <definedName name="LOV_FinGlDesktopEntryPageDef_UserCurrencyConversionType" localSheetId="3" hidden="1">#REF!</definedName>
    <definedName name="LOV_FinGlDesktopEntryPageDef_UserCurrencyConversionType" hidden="1">#REF!</definedName>
    <definedName name="LumpSumIndirect">#REF!</definedName>
    <definedName name="MACRO">#N/A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NPOWER">#REF!</definedName>
    <definedName name="manual">#REF!</definedName>
    <definedName name="MAR">#REF!</definedName>
    <definedName name="marmax" localSheetId="0">#REF!</definedName>
    <definedName name="marmax">#REF!</definedName>
    <definedName name="MaxLineOfCredit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MENU">#N/A</definedName>
    <definedName name="MENU2">#N/A</definedName>
    <definedName name="MenuInsertColumnValues" localSheetId="3">#REF!</definedName>
    <definedName name="MenuInsertColumnValues">#REF!</definedName>
    <definedName name="MenuInsertRowValues" localSheetId="3">#REF!</definedName>
    <definedName name="MenuInsertRowValues">#REF!</definedName>
    <definedName name="MISC">#N/A</definedName>
    <definedName name="Misc_Attachments">#REF!</definedName>
    <definedName name="MISC1">#N/A</definedName>
    <definedName name="MISC2">#N/A</definedName>
    <definedName name="MonthNum">#REF!</definedName>
    <definedName name="mtdaug">#REF!</definedName>
    <definedName name="mtdjul">#REF!</definedName>
    <definedName name="mtdjun">#REF!</definedName>
    <definedName name="mtdsep">#REF!</definedName>
    <definedName name="mthbal">#REF!</definedName>
    <definedName name="N">#REF!</definedName>
    <definedName name="Namer10">#REF!</definedName>
    <definedName name="Namer11">#REF!</definedName>
    <definedName name="Namer12">#REF!</definedName>
    <definedName name="Namer13">#REF!</definedName>
    <definedName name="Namer14">#REF!</definedName>
    <definedName name="Namer15">#REF!</definedName>
    <definedName name="Namer16">#REF!</definedName>
    <definedName name="Namer17">#REF!</definedName>
    <definedName name="Namer18">#REF!</definedName>
    <definedName name="Namer19">#REF!</definedName>
    <definedName name="Namer20">#REF!</definedName>
    <definedName name="Namer21">#REF!</definedName>
    <definedName name="Namer22">#REF!</definedName>
    <definedName name="Namer23">#REF!</definedName>
    <definedName name="Namer24">#REF!</definedName>
    <definedName name="Namer25">#REF!</definedName>
    <definedName name="Namer26">#REF!</definedName>
    <definedName name="Namer27">#REF!</definedName>
    <definedName name="Namer28">#REF!</definedName>
    <definedName name="Namer29">#REF!</definedName>
    <definedName name="Namer3">#REF!</definedName>
    <definedName name="Namer30">#REF!</definedName>
    <definedName name="Namer31">#REF!</definedName>
    <definedName name="Namer32">#REF!</definedName>
    <definedName name="Namer33">#REF!</definedName>
    <definedName name="Namer34">#REF!</definedName>
    <definedName name="Namer35">#REF!</definedName>
    <definedName name="Namer36">#REF!</definedName>
    <definedName name="Namer37">#REF!</definedName>
    <definedName name="Namer38">#REF!</definedName>
    <definedName name="Namer39">#REF!</definedName>
    <definedName name="Namer4">#REF!</definedName>
    <definedName name="Namer40">#REF!</definedName>
    <definedName name="Namer41">#REF!</definedName>
    <definedName name="Namer42">#REF!</definedName>
    <definedName name="Namer43">#REF!</definedName>
    <definedName name="Namer44">#REF!</definedName>
    <definedName name="Namer45">#REF!</definedName>
    <definedName name="Namer46">#REF!</definedName>
    <definedName name="Namer47">#REF!</definedName>
    <definedName name="Namer48">#REF!</definedName>
    <definedName name="Namer49">#REF!</definedName>
    <definedName name="Namer5">#REF!</definedName>
    <definedName name="Namer50">#REF!</definedName>
    <definedName name="Namer51">#REF!</definedName>
    <definedName name="Namer52">#REF!</definedName>
    <definedName name="Namer53">#REF!</definedName>
    <definedName name="Namer54">#REF!</definedName>
    <definedName name="Namer55">#REF!</definedName>
    <definedName name="Namer56">#REF!</definedName>
    <definedName name="Namer57">#REF!</definedName>
    <definedName name="Namer58">#REF!</definedName>
    <definedName name="Namer59">#REF!</definedName>
    <definedName name="Namer6">#REF!</definedName>
    <definedName name="Namer60">#REF!</definedName>
    <definedName name="Namer61">#REF!</definedName>
    <definedName name="Namer62">#REF!</definedName>
    <definedName name="Namer63">#REF!</definedName>
    <definedName name="Namer64">#REF!</definedName>
    <definedName name="Namer65">#REF!</definedName>
    <definedName name="Namer66">#REF!</definedName>
    <definedName name="Namer67">#REF!</definedName>
    <definedName name="Namer68">#REF!</definedName>
    <definedName name="Namer69">#REF!</definedName>
    <definedName name="Namer7">#REF!</definedName>
    <definedName name="Namer70">#REF!</definedName>
    <definedName name="Namer71">#REF!</definedName>
    <definedName name="Namer72">#REF!</definedName>
    <definedName name="Namer73">#REF!</definedName>
    <definedName name="Namer74">#REF!</definedName>
    <definedName name="Namer75">#REF!</definedName>
    <definedName name="Namer76">#REF!</definedName>
    <definedName name="Namer78">#REF!</definedName>
    <definedName name="Namer8">#REF!</definedName>
    <definedName name="Namer81">#REF!</definedName>
    <definedName name="Namer9">#REF!</definedName>
    <definedName name="NEG_SETT_PENSION" localSheetId="3">#REF!</definedName>
    <definedName name="NEG_SETT_PENSION">#REF!</definedName>
    <definedName name="NEW">#REF!</definedName>
    <definedName name="no">#REF!</definedName>
    <definedName name="No_of_Months" localSheetId="3">#REF!</definedName>
    <definedName name="No_of_Months">#REF!</definedName>
    <definedName name="none" localSheetId="0">#REF!</definedName>
    <definedName name="none" localSheetId="2">#REF!</definedName>
    <definedName name="none">#REF!</definedName>
    <definedName name="NOOFFFSEGMENTS1">#REF!</definedName>
    <definedName name="NOOFPERIODS1">#REF!</definedName>
    <definedName name="NORVEN" localSheetId="3">#REF!</definedName>
    <definedName name="NORVEN">#REF!</definedName>
    <definedName name="NOTES">#REF!</definedName>
    <definedName name="novmax" localSheetId="0">#REF!</definedName>
    <definedName name="novmax">#REF!</definedName>
    <definedName name="NUEA" localSheetId="3">#REF!</definedName>
    <definedName name="NUEA">#REF!</definedName>
    <definedName name="NUEB" localSheetId="3">#REF!</definedName>
    <definedName name="NUEB">#REF!</definedName>
    <definedName name="NUL">#REF!</definedName>
    <definedName name="Number">#REF!</definedName>
    <definedName name="Number_of_staff" localSheetId="3">#REF!</definedName>
    <definedName name="Number_of_staff">#REF!</definedName>
    <definedName name="NumberOfColumnHeadingLines" localSheetId="3">#REF!</definedName>
    <definedName name="NumberOfColumnHeadingLines">#REF!</definedName>
    <definedName name="NUYA" localSheetId="3">#REF!</definedName>
    <definedName name="NUYA">#REF!</definedName>
    <definedName name="NUYB" localSheetId="3">#REF!</definedName>
    <definedName name="NUYB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NWTA" localSheetId="3">#REF!</definedName>
    <definedName name="NWTA">#REF!</definedName>
    <definedName name="NWTB" localSheetId="3">#REF!</definedName>
    <definedName name="NWTB">#REF!</definedName>
    <definedName name="OANDM_6_TO_6" localSheetId="3">#REF!</definedName>
    <definedName name="OANDM_6_TO_6">#REF!</definedName>
    <definedName name="octmax" localSheetId="0">#REF!</definedName>
    <definedName name="octmax">#REF!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DC">#N/A</definedName>
    <definedName name="OLDCROW_" localSheetId="1">#REF!</definedName>
    <definedName name="OLDCROW_" localSheetId="0">#REF!</definedName>
    <definedName name="OLDCROW_" localSheetId="2">'YEC FPV 2025'!#REF!</definedName>
    <definedName name="OLDCROW_" localSheetId="3">#REF!</definedName>
    <definedName name="OLDCROW_">#REF!</definedName>
    <definedName name="OLDCROWKWHR" localSheetId="1">#REF!</definedName>
    <definedName name="OLDCROWKWHR" localSheetId="0">#REF!</definedName>
    <definedName name="OLDCROWKWHR" localSheetId="2">'YEC FPV 2025'!#REF!</definedName>
    <definedName name="OLDCROWKWHR" localSheetId="3">#REF!</definedName>
    <definedName name="OLDCROWKWHR">#REF!</definedName>
    <definedName name="OLDCROWKWR" localSheetId="1">#REF!</definedName>
    <definedName name="OLDCROWKWR" localSheetId="0">#REF!</definedName>
    <definedName name="OLDCROWKWR" localSheetId="2">'YEC FPV 2025'!#REF!</definedName>
    <definedName name="OLDCROWKWR" localSheetId="3">#REF!</definedName>
    <definedName name="OLDCROWKWR">#REF!</definedName>
    <definedName name="OLDCROWLITRES" localSheetId="1">#REF!</definedName>
    <definedName name="OLDCROWLITRES" localSheetId="0">#REF!</definedName>
    <definedName name="OLDCROWLITRES" localSheetId="2">'YEC FPV 2025'!#REF!</definedName>
    <definedName name="OLDCROWLITRES" localSheetId="3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ERATINGANDMAINTENANCEVARIANCEPRIOR" localSheetId="1">#REF!</definedName>
    <definedName name="OPERATINGANDMAINTENANCEVARIANCEPRIOR" localSheetId="3">#REF!</definedName>
    <definedName name="OPERATINGANDMAINTENANCEVARIANCEPRIOR">#REF!</definedName>
    <definedName name="Operations_Report" localSheetId="1">#REF!</definedName>
    <definedName name="Operations_Report" localSheetId="3">#REF!</definedName>
    <definedName name="Operations_Report">#REF!</definedName>
    <definedName name="optha" localSheetId="3">#REF!</definedName>
    <definedName name="optha">#REF!</definedName>
    <definedName name="opthd" localSheetId="3">#REF!</definedName>
    <definedName name="opthd">#REF!</definedName>
    <definedName name="OREV">#N/A</definedName>
    <definedName name="Osgen" localSheetId="3">#REF!</definedName>
    <definedName name="Osgen">#REF!</definedName>
    <definedName name="Other">#REF!</definedName>
    <definedName name="Other_Adj_Total_Project">#REF!</definedName>
    <definedName name="Other_Assets" localSheetId="3">#REF!</definedName>
    <definedName name="Other_Assets">#REF!</definedName>
    <definedName name="other_assets1" localSheetId="3">#REF!</definedName>
    <definedName name="other_assets1">#REF!</definedName>
    <definedName name="Other_Bechtel_Costs">#REF!</definedName>
    <definedName name="Other_Insurances">#REF!</definedName>
    <definedName name="Other_Owner_Costs">#REF!</definedName>
    <definedName name="OTHER_TAXES" localSheetId="3">#REF!</definedName>
    <definedName name="OTHER_TAXES">#REF!</definedName>
    <definedName name="OTHERDEDUCTIONSVARIANCEPRIOR" localSheetId="3">#REF!</definedName>
    <definedName name="OTHERDEDUCTIONSVARIANCEPRIOR">#REF!</definedName>
    <definedName name="OTHERINCOMEVARIANCEPRIOR" localSheetId="3">#REF!</definedName>
    <definedName name="OTHERINCOMEVARIANCEPRIOR">#REF!</definedName>
    <definedName name="otheroprev" localSheetId="3">#REF!</definedName>
    <definedName name="otheroprev">#REF!</definedName>
    <definedName name="OTHERREVENUEVARIANCEPRIOR" localSheetId="3">#REF!</definedName>
    <definedName name="OTHERREVENUEVARIANCEPRIOR">#REF!</definedName>
    <definedName name="OverHead">#REF!</definedName>
    <definedName name="OwnershipAPCAN">#REF!</definedName>
    <definedName name="OwnershipAsset">#REF!</definedName>
    <definedName name="OwnershipATCO">#REF!</definedName>
    <definedName name="P">#REF!</definedName>
    <definedName name="pafe2">#REF!</definedName>
    <definedName name="Page_2" localSheetId="3">#REF!</definedName>
    <definedName name="Page_2">#REF!</definedName>
    <definedName name="page1">#REF!</definedName>
    <definedName name="page11">#REF!</definedName>
    <definedName name="page2" localSheetId="3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6_7">#REF!,#REF!</definedName>
    <definedName name="PAGE7">#REF!</definedName>
    <definedName name="page8">#REF!</definedName>
    <definedName name="PAGE9">#REF!</definedName>
    <definedName name="PAGEEIGHT" localSheetId="3">#REF!</definedName>
    <definedName name="PAGEEIGHT">#REF!</definedName>
    <definedName name="PAGEELEVEN" localSheetId="3">#REF!</definedName>
    <definedName name="PAGEELEVEN">#REF!</definedName>
    <definedName name="PAGEETTEEN" localSheetId="3">#REF!</definedName>
    <definedName name="PAGEETTEEN">#REF!</definedName>
    <definedName name="PAGEFOUR" localSheetId="3">#REF!</definedName>
    <definedName name="PAGEFOUR">#REF!</definedName>
    <definedName name="PAGEFTEEN" localSheetId="3">#REF!</definedName>
    <definedName name="PAGEFTEEN">#REF!</definedName>
    <definedName name="PAGENINE" localSheetId="3">#REF!</definedName>
    <definedName name="PAGENINE">#REF!</definedName>
    <definedName name="PAGENNTEEN" localSheetId="3">#REF!</definedName>
    <definedName name="PAGENNTEEN">#REF!</definedName>
    <definedName name="PAGESEVEN" localSheetId="3">#REF!</definedName>
    <definedName name="PAGESEVEN">#REF!</definedName>
    <definedName name="PAGESIX" localSheetId="3">#REF!</definedName>
    <definedName name="PAGESIX">#REF!</definedName>
    <definedName name="PAGESIXTEEN" localSheetId="3">#REF!</definedName>
    <definedName name="PAGESIXTEEN">#REF!</definedName>
    <definedName name="PAGESXTEEN" localSheetId="3">#REF!</definedName>
    <definedName name="PAGESXTEEN">#REF!</definedName>
    <definedName name="PAGETHIRTEEN" localSheetId="3">#REF!</definedName>
    <definedName name="PAGETHIRTEEN">#REF!</definedName>
    <definedName name="PAGETWELVE" localSheetId="3">#REF!</definedName>
    <definedName name="PAGETWELVE">#REF!</definedName>
    <definedName name="PAGETWENONE" localSheetId="3">#REF!</definedName>
    <definedName name="PAGETWENONE">#REF!</definedName>
    <definedName name="PAGETWENTTWO" localSheetId="3">#REF!</definedName>
    <definedName name="PAGETWENTTWO">#REF!</definedName>
    <definedName name="PAGETWENTY" localSheetId="3">#REF!</definedName>
    <definedName name="PAGETWENTY">#REF!</definedName>
    <definedName name="PAP">#REF!</definedName>
    <definedName name="part1">#REF!</definedName>
    <definedName name="part2">#REF!</definedName>
    <definedName name="PCs_cost" localSheetId="3">#REF!</definedName>
    <definedName name="PCs_cost">#REF!</definedName>
    <definedName name="PCs_num" localSheetId="3">#REF!</definedName>
    <definedName name="PCs_num">#REF!</definedName>
    <definedName name="PELLY_" localSheetId="1">#REF!</definedName>
    <definedName name="PELLY_" localSheetId="0">#REF!</definedName>
    <definedName name="PELLY_" localSheetId="2">'YEC FPV 2025'!#REF!</definedName>
    <definedName name="PELLY_" localSheetId="3">#REF!</definedName>
    <definedName name="PELLY_">#REF!</definedName>
    <definedName name="PELLYKWHR" localSheetId="1">#REF!</definedName>
    <definedName name="PELLYKWHR" localSheetId="0">#REF!</definedName>
    <definedName name="PELLYKWHR" localSheetId="2">'YEC FPV 2025'!#REF!</definedName>
    <definedName name="PELLYKWHR" localSheetId="3">#REF!</definedName>
    <definedName name="PELLYKWHR">#REF!</definedName>
    <definedName name="PELLYLITRES" localSheetId="1">#REF!</definedName>
    <definedName name="PELLYLITRES" localSheetId="0">#REF!</definedName>
    <definedName name="PELLYLITRES" localSheetId="2">'YEC FPV 2025'!#REF!</definedName>
    <definedName name="PELLYLITRES" localSheetId="3">#REF!</definedName>
    <definedName name="PELLYLITRES">#REF!</definedName>
    <definedName name="PENALTYREVENUEVARIANCEMONTH" localSheetId="1">#REF!</definedName>
    <definedName name="PENALTYREVENUEVARIANCEMONTH" localSheetId="3">#REF!</definedName>
    <definedName name="PENALTYREVENUEVARIANCEMONTH">#REF!</definedName>
    <definedName name="PENALTYREVENUEVARIANCEPRIOR" localSheetId="1">#REF!</definedName>
    <definedName name="PENALTYREVENUEVARIANCEPRIOR" localSheetId="3">#REF!</definedName>
    <definedName name="PENALTYREVENUEVARIANCEPRIOR">#REF!</definedName>
    <definedName name="PENALTYREVENUEVARIANCEYEAR" localSheetId="3">#REF!</definedName>
    <definedName name="PENALTYREVENUEVARIANCEYEAR">#REF!</definedName>
    <definedName name="Pension">#REF!</definedName>
    <definedName name="Pension_Adjustment" localSheetId="3">#REF!</definedName>
    <definedName name="Pension_Adjustment">#REF!</definedName>
    <definedName name="Pension_Common" localSheetId="3">#REF!</definedName>
    <definedName name="Pension_Common">#REF!</definedName>
    <definedName name="Pension_Disco" localSheetId="3">#REF!</definedName>
    <definedName name="Pension_Disco">#REF!</definedName>
    <definedName name="Pension_Genco" localSheetId="3">#REF!</definedName>
    <definedName name="Pension_Genco">#REF!</definedName>
    <definedName name="Pension_Transmission" localSheetId="3">#REF!</definedName>
    <definedName name="Pension_Transmission">#REF!</definedName>
    <definedName name="PERCENT">#REF!</definedName>
    <definedName name="Perf_Shortfall" localSheetId="3">#REF!</definedName>
    <definedName name="Perf_Shortfall">#REF!</definedName>
    <definedName name="perftarget" localSheetId="3">#REF!</definedName>
    <definedName name="perftarget">#REF!</definedName>
    <definedName name="Period" localSheetId="3">#REF!</definedName>
    <definedName name="Period">#REF!</definedName>
    <definedName name="PERIODSETNAME1">#REF!</definedName>
    <definedName name="PERIODYEAR1">#REF!</definedName>
    <definedName name="PERSON">#N/A</definedName>
    <definedName name="Pg_1__Op_Hilites" localSheetId="3">#REF!</definedName>
    <definedName name="Pg_1__Op_Hilites">#REF!</definedName>
    <definedName name="Pg_3__Sum_of_Ops__YTD_Actuals" localSheetId="3">#REF!</definedName>
    <definedName name="Pg_3__Sum_of_Ops__YTD_Actuals">#REF!</definedName>
    <definedName name="PHOT1">#N/A</definedName>
    <definedName name="PHOT2">#N/A</definedName>
    <definedName name="PopCache_GL_INTERFACE_REFERENCE7" localSheetId="3" hidden="1">#REF!</definedName>
    <definedName name="PopCache_GL_INTERFACE_REFERENCE7" hidden="1">#REF!</definedName>
    <definedName name="PPPP" localSheetId="3">#REF!</definedName>
    <definedName name="PPPP">#REF!</definedName>
    <definedName name="PRINT">#N/A</definedName>
    <definedName name="_xlnm.Print_Area" localSheetId="1">'AEY FPV 2025'!$A$1:$I$57</definedName>
    <definedName name="_xlnm.Print_Area" localSheetId="0">'FPVA Balance'!$A$1:$U$18</definedName>
    <definedName name="_xlnm.Print_Area" localSheetId="2">'YEC FPV 2025'!$B$1:$I$209</definedName>
    <definedName name="_xlnm.Print_Area" localSheetId="3">'YEC Secondary Sales'!$A$1:$G$18</definedName>
    <definedName name="_xlnm.Print_Area">#REF!</definedName>
    <definedName name="Print_Area_MI" localSheetId="1">#REF!</definedName>
    <definedName name="Print_Area_MI" localSheetId="2">'YEC FPV 2025'!$I$2:$I$9</definedName>
    <definedName name="Print_Area_MI" localSheetId="3">#REF!</definedName>
    <definedName name="Print_Area_MI">#REF!</definedName>
    <definedName name="Print_area1">#REF!</definedName>
    <definedName name="Print_Constr">#REF!</definedName>
    <definedName name="_xlnm.Print_Titles" localSheetId="0">'FPVA Balance'!$1:$5</definedName>
    <definedName name="Print_variance_column" localSheetId="1">#REF!</definedName>
    <definedName name="Print_variance_column" localSheetId="3">#REF!</definedName>
    <definedName name="Print_variance_column">#REF!</definedName>
    <definedName name="PRINTALLOT">#N/A</definedName>
    <definedName name="printboth" localSheetId="1">#REF!,#REF!</definedName>
    <definedName name="printboth" localSheetId="3">#REF!,#REF!</definedName>
    <definedName name="printboth">#REF!,#REF!</definedName>
    <definedName name="PRINTCAPPY1">#N/A</definedName>
    <definedName name="PRINTCAPPY2">#N/A</definedName>
    <definedName name="Printer___High_cost" localSheetId="3">#REF!</definedName>
    <definedName name="Printer___High_cost">#REF!</definedName>
    <definedName name="Printer___High_num" localSheetId="3">#REF!</definedName>
    <definedName name="Printer___High_num">#REF!</definedName>
    <definedName name="Printer___Low_cost" localSheetId="3">#REF!</definedName>
    <definedName name="Printer___Low_cost">#REF!</definedName>
    <definedName name="Printer___Low_num" localSheetId="3">#REF!</definedName>
    <definedName name="Printer___Low_num">#REF!</definedName>
    <definedName name="Printer___Standard_cost" localSheetId="3">#REF!</definedName>
    <definedName name="Printer___Standard_cost">#REF!</definedName>
    <definedName name="Printer___Standard_num" localSheetId="3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pages" localSheetId="1">#REF!,#REF!</definedName>
    <definedName name="printpages" localSheetId="3">#REF!,#REF!</definedName>
    <definedName name="printpages">#REF!,#REF!</definedName>
    <definedName name="PRINTREVENUE">#N/A</definedName>
    <definedName name="PRINTSUMPY">#N/A</definedName>
    <definedName name="PRINTTOTAL">#N/A</definedName>
    <definedName name="Proj55156" localSheetId="3">#REF!</definedName>
    <definedName name="Proj55156">#REF!</definedName>
    <definedName name="Proj55156." localSheetId="3">#REF!</definedName>
    <definedName name="Proj55156.">#REF!</definedName>
    <definedName name="project_charge_number">#REF!</definedName>
    <definedName name="Project_Insurance">#REF!</definedName>
    <definedName name="Project_Name">#REF!</definedName>
    <definedName name="ProjectDays">#REF!</definedName>
    <definedName name="ProjectDuration">#REF!</definedName>
    <definedName name="ProjT12786" localSheetId="3">#REF!</definedName>
    <definedName name="ProjT12786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td">#REF!</definedName>
    <definedName name="PUTT1">#N/A</definedName>
    <definedName name="PUTT2">#N/A</definedName>
    <definedName name="PYSlaveLake" localSheetId="3">#REF!</definedName>
    <definedName name="PYSlaveLake">#REF!</definedName>
    <definedName name="PYTOTALS">#N/A</definedName>
    <definedName name="q" localSheetId="3">#REF!</definedName>
    <definedName name="q">#REF!</definedName>
    <definedName name="QuantitiesSub">#REF!</definedName>
    <definedName name="Query10">#REF!</definedName>
    <definedName name="qwefgwer">#REF!</definedName>
    <definedName name="Range_Sub">#REF!</definedName>
    <definedName name="Rate_Table">#REF!</definedName>
    <definedName name="rateo">#REF!</definedName>
    <definedName name="Rates2003" localSheetId="3">#REF!</definedName>
    <definedName name="Rates2003">#REF!</definedName>
    <definedName name="Rates2004" localSheetId="3">#REF!</definedName>
    <definedName name="Rates2004">#REF!</definedName>
    <definedName name="ratew">#REF!</definedName>
    <definedName name="READONLYBACKCOLOUR1">#REF!</definedName>
    <definedName name="READWRITEBACKCOLOUR1">#REF!</definedName>
    <definedName name="reawr">#REF!</definedName>
    <definedName name="rebar">#REF!</definedName>
    <definedName name="reclass" localSheetId="3">#REF!</definedName>
    <definedName name="reclass">#REF!</definedName>
    <definedName name="Recover">#REF!</definedName>
    <definedName name="removal">#REF!</definedName>
    <definedName name="RemSpoilRate">#REF!</definedName>
    <definedName name="REPORT_ON_OPERATIONS">#REF!</definedName>
    <definedName name="REPORT_OPERATIONS">#REF!</definedName>
    <definedName name="Report_YTD_Actuals" localSheetId="3">#REF!</definedName>
    <definedName name="Report_YTD_Actuals">#REF!</definedName>
    <definedName name="REQUIREBUDGETJOURNALSFLAG1">#REF!</definedName>
    <definedName name="Resp_Code">#REF!</definedName>
    <definedName name="RESPONSIBILITYAPPLICATIONID1">#REF!</definedName>
    <definedName name="RESPONSIBILITYID1">#REF!</definedName>
    <definedName name="RESPONSIBILITYNAME1">#REF!</definedName>
    <definedName name="RespTable" localSheetId="3">#REF!</definedName>
    <definedName name="RespTable">#REF!</definedName>
    <definedName name="RespTable2" localSheetId="3">#REF!</definedName>
    <definedName name="RespTable2">#REF!</definedName>
    <definedName name="RET">#REF!</definedName>
    <definedName name="ret_earnings">#REF!</definedName>
    <definedName name="Retention">#REF!</definedName>
    <definedName name="rettotal">#REF!</definedName>
    <definedName name="REV">#N/A</definedName>
    <definedName name="REVENUE">#N/A</definedName>
    <definedName name="REVENUES" localSheetId="3">#N/A</definedName>
    <definedName name="REVENUES">#REF!</definedName>
    <definedName name="RevNumber">#REF!</definedName>
    <definedName name="ridera2" localSheetId="3">#REF!</definedName>
    <definedName name="ridera2">#REF!</definedName>
    <definedName name="RiderFDetail" localSheetId="0">'FPVA Balance'!#REF!</definedName>
    <definedName name="RiderFSummary" localSheetId="0">'FPVA Balance'!#REF!</definedName>
    <definedName name="riderj">#REF!</definedName>
    <definedName name="RiderJForecast">#REF!</definedName>
    <definedName name="RiderPole">#REF!</definedName>
    <definedName name="RidersGST2008">#REF!</definedName>
    <definedName name="RJE_2000_PG1">#REF!</definedName>
    <definedName name="RJE_2000_PG2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ckFooting">#REF!</definedName>
    <definedName name="rolling" localSheetId="1">#REF!</definedName>
    <definedName name="rolling" localSheetId="3">#REF!</definedName>
    <definedName name="rolling">#REF!</definedName>
    <definedName name="ROSS_" localSheetId="1">#REF!</definedName>
    <definedName name="ROSS_" localSheetId="0">#REF!</definedName>
    <definedName name="ROSS_" localSheetId="2">'YEC FPV 2025'!#REF!</definedName>
    <definedName name="ROSS_" localSheetId="3">#REF!</definedName>
    <definedName name="ROSS_">#REF!</definedName>
    <definedName name="ROSSKWHR" localSheetId="1">#REF!</definedName>
    <definedName name="ROSSKWHR" localSheetId="0">#REF!</definedName>
    <definedName name="ROSSKWHR" localSheetId="2">'YEC FPV 2025'!#REF!</definedName>
    <definedName name="ROSSKWHR" localSheetId="3">#REF!</definedName>
    <definedName name="ROSSKWHR">#REF!</definedName>
    <definedName name="ROWSTOUPLOAD1">#REF!</definedName>
    <definedName name="rp930je" localSheetId="0">#REF!</definedName>
    <definedName name="rp930je" localSheetId="2">#REF!</definedName>
    <definedName name="rp930je">#REF!</definedName>
    <definedName name="RPTDAT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rrr">#REF!</definedName>
    <definedName name="rt11dc1" localSheetId="3">#REF!</definedName>
    <definedName name="rt11dc1">#REF!</definedName>
    <definedName name="rt11de1" localSheetId="3">#REF!</definedName>
    <definedName name="rt11de1">#REF!</definedName>
    <definedName name="rt11ge1" localSheetId="3">#REF!</definedName>
    <definedName name="rt11ge1">#REF!</definedName>
    <definedName name="rt11sc1" localSheetId="3">#REF!</definedName>
    <definedName name="rt11sc1">#REF!</definedName>
    <definedName name="rt11te1" localSheetId="3">#REF!</definedName>
    <definedName name="rt11te1">#REF!</definedName>
    <definedName name="rt21dc1" localSheetId="3">#REF!</definedName>
    <definedName name="rt21dc1">#REF!</definedName>
    <definedName name="rt21dd1" localSheetId="3">#REF!</definedName>
    <definedName name="rt21dd1">#REF!</definedName>
    <definedName name="rt21de1" localSheetId="3">#REF!</definedName>
    <definedName name="rt21de1">#REF!</definedName>
    <definedName name="rt21de2" localSheetId="3">#REF!</definedName>
    <definedName name="rt21de2">#REF!</definedName>
    <definedName name="rt21ge1" localSheetId="3">#REF!</definedName>
    <definedName name="rt21ge1">#REF!</definedName>
    <definedName name="rt21ge2" localSheetId="3">#REF!</definedName>
    <definedName name="rt21ge2">#REF!</definedName>
    <definedName name="rt21sc1" localSheetId="3">#REF!</definedName>
    <definedName name="rt21sc1">#REF!</definedName>
    <definedName name="rt21sd1" localSheetId="3">#REF!</definedName>
    <definedName name="rt21sd1">#REF!</definedName>
    <definedName name="rt21tc1" localSheetId="3">#REF!</definedName>
    <definedName name="rt21tc1">#REF!</definedName>
    <definedName name="rt21td1" localSheetId="3">#REF!</definedName>
    <definedName name="rt21td1">#REF!</definedName>
    <definedName name="rt21te1" localSheetId="3">#REF!</definedName>
    <definedName name="rt21te1">#REF!</definedName>
    <definedName name="rt21te2" localSheetId="3">#REF!</definedName>
    <definedName name="rt21te2">#REF!</definedName>
    <definedName name="rt22dc1" localSheetId="3">#REF!</definedName>
    <definedName name="rt22dc1">#REF!</definedName>
    <definedName name="rt22dd1" localSheetId="3">#REF!</definedName>
    <definedName name="rt22dd1">#REF!</definedName>
    <definedName name="rt22de1" localSheetId="3">#REF!</definedName>
    <definedName name="rt22de1">#REF!</definedName>
    <definedName name="rt22de2" localSheetId="3">#REF!</definedName>
    <definedName name="rt22de2">#REF!</definedName>
    <definedName name="rt22ge1" localSheetId="3">#REF!</definedName>
    <definedName name="rt22ge1">#REF!</definedName>
    <definedName name="rt22ge2" localSheetId="3">#REF!</definedName>
    <definedName name="rt22ge2">#REF!</definedName>
    <definedName name="rt22sc1" localSheetId="3">#REF!</definedName>
    <definedName name="rt22sc1">#REF!</definedName>
    <definedName name="rt22sd1" localSheetId="3">#REF!</definedName>
    <definedName name="rt22sd1">#REF!</definedName>
    <definedName name="rt22tc1" localSheetId="3">#REF!</definedName>
    <definedName name="rt22tc1">#REF!</definedName>
    <definedName name="rt22td1" localSheetId="3">#REF!</definedName>
    <definedName name="rt22td1">#REF!</definedName>
    <definedName name="rt22te1" localSheetId="3">#REF!</definedName>
    <definedName name="rt22te1">#REF!</definedName>
    <definedName name="rt22te2" localSheetId="3">#REF!</definedName>
    <definedName name="rt22te2">#REF!</definedName>
    <definedName name="rt25dc1" localSheetId="3">#REF!</definedName>
    <definedName name="rt25dc1">#REF!</definedName>
    <definedName name="rt25dd1" localSheetId="3">#REF!</definedName>
    <definedName name="rt25dd1">#REF!</definedName>
    <definedName name="rt25de1" localSheetId="3">#REF!</definedName>
    <definedName name="rt25de1">#REF!</definedName>
    <definedName name="rt25de2" localSheetId="3">#REF!</definedName>
    <definedName name="rt25de2">#REF!</definedName>
    <definedName name="rt25ge1" localSheetId="3">#REF!</definedName>
    <definedName name="rt25ge1">#REF!</definedName>
    <definedName name="rt25ge2" localSheetId="3">#REF!</definedName>
    <definedName name="rt25ge2">#REF!</definedName>
    <definedName name="rt25tc1" localSheetId="3">#REF!</definedName>
    <definedName name="rt25tc1">#REF!</definedName>
    <definedName name="rt25td1" localSheetId="3">#REF!</definedName>
    <definedName name="rt25td1">#REF!</definedName>
    <definedName name="rt25te1" localSheetId="3">#REF!</definedName>
    <definedName name="rt25te1">#REF!</definedName>
    <definedName name="rt25te2" localSheetId="3">#REF!</definedName>
    <definedName name="rt25te2">#REF!</definedName>
    <definedName name="rt26dc1" localSheetId="3">#REF!</definedName>
    <definedName name="rt26dc1">#REF!</definedName>
    <definedName name="rt26dd1" localSheetId="3">#REF!</definedName>
    <definedName name="rt26dd1">#REF!</definedName>
    <definedName name="rt31ddd1" localSheetId="3">#REF!</definedName>
    <definedName name="rt31ddd1">#REF!</definedName>
    <definedName name="rt31ddd2" localSheetId="3">#REF!</definedName>
    <definedName name="rt31ddd2">#REF!</definedName>
    <definedName name="rt31dde1" localSheetId="3">#REF!</definedName>
    <definedName name="rt31dde1">#REF!</definedName>
    <definedName name="rt31dde2" localSheetId="3">#REF!</definedName>
    <definedName name="rt31dde2">#REF!</definedName>
    <definedName name="rt31dge1" localSheetId="3">#REF!</definedName>
    <definedName name="rt31dge1">#REF!</definedName>
    <definedName name="rt31dge2" localSheetId="3">#REF!</definedName>
    <definedName name="rt31dge2">#REF!</definedName>
    <definedName name="rt31dsd1" localSheetId="3">#REF!</definedName>
    <definedName name="rt31dsd1">#REF!</definedName>
    <definedName name="rt31dsd2" localSheetId="3">#REF!</definedName>
    <definedName name="rt31dsd2">#REF!</definedName>
    <definedName name="rt31dtd1" localSheetId="3">#REF!</definedName>
    <definedName name="rt31dtd1">#REF!</definedName>
    <definedName name="rt31dtd2" localSheetId="3">#REF!</definedName>
    <definedName name="rt31dtd2">#REF!</definedName>
    <definedName name="rt31dte1" localSheetId="3">#REF!</definedName>
    <definedName name="rt31dte1">#REF!</definedName>
    <definedName name="rt31dte2" localSheetId="3">#REF!</definedName>
    <definedName name="rt31dte2">#REF!</definedName>
    <definedName name="rt31tdd1" localSheetId="3">#REF!</definedName>
    <definedName name="rt31tdd1">#REF!</definedName>
    <definedName name="rt31tdd2" localSheetId="3">#REF!</definedName>
    <definedName name="rt31tdd2">#REF!</definedName>
    <definedName name="rt31tde1" localSheetId="3">#REF!</definedName>
    <definedName name="rt31tde1">#REF!</definedName>
    <definedName name="rt31tde2" localSheetId="3">#REF!</definedName>
    <definedName name="rt31tde2">#REF!</definedName>
    <definedName name="rt31tge1" localSheetId="3">#REF!</definedName>
    <definedName name="rt31tge1">#REF!</definedName>
    <definedName name="rt31tge2" localSheetId="3">#REF!</definedName>
    <definedName name="rt31tge2">#REF!</definedName>
    <definedName name="rt31tsd1" localSheetId="3">#REF!</definedName>
    <definedName name="rt31tsd1">#REF!</definedName>
    <definedName name="rt31tsd2" localSheetId="3">#REF!</definedName>
    <definedName name="rt31tsd2">#REF!</definedName>
    <definedName name="rt31ttd1" localSheetId="3">#REF!</definedName>
    <definedName name="rt31ttd1">#REF!</definedName>
    <definedName name="rt31ttd2" localSheetId="3">#REF!</definedName>
    <definedName name="rt31ttd2">#REF!</definedName>
    <definedName name="rt31tte1" localSheetId="3">#REF!</definedName>
    <definedName name="rt31tte1">#REF!</definedName>
    <definedName name="rt31tte2" localSheetId="3">#REF!</definedName>
    <definedName name="rt31tte2">#REF!</definedName>
    <definedName name="rt32dd1" localSheetId="3">#REF!</definedName>
    <definedName name="rt32dd1">#REF!</definedName>
    <definedName name="rt32dd2" localSheetId="3">#REF!</definedName>
    <definedName name="rt32dd2">#REF!</definedName>
    <definedName name="rt32de1" localSheetId="3">#REF!</definedName>
    <definedName name="rt32de1">#REF!</definedName>
    <definedName name="rt32de2" localSheetId="3">#REF!</definedName>
    <definedName name="rt32de2">#REF!</definedName>
    <definedName name="rt32ge1" localSheetId="3">#REF!</definedName>
    <definedName name="rt32ge1">#REF!</definedName>
    <definedName name="rt32ge2" localSheetId="3">#REF!</definedName>
    <definedName name="rt32ge2">#REF!</definedName>
    <definedName name="rt32sd1" localSheetId="3">#REF!</definedName>
    <definedName name="rt32sd1">#REF!</definedName>
    <definedName name="rt32sd2" localSheetId="3">#REF!</definedName>
    <definedName name="rt32sd2">#REF!</definedName>
    <definedName name="rt32td1" localSheetId="3">#REF!</definedName>
    <definedName name="rt32td1">#REF!</definedName>
    <definedName name="rt32td2" localSheetId="3">#REF!</definedName>
    <definedName name="rt32td2">#REF!</definedName>
    <definedName name="rt32te1" localSheetId="3">#REF!</definedName>
    <definedName name="rt32te1">#REF!</definedName>
    <definedName name="rt32te2" localSheetId="3">#REF!</definedName>
    <definedName name="rt32te2">#REF!</definedName>
    <definedName name="rt33ge1" localSheetId="3">#REF!</definedName>
    <definedName name="rt33ge1">#REF!</definedName>
    <definedName name="rt33ge2" localSheetId="3">#REF!</definedName>
    <definedName name="rt33ge2">#REF!</definedName>
    <definedName name="rt33sc1" localSheetId="3">#REF!</definedName>
    <definedName name="rt33sc1">#REF!</definedName>
    <definedName name="rt33se1" localSheetId="3">#REF!</definedName>
    <definedName name="rt33se1">#REF!</definedName>
    <definedName name="rt33se2" localSheetId="3">#REF!</definedName>
    <definedName name="rt33se2">#REF!</definedName>
    <definedName name="rt33tc1" localSheetId="3">#REF!</definedName>
    <definedName name="rt33tc1">#REF!</definedName>
    <definedName name="rt33te1" localSheetId="3">#REF!</definedName>
    <definedName name="rt33te1">#REF!</definedName>
    <definedName name="rt33te2" localSheetId="3">#REF!</definedName>
    <definedName name="rt33te2">#REF!</definedName>
    <definedName name="rt38ge1" localSheetId="3">#REF!</definedName>
    <definedName name="rt38ge1">#REF!</definedName>
    <definedName name="rt38ge2" localSheetId="3">#REF!</definedName>
    <definedName name="rt38ge2">#REF!</definedName>
    <definedName name="rt41dc1" localSheetId="3">#REF!</definedName>
    <definedName name="rt41dc1">#REF!</definedName>
    <definedName name="rt41dd1" localSheetId="3">#REF!</definedName>
    <definedName name="rt41dd1">#REF!</definedName>
    <definedName name="rt41de1" localSheetId="3">#REF!</definedName>
    <definedName name="rt41de1">#REF!</definedName>
    <definedName name="rt41de2" localSheetId="3">#REF!</definedName>
    <definedName name="rt41de2">#REF!</definedName>
    <definedName name="rt41ge1" localSheetId="3">#REF!</definedName>
    <definedName name="rt41ge1">#REF!</definedName>
    <definedName name="rt41ge2" localSheetId="3">#REF!</definedName>
    <definedName name="rt41ge2">#REF!</definedName>
    <definedName name="rt41sc1" localSheetId="3">#REF!</definedName>
    <definedName name="rt41sc1">#REF!</definedName>
    <definedName name="rt41sd1" localSheetId="3">#REF!</definedName>
    <definedName name="rt41sd1">#REF!</definedName>
    <definedName name="rt41tc1" localSheetId="3">#REF!</definedName>
    <definedName name="rt41tc1">#REF!</definedName>
    <definedName name="rt41td1" localSheetId="3">#REF!</definedName>
    <definedName name="rt41td1">#REF!</definedName>
    <definedName name="rt41te1" localSheetId="3">#REF!</definedName>
    <definedName name="rt41te1">#REF!</definedName>
    <definedName name="rt41te2" localSheetId="3">#REF!</definedName>
    <definedName name="rt41te2">#REF!</definedName>
    <definedName name="rt51dc1" localSheetId="3">#REF!</definedName>
    <definedName name="rt51dc1">#REF!</definedName>
    <definedName name="rt51dd1" localSheetId="3">#REF!</definedName>
    <definedName name="rt51dd1">#REF!</definedName>
    <definedName name="rt51de1" localSheetId="3">#REF!</definedName>
    <definedName name="rt51de1">#REF!</definedName>
    <definedName name="rt51de2" localSheetId="3">#REF!</definedName>
    <definedName name="rt51de2">#REF!</definedName>
    <definedName name="rt51ge1" localSheetId="3">#REF!</definedName>
    <definedName name="rt51ge1">#REF!</definedName>
    <definedName name="rt51ge2" localSheetId="3">#REF!</definedName>
    <definedName name="rt51ge2">#REF!</definedName>
    <definedName name="rt51sc1" localSheetId="3">#REF!</definedName>
    <definedName name="rt51sc1">#REF!</definedName>
    <definedName name="rt51sd1" localSheetId="3">#REF!</definedName>
    <definedName name="rt51sd1">#REF!</definedName>
    <definedName name="rt51tc1" localSheetId="3">#REF!</definedName>
    <definedName name="rt51tc1">#REF!</definedName>
    <definedName name="rt51td1" localSheetId="3">#REF!</definedName>
    <definedName name="rt51td1">#REF!</definedName>
    <definedName name="rt51te1" localSheetId="3">#REF!</definedName>
    <definedName name="rt51te1">#REF!</definedName>
    <definedName name="rt51te2" localSheetId="3">#REF!</definedName>
    <definedName name="rt51te2">#REF!</definedName>
    <definedName name="rt56dc1" localSheetId="3">#REF!</definedName>
    <definedName name="rt56dc1">#REF!</definedName>
    <definedName name="rt56dd1" localSheetId="3">#REF!</definedName>
    <definedName name="rt56dd1">#REF!</definedName>
    <definedName name="rt56de1" localSheetId="3">#REF!</definedName>
    <definedName name="rt56de1">#REF!</definedName>
    <definedName name="rt56de2" localSheetId="3">#REF!</definedName>
    <definedName name="rt56de2">#REF!</definedName>
    <definedName name="rt56ge1" localSheetId="3">#REF!</definedName>
    <definedName name="rt56ge1">#REF!</definedName>
    <definedName name="rt56ge2" localSheetId="3">#REF!</definedName>
    <definedName name="rt56ge2">#REF!</definedName>
    <definedName name="rt56sc1" localSheetId="3">#REF!</definedName>
    <definedName name="rt56sc1">#REF!</definedName>
    <definedName name="rt56sd1" localSheetId="3">#REF!</definedName>
    <definedName name="rt56sd1">#REF!</definedName>
    <definedName name="rt56tc1" localSheetId="3">#REF!</definedName>
    <definedName name="rt56tc1">#REF!</definedName>
    <definedName name="rt56td1" localSheetId="3">#REF!</definedName>
    <definedName name="rt56td1">#REF!</definedName>
    <definedName name="rt56te1" localSheetId="3">#REF!</definedName>
    <definedName name="rt56te1">#REF!</definedName>
    <definedName name="rt56te2" localSheetId="3">#REF!</definedName>
    <definedName name="rt56te2">#REF!</definedName>
    <definedName name="rt61dabcd1" localSheetId="3">#REF!</definedName>
    <definedName name="rt61dabcd1">#REF!</definedName>
    <definedName name="rt61gd1" localSheetId="3">#REF!</definedName>
    <definedName name="rt61gd1">#REF!</definedName>
    <definedName name="rt61td1" localSheetId="3">#REF!</definedName>
    <definedName name="rt61td1">#REF!</definedName>
    <definedName name="rt63dabced1" localSheetId="3">#REF!</definedName>
    <definedName name="rt63dabced1">#REF!</definedName>
    <definedName name="rt63gd1" localSheetId="3">#REF!</definedName>
    <definedName name="rt63gd1">#REF!</definedName>
    <definedName name="rt63td1" localSheetId="3">#REF!</definedName>
    <definedName name="rt63td1">#REF!</definedName>
    <definedName name="Rwvu.capdev2." hidden="1">#REF!,#REF!</definedName>
    <definedName name="s">#REF!</definedName>
    <definedName name="sadfsdf">#REF!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dgasdf">#REF!</definedName>
    <definedName name="Sales2008">#REF!</definedName>
    <definedName name="Salesforecastdollars">#REF!</definedName>
    <definedName name="SalesforecastKWh">#REF!</definedName>
    <definedName name="SALESREVENUEVARIANCEPRIOR" localSheetId="3">#REF!</definedName>
    <definedName name="SALESREVENUEVARIANCEPRIOR">#REF!</definedName>
    <definedName name="SALESREVENUEVARIANCEPRIOR1" localSheetId="3">#REF!</definedName>
    <definedName name="SALESREVENUEVARIANCEPRIOR1">#REF!</definedName>
    <definedName name="savetonet" localSheetId="3">#REF!</definedName>
    <definedName name="savetonet">#REF!</definedName>
    <definedName name="SCCP">#REF!</definedName>
    <definedName name="SCCP_BP_Input" localSheetId="3">#REF!</definedName>
    <definedName name="SCCP_BP_Input">#REF!</definedName>
    <definedName name="scenario">OFFSET(#REF!,0,0,#REF!,1)</definedName>
    <definedName name="SCFP_BACKUP">#REF!</definedName>
    <definedName name="SCFP_Business_Plan" localSheetId="3">#REF!</definedName>
    <definedName name="SCFP_Business_Plan">#REF!</definedName>
    <definedName name="SCFP_explanations">#REF!</definedName>
    <definedName name="SCFP_PG1">#REF!</definedName>
    <definedName name="SCFP_PG2">#REF!</definedName>
    <definedName name="Sch2OMDetail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 localSheetId="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>#REF!</definedName>
    <definedName name="Schedule19B3">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1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30B1">#REF!</definedName>
    <definedName name="Schedule4B1">#REF!</definedName>
    <definedName name="Schedule4B2">#REF!</definedName>
    <definedName name="Schedule4B3">#REF!</definedName>
    <definedName name="Schedule4B5">#REF!</definedName>
    <definedName name="Schedule5B1">#REF!</definedName>
    <definedName name="Schedule5B2">#REF!</definedName>
    <definedName name="Schedule5B3">#REF!</definedName>
    <definedName name="Schedule5B4">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 localSheetId="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>#REF!</definedName>
    <definedName name="Schedule9B3">#REF!</definedName>
    <definedName name="SCOTT">#REF!</definedName>
    <definedName name="sdd">#REF!</definedName>
    <definedName name="sdfawer">#REF!</definedName>
    <definedName name="sdfsdrr">#REF!</definedName>
    <definedName name="sdgggg">#REF!</definedName>
    <definedName name="sdqwqweqw">#REF!</definedName>
    <definedName name="Sec">#REF!</definedName>
    <definedName name="Secondpage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6_DIRECTION1">#REF!</definedName>
    <definedName name="SEG6_FROM1">#REF!</definedName>
    <definedName name="SEG6_SORT1">#REF!</definedName>
    <definedName name="SEG6_TO1">#REF!</definedName>
    <definedName name="Segmented_Summary" localSheetId="3">#REF!</definedName>
    <definedName name="Segmented_Summary">#REF!</definedName>
    <definedName name="sencount" hidden="1">2</definedName>
    <definedName name="sepmax" localSheetId="0">#REF!</definedName>
    <definedName name="sepmax">#REF!</definedName>
    <definedName name="SETOFBOOKSID1">#REF!</definedName>
    <definedName name="SETOFBOOKSNAME1">#REF!</definedName>
    <definedName name="SETUP">#REF!</definedName>
    <definedName name="SETUP_2">#REF!</definedName>
    <definedName name="sfgheruyetyujuetyue5tyebertyeuyuyjetyuetuy" hidden="1">#REF!</definedName>
    <definedName name="SGAPercentOfRevenues">#REF!</definedName>
    <definedName name="Significant_Income_Variances" localSheetId="3">#REF!</definedName>
    <definedName name="Significant_Income_Variances">#REF!</definedName>
    <definedName name="Slide_YTD_Actuals" localSheetId="3">#REF!</definedName>
    <definedName name="Slide_YTD_Actuals">#REF!</definedName>
    <definedName name="snare" localSheetId="3">#REF!</definedName>
    <definedName name="snare">#REF!</definedName>
    <definedName name="snare1" localSheetId="3">#REF!</definedName>
    <definedName name="snare1">#REF!</definedName>
    <definedName name="solver_rel1" hidden="1">2</definedName>
    <definedName name="SORT" localSheetId="3">#REF!</definedName>
    <definedName name="SORT">#REF!</definedName>
    <definedName name="sort_area" localSheetId="3">#REF!</definedName>
    <definedName name="sort_area">#REF!</definedName>
    <definedName name="Span">#REF!</definedName>
    <definedName name="Specialized_Hardware" localSheetId="3">#REF!</definedName>
    <definedName name="Specialized_Hardware">#REF!</definedName>
    <definedName name="SquareFooting">#REF!</definedName>
    <definedName name="START">#N/A</definedName>
    <definedName name="STARTBUDGETPOST1">#REF!</definedName>
    <definedName name="StartColumnIndex" localSheetId="3">#REF!</definedName>
    <definedName name="StartColumnIndex">#REF!</definedName>
    <definedName name="StartColumnRowIndex" localSheetId="3">#REF!</definedName>
    <definedName name="StartColumnRowIndex">#REF!</definedName>
    <definedName name="STARTPERIODNAME1">#REF!</definedName>
    <definedName name="STARTPERIODNUM1">#REF!</definedName>
    <definedName name="STARTPERIODYEAR1">#REF!</definedName>
    <definedName name="StartRowLineItemIndex" localSheetId="3">#REF!</definedName>
    <definedName name="StartRowLineItemIndex">#REF!</definedName>
    <definedName name="Statement_of_Earnings" localSheetId="3">#REF!</definedName>
    <definedName name="Statement_of_Earnings">#REF!</definedName>
    <definedName name="Statement_of_Earnings_variances_explanations" localSheetId="3">#REF!</definedName>
    <definedName name="Statement_of_Earnings_variances_explanations">#REF!</definedName>
    <definedName name="STATUS">#REF!</definedName>
    <definedName name="StatusList" comment="Status of the appropriation and the stage the project is at.  Applies to Isolated Generation and Direct Assigned projects.">#REF!</definedName>
    <definedName name="STEWART_" localSheetId="1">#REF!</definedName>
    <definedName name="STEWART_" localSheetId="0">#REF!</definedName>
    <definedName name="STEWART_" localSheetId="2">'YEC FPV 2025'!#REF!</definedName>
    <definedName name="STEWART_" localSheetId="3">#REF!</definedName>
    <definedName name="STEWART_">#REF!</definedName>
    <definedName name="STEWARTKWHR" localSheetId="1">#REF!</definedName>
    <definedName name="STEWARTKWHR" localSheetId="0">#REF!</definedName>
    <definedName name="STEWARTKWHR" localSheetId="2">'YEC FPV 2025'!#REF!</definedName>
    <definedName name="STEWARTKWHR" localSheetId="3">#REF!</definedName>
    <definedName name="STEWARTKWHR">#REF!</definedName>
    <definedName name="STEWARTLITRES" localSheetId="1">#REF!</definedName>
    <definedName name="STEWARTLITRES" localSheetId="0">#REF!</definedName>
    <definedName name="STEWARTLITRES" localSheetId="2">'YEC FPV 2025'!#REF!</definedName>
    <definedName name="STEWARTLITRES" localSheetId="3">#REF!</definedName>
    <definedName name="STEWARTLITRES">#REF!</definedName>
    <definedName name="str">#REF!</definedName>
    <definedName name="Str_Dwg">#REF!</definedName>
    <definedName name="Stringing">#REF!</definedName>
    <definedName name="StripProdRate">#REF!</definedName>
    <definedName name="SUM">#REF!</definedName>
    <definedName name="SUMMARY" localSheetId="1">#REF!</definedName>
    <definedName name="SUMMARY" localSheetId="3">#REF!</definedName>
    <definedName name="SUMMARY">#REF!</definedName>
    <definedName name="supplied">#REF!,#REF!,#REF!,#REF!,#REF!,#REF!,#REF!,#REF!,#REF!</definedName>
    <definedName name="SWIFT_" localSheetId="1">#REF!</definedName>
    <definedName name="SWIFT_" localSheetId="0">#REF!</definedName>
    <definedName name="SWIFT_" localSheetId="2">'YEC FPV 2025'!#REF!</definedName>
    <definedName name="SWIFT_" localSheetId="3">#REF!</definedName>
    <definedName name="SWIFT_">#REF!</definedName>
    <definedName name="SWIFTKWHR" localSheetId="1">#REF!</definedName>
    <definedName name="SWIFTKWHR" localSheetId="0">#REF!</definedName>
    <definedName name="SWIFTKWHR" localSheetId="2">'YEC FPV 2025'!#REF!</definedName>
    <definedName name="SWIFTKWHR" localSheetId="3">#REF!</definedName>
    <definedName name="SWIFTKWHR">#REF!</definedName>
    <definedName name="SWIFTLITRES" localSheetId="1">#REF!</definedName>
    <definedName name="SWIFTLITRES" localSheetId="0">#REF!</definedName>
    <definedName name="SWIFTLITRES" localSheetId="2">'YEC FPV 2025'!#REF!</definedName>
    <definedName name="SWIFTLITRES" localSheetId="3">#REF!</definedName>
    <definedName name="SWIFTLITRES">#REF!</definedName>
    <definedName name="Swvu.capdev1." hidden="1">#REF!</definedName>
    <definedName name="Swvu.capdev2." hidden="1">#REF!</definedName>
    <definedName name="Swvu.cear." hidden="1">#REF!</definedName>
    <definedName name="T">#REF!</definedName>
    <definedName name="TABLE" localSheetId="1">#REF!</definedName>
    <definedName name="TABLE" localSheetId="0">#REF!</definedName>
    <definedName name="TABLE" localSheetId="2">'YEC FPV 2025'!#REF!</definedName>
    <definedName name="TABLE" localSheetId="3">#REF!</definedName>
    <definedName name="TABLE">#REF!</definedName>
    <definedName name="TableName">"Dummy"</definedName>
    <definedName name="tax_installments">#REF!</definedName>
    <definedName name="taxes">#REF!</definedName>
    <definedName name="TC">#REF!</definedName>
    <definedName name="Telecomm" localSheetId="3">#REF!,#REF!,#REF!,#REF!,#REF!,#REF!,#REF!,#REF!,#REF!</definedName>
    <definedName name="Telecomm">#REF!,#REF!,#REF!,#REF!,#REF!,#REF!,#REF!,#REF!,#REF!</definedName>
    <definedName name="temp1">#REF!</definedName>
    <definedName name="temp2">#REF!</definedName>
    <definedName name="TERM">#N/A</definedName>
    <definedName name="TermDebtAmount">#REF!</definedName>
    <definedName name="TermDebtAmPeriodYears">#REF!</definedName>
    <definedName name="TermDebtPayments">#REF!</definedName>
    <definedName name="TermDebtRate">#REF!</definedName>
    <definedName name="Terminals_cost" localSheetId="3">#REF!</definedName>
    <definedName name="Terminals_cost">#REF!</definedName>
    <definedName name="Terminals_num" localSheetId="3">#REF!</definedName>
    <definedName name="Terminals_num">#REF!</definedName>
    <definedName name="TERPY1">#N/A</definedName>
    <definedName name="TERPY2">#N/A</definedName>
    <definedName name="TEST" localSheetId="1">#REF!</definedName>
    <definedName name="TEST" localSheetId="0">#REF!</definedName>
    <definedName name="TEST" localSheetId="2">'YEC FPV 2025'!#REF!</definedName>
    <definedName name="TEST" localSheetId="3">#REF!</definedName>
    <definedName name="TEST">#REF!</definedName>
    <definedName name="TITLE" localSheetId="1">#REF!</definedName>
    <definedName name="TITLE" localSheetId="3">#REF!</definedName>
    <definedName name="TITLE">#REF!</definedName>
    <definedName name="Title_draft">#REF!</definedName>
    <definedName name="TL_K">#REF!</definedName>
    <definedName name="TOdepall">#REF!</definedName>
    <definedName name="TOforeall">#REF!</definedName>
    <definedName name="TOP">#REF!</definedName>
    <definedName name="TOT">#REF!</definedName>
    <definedName name="TOT0009">#REF!</definedName>
    <definedName name="TOT0009_11_12">#REF!</definedName>
    <definedName name="TOT0009_11_12_113" localSheetId="1">#REF!,#REF!,#REF!</definedName>
    <definedName name="TOT0009_11_12_113" localSheetId="3">#REF!,#REF!,#REF!</definedName>
    <definedName name="TOT0009_11_12_113">#REF!,#REF!,#REF!</definedName>
    <definedName name="TOT0011">#REF!</definedName>
    <definedName name="TOT0012">#REF!</definedName>
    <definedName name="TOT009_11_12_113">#REF!</definedName>
    <definedName name="TOT0099">#REF!</definedName>
    <definedName name="TOTAL">#REF!</definedName>
    <definedName name="TOTAL_CAPITAL" localSheetId="3">#REF!</definedName>
    <definedName name="TOTAL_CAPITAL">#REF!</definedName>
    <definedName name="Total_Distributed" localSheetId="3">#REF!</definedName>
    <definedName name="Total_Distributed">#REF!</definedName>
    <definedName name="Total_Distribution">#REF!</definedName>
    <definedName name="Total_Hardware" localSheetId="3">#REF!</definedName>
    <definedName name="Total_Hardware">#REF!</definedName>
    <definedName name="Total_Mainframe_Costs" localSheetId="3">#REF!</definedName>
    <definedName name="Total_Mainframe_Costs">#REF!</definedName>
    <definedName name="TOTAL_O_M" localSheetId="3">#REF!</definedName>
    <definedName name="TOTAL_O_M">#REF!</definedName>
    <definedName name="Total_O_M_project" localSheetId="3">#REF!</definedName>
    <definedName name="Total_O_M_project">#REF!</definedName>
    <definedName name="Total_Standard_Hardware" localSheetId="3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ower">#REF!</definedName>
    <definedName name="Training_Cost" localSheetId="3">#REF!</definedName>
    <definedName name="Training_Cost">#REF!</definedName>
    <definedName name="Trans" localSheetId="3">#REF!</definedName>
    <definedName name="Trans">#REF!</definedName>
    <definedName name="TRANSFER">#N/A</definedName>
    <definedName name="TransTotal" localSheetId="3">#REF!</definedName>
    <definedName name="TransTotal">#REF!</definedName>
    <definedName name="TREV">#N/A</definedName>
    <definedName name="trout1" localSheetId="3">#REF!</definedName>
    <definedName name="trout1">#REF!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TX00009_11_12" localSheetId="1">#REF!,#REF!,#REF!,#REF!,#REF!,#REF!</definedName>
    <definedName name="TX00009_11_12" localSheetId="3">#REF!,#REF!,#REF!,#REF!,#REF!,#REF!</definedName>
    <definedName name="TX00009_11_12">#REF!,#REF!,#REF!,#REF!,#REF!,#REF!</definedName>
    <definedName name="TX0001">#REF!,#REF!</definedName>
    <definedName name="TX0004">#REF!,#REF!</definedName>
    <definedName name="TX0009_11_12" localSheetId="3">#REF!,#REF!,#REF!,#REF!,#REF!</definedName>
    <definedName name="TX0009_11_12">#REF!,#REF!,#REF!,#REF!,#REF!</definedName>
    <definedName name="TX0009_11_12_113" localSheetId="1">#REF!,#REF!,#REF!,#REF!,#REF!,#REF!,#REF!,#REF!,#REF!,#REF!,#REF!,#REF!,#REF!,#REF!</definedName>
    <definedName name="TX0009_11_12_113" localSheetId="3">#REF!,#REF!,#REF!,#REF!,#REF!,#REF!,#REF!,#REF!,#REF!,#REF!,#REF!,#REF!,#REF!,#REF!</definedName>
    <definedName name="TX0009_11_12_113">#REF!,#REF!,#REF!,#REF!,#REF!,#REF!,#REF!,#REF!,#REF!,#REF!,#REF!,#REF!,#REF!,#REF!</definedName>
    <definedName name="uf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">#REF!</definedName>
    <definedName name="UPDATELOGICTYPE1">#REF!</definedName>
    <definedName name="Value">OFFSET(#REF!,0,0,#REF!,1)</definedName>
    <definedName name="ValueDate">#REF!</definedName>
    <definedName name="variance" localSheetId="3">#REF!</definedName>
    <definedName name="variance">#REF!</definedName>
    <definedName name="VARIANCES" localSheetId="3">#REF!</definedName>
    <definedName name="VARIANCES">#REF!</definedName>
    <definedName name="VDD" localSheetId="3">#REF!</definedName>
    <definedName name="VDD">#REF!</definedName>
    <definedName name="VDT">#REF!</definedName>
    <definedName name="VehDep">#REF!</definedName>
    <definedName name="VEST">#REF!</definedName>
    <definedName name="View">OFFSET(#REF!,0,0,#REF!,1)</definedName>
    <definedName name="Voice___Long_Distance" localSheetId="3">#REF!</definedName>
    <definedName name="Voice___Long_Distance">#REF!</definedName>
    <definedName name="Voice_Lines_cost" localSheetId="3">#REF!</definedName>
    <definedName name="Voice_Lines_cost">#REF!</definedName>
    <definedName name="Voice_Lines_num" localSheetId="3">#REF!</definedName>
    <definedName name="Voice_Lines_num">#REF!</definedName>
    <definedName name="Voice_Mail_cost" localSheetId="3">#REF!</definedName>
    <definedName name="Voice_Mail_cost">#REF!</definedName>
    <definedName name="Voice_Mail_num" localSheetId="3">#REF!</definedName>
    <definedName name="Voice_Mail_num">#REF!</definedName>
    <definedName name="Voice_Sets_cost" localSheetId="3">#REF!</definedName>
    <definedName name="Voice_Sets_cost">#REF!</definedName>
    <definedName name="Voice_Sets_num" localSheetId="3">#REF!</definedName>
    <definedName name="Voice_Sets_num">#REF!</definedName>
    <definedName name="vvvv" localSheetId="0">#REF!</definedName>
    <definedName name="vvvv">#REF!</definedName>
    <definedName name="w" hidden="1">#REF!</definedName>
    <definedName name="w3aje" localSheetId="0">#REF!</definedName>
    <definedName name="w3aje" localSheetId="2">#REF!</definedName>
    <definedName name="w3aje">#REF!</definedName>
    <definedName name="WA">#REF!</definedName>
    <definedName name="WAA">#REF!</definedName>
    <definedName name="WAN" localSheetId="3">#REF!</definedName>
    <definedName name="WAN">#REF!</definedName>
    <definedName name="Warranty">#REF!</definedName>
    <definedName name="WATSON_" localSheetId="1">#REF!</definedName>
    <definedName name="WATSON_" localSheetId="0">#REF!</definedName>
    <definedName name="WATSON_" localSheetId="2">'YEC FPV 2025'!#REF!</definedName>
    <definedName name="WATSON_" localSheetId="3">#REF!</definedName>
    <definedName name="WATSON_">#REF!</definedName>
    <definedName name="WATSONKWHR" localSheetId="1">#REF!</definedName>
    <definedName name="WATSONKWHR" localSheetId="0">#REF!</definedName>
    <definedName name="WATSONKWHR" localSheetId="2">'YEC FPV 2025'!#REF!</definedName>
    <definedName name="WATSONKWHR" localSheetId="3">#REF!</definedName>
    <definedName name="WATSONKWHR">#REF!</definedName>
    <definedName name="WATSONLITRES" localSheetId="1">#REF!</definedName>
    <definedName name="WATSONLITRES" localSheetId="0">#REF!</definedName>
    <definedName name="WATSONLITRES" localSheetId="2">'YEC FPV 2025'!#REF!</definedName>
    <definedName name="WATSONLITRES" localSheetId="3">#REF!</definedName>
    <definedName name="WATSONLITRES">#REF!</definedName>
    <definedName name="WB">#REF!</definedName>
    <definedName name="WC">#REF!</definedName>
    <definedName name="WC_Tax">#REF!</definedName>
    <definedName name="WD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E">#REF!</definedName>
    <definedName name="Wek_K">#REF!</definedName>
    <definedName name="wer">#REF!</definedName>
    <definedName name="werwe">#REF!</definedName>
    <definedName name="werwer">#REF!</definedName>
    <definedName name="what">#REF!</definedName>
    <definedName name="WHSE_" localSheetId="1">#REF!</definedName>
    <definedName name="WHSE_" localSheetId="0">#REF!</definedName>
    <definedName name="WHSE_" localSheetId="2">'YEC FPV 2025'!#REF!</definedName>
    <definedName name="WHSE_" localSheetId="3">#REF!</definedName>
    <definedName name="WHSE_">#REF!</definedName>
    <definedName name="WHSEKWHR" localSheetId="1">#REF!</definedName>
    <definedName name="WHSEKWHR" localSheetId="0">#REF!</definedName>
    <definedName name="WHSEKWHR" localSheetId="2">'YEC FPV 2025'!#REF!</definedName>
    <definedName name="WHSEKWHR" localSheetId="3">#REF!</definedName>
    <definedName name="WHSEKWHR">#REF!</definedName>
    <definedName name="WIP">#REF!</definedName>
    <definedName name="WorkingDaysPerMonth">#REF!</definedName>
    <definedName name="worksh_bs_pg1">#REF!</definedName>
    <definedName name="worksh_bs_pg2">#REF!</definedName>
    <definedName name="worksh_cfp1">#REF!</definedName>
    <definedName name="worksh_cfp2">#REF!</definedName>
    <definedName name="worksh_incstmt">#REF!</definedName>
    <definedName name="worksh_interco_pg1">#REF!</definedName>
    <definedName name="worksh_interco_pg2">#REF!</definedName>
    <definedName name="worksh_retearn">#REF!</definedName>
    <definedName name="wrn.Account._.Codes." localSheetId="1" hidden="1">{#N/A,#N/A,FALSE,"Account Codes"}</definedName>
    <definedName name="wrn.Account._.Codes." localSheetId="0" hidden="1">{#N/A,#N/A,FALSE,"Account Codes"}</definedName>
    <definedName name="wrn.Account._.Codes." localSheetId="3" hidden="1">{#N/A,#N/A,FALSE,"Account Codes"}</definedName>
    <definedName name="wrn.Account._.Codes." hidden="1">{#N/A,#N/A,FALSE,"Account Codes"}</definedName>
    <definedName name="wrn.acct_codes" hidden="1">{#N/A,#N/A,FALSE,"Account Codes"}</definedName>
    <definedName name="wrn.APL._.Report." localSheetId="1" hidden="1">{#N/A,#N/A,FALSE,"title";#N/A,#N/A,FALSE,"earn by plant";#N/A,#N/A,FALSE,"earn";#N/A,#N/A,FALSE,"balsh";#N/A,#N/A,FALSE,"stchg";#N/A,#N/A,FALSE,"var-explan";#N/A,#N/A,FALSE,"othassets";#N/A,#N/A,FALSE,"capex"}</definedName>
    <definedName name="wrn.APL._.Report." localSheetId="0" hidden="1">{#N/A,#N/A,FALSE,"title";#N/A,#N/A,FALSE,"earn by plant";#N/A,#N/A,FALSE,"earn";#N/A,#N/A,FALSE,"balsh";#N/A,#N/A,FALSE,"stchg";#N/A,#N/A,FALSE,"var-explan";#N/A,#N/A,FALSE,"othassets";#N/A,#N/A,FALSE,"capex"}</definedName>
    <definedName name="wrn.APL._.Report." localSheetId="3" hidden="1">{#N/A,#N/A,FALSE,"title";#N/A,#N/A,FALSE,"earn by plant";#N/A,#N/A,FALSE,"earn";#N/A,#N/A,FALSE,"balsh";#N/A,#N/A,FALSE,"stchg";#N/A,#N/A,FALSE,"var-explan";#N/A,#N/A,FALSE,"othassets";#N/A,#N/A,FALSE,"capex"}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localSheetId="1" hidden="1">{#N/A,#N/A,FALSE,"Bank LOC(U.S.Canada)"}</definedName>
    <definedName name="wrn.Bank._.LOC." localSheetId="0" hidden="1">{#N/A,#N/A,FALSE,"Bank LOC(U.S.Canada)"}</definedName>
    <definedName name="wrn.Bank._.LOC." localSheetId="3" hidden="1">{#N/A,#N/A,FALSE,"Bank LOC(U.S.Canada)"}</definedName>
    <definedName name="wrn.Bank._.LOC." hidden="1">{#N/A,#N/A,FALSE,"Bank LOC(U.S.Canada)"}</definedName>
    <definedName name="wrn.Capital._.Expenditure._.Reports." hidden="1">{"capstats",#N/A,FALSE,"CAPSTATS";"cear",#N/A,FALSE,"CEARRPT";"capdev1",#N/A,FALSE,"CAPDEV1";"capdev2",#N/A,FALSE,"CAPDEV2"}</definedName>
    <definedName name="wrn.Directors._.Report." localSheetId="1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localSheetId="0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localSheetId="3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localSheetId="1" hidden="1">{"Generation Schedule",#N/A,FALSE,"Generation"}</definedName>
    <definedName name="wrn.Generation._.Scheduling." localSheetId="0" hidden="1">{"Generation Schedule",#N/A,FALSE,"Generation"}</definedName>
    <definedName name="wrn.Generation._.Scheduling." localSheetId="3" hidden="1">{"Generation Schedule",#N/A,FALSE,"Generation"}</definedName>
    <definedName name="wrn.Generation._.Scheduling." hidden="1">{"Generation Schedule",#N/A,FALSE,"Generation"}</definedName>
    <definedName name="wrn.Key._.Assumpt" hidden="1">{#N/A,#N/A,FALSE,"Key Assumptions"}</definedName>
    <definedName name="wrn.Key._.Assumptions." localSheetId="1" hidden="1">{#N/A,#N/A,FALSE,"Key Assumptions"}</definedName>
    <definedName name="wrn.Key._.Assumptions." localSheetId="0" hidden="1">{#N/A,#N/A,FALSE,"Key Assumptions"}</definedName>
    <definedName name="wrn.Key._.Assumptions." localSheetId="3" hidden="1">{#N/A,#N/A,FALSE,"Key Assumptions"}</definedName>
    <definedName name="wrn.Key._.Assumptions." hidden="1">{#N/A,#N/A,FALSE,"Key Assumptions"}</definedName>
    <definedName name="wrn.Mthly._.Financial._.Report." localSheetId="1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localSheetId="0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localSheetId="3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hidden="1">{#N/A,#N/A,TRUE,"Estimate Summary";#N/A,#N/A,TRUE,"Transmission Line";#N/A,#N/A,TRUE,"Substation";#N/A,#N/A,TRUE,"Telecommunications"}</definedName>
    <definedName name="wrn.Over._.Under._.250k." hidden="1">{"diff250k",#N/A,FALSE,"CAPSTATS"}</definedName>
    <definedName name="wrn.PGBG._.Report." localSheetId="1" hidden="1">{#N/A,#N/A,FALSE,"title-gr";#N/A,#N/A,FALSE,"earn sum-gr";#N/A,#N/A,FALSE,"EBP-Grp";#N/A,#N/A,FALSE,"Var expl";#N/A,#N/A,FALSE,"chart apl";#N/A,#N/A,FALSE,"chart ap2k"}</definedName>
    <definedName name="wrn.PGBG._.Report." localSheetId="0" hidden="1">{#N/A,#N/A,FALSE,"title-gr";#N/A,#N/A,FALSE,"earn sum-gr";#N/A,#N/A,FALSE,"EBP-Grp";#N/A,#N/A,FALSE,"Var expl";#N/A,#N/A,FALSE,"chart apl";#N/A,#N/A,FALSE,"chart ap2k"}</definedName>
    <definedName name="wrn.PGBG._.Report." localSheetId="3" hidden="1">{#N/A,#N/A,FALSE,"title-gr";#N/A,#N/A,FALSE,"earn sum-gr";#N/A,#N/A,FALSE,"EBP-Grp";#N/A,#N/A,FALSE,"Var expl";#N/A,#N/A,FALSE,"chart apl";#N/A,#N/A,FALSE,"chart ap2k"}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localSheetId="1" hidden="1">{#N/A,#N/A,FALSE,"Cover";#N/A,#N/A,FALSE,"APL synopsis";#N/A,#N/A,FALSE,"Canada";#N/A,#N/A,FALSE,"Auscad$";#N/A,#N/A,FALSE,"uk$";#N/A,#N/A,FALSE,"AP2000 synopsis";#N/A,#N/A,FALSE,"AP2000"}</definedName>
    <definedName name="wrn.Power._.Gen._.Business._.Group." localSheetId="0" hidden="1">{#N/A,#N/A,FALSE,"Cover";#N/A,#N/A,FALSE,"APL synopsis";#N/A,#N/A,FALSE,"Canada";#N/A,#N/A,FALSE,"Auscad$";#N/A,#N/A,FALSE,"uk$";#N/A,#N/A,FALSE,"AP2000 synopsis";#N/A,#N/A,FALSE,"AP2000"}</definedName>
    <definedName name="wrn.Power._.Gen._.Business._.Group." localSheetId="3" hidden="1">{#N/A,#N/A,FALSE,"Cover";#N/A,#N/A,FALSE,"APL synopsis";#N/A,#N/A,FALSE,"Canada";#N/A,#N/A,FALSE,"Auscad$";#N/A,#N/A,FALSE,"uk$";#N/A,#N/A,FALSE,"AP2000 synopsis";#N/A,#N/A,FALSE,"AP2000"}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localSheetId="1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localSheetId="0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localSheetId="3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localSheetId="1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localSheetId="0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localSheetId="3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localSheetId="1" hidden="1">{#N/A,#N/A,TRUE,"title-gr";#N/A,#N/A,TRUE,"earn by plant-gr";#N/A,#N/A,TRUE,"earn sum-gr";#N/A,#N/A,TRUE,"chart apl"}</definedName>
    <definedName name="wrn.Report._.Group." localSheetId="0" hidden="1">{#N/A,#N/A,TRUE,"title-gr";#N/A,#N/A,TRUE,"earn by plant-gr";#N/A,#N/A,TRUE,"earn sum-gr";#N/A,#N/A,TRUE,"chart apl"}</definedName>
    <definedName name="wrn.Report._.Group." localSheetId="3" hidden="1">{#N/A,#N/A,TRUE,"title-gr";#N/A,#N/A,TRUE,"earn by plant-gr";#N/A,#N/A,TRUE,"earn sum-gr";#N/A,#N/A,TRUE,"chart apl"}</definedName>
    <definedName name="wrn.Report._.Group." hidden="1">{#N/A,#N/A,TRUE,"title-gr";#N/A,#N/A,TRUE,"earn by plant-gr";#N/A,#N/A,TRUE,"earn sum-gr";#N/A,#N/A,TRUE,"chart apl"}</definedName>
    <definedName name="wrn.Stmts_Only." localSheetId="1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localSheetId="0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localSheetId="3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localSheetId="1" hidden="1">{#N/A,#N/A,FALSE,"Summary"}</definedName>
    <definedName name="wrn.Summary." localSheetId="0" hidden="1">{#N/A,#N/A,FALSE,"Summary"}</definedName>
    <definedName name="wrn.Summary." localSheetId="3" hidden="1">{#N/A,#N/A,FALSE,"Summary"}</definedName>
    <definedName name="wrn.Summary." hidden="1">{#N/A,#N/A,FALSE,"Summary"}</definedName>
    <definedName name="wrn.TEC._.Consolidated." localSheetId="1" hidden="1">{#N/A,#N/A,FALSE,"TEC Consolidated"}</definedName>
    <definedName name="wrn.TEC._.Consolidated." localSheetId="0" hidden="1">{#N/A,#N/A,FALSE,"TEC Consolidated"}</definedName>
    <definedName name="wrn.TEC._.Consolidated." localSheetId="3" hidden="1">{#N/A,#N/A,FALSE,"TEC Consolidated"}</definedName>
    <definedName name="wrn.TEC._.Consolidated." hidden="1">{#N/A,#N/A,FALSE,"TEC Consolidated"}</definedName>
    <definedName name="wrn.Transmission." localSheetId="1" hidden="1">{#N/A,#N/A,FALSE,"Trans"}</definedName>
    <definedName name="wrn.Transmission." localSheetId="0" hidden="1">{#N/A,#N/A,FALSE,"Trans"}</definedName>
    <definedName name="wrn.Transmission." localSheetId="3" hidden="1">{#N/A,#N/A,FALSE,"Trans"}</definedName>
    <definedName name="wrn.Transmission." hidden="1">{#N/A,#N/A,FALSE,"Trans"}</definedName>
    <definedName name="wrt" hidden="1">#REF!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XDO_?BEGINNING_BALANCE?" localSheetId="3">#REF!</definedName>
    <definedName name="XDO_?BEGINNING_BALANCE?">#REF!</definedName>
    <definedName name="XDO_?BOOK_TYPE_CODE1?" localSheetId="3">#REF!</definedName>
    <definedName name="XDO_?BOOK_TYPE_CODE1?">#REF!</definedName>
    <definedName name="XDO_?COST_ACCOUNT?" localSheetId="3">#REF!</definedName>
    <definedName name="XDO_?COST_ACCOUNT?">#REF!</definedName>
    <definedName name="XDO_?CURRENT_YEAR_ADDITIONS?" localSheetId="3">#REF!</definedName>
    <definedName name="XDO_?CURRENT_YEAR_ADDITIONS?">#REF!</definedName>
    <definedName name="XDO_?CURRENT_YEAR_ADJUSTMENTS?" localSheetId="3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 localSheetId="3">#REF!</definedName>
    <definedName name="XDO_?XDOFIELD1?">#REF!</definedName>
    <definedName name="XDO_?XDOFIELD10?" localSheetId="3">#REF!</definedName>
    <definedName name="XDO_?XDOFIELD10?">#REF!</definedName>
    <definedName name="XDO_?XDOFIELD11?" localSheetId="3">#REF!</definedName>
    <definedName name="XDO_?XDOFIELD11?">#REF!</definedName>
    <definedName name="XDO_?XDOFIELD12?" localSheetId="3">#REF!</definedName>
    <definedName name="XDO_?XDOFIELD12?">#REF!</definedName>
    <definedName name="XDO_?XDOFIELD13?" localSheetId="3">#REF!</definedName>
    <definedName name="XDO_?XDOFIELD13?">#REF!</definedName>
    <definedName name="XDO_?XDOFIELD14?" localSheetId="3">#REF!</definedName>
    <definedName name="XDO_?XDOFIELD14?">#REF!</definedName>
    <definedName name="XDO_?XDOFIELD15?" localSheetId="3">#REF!</definedName>
    <definedName name="XDO_?XDOFIELD15?">#REF!</definedName>
    <definedName name="XDO_?XDOFIELD16?" localSheetId="3">#REF!</definedName>
    <definedName name="XDO_?XDOFIELD16?">#REF!</definedName>
    <definedName name="XDO_?XDOFIELD17?" localSheetId="3">#REF!</definedName>
    <definedName name="XDO_?XDOFIELD17?">#REF!</definedName>
    <definedName name="XDO_?XDOFIELD18?" localSheetId="3">#REF!</definedName>
    <definedName name="XDO_?XDOFIELD18?">#REF!</definedName>
    <definedName name="XDO_?XDOFIELD19?" localSheetId="3">#REF!</definedName>
    <definedName name="XDO_?XDOFIELD19?">#REF!</definedName>
    <definedName name="XDO_?XDOFIELD2?" localSheetId="3">#REF!</definedName>
    <definedName name="XDO_?XDOFIELD2?">#REF!</definedName>
    <definedName name="XDO_?XDOFIELD20?" localSheetId="3">#REF!</definedName>
    <definedName name="XDO_?XDOFIELD20?">#REF!</definedName>
    <definedName name="XDO_?XDOFIELD21?" localSheetId="3">#REF!</definedName>
    <definedName name="XDO_?XDOFIELD21?">#REF!</definedName>
    <definedName name="XDO_?XDOFIELD22?" localSheetId="3">#REF!</definedName>
    <definedName name="XDO_?XDOFIELD22?">#REF!</definedName>
    <definedName name="XDO_?XDOFIELD23?" localSheetId="3">#REF!</definedName>
    <definedName name="XDO_?XDOFIELD23?">#REF!</definedName>
    <definedName name="XDO_?XDOFIELD24?" localSheetId="3">#REF!</definedName>
    <definedName name="XDO_?XDOFIELD24?">#REF!</definedName>
    <definedName name="XDO_?XDOFIELD25?" localSheetId="3">#REF!</definedName>
    <definedName name="XDO_?XDOFIELD25?">#REF!</definedName>
    <definedName name="XDO_?XDOFIELD26?" localSheetId="3">#REF!</definedName>
    <definedName name="XDO_?XDOFIELD26?">#REF!</definedName>
    <definedName name="XDO_?XDOFIELD27?" localSheetId="3">#REF!</definedName>
    <definedName name="XDO_?XDOFIELD27?">#REF!</definedName>
    <definedName name="XDO_?XDOFIELD28?" localSheetId="3">#REF!</definedName>
    <definedName name="XDO_?XDOFIELD28?">#REF!</definedName>
    <definedName name="XDO_?XDOFIELD29?" localSheetId="3">#REF!</definedName>
    <definedName name="XDO_?XDOFIELD29?">#REF!</definedName>
    <definedName name="XDO_?XDOFIELD3?" localSheetId="3">#REF!</definedName>
    <definedName name="XDO_?XDOFIELD3?">#REF!</definedName>
    <definedName name="XDO_?XDOFIELD30?" localSheetId="3">#REF!</definedName>
    <definedName name="XDO_?XDOFIELD30?">#REF!</definedName>
    <definedName name="XDO_?XDOFIELD31?" localSheetId="3">#REF!</definedName>
    <definedName name="XDO_?XDOFIELD31?">#REF!</definedName>
    <definedName name="XDO_?XDOFIELD32?" localSheetId="3">#REF!</definedName>
    <definedName name="XDO_?XDOFIELD32?">#REF!</definedName>
    <definedName name="XDO_?XDOFIELD33?" localSheetId="3">#REF!</definedName>
    <definedName name="XDO_?XDOFIELD33?">#REF!</definedName>
    <definedName name="XDO_?XDOFIELD34?" localSheetId="3">#REF!</definedName>
    <definedName name="XDO_?XDOFIELD34?">#REF!</definedName>
    <definedName name="XDO_?XDOFIELD35?" localSheetId="3">#REF!</definedName>
    <definedName name="XDO_?XDOFIELD35?">#REF!</definedName>
    <definedName name="XDO_?XDOFIELD36?" localSheetId="3">#REF!</definedName>
    <definedName name="XDO_?XDOFIELD36?">#REF!</definedName>
    <definedName name="XDO_?XDOFIELD4?" localSheetId="3">#REF!</definedName>
    <definedName name="XDO_?XDOFIELD4?">#REF!</definedName>
    <definedName name="XDO_?XDOFIELD5?" localSheetId="3">#REF!</definedName>
    <definedName name="XDO_?XDOFIELD5?">#REF!</definedName>
    <definedName name="XDO_?XDOFIELD6?" localSheetId="3">#REF!</definedName>
    <definedName name="XDO_?XDOFIELD6?">#REF!</definedName>
    <definedName name="XDO_?XDOFIELD7?" localSheetId="3">#REF!</definedName>
    <definedName name="XDO_?XDOFIELD7?">#REF!</definedName>
    <definedName name="XDO_?XDOFIELD9?" localSheetId="3">#REF!</definedName>
    <definedName name="XDO_?XDOFIELD9?">#REF!</definedName>
    <definedName name="XDO_?YTD_A_O_D?" localSheetId="3">#REF!</definedName>
    <definedName name="XDO_?YTD_A_O_D?">#REF!</definedName>
    <definedName name="XDO_?YTD_D_E_A?" localSheetId="3">#REF!</definedName>
    <definedName name="XDO_?YTD_D_E_A?">#REF!</definedName>
    <definedName name="XDO_?YTD_M_D_E?" localSheetId="3">#REF!</definedName>
    <definedName name="XDO_?YTD_M_D_E?">#REF!</definedName>
    <definedName name="XDO_GROUP_?XDOG1?" localSheetId="3">#REF!</definedName>
    <definedName name="XDO_GROUP_?XDOG1?">#REF!</definedName>
    <definedName name="xxExistingRiderC" localSheetId="3">#REF!</definedName>
    <definedName name="xxExistingRiderC">#REF!</definedName>
    <definedName name="xxExistingRiderP" localSheetId="3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xx">#REF!</definedName>
    <definedName name="xyrlabel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2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TD">#REF!</definedName>
    <definedName name="YTD_ACCESS_ACT" localSheetId="3">#REF!</definedName>
    <definedName name="YTD_ACCESS_ACT">#REF!</definedName>
    <definedName name="YTD_ACCESS_VAR">#REF!</definedName>
    <definedName name="YTD_Earn_Act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TDActual">#REF!</definedName>
    <definedName name="YtoD">#REF!</definedName>
    <definedName name="YUKONHYDRO" localSheetId="1">#REF!</definedName>
    <definedName name="YUKONHYDRO" localSheetId="0">#REF!</definedName>
    <definedName name="YUKONHYDRO" localSheetId="2">'YEC FPV 2025'!#REF!</definedName>
    <definedName name="YUKONHYDRO" localSheetId="3">#REF!</definedName>
    <definedName name="YUKONHYDRO">#REF!</definedName>
    <definedName name="z" localSheetId="1">#REF!</definedName>
    <definedName name="z" localSheetId="3">#REF!</definedName>
    <definedName name="z">#REF!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51B7C0_6CEE_11D3_AD1A_A5A650036065_.wvu.Col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153D7A3_5601_11D2_B6B9_00A0C9CF674F_.wvu.PrintArea" localSheetId="2" hidden="1">'YEC FPV 2025'!$B$2:$E$27</definedName>
    <definedName name="Z_3153D7A3_5601_11D2_B6B9_00A0C9CF674F_.wvu.Rows" localSheetId="2" hidden="1">'YEC FPV 2025'!$28:$30,'YEC FPV 2025'!$40:$40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localSheetId="0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  <definedName name="ZeroQuantityAd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2" i="4"/>
  <c r="C11" i="4"/>
  <c r="D15" i="8"/>
  <c r="E14" i="8"/>
  <c r="E15" i="8" s="1"/>
  <c r="F15" i="8" s="1"/>
  <c r="D14" i="8"/>
  <c r="D13" i="8"/>
  <c r="F13" i="8"/>
  <c r="C10" i="4"/>
  <c r="B13" i="4"/>
  <c r="B12" i="4"/>
  <c r="B11" i="4"/>
  <c r="B10" i="4"/>
  <c r="F189" i="7"/>
  <c r="G189" i="7" s="1"/>
  <c r="H189" i="7" s="1"/>
  <c r="F185" i="7"/>
  <c r="G185" i="7" s="1"/>
  <c r="F184" i="7"/>
  <c r="G184" i="7" s="1"/>
  <c r="H184" i="7" s="1"/>
  <c r="H183" i="7"/>
  <c r="G183" i="7"/>
  <c r="F183" i="7"/>
  <c r="F170" i="7"/>
  <c r="G170" i="7" s="1"/>
  <c r="H170" i="7" s="1"/>
  <c r="F169" i="7"/>
  <c r="G169" i="7" s="1"/>
  <c r="H169" i="7" s="1"/>
  <c r="H165" i="7"/>
  <c r="G165" i="7"/>
  <c r="F165" i="7"/>
  <c r="F164" i="7"/>
  <c r="G164" i="7" s="1"/>
  <c r="H164" i="7" s="1"/>
  <c r="H163" i="7"/>
  <c r="G163" i="7"/>
  <c r="F163" i="7"/>
  <c r="F149" i="7"/>
  <c r="G149" i="7" s="1"/>
  <c r="H149" i="7" s="1"/>
  <c r="F148" i="7"/>
  <c r="F145" i="7"/>
  <c r="G145" i="7" s="1"/>
  <c r="F144" i="7"/>
  <c r="G144" i="7" s="1"/>
  <c r="H144" i="7" s="1"/>
  <c r="H143" i="7"/>
  <c r="G143" i="7"/>
  <c r="F143" i="7"/>
  <c r="F129" i="7"/>
  <c r="G129" i="7" s="1"/>
  <c r="H129" i="7" s="1"/>
  <c r="F125" i="7"/>
  <c r="F130" i="7" s="1"/>
  <c r="F124" i="7"/>
  <c r="G124" i="7" s="1"/>
  <c r="H124" i="7" s="1"/>
  <c r="H123" i="7"/>
  <c r="G123" i="7"/>
  <c r="F123" i="7"/>
  <c r="F110" i="7"/>
  <c r="F109" i="7"/>
  <c r="G109" i="7" s="1"/>
  <c r="H109" i="7" s="1"/>
  <c r="H105" i="7"/>
  <c r="H110" i="7" s="1"/>
  <c r="G105" i="7"/>
  <c r="G110" i="7" s="1"/>
  <c r="F105" i="7"/>
  <c r="H104" i="7"/>
  <c r="G104" i="7"/>
  <c r="F104" i="7"/>
  <c r="H103" i="7"/>
  <c r="G103" i="7"/>
  <c r="F103" i="7"/>
  <c r="F87" i="7"/>
  <c r="F191" i="7" s="1"/>
  <c r="F78" i="7"/>
  <c r="G78" i="7" s="1"/>
  <c r="H78" i="7" s="1"/>
  <c r="F77" i="7"/>
  <c r="G77" i="7" s="1"/>
  <c r="H77" i="7" s="1"/>
  <c r="F76" i="7"/>
  <c r="G76" i="7" s="1"/>
  <c r="H76" i="7" s="1"/>
  <c r="F75" i="7"/>
  <c r="G75" i="7" s="1"/>
  <c r="H75" i="7" s="1"/>
  <c r="F74" i="7"/>
  <c r="G74" i="7" s="1"/>
  <c r="H74" i="7" s="1"/>
  <c r="F69" i="7"/>
  <c r="G69" i="7" s="1"/>
  <c r="F68" i="7"/>
  <c r="G68" i="7" s="1"/>
  <c r="F67" i="7"/>
  <c r="G67" i="7" s="1"/>
  <c r="F66" i="7"/>
  <c r="F128" i="7" s="1"/>
  <c r="F65" i="7"/>
  <c r="G65" i="7" s="1"/>
  <c r="F60" i="7"/>
  <c r="G60" i="7" s="1"/>
  <c r="F59" i="7"/>
  <c r="F58" i="7"/>
  <c r="F57" i="7"/>
  <c r="G57" i="7" s="1"/>
  <c r="F56" i="7"/>
  <c r="G56" i="7" s="1"/>
  <c r="H51" i="7"/>
  <c r="G51" i="7"/>
  <c r="F51" i="7"/>
  <c r="H50" i="7"/>
  <c r="G50" i="7"/>
  <c r="F50" i="7"/>
  <c r="H49" i="7"/>
  <c r="G49" i="7"/>
  <c r="F49" i="7"/>
  <c r="H48" i="7"/>
  <c r="G48" i="7"/>
  <c r="F48" i="7"/>
  <c r="H47" i="7"/>
  <c r="G47" i="7"/>
  <c r="F47" i="7"/>
  <c r="H38" i="7"/>
  <c r="H186" i="7" s="1"/>
  <c r="G38" i="7"/>
  <c r="G186" i="7" s="1"/>
  <c r="F38" i="7"/>
  <c r="F186" i="7" s="1"/>
  <c r="H37" i="7"/>
  <c r="H166" i="7" s="1"/>
  <c r="G37" i="7"/>
  <c r="G166" i="7" s="1"/>
  <c r="F37" i="7"/>
  <c r="F166" i="7" s="1"/>
  <c r="H36" i="7"/>
  <c r="H146" i="7" s="1"/>
  <c r="G36" i="7"/>
  <c r="G146" i="7" s="1"/>
  <c r="F36" i="7"/>
  <c r="F146" i="7" s="1"/>
  <c r="H35" i="7"/>
  <c r="H126" i="7" s="1"/>
  <c r="G35" i="7"/>
  <c r="G126" i="7" s="1"/>
  <c r="F35" i="7"/>
  <c r="F126" i="7" s="1"/>
  <c r="H34" i="7"/>
  <c r="H106" i="7" s="1"/>
  <c r="G34" i="7"/>
  <c r="G106" i="7" s="1"/>
  <c r="F34" i="7"/>
  <c r="F106" i="7" s="1"/>
  <c r="H27" i="7"/>
  <c r="G27" i="7"/>
  <c r="F27" i="7"/>
  <c r="F79" i="7" s="1"/>
  <c r="H18" i="7"/>
  <c r="G18" i="7"/>
  <c r="F18" i="7"/>
  <c r="F70" i="7" s="1"/>
  <c r="H9" i="7"/>
  <c r="G9" i="7"/>
  <c r="F9" i="7"/>
  <c r="F61" i="7" s="1"/>
  <c r="F14" i="8" l="1"/>
  <c r="H113" i="7"/>
  <c r="F94" i="7"/>
  <c r="F86" i="7"/>
  <c r="F171" i="7" s="1"/>
  <c r="F83" i="7"/>
  <c r="F111" i="7" s="1"/>
  <c r="F84" i="7"/>
  <c r="F131" i="7" s="1"/>
  <c r="F136" i="7" s="1"/>
  <c r="F137" i="7" s="1"/>
  <c r="F138" i="7" s="1"/>
  <c r="F139" i="7" s="1"/>
  <c r="F203" i="7" s="1"/>
  <c r="F133" i="7"/>
  <c r="F134" i="7" s="1"/>
  <c r="F193" i="7"/>
  <c r="F194" i="7" s="1"/>
  <c r="F153" i="7"/>
  <c r="F154" i="7" s="1"/>
  <c r="H60" i="7"/>
  <c r="G96" i="7"/>
  <c r="G87" i="7"/>
  <c r="G191" i="7" s="1"/>
  <c r="H145" i="7"/>
  <c r="H150" i="7" s="1"/>
  <c r="G150" i="7"/>
  <c r="F113" i="7"/>
  <c r="F114" i="7" s="1"/>
  <c r="G193" i="7"/>
  <c r="G194" i="7" s="1"/>
  <c r="H56" i="7"/>
  <c r="G92" i="7"/>
  <c r="G83" i="7"/>
  <c r="G111" i="7" s="1"/>
  <c r="G148" i="7"/>
  <c r="H67" i="7"/>
  <c r="H148" i="7" s="1"/>
  <c r="G113" i="7"/>
  <c r="G70" i="7"/>
  <c r="H70" i="7" s="1"/>
  <c r="H68" i="7"/>
  <c r="H168" i="7" s="1"/>
  <c r="G168" i="7"/>
  <c r="F173" i="7"/>
  <c r="F174" i="7" s="1"/>
  <c r="H57" i="7"/>
  <c r="G84" i="7"/>
  <c r="G131" i="7" s="1"/>
  <c r="G153" i="7"/>
  <c r="G79" i="7"/>
  <c r="H79" i="7" s="1"/>
  <c r="F97" i="7"/>
  <c r="F88" i="7"/>
  <c r="H69" i="7"/>
  <c r="H188" i="7" s="1"/>
  <c r="G188" i="7"/>
  <c r="G173" i="7"/>
  <c r="H185" i="7"/>
  <c r="H190" i="7" s="1"/>
  <c r="G190" i="7"/>
  <c r="H65" i="7"/>
  <c r="H108" i="7" s="1"/>
  <c r="G108" i="7"/>
  <c r="G116" i="7" s="1"/>
  <c r="G61" i="7"/>
  <c r="H61" i="7" s="1"/>
  <c r="H173" i="7"/>
  <c r="F52" i="7"/>
  <c r="G66" i="7"/>
  <c r="F108" i="7"/>
  <c r="F116" i="7" s="1"/>
  <c r="F188" i="7"/>
  <c r="G125" i="7"/>
  <c r="G58" i="7"/>
  <c r="F95" i="7"/>
  <c r="G52" i="7"/>
  <c r="H52" i="7"/>
  <c r="F92" i="7"/>
  <c r="F96" i="7"/>
  <c r="F150" i="7"/>
  <c r="F168" i="7"/>
  <c r="F176" i="7" s="1"/>
  <c r="F190" i="7"/>
  <c r="F85" i="7"/>
  <c r="F151" i="7" s="1"/>
  <c r="F156" i="7" s="1"/>
  <c r="F157" i="7" s="1"/>
  <c r="F158" i="7" s="1"/>
  <c r="F159" i="7" s="1"/>
  <c r="F204" i="7" s="1"/>
  <c r="F93" i="7"/>
  <c r="H39" i="7"/>
  <c r="G59" i="7"/>
  <c r="F39" i="7"/>
  <c r="G39" i="7"/>
  <c r="G196" i="7" l="1"/>
  <c r="G197" i="7"/>
  <c r="F117" i="7"/>
  <c r="F118" i="7" s="1"/>
  <c r="F119" i="7" s="1"/>
  <c r="F202" i="7" s="1"/>
  <c r="H58" i="7"/>
  <c r="G85" i="7"/>
  <c r="G151" i="7" s="1"/>
  <c r="G156" i="7" s="1"/>
  <c r="G94" i="7"/>
  <c r="H125" i="7"/>
  <c r="G130" i="7"/>
  <c r="H97" i="7"/>
  <c r="H88" i="7"/>
  <c r="F196" i="7"/>
  <c r="F197" i="7" s="1"/>
  <c r="F198" i="7" s="1"/>
  <c r="F199" i="7" s="1"/>
  <c r="F206" i="7" s="1"/>
  <c r="G133" i="7"/>
  <c r="G134" i="7" s="1"/>
  <c r="G86" i="7"/>
  <c r="G171" i="7" s="1"/>
  <c r="G176" i="7" s="1"/>
  <c r="H59" i="7"/>
  <c r="G95" i="7"/>
  <c r="G97" i="7"/>
  <c r="G88" i="7"/>
  <c r="G154" i="7"/>
  <c r="G174" i="7"/>
  <c r="H174" i="7" s="1"/>
  <c r="H66" i="7"/>
  <c r="H128" i="7" s="1"/>
  <c r="G128" i="7"/>
  <c r="G114" i="7"/>
  <c r="H114" i="7" s="1"/>
  <c r="G93" i="7"/>
  <c r="F177" i="7"/>
  <c r="F178" i="7" s="1"/>
  <c r="F179" i="7" s="1"/>
  <c r="F205" i="7" s="1"/>
  <c r="F207" i="7" s="1"/>
  <c r="H84" i="7"/>
  <c r="H131" i="7" s="1"/>
  <c r="H87" i="7"/>
  <c r="H191" i="7" s="1"/>
  <c r="H196" i="7" s="1"/>
  <c r="H96" i="7"/>
  <c r="H193" i="7"/>
  <c r="H194" i="7" s="1"/>
  <c r="H92" i="7"/>
  <c r="H83" i="7"/>
  <c r="H111" i="7" s="1"/>
  <c r="H116" i="7" s="1"/>
  <c r="H117" i="7" s="1"/>
  <c r="H153" i="7"/>
  <c r="G136" i="7" l="1"/>
  <c r="G117" i="7"/>
  <c r="G118" i="7" s="1"/>
  <c r="G119" i="7" s="1"/>
  <c r="G202" i="7" s="1"/>
  <c r="G157" i="7"/>
  <c r="G158" i="7" s="1"/>
  <c r="G159" i="7" s="1"/>
  <c r="G204" i="7" s="1"/>
  <c r="G177" i="7"/>
  <c r="G178" i="7" s="1"/>
  <c r="G179" i="7" s="1"/>
  <c r="G205" i="7" s="1"/>
  <c r="H197" i="7"/>
  <c r="H198" i="7" s="1"/>
  <c r="H199" i="7" s="1"/>
  <c r="H206" i="7" s="1"/>
  <c r="H85" i="7"/>
  <c r="H151" i="7" s="1"/>
  <c r="H156" i="7" s="1"/>
  <c r="H94" i="7"/>
  <c r="H93" i="7"/>
  <c r="G198" i="7"/>
  <c r="G199" i="7" s="1"/>
  <c r="G206" i="7" s="1"/>
  <c r="H130" i="7"/>
  <c r="H136" i="7" s="1"/>
  <c r="H133" i="7"/>
  <c r="H134" i="7" s="1"/>
  <c r="H154" i="7"/>
  <c r="G137" i="7"/>
  <c r="G138" i="7" s="1"/>
  <c r="G139" i="7" s="1"/>
  <c r="G203" i="7" s="1"/>
  <c r="H86" i="7"/>
  <c r="H171" i="7" s="1"/>
  <c r="H176" i="7" s="1"/>
  <c r="H177" i="7" s="1"/>
  <c r="H95" i="7"/>
  <c r="H118" i="7" l="1"/>
  <c r="H119" i="7" s="1"/>
  <c r="H202" i="7" s="1"/>
  <c r="G207" i="7"/>
  <c r="H178" i="7"/>
  <c r="H179" i="7" s="1"/>
  <c r="H205" i="7" s="1"/>
  <c r="H137" i="7"/>
  <c r="H138" i="7" s="1"/>
  <c r="H139" i="7" s="1"/>
  <c r="H203" i="7" s="1"/>
  <c r="H157" i="7"/>
  <c r="H158" i="7" s="1"/>
  <c r="H159" i="7" s="1"/>
  <c r="H204" i="7" s="1"/>
  <c r="H207" i="7" l="1"/>
  <c r="F12" i="4" l="1"/>
  <c r="S13" i="4"/>
  <c r="R13" i="4"/>
  <c r="S12" i="4"/>
  <c r="R12" i="4"/>
  <c r="S11" i="4"/>
  <c r="R11" i="4"/>
  <c r="I47" i="9"/>
  <c r="I55" i="9" s="1"/>
  <c r="H47" i="9"/>
  <c r="H55" i="9" s="1"/>
  <c r="G47" i="9"/>
  <c r="G55" i="9" s="1"/>
  <c r="F47" i="9"/>
  <c r="F55" i="9" s="1"/>
  <c r="E47" i="9"/>
  <c r="E55" i="9" s="1"/>
  <c r="D47" i="9"/>
  <c r="D55" i="9" s="1"/>
  <c r="I46" i="9"/>
  <c r="I54" i="9" s="1"/>
  <c r="H46" i="9"/>
  <c r="H54" i="9" s="1"/>
  <c r="G46" i="9"/>
  <c r="G54" i="9" s="1"/>
  <c r="F46" i="9"/>
  <c r="F54" i="9" s="1"/>
  <c r="E46" i="9"/>
  <c r="E54" i="9" s="1"/>
  <c r="D46" i="9"/>
  <c r="D54" i="9" s="1"/>
  <c r="I45" i="9"/>
  <c r="I53" i="9" s="1"/>
  <c r="H45" i="9"/>
  <c r="H53" i="9" s="1"/>
  <c r="G45" i="9"/>
  <c r="G53" i="9" s="1"/>
  <c r="F45" i="9"/>
  <c r="F53" i="9" s="1"/>
  <c r="E45" i="9"/>
  <c r="E53" i="9" s="1"/>
  <c r="D45" i="9"/>
  <c r="D53" i="9" s="1"/>
  <c r="I44" i="9"/>
  <c r="I52" i="9" s="1"/>
  <c r="H44" i="9"/>
  <c r="H52" i="9" s="1"/>
  <c r="G44" i="9"/>
  <c r="G52" i="9" s="1"/>
  <c r="F44" i="9"/>
  <c r="F52" i="9" s="1"/>
  <c r="E44" i="9"/>
  <c r="E52" i="9" s="1"/>
  <c r="D44" i="9"/>
  <c r="D52" i="9" s="1"/>
  <c r="I43" i="9"/>
  <c r="I51" i="9" s="1"/>
  <c r="H43" i="9"/>
  <c r="H51" i="9" s="1"/>
  <c r="G43" i="9"/>
  <c r="G51" i="9" s="1"/>
  <c r="F43" i="9"/>
  <c r="F51" i="9" s="1"/>
  <c r="E43" i="9"/>
  <c r="E51" i="9" s="1"/>
  <c r="D43" i="9"/>
  <c r="D51" i="9" s="1"/>
  <c r="I42" i="9"/>
  <c r="I50" i="9" s="1"/>
  <c r="H42" i="9"/>
  <c r="H50" i="9" s="1"/>
  <c r="G42" i="9"/>
  <c r="G50" i="9" s="1"/>
  <c r="F42" i="9"/>
  <c r="F50" i="9" s="1"/>
  <c r="E42" i="9"/>
  <c r="E50" i="9" s="1"/>
  <c r="D42" i="9"/>
  <c r="D50" i="9" s="1"/>
  <c r="D57" i="9" l="1"/>
  <c r="J8" i="4" s="1"/>
  <c r="C9" i="4"/>
  <c r="C8" i="4"/>
  <c r="C12" i="8"/>
  <c r="E57" i="9" l="1"/>
  <c r="E11" i="8"/>
  <c r="E12" i="8" s="1"/>
  <c r="D11" i="8"/>
  <c r="D12" i="8" s="1"/>
  <c r="F10" i="8"/>
  <c r="C190" i="7"/>
  <c r="C189" i="7"/>
  <c r="D189" i="7" s="1"/>
  <c r="E189" i="7" s="1"/>
  <c r="D185" i="7"/>
  <c r="E185" i="7" s="1"/>
  <c r="D184" i="7"/>
  <c r="E184" i="7" s="1"/>
  <c r="E183" i="7"/>
  <c r="D183" i="7"/>
  <c r="C183" i="7"/>
  <c r="C170" i="7"/>
  <c r="D170" i="7" s="1"/>
  <c r="E170" i="7" s="1"/>
  <c r="C169" i="7"/>
  <c r="D169" i="7" s="1"/>
  <c r="E169" i="7" s="1"/>
  <c r="E165" i="7"/>
  <c r="D165" i="7"/>
  <c r="D164" i="7"/>
  <c r="E164" i="7" s="1"/>
  <c r="E163" i="7"/>
  <c r="D163" i="7"/>
  <c r="C163" i="7"/>
  <c r="C150" i="7"/>
  <c r="C149" i="7"/>
  <c r="D149" i="7" s="1"/>
  <c r="E149" i="7" s="1"/>
  <c r="D145" i="7"/>
  <c r="E145" i="7" s="1"/>
  <c r="D144" i="7"/>
  <c r="E144" i="7" s="1"/>
  <c r="E143" i="7"/>
  <c r="D143" i="7"/>
  <c r="C143" i="7"/>
  <c r="C130" i="7"/>
  <c r="C129" i="7"/>
  <c r="D129" i="7" s="1"/>
  <c r="E129" i="7" s="1"/>
  <c r="E125" i="7"/>
  <c r="E130" i="7" s="1"/>
  <c r="D125" i="7"/>
  <c r="D130" i="7" s="1"/>
  <c r="D124" i="7"/>
  <c r="E124" i="7" s="1"/>
  <c r="E123" i="7"/>
  <c r="D123" i="7"/>
  <c r="C123" i="7"/>
  <c r="C110" i="7"/>
  <c r="C109" i="7"/>
  <c r="D109" i="7" s="1"/>
  <c r="E109" i="7" s="1"/>
  <c r="E105" i="7"/>
  <c r="E110" i="7" s="1"/>
  <c r="D105" i="7"/>
  <c r="D110" i="7" s="1"/>
  <c r="E104" i="7"/>
  <c r="D104" i="7"/>
  <c r="E103" i="7"/>
  <c r="D103" i="7"/>
  <c r="C103" i="7"/>
  <c r="C86" i="7"/>
  <c r="C171" i="7" s="1"/>
  <c r="C78" i="7"/>
  <c r="D78" i="7" s="1"/>
  <c r="E78" i="7" s="1"/>
  <c r="C77" i="7"/>
  <c r="D77" i="7" s="1"/>
  <c r="E77" i="7" s="1"/>
  <c r="C76" i="7"/>
  <c r="D76" i="7" s="1"/>
  <c r="E76" i="7" s="1"/>
  <c r="C75" i="7"/>
  <c r="D75" i="7" s="1"/>
  <c r="E75" i="7" s="1"/>
  <c r="C74" i="7"/>
  <c r="D74" i="7" s="1"/>
  <c r="E74" i="7" s="1"/>
  <c r="C69" i="7"/>
  <c r="C188" i="7" s="1"/>
  <c r="C68" i="7"/>
  <c r="C168" i="7" s="1"/>
  <c r="C67" i="7"/>
  <c r="C148" i="7" s="1"/>
  <c r="C66" i="7"/>
  <c r="C128" i="7" s="1"/>
  <c r="C65" i="7"/>
  <c r="C108" i="7" s="1"/>
  <c r="C60" i="7"/>
  <c r="C59" i="7"/>
  <c r="D59" i="7" s="1"/>
  <c r="E59" i="7" s="1"/>
  <c r="C58" i="7"/>
  <c r="D58" i="7" s="1"/>
  <c r="E58" i="7" s="1"/>
  <c r="C57" i="7"/>
  <c r="C84" i="7" s="1"/>
  <c r="C131" i="7" s="1"/>
  <c r="C56" i="7"/>
  <c r="D56" i="7" s="1"/>
  <c r="E56" i="7" s="1"/>
  <c r="E51" i="7"/>
  <c r="D51" i="7"/>
  <c r="C51" i="7"/>
  <c r="E50" i="7"/>
  <c r="D50" i="7"/>
  <c r="C50" i="7"/>
  <c r="E49" i="7"/>
  <c r="D49" i="7"/>
  <c r="C49" i="7"/>
  <c r="E48" i="7"/>
  <c r="D48" i="7"/>
  <c r="C48" i="7"/>
  <c r="E47" i="7"/>
  <c r="D47" i="7"/>
  <c r="C47" i="7"/>
  <c r="E38" i="7"/>
  <c r="E186" i="7" s="1"/>
  <c r="D38" i="7"/>
  <c r="D186" i="7" s="1"/>
  <c r="C38" i="7"/>
  <c r="C186" i="7" s="1"/>
  <c r="E37" i="7"/>
  <c r="E166" i="7" s="1"/>
  <c r="D37" i="7"/>
  <c r="D166" i="7" s="1"/>
  <c r="C37" i="7"/>
  <c r="C166" i="7" s="1"/>
  <c r="E36" i="7"/>
  <c r="E146" i="7" s="1"/>
  <c r="D36" i="7"/>
  <c r="D146" i="7" s="1"/>
  <c r="D153" i="7" s="1"/>
  <c r="C36" i="7"/>
  <c r="C146" i="7" s="1"/>
  <c r="E35" i="7"/>
  <c r="E126" i="7" s="1"/>
  <c r="D35" i="7"/>
  <c r="D126" i="7" s="1"/>
  <c r="C35" i="7"/>
  <c r="C126" i="7" s="1"/>
  <c r="E34" i="7"/>
  <c r="E106" i="7" s="1"/>
  <c r="D34" i="7"/>
  <c r="D106" i="7" s="1"/>
  <c r="C34" i="7"/>
  <c r="C106" i="7" s="1"/>
  <c r="E27" i="7"/>
  <c r="D27" i="7"/>
  <c r="C27" i="7"/>
  <c r="C79" i="7" s="1"/>
  <c r="E18" i="7"/>
  <c r="D18" i="7"/>
  <c r="C18" i="7"/>
  <c r="C70" i="7" s="1"/>
  <c r="B11" i="7"/>
  <c r="B20" i="7" s="1"/>
  <c r="B32" i="7" s="1"/>
  <c r="B45" i="7" s="1"/>
  <c r="B54" i="7" s="1"/>
  <c r="B63" i="7" s="1"/>
  <c r="B72" i="7" s="1"/>
  <c r="B81" i="7" s="1"/>
  <c r="B90" i="7" s="1"/>
  <c r="E9" i="7"/>
  <c r="D9" i="7"/>
  <c r="C9" i="7"/>
  <c r="C61" i="7" s="1"/>
  <c r="D66" i="7" l="1"/>
  <c r="D128" i="7" s="1"/>
  <c r="D70" i="7"/>
  <c r="D68" i="7"/>
  <c r="D168" i="7" s="1"/>
  <c r="D57" i="7"/>
  <c r="E57" i="7" s="1"/>
  <c r="D173" i="7"/>
  <c r="J9" i="4"/>
  <c r="F57" i="9"/>
  <c r="J10" i="4" s="1"/>
  <c r="C87" i="7"/>
  <c r="C191" i="7" s="1"/>
  <c r="C196" i="7" s="1"/>
  <c r="D79" i="7"/>
  <c r="E79" i="7" s="1"/>
  <c r="D69" i="7"/>
  <c r="D188" i="7" s="1"/>
  <c r="D67" i="7"/>
  <c r="D148" i="7" s="1"/>
  <c r="D65" i="7"/>
  <c r="D108" i="7" s="1"/>
  <c r="D61" i="7"/>
  <c r="C39" i="7"/>
  <c r="C52" i="7"/>
  <c r="C173" i="7"/>
  <c r="C174" i="7" s="1"/>
  <c r="D60" i="7"/>
  <c r="E60" i="7" s="1"/>
  <c r="D150" i="7"/>
  <c r="D97" i="7"/>
  <c r="D88" i="7"/>
  <c r="E70" i="7"/>
  <c r="E61" i="7"/>
  <c r="C97" i="7"/>
  <c r="C88" i="7"/>
  <c r="C153" i="7"/>
  <c r="C193" i="7"/>
  <c r="E39" i="7"/>
  <c r="D52" i="7"/>
  <c r="C92" i="7"/>
  <c r="C93" i="7"/>
  <c r="C94" i="7"/>
  <c r="C95" i="7"/>
  <c r="C96" i="7"/>
  <c r="C85" i="7"/>
  <c r="C151" i="7" s="1"/>
  <c r="C156" i="7" s="1"/>
  <c r="E153" i="7"/>
  <c r="D193" i="7"/>
  <c r="D39" i="7"/>
  <c r="E52" i="7"/>
  <c r="D92" i="7"/>
  <c r="D83" i="7"/>
  <c r="D111" i="7" s="1"/>
  <c r="D116" i="7" s="1"/>
  <c r="D93" i="7"/>
  <c r="D84" i="7"/>
  <c r="D131" i="7" s="1"/>
  <c r="D136" i="7" s="1"/>
  <c r="D85" i="7"/>
  <c r="D151" i="7" s="1"/>
  <c r="D95" i="7"/>
  <c r="D86" i="7"/>
  <c r="D171" i="7" s="1"/>
  <c r="D176" i="7" s="1"/>
  <c r="C136" i="7"/>
  <c r="C176" i="7"/>
  <c r="C133" i="7"/>
  <c r="E193" i="7"/>
  <c r="E83" i="7"/>
  <c r="E111" i="7" s="1"/>
  <c r="E84" i="7"/>
  <c r="E131" i="7" s="1"/>
  <c r="E85" i="7"/>
  <c r="E151" i="7" s="1"/>
  <c r="E86" i="7"/>
  <c r="E171" i="7" s="1"/>
  <c r="D133" i="7"/>
  <c r="E150" i="7"/>
  <c r="E65" i="7"/>
  <c r="E92" i="7" s="1"/>
  <c r="E66" i="7"/>
  <c r="E93" i="7" s="1"/>
  <c r="E68" i="7"/>
  <c r="E69" i="7"/>
  <c r="E133" i="7"/>
  <c r="E190" i="7"/>
  <c r="F12" i="8"/>
  <c r="C113" i="7"/>
  <c r="D113" i="7"/>
  <c r="C83" i="7"/>
  <c r="C111" i="7" s="1"/>
  <c r="C116" i="7" s="1"/>
  <c r="E113" i="7"/>
  <c r="E173" i="7"/>
  <c r="D190" i="7"/>
  <c r="F11" i="8"/>
  <c r="D94" i="7" l="1"/>
  <c r="E96" i="7"/>
  <c r="D174" i="7"/>
  <c r="D177" i="7" s="1"/>
  <c r="D178" i="7" s="1"/>
  <c r="D179" i="7" s="1"/>
  <c r="D205" i="7" s="1"/>
  <c r="E67" i="7"/>
  <c r="G57" i="9"/>
  <c r="J11" i="4" s="1"/>
  <c r="Q11" i="4" s="1"/>
  <c r="U11" i="4" s="1"/>
  <c r="H57" i="9"/>
  <c r="D156" i="7"/>
  <c r="E87" i="7"/>
  <c r="E191" i="7" s="1"/>
  <c r="D87" i="7"/>
  <c r="D191" i="7" s="1"/>
  <c r="D196" i="7" s="1"/>
  <c r="D96" i="7"/>
  <c r="C179" i="7"/>
  <c r="C205" i="7" s="1"/>
  <c r="C177" i="7"/>
  <c r="E188" i="7"/>
  <c r="C114" i="7"/>
  <c r="D114" i="7" s="1"/>
  <c r="C119" i="7"/>
  <c r="C202" i="7" s="1"/>
  <c r="E168" i="7"/>
  <c r="E176" i="7" s="1"/>
  <c r="C194" i="7"/>
  <c r="C197" i="7" s="1"/>
  <c r="C199" i="7"/>
  <c r="C206" i="7" s="1"/>
  <c r="E148" i="7"/>
  <c r="E156" i="7" s="1"/>
  <c r="E128" i="7"/>
  <c r="E136" i="7" s="1"/>
  <c r="E108" i="7"/>
  <c r="E116" i="7" s="1"/>
  <c r="C154" i="7"/>
  <c r="D154" i="7" s="1"/>
  <c r="D157" i="7" s="1"/>
  <c r="C159" i="7"/>
  <c r="C204" i="7" s="1"/>
  <c r="E95" i="7"/>
  <c r="E97" i="7"/>
  <c r="E88" i="7"/>
  <c r="E174" i="7"/>
  <c r="E94" i="7"/>
  <c r="C134" i="7"/>
  <c r="D134" i="7" s="1"/>
  <c r="C139" i="7"/>
  <c r="C203" i="7" s="1"/>
  <c r="D194" i="7" l="1"/>
  <c r="E196" i="7"/>
  <c r="I57" i="9"/>
  <c r="J13" i="4" s="1"/>
  <c r="Q13" i="4" s="1"/>
  <c r="U13" i="4" s="1"/>
  <c r="J12" i="4"/>
  <c r="Q12" i="4" s="1"/>
  <c r="U12" i="4" s="1"/>
  <c r="D197" i="7"/>
  <c r="D198" i="7"/>
  <c r="D199" i="7" s="1"/>
  <c r="D206" i="7" s="1"/>
  <c r="C137" i="7"/>
  <c r="C117" i="7"/>
  <c r="D137" i="7"/>
  <c r="D138" i="7" s="1"/>
  <c r="D139" i="7" s="1"/>
  <c r="D203" i="7" s="1"/>
  <c r="E134" i="7"/>
  <c r="E137" i="7" s="1"/>
  <c r="E138" i="7" s="1"/>
  <c r="E139" i="7" s="1"/>
  <c r="E203" i="7" s="1"/>
  <c r="E114" i="7"/>
  <c r="E117" i="7" s="1"/>
  <c r="D117" i="7"/>
  <c r="E194" i="7"/>
  <c r="E197" i="7" s="1"/>
  <c r="E154" i="7"/>
  <c r="E157" i="7" s="1"/>
  <c r="E158" i="7" s="1"/>
  <c r="E159" i="7" s="1"/>
  <c r="E204" i="7" s="1"/>
  <c r="E177" i="7"/>
  <c r="E178" i="7" s="1"/>
  <c r="E179" i="7" s="1"/>
  <c r="E205" i="7" s="1"/>
  <c r="C207" i="7"/>
  <c r="B8" i="4" s="1"/>
  <c r="C157" i="7"/>
  <c r="D158" i="7" s="1"/>
  <c r="D159" i="7" s="1"/>
  <c r="D204" i="7" s="1"/>
  <c r="E198" i="7" l="1"/>
  <c r="E199" i="7" s="1"/>
  <c r="E206" i="7" s="1"/>
  <c r="E118" i="7"/>
  <c r="E119" i="7" s="1"/>
  <c r="E202" i="7" s="1"/>
  <c r="D118" i="7"/>
  <c r="D119" i="7" s="1"/>
  <c r="D202" i="7" s="1"/>
  <c r="D207" i="7" s="1"/>
  <c r="B9" i="4" s="1"/>
  <c r="E207" i="7"/>
  <c r="S8" i="4" l="1"/>
  <c r="R9" i="4"/>
  <c r="R10" i="4"/>
  <c r="R8" i="4"/>
  <c r="H8" i="4"/>
  <c r="S9" i="4"/>
  <c r="S10" i="4"/>
  <c r="Q8" i="4" l="1"/>
  <c r="U8" i="4" s="1"/>
  <c r="H9" i="4"/>
  <c r="H10" i="4" s="1"/>
  <c r="H11" i="4" s="1"/>
  <c r="H12" i="4" s="1"/>
  <c r="H13" i="4" s="1"/>
  <c r="Q10" i="4" l="1"/>
  <c r="U10" i="4" s="1"/>
  <c r="Q9" i="4"/>
  <c r="U9" i="4" s="1"/>
  <c r="N8" i="4" l="1"/>
  <c r="T8" i="4" s="1"/>
  <c r="T6" i="4"/>
  <c r="N9" i="4" l="1"/>
  <c r="T9" i="4" s="1"/>
  <c r="N10" i="4" l="1"/>
  <c r="T10" i="4" l="1"/>
  <c r="N11" i="4"/>
  <c r="T11" i="4" l="1"/>
  <c r="N12" i="4"/>
  <c r="T12" i="4" l="1"/>
  <c r="N13" i="4"/>
  <c r="T13" i="4" s="1"/>
</calcChain>
</file>

<file path=xl/sharedStrings.xml><?xml version="1.0" encoding="utf-8"?>
<sst xmlns="http://schemas.openxmlformats.org/spreadsheetml/2006/main" count="360" uniqueCount="110">
  <si>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</si>
  <si>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</si>
  <si>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</si>
  <si>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</si>
  <si>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</si>
  <si>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r>
      <t xml:space="preserve">Fuel Price Variance </t>
    </r>
    <r>
      <rPr>
        <b/>
        <vertAlign val="superscript"/>
        <sz val="10"/>
        <rFont val="Arial"/>
        <family val="2"/>
      </rPr>
      <t>1</t>
    </r>
  </si>
  <si>
    <t>RS 32 SS Adjustment</t>
  </si>
  <si>
    <t>Rider F Surcharge - Industrial</t>
  </si>
  <si>
    <t>Rider F Surcharge - CIS</t>
  </si>
  <si>
    <t>Inter-company Transfer</t>
  </si>
  <si>
    <t>Balance</t>
  </si>
  <si>
    <t>Fuel Price Variance</t>
  </si>
  <si>
    <t>RS 32 - SS Adjustment</t>
  </si>
  <si>
    <t>Rider F Surcharge</t>
  </si>
  <si>
    <t xml:space="preserve">Cumulative Balance </t>
  </si>
  <si>
    <t>Monthly Change</t>
  </si>
  <si>
    <t>Notes:</t>
  </si>
  <si>
    <t>1. The Fuel Price Variances are calculated based on approved fuel prices and efficiencies in AEY's 2023/24 GRA and YEC's 2023/24 GRA.</t>
  </si>
  <si>
    <t>2025 Diesel Fuel Price Variance</t>
  </si>
  <si>
    <t>2023/2024 Approved Parameters</t>
  </si>
  <si>
    <t>Heat Rates</t>
  </si>
  <si>
    <t>Fuel Prices ($)</t>
  </si>
  <si>
    <t>Beaver Creek</t>
  </si>
  <si>
    <t>Destruction Bay</t>
  </si>
  <si>
    <t>Old Crow</t>
  </si>
  <si>
    <t>Swift River</t>
  </si>
  <si>
    <t>Watson Lake</t>
  </si>
  <si>
    <t>Standby Diesel</t>
  </si>
  <si>
    <t>Jan</t>
  </si>
  <si>
    <t>Feb</t>
  </si>
  <si>
    <t>Mar</t>
  </si>
  <si>
    <t>Apr</t>
  </si>
  <si>
    <t>May</t>
  </si>
  <si>
    <t>Jun</t>
  </si>
  <si>
    <t>Actual YTD Generation</t>
  </si>
  <si>
    <t>(kWh)</t>
  </si>
  <si>
    <t>Actual YTD Fuel Consumption</t>
  </si>
  <si>
    <t>(Litres)</t>
  </si>
  <si>
    <t>Actual YTD Fuel Expense</t>
  </si>
  <si>
    <t>(Dollars)</t>
  </si>
  <si>
    <t xml:space="preserve">Actual YTD Avg Fuel Price </t>
  </si>
  <si>
    <t>(Dollars per Litre)</t>
  </si>
  <si>
    <t>Fuel Price Variance (YTD)</t>
  </si>
  <si>
    <t>(Owed)/Due to Customers</t>
  </si>
  <si>
    <t>Monthly Fuel Price Variance</t>
  </si>
  <si>
    <t>Based on 2023/24 GRA Inputs</t>
  </si>
  <si>
    <t>FUEL EXPENSE LITRES</t>
  </si>
  <si>
    <t>Fuel Expense Litres</t>
  </si>
  <si>
    <t>JAN</t>
  </si>
  <si>
    <t>FEB</t>
  </si>
  <si>
    <t>MAR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</si>
  <si>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</si>
  <si>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</si>
  <si>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</si>
  <si>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</si>
  <si>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</si>
  <si>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</si>
  <si>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</si>
  <si>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</si>
  <si>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</si>
  <si>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</si>
  <si>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</si>
  <si>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</si>
  <si>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</si>
  <si>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</si>
  <si>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</si>
  <si>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</si>
  <si>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</si>
  <si>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</si>
  <si>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</si>
  <si>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</si>
  <si>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</si>
  <si>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</si>
  <si>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</si>
  <si>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</si>
  <si>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</si>
  <si>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</si>
  <si>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</si>
  <si>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</si>
  <si>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</si>
  <si>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</si>
  <si>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</si>
  <si>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</si>
  <si>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</si>
  <si>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</si>
  <si>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</si>
  <si>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</si>
  <si>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</si>
  <si>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</si>
  <si>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</si>
  <si>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</si>
  <si>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</si>
  <si>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</si>
  <si>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</si>
  <si>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</si>
  <si>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Secondary Sales Rate Adjustment for Rider F ($000)</t>
  </si>
  <si>
    <t>Month</t>
  </si>
  <si>
    <t>Secondary Sales, MWh</t>
  </si>
  <si>
    <t>2023/24 GRA Approved Rate, $/kWh</t>
  </si>
  <si>
    <t>Actuals Rate, $/kWh</t>
  </si>
  <si>
    <t>A</t>
  </si>
  <si>
    <t>B</t>
  </si>
  <si>
    <t>C</t>
  </si>
  <si>
    <t>D=A*(C-B)</t>
  </si>
  <si>
    <t>2025 ACTUALS</t>
  </si>
  <si>
    <t>GRA True-Up Adjustments</t>
  </si>
  <si>
    <t>APR</t>
  </si>
  <si>
    <t>MAY</t>
  </si>
  <si>
    <t>JUN</t>
  </si>
  <si>
    <t>2. The Fuel Price Variances for YEC will be recalculated when the fuel prices and efficiencies proposed in the 2025-27 GRA are approved.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</si>
</sst>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0.0000"/>
    <numFmt numFmtId="167" formatCode="_(* #,##0.0000_);_(* \(#,##0.0000\);_(* &quot;-&quot;????_);_(@_)"/>
    <numFmt numFmtId="168" formatCode="_(* #,##0_);_(* \(#,##0\);_(* &quot;-&quot;??_);_(@_)"/>
    <numFmt numFmtId="169" formatCode="General_)"/>
    <numFmt numFmtId="170" formatCode="0_)"/>
    <numFmt numFmtId="171" formatCode="#,##0.0000_);\(#,##0.0000\)"/>
    <numFmt numFmtId="172" formatCode="#,##0.0000_);[Red]\(#,##0.0000\)"/>
    <numFmt numFmtId="173" formatCode="0.00_)"/>
    <numFmt numFmtId="174" formatCode="0.0000_)"/>
    <numFmt numFmtId="17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0"/>
      <color theme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Helv"/>
      <family val="2"/>
    </font>
    <font>
      <b/>
      <sz val="8"/>
      <name val="Helv"/>
      <family val="2"/>
    </font>
    <font>
      <sz val="10"/>
      <name val="MS Sans Serif"/>
      <family val="2"/>
    </font>
    <font>
      <sz val="8"/>
      <color indexed="56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9" fontId="11" fillId="0" borderId="0"/>
    <xf numFmtId="40" fontId="15" fillId="0" borderId="0" applyFont="0" applyFill="0" applyBorder="0" applyAlignment="0" applyProtection="0"/>
    <xf numFmtId="0" fontId="5" fillId="0" borderId="0"/>
  </cellStyleXfs>
  <cellXfs count="135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1" xfId="1" applyFont="1" applyFill="1" applyBorder="1"/>
    <xf numFmtId="0" fontId="4" fillId="2" borderId="2" xfId="1" applyFont="1" applyFill="1" applyBorder="1"/>
    <xf numFmtId="0" fontId="5" fillId="0" borderId="0" xfId="1" applyFont="1"/>
    <xf numFmtId="0" fontId="3" fillId="0" borderId="4" xfId="1" applyFont="1" applyBorder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2" fontId="3" fillId="0" borderId="0" xfId="1" applyNumberFormat="1" applyFont="1"/>
    <xf numFmtId="166" fontId="3" fillId="0" borderId="5" xfId="1" applyNumberFormat="1" applyFont="1" applyBorder="1"/>
    <xf numFmtId="0" fontId="3" fillId="0" borderId="6" xfId="1" applyFont="1" applyBorder="1"/>
    <xf numFmtId="0" fontId="5" fillId="0" borderId="7" xfId="1" applyFont="1" applyBorder="1"/>
    <xf numFmtId="2" fontId="3" fillId="0" borderId="7" xfId="1" applyNumberFormat="1" applyFont="1" applyBorder="1"/>
    <xf numFmtId="166" fontId="3" fillId="0" borderId="8" xfId="1" applyNumberFormat="1" applyFont="1" applyBorder="1"/>
    <xf numFmtId="0" fontId="3" fillId="0" borderId="0" xfId="1" applyFont="1" applyAlignment="1">
      <alignment horizontal="left"/>
    </xf>
    <xf numFmtId="164" fontId="3" fillId="0" borderId="0" xfId="1" applyNumberFormat="1" applyFont="1"/>
    <xf numFmtId="167" fontId="3" fillId="0" borderId="0" xfId="1" applyNumberFormat="1" applyFont="1"/>
    <xf numFmtId="0" fontId="4" fillId="0" borderId="9" xfId="1" applyFont="1" applyBorder="1"/>
    <xf numFmtId="0" fontId="6" fillId="0" borderId="9" xfId="1" applyFont="1" applyBorder="1"/>
    <xf numFmtId="168" fontId="6" fillId="0" borderId="9" xfId="2" applyNumberFormat="1" applyFont="1" applyFill="1" applyBorder="1" applyAlignment="1">
      <alignment horizontal="left" indent="1"/>
    </xf>
    <xf numFmtId="168" fontId="6" fillId="0" borderId="9" xfId="2" applyNumberFormat="1" applyFont="1" applyFill="1" applyBorder="1"/>
    <xf numFmtId="165" fontId="3" fillId="0" borderId="0" xfId="2" applyFont="1" applyFill="1"/>
    <xf numFmtId="168" fontId="5" fillId="0" borderId="0" xfId="3" applyNumberFormat="1" applyFont="1" applyFill="1"/>
    <xf numFmtId="168" fontId="3" fillId="0" borderId="0" xfId="1" applyNumberFormat="1" applyFont="1"/>
    <xf numFmtId="168" fontId="3" fillId="0" borderId="0" xfId="4" applyNumberFormat="1" applyFont="1"/>
    <xf numFmtId="165" fontId="5" fillId="0" borderId="0" xfId="1" applyNumberFormat="1" applyFont="1"/>
    <xf numFmtId="166" fontId="5" fillId="0" borderId="0" xfId="1" applyNumberFormat="1" applyFont="1"/>
    <xf numFmtId="0" fontId="7" fillId="0" borderId="0" xfId="5" applyFont="1"/>
    <xf numFmtId="0" fontId="7" fillId="0" borderId="0" xfId="5" applyFont="1" applyAlignment="1">
      <alignment horizontal="left"/>
    </xf>
    <xf numFmtId="0" fontId="5" fillId="0" borderId="0" xfId="5" applyAlignment="1">
      <alignment horizontal="left"/>
    </xf>
    <xf numFmtId="0" fontId="5" fillId="0" borderId="0" xfId="5"/>
    <xf numFmtId="0" fontId="5" fillId="0" borderId="0" xfId="5" applyAlignment="1">
      <alignment horizontal="left" vertical="center" wrapText="1"/>
    </xf>
    <xf numFmtId="0" fontId="6" fillId="0" borderId="10" xfId="5" applyFont="1" applyBorder="1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17" fontId="5" fillId="0" borderId="0" xfId="5" applyNumberFormat="1" applyAlignment="1">
      <alignment horizontal="left"/>
    </xf>
    <xf numFmtId="0" fontId="8" fillId="0" borderId="0" xfId="5" applyFont="1"/>
    <xf numFmtId="0" fontId="8" fillId="0" borderId="0" xfId="5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17" fontId="0" fillId="0" borderId="0" xfId="0" applyNumberFormat="1" applyAlignment="1">
      <alignment horizontal="left"/>
    </xf>
    <xf numFmtId="168" fontId="8" fillId="0" borderId="0" xfId="5" applyNumberFormat="1" applyFont="1"/>
    <xf numFmtId="0" fontId="10" fillId="0" borderId="0" xfId="1" applyFont="1"/>
    <xf numFmtId="168" fontId="10" fillId="0" borderId="0" xfId="4" applyNumberFormat="1" applyFont="1"/>
    <xf numFmtId="165" fontId="10" fillId="0" borderId="0" xfId="4" applyFont="1" applyFill="1"/>
    <xf numFmtId="169" fontId="12" fillId="3" borderId="0" xfId="6" applyFont="1" applyFill="1"/>
    <xf numFmtId="169" fontId="8" fillId="3" borderId="0" xfId="6" applyFont="1" applyFill="1"/>
    <xf numFmtId="169" fontId="8" fillId="0" borderId="0" xfId="6" applyFont="1"/>
    <xf numFmtId="169" fontId="13" fillId="0" borderId="0" xfId="6" applyFont="1"/>
    <xf numFmtId="169" fontId="13" fillId="3" borderId="0" xfId="6" applyFont="1" applyFill="1"/>
    <xf numFmtId="169" fontId="12" fillId="3" borderId="1" xfId="6" quotePrefix="1" applyFont="1" applyFill="1" applyBorder="1" applyAlignment="1">
      <alignment horizontal="left"/>
    </xf>
    <xf numFmtId="169" fontId="12" fillId="3" borderId="11" xfId="6" applyFont="1" applyFill="1" applyBorder="1" applyAlignment="1">
      <alignment horizontal="left"/>
    </xf>
    <xf numFmtId="169" fontId="8" fillId="3" borderId="2" xfId="6" applyFont="1" applyFill="1" applyBorder="1" applyAlignment="1">
      <alignment horizontal="fill"/>
    </xf>
    <xf numFmtId="169" fontId="8" fillId="0" borderId="0" xfId="6" applyFont="1" applyAlignment="1">
      <alignment horizontal="fill"/>
    </xf>
    <xf numFmtId="169" fontId="13" fillId="0" borderId="0" xfId="6" applyFont="1" applyAlignment="1">
      <alignment horizontal="fill"/>
    </xf>
    <xf numFmtId="169" fontId="12" fillId="3" borderId="12" xfId="6" applyFont="1" applyFill="1" applyBorder="1" applyAlignment="1">
      <alignment horizontal="left"/>
    </xf>
    <xf numFmtId="169" fontId="12" fillId="3" borderId="11" xfId="6" applyFont="1" applyFill="1" applyBorder="1" applyAlignment="1">
      <alignment horizontal="right"/>
    </xf>
    <xf numFmtId="169" fontId="14" fillId="0" borderId="0" xfId="6" applyFont="1" applyAlignment="1">
      <alignment horizontal="right"/>
    </xf>
    <xf numFmtId="169" fontId="13" fillId="3" borderId="0" xfId="6" applyFont="1" applyFill="1" applyAlignment="1">
      <alignment horizontal="right"/>
    </xf>
    <xf numFmtId="169" fontId="8" fillId="3" borderId="4" xfId="6" applyFont="1" applyFill="1" applyBorder="1" applyAlignment="1">
      <alignment horizontal="left"/>
    </xf>
    <xf numFmtId="37" fontId="8" fillId="0" borderId="0" xfId="6" applyNumberFormat="1" applyFont="1"/>
    <xf numFmtId="37" fontId="13" fillId="0" borderId="0" xfId="6" applyNumberFormat="1" applyFont="1"/>
    <xf numFmtId="169" fontId="8" fillId="3" borderId="12" xfId="6" applyFont="1" applyFill="1" applyBorder="1" applyAlignment="1">
      <alignment horizontal="left"/>
    </xf>
    <xf numFmtId="37" fontId="8" fillId="3" borderId="11" xfId="6" applyNumberFormat="1" applyFont="1" applyFill="1" applyBorder="1"/>
    <xf numFmtId="169" fontId="8" fillId="3" borderId="0" xfId="6" applyFont="1" applyFill="1" applyAlignment="1">
      <alignment horizontal="fill"/>
    </xf>
    <xf numFmtId="169" fontId="5" fillId="3" borderId="11" xfId="6" applyFont="1" applyFill="1" applyBorder="1"/>
    <xf numFmtId="37" fontId="14" fillId="0" borderId="0" xfId="6" applyNumberFormat="1" applyFont="1"/>
    <xf numFmtId="40" fontId="13" fillId="0" borderId="0" xfId="7" applyFont="1" applyFill="1" applyBorder="1" applyProtection="1"/>
    <xf numFmtId="40" fontId="8" fillId="3" borderId="11" xfId="7" applyFont="1" applyFill="1" applyBorder="1" applyProtection="1"/>
    <xf numFmtId="169" fontId="12" fillId="3" borderId="2" xfId="6" applyFont="1" applyFill="1" applyBorder="1"/>
    <xf numFmtId="169" fontId="12" fillId="0" borderId="12" xfId="6" applyFont="1" applyBorder="1" applyAlignment="1">
      <alignment horizontal="right"/>
    </xf>
    <xf numFmtId="39" fontId="8" fillId="0" borderId="0" xfId="6" applyNumberFormat="1" applyFont="1"/>
    <xf numFmtId="39" fontId="8" fillId="3" borderId="0" xfId="6" applyNumberFormat="1" applyFont="1" applyFill="1"/>
    <xf numFmtId="39" fontId="16" fillId="0" borderId="0" xfId="6" applyNumberFormat="1" applyFont="1"/>
    <xf numFmtId="39" fontId="8" fillId="0" borderId="11" xfId="6" applyNumberFormat="1" applyFont="1" applyBorder="1"/>
    <xf numFmtId="39" fontId="8" fillId="3" borderId="11" xfId="6" applyNumberFormat="1" applyFont="1" applyFill="1" applyBorder="1"/>
    <xf numFmtId="39" fontId="13" fillId="0" borderId="0" xfId="6" applyNumberFormat="1" applyFont="1"/>
    <xf numFmtId="37" fontId="8" fillId="3" borderId="0" xfId="6" applyNumberFormat="1" applyFont="1" applyFill="1"/>
    <xf numFmtId="169" fontId="12" fillId="3" borderId="12" xfId="6" quotePrefix="1" applyFont="1" applyFill="1" applyBorder="1" applyAlignment="1">
      <alignment horizontal="right"/>
    </xf>
    <xf numFmtId="169" fontId="12" fillId="3" borderId="11" xfId="6" quotePrefix="1" applyFont="1" applyFill="1" applyBorder="1" applyAlignment="1">
      <alignment horizontal="left"/>
    </xf>
    <xf numFmtId="169" fontId="8" fillId="3" borderId="0" xfId="6" quotePrefix="1" applyFont="1" applyFill="1" applyAlignment="1">
      <alignment horizontal="fill"/>
    </xf>
    <xf numFmtId="169" fontId="12" fillId="3" borderId="13" xfId="6" applyFont="1" applyFill="1" applyBorder="1" applyAlignment="1">
      <alignment horizontal="left"/>
    </xf>
    <xf numFmtId="169" fontId="8" fillId="3" borderId="14" xfId="6" applyFont="1" applyFill="1" applyBorder="1"/>
    <xf numFmtId="170" fontId="13" fillId="0" borderId="0" xfId="6" applyNumberFormat="1" applyFont="1"/>
    <xf numFmtId="170" fontId="13" fillId="0" borderId="0" xfId="6" applyNumberFormat="1" applyFont="1" applyAlignment="1">
      <alignment horizontal="right"/>
    </xf>
    <xf numFmtId="169" fontId="12" fillId="3" borderId="4" xfId="6" applyFont="1" applyFill="1" applyBorder="1" applyAlignment="1">
      <alignment horizontal="left"/>
    </xf>
    <xf numFmtId="169" fontId="12" fillId="3" borderId="0" xfId="6" applyFont="1" applyFill="1" applyAlignment="1">
      <alignment horizontal="center"/>
    </xf>
    <xf numFmtId="171" fontId="12" fillId="3" borderId="0" xfId="6" applyNumberFormat="1" applyFont="1" applyFill="1"/>
    <xf numFmtId="169" fontId="14" fillId="0" borderId="0" xfId="6" applyFont="1"/>
    <xf numFmtId="169" fontId="14" fillId="3" borderId="0" xfId="6" applyFont="1" applyFill="1"/>
    <xf numFmtId="171" fontId="8" fillId="3" borderId="0" xfId="6" applyNumberFormat="1" applyFont="1" applyFill="1"/>
    <xf numFmtId="169" fontId="8" fillId="3" borderId="4" xfId="6" applyFont="1" applyFill="1" applyBorder="1"/>
    <xf numFmtId="172" fontId="8" fillId="3" borderId="0" xfId="7" applyNumberFormat="1" applyFont="1" applyFill="1" applyBorder="1" applyProtection="1"/>
    <xf numFmtId="39" fontId="8" fillId="3" borderId="0" xfId="7" applyNumberFormat="1" applyFont="1" applyFill="1" applyBorder="1" applyProtection="1"/>
    <xf numFmtId="39" fontId="8" fillId="3" borderId="0" xfId="7" applyNumberFormat="1" applyFont="1" applyFill="1" applyBorder="1"/>
    <xf numFmtId="169" fontId="12" fillId="3" borderId="12" xfId="6" quotePrefix="1" applyFont="1" applyFill="1" applyBorder="1" applyAlignment="1">
      <alignment horizontal="left"/>
    </xf>
    <xf numFmtId="39" fontId="12" fillId="3" borderId="11" xfId="7" applyNumberFormat="1" applyFont="1" applyFill="1" applyBorder="1" applyProtection="1"/>
    <xf numFmtId="169" fontId="12" fillId="0" borderId="12" xfId="6" applyFont="1" applyBorder="1" applyAlignment="1">
      <alignment horizontal="left"/>
    </xf>
    <xf numFmtId="169" fontId="12" fillId="0" borderId="11" xfId="6" applyFont="1" applyBorder="1" applyAlignment="1">
      <alignment horizontal="right"/>
    </xf>
    <xf numFmtId="169" fontId="8" fillId="0" borderId="4" xfId="6" applyFont="1" applyBorder="1" applyAlignment="1">
      <alignment horizontal="fill"/>
    </xf>
    <xf numFmtId="169" fontId="8" fillId="0" borderId="4" xfId="6" applyFont="1" applyBorder="1" applyAlignment="1">
      <alignment horizontal="left"/>
    </xf>
    <xf numFmtId="173" fontId="8" fillId="0" borderId="0" xfId="6" applyNumberFormat="1" applyFont="1"/>
    <xf numFmtId="169" fontId="12" fillId="0" borderId="4" xfId="6" applyFont="1" applyBorder="1" applyAlignment="1">
      <alignment horizontal="left"/>
    </xf>
    <xf numFmtId="174" fontId="12" fillId="0" borderId="0" xfId="6" applyNumberFormat="1" applyFont="1"/>
    <xf numFmtId="174" fontId="8" fillId="0" borderId="0" xfId="6" applyNumberFormat="1" applyFont="1"/>
    <xf numFmtId="169" fontId="8" fillId="0" borderId="4" xfId="6" applyFont="1" applyBorder="1"/>
    <xf numFmtId="39" fontId="8" fillId="0" borderId="0" xfId="7" applyNumberFormat="1" applyFont="1" applyFill="1" applyBorder="1" applyProtection="1"/>
    <xf numFmtId="39" fontId="8" fillId="0" borderId="0" xfId="7" applyNumberFormat="1" applyFont="1" applyFill="1" applyBorder="1"/>
    <xf numFmtId="169" fontId="12" fillId="0" borderId="12" xfId="6" quotePrefix="1" applyFont="1" applyBorder="1" applyAlignment="1">
      <alignment horizontal="left"/>
    </xf>
    <xf numFmtId="39" fontId="12" fillId="0" borderId="11" xfId="7" applyNumberFormat="1" applyFont="1" applyFill="1" applyBorder="1" applyProtection="1"/>
    <xf numFmtId="169" fontId="8" fillId="3" borderId="4" xfId="6" applyFont="1" applyFill="1" applyBorder="1" applyAlignment="1">
      <alignment horizontal="fill"/>
    </xf>
    <xf numFmtId="173" fontId="8" fillId="3" borderId="0" xfId="6" applyNumberFormat="1" applyFont="1" applyFill="1"/>
    <xf numFmtId="174" fontId="12" fillId="3" borderId="0" xfId="6" applyNumberFormat="1" applyFont="1" applyFill="1"/>
    <xf numFmtId="174" fontId="8" fillId="3" borderId="0" xfId="6" applyNumberFormat="1" applyFont="1" applyFill="1"/>
    <xf numFmtId="169" fontId="8" fillId="3" borderId="6" xfId="6" applyFont="1" applyFill="1" applyBorder="1" applyAlignment="1">
      <alignment horizontal="right"/>
    </xf>
    <xf numFmtId="39" fontId="12" fillId="3" borderId="7" xfId="6" applyNumberFormat="1" applyFont="1" applyFill="1" applyBorder="1" applyAlignment="1">
      <alignment horizontal="right"/>
    </xf>
    <xf numFmtId="169" fontId="12" fillId="3" borderId="15" xfId="6" quotePrefix="1" applyFont="1" applyFill="1" applyBorder="1" applyAlignment="1">
      <alignment horizontal="left"/>
    </xf>
    <xf numFmtId="39" fontId="12" fillId="3" borderId="9" xfId="7" applyNumberFormat="1" applyFont="1" applyFill="1" applyBorder="1" applyProtection="1"/>
    <xf numFmtId="0" fontId="6" fillId="0" borderId="0" xfId="8" applyFont="1" applyAlignment="1">
      <alignment horizontal="centerContinuous" vertical="center"/>
    </xf>
    <xf numFmtId="0" fontId="6" fillId="0" borderId="0" xfId="8" applyFont="1" applyAlignment="1">
      <alignment vertical="center"/>
    </xf>
    <xf numFmtId="0" fontId="5" fillId="0" borderId="0" xfId="8" applyAlignment="1">
      <alignment horizontal="center" vertical="center"/>
    </xf>
    <xf numFmtId="0" fontId="6" fillId="0" borderId="16" xfId="8" applyFont="1" applyBorder="1" applyAlignment="1">
      <alignment horizontal="center" vertical="center"/>
    </xf>
    <xf numFmtId="3" fontId="5" fillId="0" borderId="0" xfId="8" applyNumberFormat="1" applyAlignment="1">
      <alignment horizontal="right" vertical="center"/>
    </xf>
    <xf numFmtId="0" fontId="5" fillId="0" borderId="16" xfId="8" applyBorder="1" applyAlignment="1">
      <alignment horizontal="center" vertical="center"/>
    </xf>
    <xf numFmtId="17" fontId="5" fillId="0" borderId="0" xfId="8" applyNumberFormat="1" applyAlignment="1">
      <alignment horizontal="left" vertical="center"/>
    </xf>
    <xf numFmtId="0" fontId="5" fillId="0" borderId="0" xfId="8"/>
    <xf numFmtId="175" fontId="5" fillId="0" borderId="0" xfId="8" applyNumberFormat="1"/>
    <xf numFmtId="168" fontId="3" fillId="0" borderId="0" xfId="4" applyNumberFormat="1" applyFont="1" applyFill="1"/>
    <xf numFmtId="0" fontId="7" fillId="0" borderId="0" xfId="5" applyFont="1" applyAlignment="1">
      <alignment horizontal="center"/>
    </xf>
    <xf numFmtId="0" fontId="6" fillId="0" borderId="10" xfId="5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6" fillId="0" borderId="16" xfId="8" applyFont="1" applyBorder="1" applyAlignment="1">
      <alignment horizontal="center" vertical="center"/>
    </xf>
    <xf numFmtId="0" fontId="6" fillId="0" borderId="17" xfId="8" applyFont="1" applyBorder="1" applyAlignment="1">
      <alignment horizontal="center" vertical="center" wrapText="1"/>
    </xf>
    <xf numFmtId="0" fontId="6" fillId="0" borderId="18" xfId="8" applyFont="1" applyBorder="1" applyAlignment="1">
      <alignment horizontal="center" vertical="center" wrapText="1"/>
    </xf>
    <xf numFmtId="0" fontId="6" fillId="0" borderId="16" xfId="8" applyFont="1" applyBorder="1" applyAlignment="1">
      <alignment horizontal="center" vertical="center" wrapText="1"/>
    </xf>
  </cellXfs>
  <cellStyles count="9">
    <cellStyle name="Comma" xfId="4" builtinId="3"/>
    <cellStyle name="Comma 2" xfId="3" xr:uid="{DE6E741C-B6D2-416F-B8A5-F43A4B9AEEC1}"/>
    <cellStyle name="Comma 2 2" xfId="7" xr:uid="{85658D02-66BB-4EA4-8D26-814E681A0977}"/>
    <cellStyle name="Comma 3 2" xfId="2" xr:uid="{9CDB1093-A163-4D53-BA66-262404A82B89}"/>
    <cellStyle name="Normal" xfId="0" builtinId="0"/>
    <cellStyle name="Normal 2" xfId="5" xr:uid="{6C8DEE12-95A4-48B7-ACD0-213D8149085C}"/>
    <cellStyle name="Normal 2 10" xfId="8" xr:uid="{6ACE459A-DBA9-4FBC-B67C-C487BB8C3B77}"/>
    <cellStyle name="Normal 3" xfId="6" xr:uid="{FD577DB3-5202-4C91-9826-AEBF144104CF}"/>
    <cellStyle name="Normal 4 2" xfId="1" xr:uid="{F88740C8-E1E9-4B6A-AEDB-268E82615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857A-2D9C-40B8-B7AB-FCE37EA6F98C}">
  <sheetPr>
    <pageSetUpPr fitToPage="1"/>
  </sheetPr>
  <dimension ref="A1:U19"/>
  <sheetViews>
    <sheetView tabSelected="1" view="pageBreakPreview" zoomScale="120" zoomScaleNormal="120" zoomScaleSheetLayoutView="120" workbookViewId="0">
      <pane xSplit="1" ySplit="5" topLeftCell="L6" activePane="bottomRight" state="frozen"/>
      <selection pane="topRight" activeCell="B1" sqref="B1"/>
      <selection pane="bottomLeft" activeCell="A116" sqref="A116"/>
      <selection pane="bottomRight" activeCell="A6" sqref="A6"/>
    </sheetView>
  </sheetViews>
  <sheetFormatPr defaultColWidth="9.1796875" defaultRowHeight="10" outlineLevelCol="1" x14ac:dyDescent="0.2"/>
  <cols>
    <col min="1" max="1" width="16.36328125" style="37" bestFit="1" customWidth="1"/>
    <col min="2" max="2" width="14.54296875" style="36" hidden="1" customWidth="1" outlineLevel="1"/>
    <col min="3" max="3" width="13.26953125" style="36" hidden="1" customWidth="1" outlineLevel="1"/>
    <col min="4" max="5" width="12.1796875" style="36" hidden="1" customWidth="1" outlineLevel="1"/>
    <col min="6" max="7" width="12.81640625" style="36" hidden="1" customWidth="1" outlineLevel="1"/>
    <col min="8" max="8" width="14.1796875" style="36" hidden="1" customWidth="1" outlineLevel="1"/>
    <col min="9" max="9" width="3.36328125" style="36" hidden="1" customWidth="1" outlineLevel="1"/>
    <col min="10" max="10" width="14.1796875" style="36" hidden="1" customWidth="1" outlineLevel="1"/>
    <col min="11" max="11" width="12.7265625" style="36" hidden="1" customWidth="1" outlineLevel="1"/>
    <col min="12" max="12" width="12.36328125" style="36" hidden="1" customWidth="1" outlineLevel="1"/>
    <col min="13" max="13" width="13.54296875" style="36" hidden="1" customWidth="1" outlineLevel="1"/>
    <col min="14" max="14" width="12.26953125" style="36" hidden="1" customWidth="1" outlineLevel="1"/>
    <col min="15" max="15" width="3.1796875" style="36" customWidth="1" collapsed="1"/>
    <col min="16" max="16" width="3.1796875" style="36" customWidth="1"/>
    <col min="17" max="17" width="11.1796875" style="36" customWidth="1"/>
    <col min="18" max="18" width="13" style="36" customWidth="1"/>
    <col min="19" max="19" width="14.1796875" style="36" customWidth="1"/>
    <col min="20" max="20" width="14.7265625" style="36" customWidth="1"/>
    <col min="21" max="21" width="14.36328125" style="36" customWidth="1"/>
    <col min="22" max="22" width="12.36328125" style="36" bestFit="1" customWidth="1"/>
    <col min="23" max="23" width="10.1796875" style="36" bestFit="1" customWidth="1"/>
    <col min="24" max="16384" width="9.1796875" style="36"/>
  </cols>
  <sheetData>
    <row r="1" spans="1:21" s="28" customFormat="1" ht="14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s="28" customFormat="1" ht="14" x14ac:dyDescent="0.3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s="28" customFormat="1" ht="14.5" thickBot="1" x14ac:dyDescent="0.35">
      <c r="A3" s="29"/>
    </row>
    <row r="4" spans="1:21" s="31" customFormat="1" ht="13.5" thickBot="1" x14ac:dyDescent="0.35">
      <c r="A4" s="30"/>
      <c r="B4" s="128" t="s">
        <v>2</v>
      </c>
      <c r="C4" s="128"/>
      <c r="D4" s="128"/>
      <c r="E4" s="128"/>
      <c r="F4" s="128"/>
      <c r="G4" s="128"/>
      <c r="H4" s="128"/>
      <c r="J4" s="128" t="s">
        <v>3</v>
      </c>
      <c r="K4" s="128"/>
      <c r="L4" s="128"/>
      <c r="M4" s="128"/>
      <c r="N4" s="128"/>
      <c r="Q4" s="128" t="s">
        <v>4</v>
      </c>
      <c r="R4" s="128"/>
      <c r="S4" s="128"/>
      <c r="T4" s="128"/>
      <c r="U4" s="128"/>
    </row>
    <row r="5" spans="1:21" s="34" customFormat="1" ht="39.5" thickBot="1" x14ac:dyDescent="0.4">
      <c r="A5" s="32"/>
      <c r="B5" s="38" t="s">
        <v>5</v>
      </c>
      <c r="C5" s="38" t="s">
        <v>6</v>
      </c>
      <c r="D5" s="38" t="s">
        <v>7</v>
      </c>
      <c r="E5" s="38" t="s">
        <v>8</v>
      </c>
      <c r="F5" s="38" t="s">
        <v>9</v>
      </c>
      <c r="G5" s="38" t="s">
        <v>105</v>
      </c>
      <c r="H5" s="38" t="s">
        <v>10</v>
      </c>
      <c r="J5" s="38" t="s">
        <v>5</v>
      </c>
      <c r="K5" s="38" t="s">
        <v>8</v>
      </c>
      <c r="L5" s="38" t="s">
        <v>9</v>
      </c>
      <c r="M5" s="38" t="s">
        <v>105</v>
      </c>
      <c r="N5" s="38" t="s">
        <v>10</v>
      </c>
      <c r="Q5" s="33" t="s">
        <v>11</v>
      </c>
      <c r="R5" s="33" t="s">
        <v>12</v>
      </c>
      <c r="S5" s="33" t="s">
        <v>13</v>
      </c>
      <c r="T5" s="33" t="s">
        <v>14</v>
      </c>
      <c r="U5" s="33" t="s">
        <v>15</v>
      </c>
    </row>
    <row r="6" spans="1:21" ht="12.5" x14ac:dyDescent="0.25">
      <c r="A6" s="35">
        <v>45657</v>
      </c>
      <c r="B6" s="23"/>
      <c r="C6" s="23"/>
      <c r="D6" s="23"/>
      <c r="E6" s="23"/>
      <c r="H6" s="23">
        <v>-1539697.5826393845</v>
      </c>
      <c r="J6" s="23"/>
      <c r="K6" s="23"/>
      <c r="N6" s="23">
        <v>990660.10674131406</v>
      </c>
      <c r="Q6" s="23"/>
      <c r="R6" s="23"/>
      <c r="S6" s="23"/>
      <c r="T6" s="23">
        <f t="shared" ref="T6" si="0">H6+N6</f>
        <v>-549037.47589807049</v>
      </c>
      <c r="U6" s="23"/>
    </row>
    <row r="7" spans="1:21" ht="12.5" x14ac:dyDescent="0.25">
      <c r="J7" s="23"/>
    </row>
    <row r="8" spans="1:21" ht="12.5" x14ac:dyDescent="0.25">
      <c r="A8" s="35">
        <v>45681</v>
      </c>
      <c r="B8" s="23">
        <f>'YEC FPV 2025'!C207</f>
        <v>-1018232.9199999999</v>
      </c>
      <c r="C8" s="23">
        <f>'YEC Secondary Sales'!F10*1000</f>
        <v>0</v>
      </c>
      <c r="D8" s="23">
        <v>-8036.2199999999993</v>
      </c>
      <c r="E8" s="23">
        <v>-8809.49</v>
      </c>
      <c r="H8" s="23">
        <f>SUM(B8:G8)+H6</f>
        <v>-2574776.2126393844</v>
      </c>
      <c r="J8" s="23">
        <f>'AEY FPV 2025'!D57</f>
        <v>108314.1910136865</v>
      </c>
      <c r="K8" s="23">
        <v>-123643.35</v>
      </c>
      <c r="N8" s="23">
        <f>SUM(J8:M8)+N6</f>
        <v>975330.94775500055</v>
      </c>
      <c r="Q8" s="23">
        <f>B8+J8+M8</f>
        <v>-909918.72898631345</v>
      </c>
      <c r="R8" s="23">
        <f>C8</f>
        <v>0</v>
      </c>
      <c r="S8" s="23">
        <f>+E8+K8+D8</f>
        <v>-140489.06</v>
      </c>
      <c r="T8" s="23">
        <f t="shared" ref="T8:T13" si="1">H8+N8</f>
        <v>-1599445.2648843839</v>
      </c>
      <c r="U8" s="23">
        <f>SUM(Q8:S8)</f>
        <v>-1050407.7889863134</v>
      </c>
    </row>
    <row r="9" spans="1:21" ht="12.5" x14ac:dyDescent="0.25">
      <c r="A9" s="35">
        <v>45712</v>
      </c>
      <c r="B9" s="23">
        <f>'YEC FPV 2025'!D207</f>
        <v>-1195420.9354709834</v>
      </c>
      <c r="C9" s="23">
        <f>'YEC Secondary Sales'!F11*1000</f>
        <v>0</v>
      </c>
      <c r="D9" s="23">
        <v>-9394.98</v>
      </c>
      <c r="E9" s="23">
        <v>-15756.52</v>
      </c>
      <c r="H9" s="23">
        <f>SUM(B9:G9)+H8</f>
        <v>-3795348.6481103678</v>
      </c>
      <c r="J9" s="23">
        <f>'AEY FPV 2025'!E57</f>
        <v>37083.225497297302</v>
      </c>
      <c r="K9" s="23">
        <v>-113501.4</v>
      </c>
      <c r="N9" s="23">
        <f>SUM(J9:M9)+N8</f>
        <v>898912.77325229789</v>
      </c>
      <c r="Q9" s="23">
        <f t="shared" ref="Q9:Q10" si="2">B9+J9+M9</f>
        <v>-1158337.7099736861</v>
      </c>
      <c r="R9" s="23">
        <f t="shared" ref="R9:R10" si="3">C9</f>
        <v>0</v>
      </c>
      <c r="S9" s="23">
        <f t="shared" ref="S9:S10" si="4">+E9+K9+D9</f>
        <v>-138652.9</v>
      </c>
      <c r="T9" s="23">
        <f t="shared" si="1"/>
        <v>-2896435.8748580702</v>
      </c>
      <c r="U9" s="23">
        <f t="shared" ref="U9:U10" si="5">SUM(Q9:S9)</f>
        <v>-1296990.609973686</v>
      </c>
    </row>
    <row r="10" spans="1:21" ht="12.5" x14ac:dyDescent="0.25">
      <c r="A10" s="35">
        <v>45740</v>
      </c>
      <c r="B10" s="23">
        <f>'YEC FPV 2025'!E207</f>
        <v>-743964.36506079859</v>
      </c>
      <c r="C10" s="23">
        <f>'YEC Secondary Sales'!F12*1000</f>
        <v>-845.62499999999989</v>
      </c>
      <c r="D10" s="23">
        <v>-11194.42</v>
      </c>
      <c r="E10" s="23">
        <v>-12315.87</v>
      </c>
      <c r="H10" s="23">
        <f t="shared" ref="H10:H13" si="6">SUM(B10:G10)+H9</f>
        <v>-4563668.9281711662</v>
      </c>
      <c r="J10" s="23">
        <f>'AEY FPV 2025'!F57</f>
        <v>79120.687412193802</v>
      </c>
      <c r="K10" s="23">
        <v>-109301.82</v>
      </c>
      <c r="N10" s="23">
        <f>SUM(J10:M10)+N9</f>
        <v>868731.64066449169</v>
      </c>
      <c r="Q10" s="23">
        <f t="shared" si="2"/>
        <v>-664843.67764860485</v>
      </c>
      <c r="R10" s="23">
        <f t="shared" si="3"/>
        <v>-845.62499999999989</v>
      </c>
      <c r="S10" s="23">
        <f t="shared" si="4"/>
        <v>-132812.11000000002</v>
      </c>
      <c r="T10" s="23">
        <f t="shared" si="1"/>
        <v>-3694937.2875066744</v>
      </c>
      <c r="U10" s="23">
        <f t="shared" si="5"/>
        <v>-798501.41264860483</v>
      </c>
    </row>
    <row r="11" spans="1:21" ht="12.5" x14ac:dyDescent="0.25">
      <c r="A11" s="35">
        <v>45771</v>
      </c>
      <c r="B11" s="23">
        <f>'YEC FPV 2025'!F207</f>
        <v>-807462.70090567716</v>
      </c>
      <c r="C11" s="23">
        <f>'YEC Secondary Sales'!F13*1000</f>
        <v>0</v>
      </c>
      <c r="D11" s="23"/>
      <c r="E11" s="23">
        <v>-15395.41</v>
      </c>
      <c r="H11" s="23">
        <f t="shared" si="6"/>
        <v>-5386527.0390768433</v>
      </c>
      <c r="J11" s="23">
        <f>'AEY FPV 2025'!G57</f>
        <v>80730.251710147859</v>
      </c>
      <c r="K11" s="23">
        <v>-59919.3</v>
      </c>
      <c r="N11" s="23">
        <f>SUM(J11:M11)+N10</f>
        <v>889542.59237463959</v>
      </c>
      <c r="Q11" s="23">
        <f t="shared" ref="Q11:Q13" si="7">B11+J11+M11</f>
        <v>-726732.44919552933</v>
      </c>
      <c r="R11" s="23">
        <f t="shared" ref="R11:R13" si="8">C11</f>
        <v>0</v>
      </c>
      <c r="S11" s="23">
        <f t="shared" ref="S11:S13" si="9">+E11+K11+D11</f>
        <v>-75314.710000000006</v>
      </c>
      <c r="T11" s="23">
        <f t="shared" si="1"/>
        <v>-4496984.4467022037</v>
      </c>
      <c r="U11" s="23">
        <f t="shared" ref="U11:U13" si="10">SUM(Q11:S11)</f>
        <v>-802047.1591955293</v>
      </c>
    </row>
    <row r="12" spans="1:21" ht="12.5" x14ac:dyDescent="0.25">
      <c r="A12" s="35">
        <v>45801</v>
      </c>
      <c r="B12" s="23">
        <f>'YEC FPV 2025'!G207</f>
        <v>-461920.56284999929</v>
      </c>
      <c r="C12" s="23">
        <f>'YEC Secondary Sales'!F14*1000</f>
        <v>0</v>
      </c>
      <c r="D12" s="23"/>
      <c r="E12" s="23">
        <v>-4674.3</v>
      </c>
      <c r="F12" s="23">
        <f>-L12</f>
        <v>910811.45834412205</v>
      </c>
      <c r="H12" s="23">
        <f t="shared" si="6"/>
        <v>-4942310.4435827201</v>
      </c>
      <c r="J12" s="23">
        <f>'AEY FPV 2025'!H57</f>
        <v>76019.903441816627</v>
      </c>
      <c r="K12" s="23">
        <v>-3612.92</v>
      </c>
      <c r="L12" s="23">
        <v>-910811.45834412205</v>
      </c>
      <c r="N12" s="23">
        <f>SUM(J12:M12)+N11</f>
        <v>51138.117472334183</v>
      </c>
      <c r="Q12" s="23">
        <f t="shared" si="7"/>
        <v>-385900.65940818266</v>
      </c>
      <c r="R12" s="23">
        <f t="shared" si="8"/>
        <v>0</v>
      </c>
      <c r="S12" s="23">
        <f t="shared" si="9"/>
        <v>-8287.2200000000012</v>
      </c>
      <c r="T12" s="23">
        <f t="shared" si="1"/>
        <v>-4891172.3261103863</v>
      </c>
      <c r="U12" s="23">
        <f t="shared" si="10"/>
        <v>-394187.87940818269</v>
      </c>
    </row>
    <row r="13" spans="1:21" ht="12.5" x14ac:dyDescent="0.25">
      <c r="A13" s="35">
        <v>45832</v>
      </c>
      <c r="B13" s="23">
        <f>'YEC FPV 2025'!H207</f>
        <v>-214385.74749713799</v>
      </c>
      <c r="C13" s="23">
        <f>'YEC Secondary Sales'!F15*1000</f>
        <v>0</v>
      </c>
      <c r="D13" s="23"/>
      <c r="E13" s="23">
        <v>-6501.41</v>
      </c>
      <c r="H13" s="23">
        <f t="shared" si="6"/>
        <v>-5163197.6010798579</v>
      </c>
      <c r="J13" s="23">
        <f>'AEY FPV 2025'!I57</f>
        <v>88560.748702819226</v>
      </c>
      <c r="K13" s="23">
        <v>-2166.8200000000002</v>
      </c>
      <c r="N13" s="23">
        <f>SUM(J13:M13)+N12</f>
        <v>137532.0461751534</v>
      </c>
      <c r="Q13" s="23">
        <f t="shared" si="7"/>
        <v>-125824.99879431876</v>
      </c>
      <c r="R13" s="23">
        <f t="shared" si="8"/>
        <v>0</v>
      </c>
      <c r="S13" s="23">
        <f t="shared" si="9"/>
        <v>-8668.23</v>
      </c>
      <c r="T13" s="23">
        <f t="shared" si="1"/>
        <v>-5025665.5549047049</v>
      </c>
      <c r="U13" s="23">
        <f t="shared" si="10"/>
        <v>-134493.22879431877</v>
      </c>
    </row>
    <row r="14" spans="1:21" ht="12.5" x14ac:dyDescent="0.25">
      <c r="H14" s="23"/>
    </row>
    <row r="16" spans="1:21" ht="14.5" x14ac:dyDescent="0.35">
      <c r="A16" s="39" t="s">
        <v>16</v>
      </c>
    </row>
    <row r="17" spans="1:14" ht="14.5" x14ac:dyDescent="0.35">
      <c r="A17" s="39" t="s">
        <v>17</v>
      </c>
      <c r="N17" s="40"/>
    </row>
    <row r="18" spans="1:14" ht="14.5" x14ac:dyDescent="0.35">
      <c r="A18" s="39" t="s">
        <v>109</v>
      </c>
    </row>
    <row r="19" spans="1:14" ht="14.5" x14ac:dyDescent="0.35">
      <c r="A19" s="39"/>
    </row>
  </sheetData>
  <mergeCells count="5">
    <mergeCell ref="A1:U1"/>
    <mergeCell ref="A2:U2"/>
    <mergeCell ref="B4:H4"/>
    <mergeCell ref="J4:N4"/>
    <mergeCell ref="Q4:U4"/>
  </mergeCells>
  <pageMargins left="0.1" right="0.1" top="0.51" bottom="1" header="0.28999999999999998" footer="0.5"/>
  <pageSetup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AC69-0ABC-4E5F-BD35-76C0AAE69111}">
  <dimension ref="A1:I66"/>
  <sheetViews>
    <sheetView view="pageBreakPreview" zoomScaleNormal="90" zoomScaleSheetLayoutView="100" workbookViewId="0">
      <selection activeCell="A52" sqref="A52"/>
    </sheetView>
  </sheetViews>
  <sheetFormatPr defaultColWidth="9.1796875" defaultRowHeight="12.5" outlineLevelRow="1" x14ac:dyDescent="0.25"/>
  <cols>
    <col min="1" max="1" width="31.1796875" style="2" bestFit="1" customWidth="1"/>
    <col min="2" max="2" width="13.54296875" style="2" bestFit="1" customWidth="1"/>
    <col min="3" max="3" width="13.54296875" style="2" customWidth="1"/>
    <col min="4" max="4" width="16" style="2" customWidth="1"/>
    <col min="5" max="5" width="11.81640625" style="2" bestFit="1" customWidth="1"/>
    <col min="6" max="6" width="13.36328125" style="2" bestFit="1" customWidth="1"/>
    <col min="7" max="9" width="13" style="2" customWidth="1"/>
    <col min="10" max="16384" width="9.1796875" style="2"/>
  </cols>
  <sheetData>
    <row r="1" spans="1:9" ht="14" x14ac:dyDescent="0.3">
      <c r="A1" s="1" t="s">
        <v>3</v>
      </c>
    </row>
    <row r="2" spans="1:9" ht="14" x14ac:dyDescent="0.3">
      <c r="A2" s="1" t="s">
        <v>18</v>
      </c>
    </row>
    <row r="3" spans="1:9" outlineLevel="1" x14ac:dyDescent="0.25"/>
    <row r="4" spans="1:9" ht="13" outlineLevel="1" x14ac:dyDescent="0.3">
      <c r="A4" s="3"/>
      <c r="B4" s="4"/>
      <c r="C4" s="129" t="s">
        <v>19</v>
      </c>
      <c r="D4" s="130"/>
      <c r="F4" s="5"/>
      <c r="G4" s="5"/>
      <c r="H4" s="5"/>
      <c r="I4" s="5"/>
    </row>
    <row r="5" spans="1:9" outlineLevel="1" x14ac:dyDescent="0.25">
      <c r="A5" s="6"/>
      <c r="C5" s="7" t="s">
        <v>20</v>
      </c>
      <c r="D5" s="8" t="s">
        <v>21</v>
      </c>
      <c r="F5" s="5"/>
      <c r="G5" s="5"/>
      <c r="H5" s="5"/>
      <c r="I5" s="5"/>
    </row>
    <row r="6" spans="1:9" outlineLevel="1" x14ac:dyDescent="0.25">
      <c r="A6" s="6" t="s">
        <v>22</v>
      </c>
      <c r="C6" s="9">
        <v>3.59</v>
      </c>
      <c r="D6" s="10">
        <v>1.5138999999999998</v>
      </c>
      <c r="F6" s="5"/>
      <c r="G6" s="5"/>
      <c r="H6" s="5"/>
      <c r="I6" s="5"/>
    </row>
    <row r="7" spans="1:9" outlineLevel="1" x14ac:dyDescent="0.25">
      <c r="A7" s="6" t="s">
        <v>23</v>
      </c>
      <c r="C7" s="9">
        <v>3.6</v>
      </c>
      <c r="D7" s="10">
        <v>1.3265</v>
      </c>
      <c r="F7" s="5"/>
      <c r="G7" s="5"/>
      <c r="H7" s="5"/>
      <c r="I7" s="5"/>
    </row>
    <row r="8" spans="1:9" outlineLevel="1" x14ac:dyDescent="0.25">
      <c r="A8" s="6" t="s">
        <v>24</v>
      </c>
      <c r="C8" s="9">
        <v>3.7</v>
      </c>
      <c r="D8" s="10">
        <v>3.1920999999999999</v>
      </c>
      <c r="F8" s="5"/>
      <c r="G8" s="5"/>
      <c r="H8" s="5"/>
      <c r="I8" s="27"/>
    </row>
    <row r="9" spans="1:9" outlineLevel="1" x14ac:dyDescent="0.25">
      <c r="A9" s="6" t="s">
        <v>25</v>
      </c>
      <c r="C9" s="9">
        <v>2.65</v>
      </c>
      <c r="D9" s="10">
        <v>1.4746999999999999</v>
      </c>
      <c r="F9" s="5"/>
      <c r="G9" s="26"/>
      <c r="H9" s="5"/>
      <c r="I9" s="26"/>
    </row>
    <row r="10" spans="1:9" outlineLevel="1" x14ac:dyDescent="0.25">
      <c r="A10" s="6" t="s">
        <v>26</v>
      </c>
      <c r="C10" s="9">
        <v>3.88</v>
      </c>
      <c r="D10" s="10">
        <v>1.3521000000000001</v>
      </c>
      <c r="F10" s="5"/>
    </row>
    <row r="11" spans="1:9" outlineLevel="1" x14ac:dyDescent="0.25">
      <c r="A11" s="11" t="s">
        <v>27</v>
      </c>
      <c r="B11" s="12"/>
      <c r="C11" s="13">
        <v>2.94</v>
      </c>
      <c r="D11" s="14">
        <v>1.2294</v>
      </c>
      <c r="F11" s="5"/>
    </row>
    <row r="13" spans="1:9" s="7" customFormat="1" x14ac:dyDescent="0.25"/>
    <row r="14" spans="1:9" s="7" customFormat="1" x14ac:dyDescent="0.25">
      <c r="D14" s="7" t="s">
        <v>28</v>
      </c>
      <c r="E14" s="7" t="s">
        <v>29</v>
      </c>
      <c r="F14" s="7" t="s">
        <v>30</v>
      </c>
      <c r="G14" s="7" t="s">
        <v>31</v>
      </c>
      <c r="H14" s="7" t="s">
        <v>32</v>
      </c>
      <c r="I14" s="7" t="s">
        <v>33</v>
      </c>
    </row>
    <row r="15" spans="1:9" x14ac:dyDescent="0.25">
      <c r="A15" s="2" t="s">
        <v>34</v>
      </c>
      <c r="B15" s="15" t="s">
        <v>22</v>
      </c>
      <c r="D15" s="16">
        <v>209637</v>
      </c>
      <c r="E15" s="16">
        <v>397191</v>
      </c>
      <c r="F15" s="16">
        <v>476420</v>
      </c>
      <c r="G15" s="16">
        <v>536648</v>
      </c>
      <c r="H15" s="16">
        <v>553133</v>
      </c>
      <c r="I15" s="16">
        <v>552456</v>
      </c>
    </row>
    <row r="16" spans="1:9" x14ac:dyDescent="0.25">
      <c r="A16" s="2" t="s">
        <v>35</v>
      </c>
      <c r="B16" s="15" t="s">
        <v>23</v>
      </c>
      <c r="D16" s="16">
        <v>230422</v>
      </c>
      <c r="E16" s="16">
        <v>411146</v>
      </c>
      <c r="F16" s="16">
        <v>570321</v>
      </c>
      <c r="G16" s="16">
        <v>609539</v>
      </c>
      <c r="H16" s="16">
        <v>655488</v>
      </c>
      <c r="I16" s="16">
        <v>707678</v>
      </c>
    </row>
    <row r="17" spans="1:9" x14ac:dyDescent="0.25">
      <c r="B17" s="15" t="s">
        <v>24</v>
      </c>
      <c r="D17" s="16">
        <v>392169</v>
      </c>
      <c r="E17" s="16">
        <v>727367</v>
      </c>
      <c r="F17" s="16">
        <v>1065462</v>
      </c>
      <c r="G17" s="16">
        <v>1268061</v>
      </c>
      <c r="H17" s="16">
        <v>1410354</v>
      </c>
      <c r="I17" s="16">
        <v>1522427</v>
      </c>
    </row>
    <row r="18" spans="1:9" x14ac:dyDescent="0.25">
      <c r="B18" s="15" t="s">
        <v>25</v>
      </c>
      <c r="D18" s="16">
        <v>25976</v>
      </c>
      <c r="E18" s="16">
        <v>50604</v>
      </c>
      <c r="F18" s="16">
        <v>72350</v>
      </c>
      <c r="G18" s="16">
        <v>89424</v>
      </c>
      <c r="H18" s="16">
        <v>103168</v>
      </c>
      <c r="I18" s="16">
        <v>114902</v>
      </c>
    </row>
    <row r="19" spans="1:9" x14ac:dyDescent="0.25">
      <c r="B19" s="15" t="s">
        <v>26</v>
      </c>
      <c r="D19" s="16">
        <v>1586348</v>
      </c>
      <c r="E19" s="16">
        <v>3058222</v>
      </c>
      <c r="F19" s="16">
        <v>4484473</v>
      </c>
      <c r="G19" s="16">
        <v>5572400</v>
      </c>
      <c r="H19" s="16">
        <v>6617350</v>
      </c>
      <c r="I19" s="16">
        <v>7648187</v>
      </c>
    </row>
    <row r="20" spans="1:9" x14ac:dyDescent="0.25">
      <c r="B20" s="15" t="s">
        <v>27</v>
      </c>
      <c r="C20" s="5"/>
      <c r="D20" s="16">
        <v>203605</v>
      </c>
      <c r="E20" s="16">
        <v>148709</v>
      </c>
      <c r="F20" s="16">
        <v>148319</v>
      </c>
      <c r="G20" s="16">
        <v>148696</v>
      </c>
      <c r="H20" s="16">
        <v>162629</v>
      </c>
      <c r="I20" s="16">
        <v>168114</v>
      </c>
    </row>
    <row r="21" spans="1:9" x14ac:dyDescent="0.25">
      <c r="D21" s="16"/>
      <c r="E21" s="16"/>
      <c r="F21" s="16"/>
      <c r="G21" s="16"/>
      <c r="H21" s="16"/>
      <c r="I21" s="16"/>
    </row>
    <row r="22" spans="1:9" x14ac:dyDescent="0.25">
      <c r="D22" s="16"/>
      <c r="E22" s="16"/>
      <c r="F22" s="16"/>
      <c r="G22" s="16"/>
      <c r="H22" s="16"/>
      <c r="I22" s="16"/>
    </row>
    <row r="24" spans="1:9" x14ac:dyDescent="0.25">
      <c r="A24" s="2" t="s">
        <v>36</v>
      </c>
      <c r="B24" s="15" t="s">
        <v>22</v>
      </c>
      <c r="C24" s="5"/>
      <c r="D24" s="25">
        <v>-61323.14</v>
      </c>
      <c r="E24" s="25">
        <v>-116093.34000000001</v>
      </c>
      <c r="F24" s="25">
        <v>-143221.19161324264</v>
      </c>
      <c r="G24" s="16">
        <v>-163067</v>
      </c>
      <c r="H24" s="16">
        <v>-170670</v>
      </c>
      <c r="I24" s="16">
        <v>-173332</v>
      </c>
    </row>
    <row r="25" spans="1:9" x14ac:dyDescent="0.25">
      <c r="A25" s="2" t="s">
        <v>37</v>
      </c>
      <c r="B25" s="15" t="s">
        <v>23</v>
      </c>
      <c r="C25" s="5"/>
      <c r="D25" s="25">
        <v>-64276.401718314009</v>
      </c>
      <c r="E25" s="25">
        <v>-116863.971718314</v>
      </c>
      <c r="F25" s="25">
        <v>-162707.38629537076</v>
      </c>
      <c r="G25" s="16">
        <v>-179204</v>
      </c>
      <c r="H25" s="16">
        <v>-196151</v>
      </c>
      <c r="I25" s="16">
        <v>-214011</v>
      </c>
    </row>
    <row r="26" spans="1:9" x14ac:dyDescent="0.25">
      <c r="B26" s="15" t="s">
        <v>24</v>
      </c>
      <c r="C26" s="5"/>
      <c r="D26" s="126">
        <v>-125771.48</v>
      </c>
      <c r="E26" s="126">
        <v>-192839.30864864899</v>
      </c>
      <c r="F26" s="126">
        <v>-217187.908648649</v>
      </c>
      <c r="G26" s="16">
        <v>-301863</v>
      </c>
      <c r="H26" s="16">
        <v>-387471</v>
      </c>
      <c r="I26" s="16">
        <v>-412966</v>
      </c>
    </row>
    <row r="27" spans="1:9" x14ac:dyDescent="0.25">
      <c r="B27" s="15" t="s">
        <v>25</v>
      </c>
      <c r="C27" s="5"/>
      <c r="D27" s="126">
        <v>-8652.5699999999979</v>
      </c>
      <c r="E27" s="126">
        <v>-16871.049999999996</v>
      </c>
      <c r="F27" s="126">
        <v>-24461.979999999996</v>
      </c>
      <c r="G27" s="16">
        <v>-30831</v>
      </c>
      <c r="H27" s="16">
        <v>-36735</v>
      </c>
      <c r="I27" s="16">
        <v>-41770</v>
      </c>
    </row>
    <row r="28" spans="1:9" x14ac:dyDescent="0.25">
      <c r="B28" s="15" t="s">
        <v>26</v>
      </c>
      <c r="C28" s="5"/>
      <c r="D28" s="126">
        <v>-396743.80388623552</v>
      </c>
      <c r="E28" s="126">
        <v>-733424.41963020596</v>
      </c>
      <c r="F28" s="126">
        <v>-1152481.9764969803</v>
      </c>
      <c r="G28" s="16">
        <v>-1543551</v>
      </c>
      <c r="H28" s="16">
        <v>-1691366</v>
      </c>
      <c r="I28" s="16">
        <v>-1957181</v>
      </c>
    </row>
    <row r="29" spans="1:9" x14ac:dyDescent="0.25">
      <c r="B29" s="15" t="s">
        <v>27</v>
      </c>
      <c r="C29" s="5"/>
      <c r="D29" s="126">
        <v>-39281.052470855029</v>
      </c>
      <c r="E29" s="126">
        <v>-44846.77247085503</v>
      </c>
      <c r="F29" s="126">
        <v>-41935.512470855036</v>
      </c>
      <c r="G29" s="16">
        <v>-40244.09247085503</v>
      </c>
      <c r="H29" s="16">
        <v>-45785.172470855032</v>
      </c>
      <c r="I29" s="16">
        <v>-44980.212470855025</v>
      </c>
    </row>
    <row r="33" spans="1:9" x14ac:dyDescent="0.25">
      <c r="A33" s="2" t="s">
        <v>38</v>
      </c>
      <c r="B33" s="15" t="s">
        <v>22</v>
      </c>
      <c r="C33" s="5"/>
      <c r="D33" s="16">
        <v>-80178.100000000006</v>
      </c>
      <c r="E33" s="16">
        <v>-157661.16</v>
      </c>
      <c r="F33" s="16">
        <v>-195401.62</v>
      </c>
      <c r="G33" s="16">
        <v>-221604</v>
      </c>
      <c r="H33" s="16">
        <v>-231367</v>
      </c>
      <c r="I33" s="16">
        <v>-234786</v>
      </c>
    </row>
    <row r="34" spans="1:9" x14ac:dyDescent="0.25">
      <c r="A34" s="2" t="s">
        <v>39</v>
      </c>
      <c r="B34" s="15" t="s">
        <v>23</v>
      </c>
      <c r="C34" s="5"/>
      <c r="D34" s="16">
        <v>-82519.320000000007</v>
      </c>
      <c r="E34" s="16">
        <v>-155129.48000000001</v>
      </c>
      <c r="F34" s="16">
        <v>-217271.72</v>
      </c>
      <c r="G34" s="16">
        <v>-238584</v>
      </c>
      <c r="H34" s="16">
        <v>-259614</v>
      </c>
      <c r="I34" s="16">
        <v>-281778</v>
      </c>
    </row>
    <row r="35" spans="1:9" x14ac:dyDescent="0.25">
      <c r="B35" s="15" t="s">
        <v>24</v>
      </c>
      <c r="C35" s="5"/>
      <c r="D35" s="16">
        <v>-362866.61</v>
      </c>
      <c r="E35" s="16">
        <v>-599753.21</v>
      </c>
      <c r="F35" s="16">
        <v>-677594.78</v>
      </c>
      <c r="G35" s="16">
        <v>-946065</v>
      </c>
      <c r="H35" s="16">
        <v>-1215825</v>
      </c>
      <c r="I35" s="16">
        <v>-1295379</v>
      </c>
    </row>
    <row r="36" spans="1:9" x14ac:dyDescent="0.25">
      <c r="B36" s="15" t="s">
        <v>25</v>
      </c>
      <c r="C36" s="5"/>
      <c r="D36" s="16">
        <v>-11093.91</v>
      </c>
      <c r="E36" s="16">
        <v>-21631.11</v>
      </c>
      <c r="F36" s="16">
        <v>-31189.78</v>
      </c>
      <c r="G36" s="16">
        <v>-39047</v>
      </c>
      <c r="H36" s="16">
        <v>-46201</v>
      </c>
      <c r="I36" s="16">
        <v>-52066</v>
      </c>
    </row>
    <row r="37" spans="1:9" x14ac:dyDescent="0.25">
      <c r="B37" s="15" t="s">
        <v>26</v>
      </c>
      <c r="C37" s="5"/>
      <c r="D37" s="16">
        <v>-472174.01</v>
      </c>
      <c r="E37" s="16">
        <v>-888823.88</v>
      </c>
      <c r="F37" s="16">
        <v>-1376541.73</v>
      </c>
      <c r="G37" s="16">
        <v>-1809276</v>
      </c>
      <c r="H37" s="16">
        <v>-1959672</v>
      </c>
      <c r="I37" s="16">
        <v>-2235822</v>
      </c>
    </row>
    <row r="38" spans="1:9" x14ac:dyDescent="0.25">
      <c r="B38" s="15" t="s">
        <v>27</v>
      </c>
      <c r="C38" s="5"/>
      <c r="D38" s="16">
        <v>-52331.07</v>
      </c>
      <c r="E38" s="16">
        <v>-56953.41</v>
      </c>
      <c r="F38" s="16">
        <v>-53578.969999999994</v>
      </c>
      <c r="G38" s="16">
        <v>-51414.329999999994</v>
      </c>
      <c r="H38" s="16">
        <v>-58557.799999999988</v>
      </c>
      <c r="I38" s="16">
        <v>-57430.619999999988</v>
      </c>
    </row>
    <row r="39" spans="1:9" x14ac:dyDescent="0.25">
      <c r="D39" s="16"/>
      <c r="E39" s="16"/>
      <c r="F39" s="16"/>
      <c r="G39" s="16"/>
      <c r="H39" s="16"/>
      <c r="I39" s="16"/>
    </row>
    <row r="40" spans="1:9" x14ac:dyDescent="0.25">
      <c r="D40" s="16"/>
      <c r="E40" s="16"/>
      <c r="F40" s="16"/>
      <c r="G40" s="16"/>
      <c r="H40" s="16"/>
      <c r="I40" s="16"/>
    </row>
    <row r="41" spans="1:9" x14ac:dyDescent="0.25">
      <c r="D41" s="16"/>
      <c r="E41" s="16"/>
      <c r="F41" s="16"/>
      <c r="G41" s="16"/>
      <c r="H41" s="16"/>
      <c r="I41" s="16"/>
    </row>
    <row r="42" spans="1:9" x14ac:dyDescent="0.25">
      <c r="A42" s="2" t="s">
        <v>40</v>
      </c>
      <c r="B42" s="15" t="s">
        <v>22</v>
      </c>
      <c r="C42" s="5"/>
      <c r="D42" s="17">
        <f>IFERROR(D33/D24,0)</f>
        <v>1.3074689260856507</v>
      </c>
      <c r="E42" s="17">
        <f t="shared" ref="E42" si="0">IFERROR(E33/E24,0)</f>
        <v>1.3580551649216053</v>
      </c>
      <c r="F42" s="17">
        <f>IFERROR(F33/F24,0)</f>
        <v>1.3643345499293598</v>
      </c>
      <c r="G42" s="17">
        <f t="shared" ref="G42:I47" si="1">IFERROR(G33/G24,0)</f>
        <v>1.3589751451857213</v>
      </c>
      <c r="H42" s="17">
        <f t="shared" si="1"/>
        <v>1.3556395382902677</v>
      </c>
      <c r="I42" s="17">
        <f t="shared" si="1"/>
        <v>1.3545450349618073</v>
      </c>
    </row>
    <row r="43" spans="1:9" x14ac:dyDescent="0.25">
      <c r="A43" s="2" t="s">
        <v>41</v>
      </c>
      <c r="B43" s="15" t="s">
        <v>23</v>
      </c>
      <c r="C43" s="5"/>
      <c r="D43" s="17">
        <f t="shared" ref="D43:F47" si="2">IFERROR(D34/D25,0)</f>
        <v>1.2838198435816939</v>
      </c>
      <c r="E43" s="17">
        <f t="shared" si="2"/>
        <v>1.3274363152222846</v>
      </c>
      <c r="F43" s="17">
        <f t="shared" si="2"/>
        <v>1.3353525303736113</v>
      </c>
      <c r="G43" s="17">
        <f t="shared" si="1"/>
        <v>1.3313542108435079</v>
      </c>
      <c r="H43" s="17">
        <f t="shared" si="1"/>
        <v>1.3235415572696545</v>
      </c>
      <c r="I43" s="17">
        <f t="shared" si="1"/>
        <v>1.3166519477970759</v>
      </c>
    </row>
    <row r="44" spans="1:9" x14ac:dyDescent="0.25">
      <c r="B44" s="15" t="s">
        <v>24</v>
      </c>
      <c r="C44" s="5"/>
      <c r="D44" s="17">
        <f t="shared" si="2"/>
        <v>2.8851263418383883</v>
      </c>
      <c r="E44" s="17">
        <f t="shared" si="2"/>
        <v>3.1101190633946083</v>
      </c>
      <c r="F44" s="17">
        <f t="shared" si="2"/>
        <v>3.1198549873978676</v>
      </c>
      <c r="G44" s="17">
        <f t="shared" si="1"/>
        <v>3.1340873177567308</v>
      </c>
      <c r="H44" s="17">
        <f t="shared" si="1"/>
        <v>3.1378477357015107</v>
      </c>
      <c r="I44" s="17">
        <f t="shared" si="1"/>
        <v>3.1367691286934032</v>
      </c>
    </row>
    <row r="45" spans="1:9" x14ac:dyDescent="0.25">
      <c r="B45" s="15" t="s">
        <v>25</v>
      </c>
      <c r="C45" s="5"/>
      <c r="D45" s="17">
        <f t="shared" si="2"/>
        <v>1.2821520080161157</v>
      </c>
      <c r="E45" s="17">
        <f t="shared" si="2"/>
        <v>1.282143672148444</v>
      </c>
      <c r="F45" s="17">
        <f t="shared" si="2"/>
        <v>1.2750308846626481</v>
      </c>
      <c r="G45" s="17">
        <f t="shared" si="1"/>
        <v>1.2664850312996658</v>
      </c>
      <c r="H45" s="17">
        <f t="shared" si="1"/>
        <v>1.2576834081938206</v>
      </c>
      <c r="I45" s="17">
        <f t="shared" si="1"/>
        <v>1.2464926981086903</v>
      </c>
    </row>
    <row r="46" spans="1:9" x14ac:dyDescent="0.25">
      <c r="B46" s="15" t="s">
        <v>26</v>
      </c>
      <c r="C46" s="5"/>
      <c r="D46" s="17">
        <f t="shared" si="2"/>
        <v>1.1901232114399793</v>
      </c>
      <c r="E46" s="17">
        <f t="shared" si="2"/>
        <v>1.2118820374813082</v>
      </c>
      <c r="F46" s="17">
        <f t="shared" si="2"/>
        <v>1.1944149740059791</v>
      </c>
      <c r="G46" s="17">
        <f t="shared" si="1"/>
        <v>1.1721517462008058</v>
      </c>
      <c r="H46" s="17">
        <f t="shared" si="1"/>
        <v>1.1586327264471439</v>
      </c>
      <c r="I46" s="17">
        <f t="shared" si="1"/>
        <v>1.1423685392408776</v>
      </c>
    </row>
    <row r="47" spans="1:9" x14ac:dyDescent="0.25">
      <c r="B47" s="15" t="s">
        <v>27</v>
      </c>
      <c r="C47" s="5"/>
      <c r="D47" s="17">
        <f t="shared" si="2"/>
        <v>1.3322216872581905</v>
      </c>
      <c r="E47" s="17">
        <f t="shared" si="2"/>
        <v>1.2699556035389798</v>
      </c>
      <c r="F47" s="17">
        <f t="shared" si="2"/>
        <v>1.2776514901835789</v>
      </c>
      <c r="G47" s="17">
        <f t="shared" si="1"/>
        <v>1.2775621673475308</v>
      </c>
      <c r="H47" s="17">
        <f t="shared" si="1"/>
        <v>1.2789686450842899</v>
      </c>
      <c r="I47" s="17">
        <f t="shared" si="1"/>
        <v>1.276797437033278</v>
      </c>
    </row>
    <row r="48" spans="1:9" x14ac:dyDescent="0.25">
      <c r="D48" s="16"/>
      <c r="E48" s="16"/>
      <c r="F48" s="16"/>
      <c r="G48" s="16"/>
      <c r="H48" s="16"/>
      <c r="I48" s="16"/>
    </row>
    <row r="50" spans="1:9" x14ac:dyDescent="0.25">
      <c r="A50" s="2" t="s">
        <v>42</v>
      </c>
      <c r="B50" s="15" t="s">
        <v>22</v>
      </c>
      <c r="C50" s="5"/>
      <c r="D50" s="16">
        <f>-(D15/$C6)*(D42-$D6)</f>
        <v>12054.482184451925</v>
      </c>
      <c r="E50" s="16">
        <f t="shared" ref="E50" si="3">-(E15/$C6)*(E42-$D6)</f>
        <v>17242.386041677604</v>
      </c>
      <c r="F50" s="16">
        <f>-(F15/$C6)*(F42-$D6)</f>
        <v>19848.460089875854</v>
      </c>
      <c r="G50" s="16">
        <f t="shared" ref="G50:I55" si="4">-(G15/$C6)*(G42-$D6)</f>
        <v>23158.805985062103</v>
      </c>
      <c r="H50" s="16">
        <f t="shared" si="4"/>
        <v>24384.14595177973</v>
      </c>
      <c r="I50" s="16">
        <f t="shared" si="4"/>
        <v>24522.731633743639</v>
      </c>
    </row>
    <row r="51" spans="1:9" x14ac:dyDescent="0.25">
      <c r="A51" s="2" t="s">
        <v>43</v>
      </c>
      <c r="B51" s="15" t="s">
        <v>23</v>
      </c>
      <c r="C51" s="5"/>
      <c r="D51" s="16">
        <f t="shared" ref="D51:F55" si="5">-(D16/$C7)*(D43-$D7)</f>
        <v>2731.7908339497044</v>
      </c>
      <c r="E51" s="16">
        <f t="shared" si="5"/>
        <v>-106.93396066150042</v>
      </c>
      <c r="F51" s="16">
        <f t="shared" si="5"/>
        <v>-1402.4399931134415</v>
      </c>
      <c r="G51" s="16">
        <f t="shared" si="4"/>
        <v>-821.89745092804492</v>
      </c>
      <c r="H51" s="16">
        <f t="shared" si="4"/>
        <v>538.67325234131079</v>
      </c>
      <c r="I51" s="16">
        <f t="shared" si="4"/>
        <v>1935.9027463502484</v>
      </c>
    </row>
    <row r="52" spans="1:9" x14ac:dyDescent="0.25">
      <c r="A52" s="2" t="s">
        <v>39</v>
      </c>
      <c r="B52" s="15" t="s">
        <v>24</v>
      </c>
      <c r="C52" s="5"/>
      <c r="D52" s="16">
        <f t="shared" si="5"/>
        <v>32536.635823670553</v>
      </c>
      <c r="E52" s="16">
        <f t="shared" si="5"/>
        <v>16116.277815095647</v>
      </c>
      <c r="F52" s="16">
        <f t="shared" si="5"/>
        <v>20803.869085700844</v>
      </c>
      <c r="G52" s="16">
        <f t="shared" si="4"/>
        <v>19882.05942110328</v>
      </c>
      <c r="H52" s="16">
        <f t="shared" si="4"/>
        <v>20679.702152008529</v>
      </c>
      <c r="I52" s="16">
        <f t="shared" si="4"/>
        <v>22766.814165050859</v>
      </c>
    </row>
    <row r="53" spans="1:9" x14ac:dyDescent="0.25">
      <c r="B53" s="15" t="s">
        <v>25</v>
      </c>
      <c r="C53" s="5"/>
      <c r="D53" s="16">
        <f t="shared" si="5"/>
        <v>1887.4062791597642</v>
      </c>
      <c r="E53" s="16">
        <f t="shared" si="5"/>
        <v>3677.0265715472196</v>
      </c>
      <c r="F53" s="16">
        <f t="shared" si="5"/>
        <v>5451.3435828895854</v>
      </c>
      <c r="G53" s="16">
        <f t="shared" si="4"/>
        <v>7026.194475871197</v>
      </c>
      <c r="H53" s="16">
        <f t="shared" si="4"/>
        <v>8448.7425447018504</v>
      </c>
      <c r="I53" s="16">
        <f t="shared" si="4"/>
        <v>9894.8963780812264</v>
      </c>
    </row>
    <row r="54" spans="1:9" x14ac:dyDescent="0.25">
      <c r="B54" s="15" t="s">
        <v>26</v>
      </c>
      <c r="C54" s="5"/>
      <c r="D54" s="16">
        <f t="shared" si="5"/>
        <v>66224.627468714374</v>
      </c>
      <c r="E54" s="16">
        <f t="shared" si="5"/>
        <v>110520.01488913374</v>
      </c>
      <c r="F54" s="16">
        <f t="shared" si="5"/>
        <v>182251.09318930036</v>
      </c>
      <c r="G54" s="16">
        <f t="shared" si="4"/>
        <v>258439.08491511096</v>
      </c>
      <c r="H54" s="16">
        <f t="shared" si="4"/>
        <v>329958.93367138994</v>
      </c>
      <c r="I54" s="16">
        <f t="shared" si="4"/>
        <v>413418.92568786885</v>
      </c>
    </row>
    <row r="55" spans="1:9" x14ac:dyDescent="0.25">
      <c r="B55" s="15" t="s">
        <v>27</v>
      </c>
      <c r="C55" s="5"/>
      <c r="D55" s="16">
        <f t="shared" si="5"/>
        <v>-7120.7515762598159</v>
      </c>
      <c r="E55" s="16">
        <f t="shared" si="5"/>
        <v>-2051.3548458088935</v>
      </c>
      <c r="F55" s="16">
        <f t="shared" si="5"/>
        <v>-2434.2220314755905</v>
      </c>
      <c r="G55" s="16">
        <f t="shared" si="4"/>
        <v>-2435.8917128940252</v>
      </c>
      <c r="H55" s="16">
        <f t="shared" si="4"/>
        <v>-2741.9384970792412</v>
      </c>
      <c r="I55" s="16">
        <f t="shared" si="4"/>
        <v>-2710.2628331334981</v>
      </c>
    </row>
    <row r="56" spans="1:9" x14ac:dyDescent="0.25">
      <c r="D56" s="16"/>
      <c r="E56" s="16"/>
      <c r="F56" s="16"/>
      <c r="G56" s="16"/>
      <c r="H56" s="16"/>
      <c r="I56" s="16"/>
    </row>
    <row r="57" spans="1:9" ht="13.5" thickBot="1" x14ac:dyDescent="0.35">
      <c r="A57" s="18" t="s">
        <v>44</v>
      </c>
      <c r="B57" s="19"/>
      <c r="C57" s="19"/>
      <c r="D57" s="20">
        <f>SUM(D50:D55)</f>
        <v>108314.1910136865</v>
      </c>
      <c r="E57" s="21">
        <f>SUM(E50:E55)-SUM($D$57:D57)</f>
        <v>37083.225497297302</v>
      </c>
      <c r="F57" s="21">
        <f>SUM(F50:F55)-SUM($D$57:E57)</f>
        <v>79120.687412193802</v>
      </c>
      <c r="G57" s="21">
        <f>SUM(G50:G55)-SUM($D$57:F57)</f>
        <v>80730.251710147859</v>
      </c>
      <c r="H57" s="21">
        <f>SUM(H50:H55)-SUM($D$57:G57)</f>
        <v>76019.903441816627</v>
      </c>
      <c r="I57" s="21">
        <f>SUM(I50:I55)-SUM($D$57:H57)</f>
        <v>88560.748702819226</v>
      </c>
    </row>
    <row r="58" spans="1:9" ht="13" thickTop="1" x14ac:dyDescent="0.25">
      <c r="D58" s="22"/>
      <c r="E58" s="22"/>
      <c r="F58" s="22"/>
      <c r="G58" s="22"/>
      <c r="H58" s="22"/>
      <c r="I58" s="22"/>
    </row>
    <row r="59" spans="1:9" x14ac:dyDescent="0.25">
      <c r="C59" s="41"/>
      <c r="D59" s="43"/>
      <c r="E59" s="43"/>
      <c r="F59" s="43"/>
      <c r="G59" s="43"/>
      <c r="H59" s="43"/>
      <c r="I59" s="43"/>
    </row>
    <row r="60" spans="1:9" x14ac:dyDescent="0.25">
      <c r="C60" s="41"/>
      <c r="D60" s="42"/>
      <c r="E60" s="42"/>
      <c r="F60" s="42"/>
      <c r="G60" s="42"/>
      <c r="H60" s="42"/>
      <c r="I60" s="42"/>
    </row>
    <row r="61" spans="1:9" x14ac:dyDescent="0.25">
      <c r="D61" s="25"/>
      <c r="E61" s="25"/>
      <c r="F61" s="25"/>
      <c r="G61" s="25"/>
      <c r="H61" s="25"/>
      <c r="I61" s="25"/>
    </row>
    <row r="62" spans="1:9" x14ac:dyDescent="0.25">
      <c r="D62" s="25"/>
      <c r="E62" s="25"/>
      <c r="F62" s="25"/>
      <c r="G62" s="25"/>
      <c r="H62" s="25"/>
      <c r="I62" s="25"/>
    </row>
    <row r="63" spans="1:9" x14ac:dyDescent="0.25">
      <c r="D63" s="25"/>
      <c r="E63" s="25"/>
      <c r="F63" s="25"/>
      <c r="G63" s="25"/>
      <c r="H63" s="25"/>
      <c r="I63" s="25"/>
    </row>
    <row r="66" spans="6:6" x14ac:dyDescent="0.25">
      <c r="F66" s="24"/>
    </row>
  </sheetData>
  <mergeCells count="1">
    <mergeCell ref="C4:D4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1C17-39D7-4861-8D59-908AB4C600CE}">
  <sheetPr transitionEvaluation="1" transitionEntry="1">
    <pageSetUpPr autoPageBreaks="0"/>
  </sheetPr>
  <dimension ref="B1:I208"/>
  <sheetViews>
    <sheetView showGridLines="0" view="pageBreakPreview" zoomScaleNormal="100" zoomScaleSheetLayoutView="100" workbookViewId="0">
      <selection activeCell="H207" sqref="H207"/>
    </sheetView>
  </sheetViews>
  <sheetFormatPr defaultColWidth="13.26953125" defaultRowHeight="10.5" x14ac:dyDescent="0.25"/>
  <cols>
    <col min="1" max="1" width="1.7265625" style="48" customWidth="1"/>
    <col min="2" max="2" width="27.6328125" style="48" bestFit="1" customWidth="1"/>
    <col min="3" max="8" width="12.6328125" style="48" customWidth="1"/>
    <col min="9" max="9" width="4.26953125" style="48" customWidth="1"/>
    <col min="10" max="16384" width="13.26953125" style="48"/>
  </cols>
  <sheetData>
    <row r="1" spans="2:9" x14ac:dyDescent="0.25">
      <c r="B1" s="44" t="s">
        <v>45</v>
      </c>
      <c r="C1" s="45"/>
      <c r="D1" s="45"/>
      <c r="E1" s="45"/>
      <c r="F1" s="45"/>
      <c r="G1" s="45"/>
      <c r="H1" s="45"/>
      <c r="I1" s="47"/>
    </row>
    <row r="2" spans="2:9" x14ac:dyDescent="0.25">
      <c r="B2" s="49" t="s">
        <v>104</v>
      </c>
      <c r="C2" s="50" t="s">
        <v>46</v>
      </c>
      <c r="D2" s="50"/>
      <c r="E2" s="51"/>
      <c r="F2" s="51"/>
      <c r="G2" s="51"/>
      <c r="H2" s="51"/>
      <c r="I2" s="53"/>
    </row>
    <row r="3" spans="2:9" s="57" customFormat="1" x14ac:dyDescent="0.25">
      <c r="B3" s="54" t="s">
        <v>47</v>
      </c>
      <c r="C3" s="55" t="s">
        <v>48</v>
      </c>
      <c r="D3" s="55" t="s">
        <v>49</v>
      </c>
      <c r="E3" s="55" t="s">
        <v>50</v>
      </c>
      <c r="F3" s="55" t="s">
        <v>106</v>
      </c>
      <c r="G3" s="55" t="s">
        <v>107</v>
      </c>
      <c r="H3" s="55" t="s">
        <v>108</v>
      </c>
      <c r="I3" s="56"/>
    </row>
    <row r="4" spans="2:9" x14ac:dyDescent="0.25">
      <c r="B4" s="58" t="s">
        <v>51</v>
      </c>
      <c r="C4" s="59">
        <v>571901.30000000005</v>
      </c>
      <c r="D4" s="59">
        <v>795027.51</v>
      </c>
      <c r="E4" s="59">
        <v>118156.89</v>
      </c>
      <c r="F4" s="59">
        <v>167019.59000000003</v>
      </c>
      <c r="G4" s="59">
        <v>113971.41</v>
      </c>
      <c r="H4" s="59">
        <v>7515.1</v>
      </c>
      <c r="I4" s="60"/>
    </row>
    <row r="5" spans="2:9" x14ac:dyDescent="0.25">
      <c r="B5" s="58" t="s">
        <v>52</v>
      </c>
      <c r="C5" s="59">
        <v>281464.59999999998</v>
      </c>
      <c r="D5" s="59">
        <v>471298.8</v>
      </c>
      <c r="E5" s="59">
        <v>2880</v>
      </c>
      <c r="F5" s="59">
        <v>23</v>
      </c>
      <c r="G5" s="59">
        <v>9762.7000000000007</v>
      </c>
      <c r="H5" s="59">
        <v>888</v>
      </c>
      <c r="I5" s="60"/>
    </row>
    <row r="6" spans="2:9" x14ac:dyDescent="0.25">
      <c r="B6" s="58" t="s">
        <v>53</v>
      </c>
      <c r="C6" s="59">
        <v>387860.7</v>
      </c>
      <c r="D6" s="59">
        <v>322628.3</v>
      </c>
      <c r="E6" s="59">
        <v>167915.1</v>
      </c>
      <c r="F6" s="59">
        <v>171940.1</v>
      </c>
      <c r="G6" s="59">
        <v>148314.6</v>
      </c>
      <c r="H6" s="59">
        <v>173242.9</v>
      </c>
      <c r="I6" s="60"/>
    </row>
    <row r="7" spans="2:9" x14ac:dyDescent="0.25">
      <c r="B7" s="58" t="s">
        <v>54</v>
      </c>
      <c r="C7" s="59">
        <v>2292424.1</v>
      </c>
      <c r="D7" s="59">
        <v>1446641.4</v>
      </c>
      <c r="E7" s="59">
        <v>1154378.7</v>
      </c>
      <c r="F7" s="59">
        <v>1753985.9</v>
      </c>
      <c r="G7" s="59">
        <v>778915.4</v>
      </c>
      <c r="H7" s="59"/>
      <c r="I7" s="60"/>
    </row>
    <row r="8" spans="2:9" x14ac:dyDescent="0.25">
      <c r="B8" s="58" t="s">
        <v>55</v>
      </c>
      <c r="C8" s="59">
        <v>2960390.45</v>
      </c>
      <c r="D8" s="59">
        <v>3173772.9</v>
      </c>
      <c r="E8" s="59">
        <v>3547830.1</v>
      </c>
      <c r="F8" s="59">
        <v>3055492.7</v>
      </c>
      <c r="G8" s="59">
        <v>2833693.6</v>
      </c>
      <c r="H8" s="59">
        <v>1250021.29</v>
      </c>
      <c r="I8" s="60"/>
    </row>
    <row r="9" spans="2:9" x14ac:dyDescent="0.25">
      <c r="B9" s="61" t="s">
        <v>56</v>
      </c>
      <c r="C9" s="62">
        <f>SUM(C4:C8)</f>
        <v>6494041.1500000004</v>
      </c>
      <c r="D9" s="62">
        <f t="shared" ref="D9:E9" si="0">SUM(D4:D8)</f>
        <v>6209368.9100000001</v>
      </c>
      <c r="E9" s="62">
        <f t="shared" si="0"/>
        <v>4991160.79</v>
      </c>
      <c r="F9" s="62">
        <f t="shared" ref="F9:H9" si="1">SUM(F4:F8)</f>
        <v>5148461.29</v>
      </c>
      <c r="G9" s="62">
        <f t="shared" si="1"/>
        <v>3884657.71</v>
      </c>
      <c r="H9" s="62">
        <f t="shared" si="1"/>
        <v>1431667.29</v>
      </c>
      <c r="I9" s="60"/>
    </row>
    <row r="10" spans="2:9" ht="5.25" customHeight="1" x14ac:dyDescent="0.25">
      <c r="B10" s="63"/>
      <c r="C10" s="63"/>
      <c r="D10" s="63"/>
      <c r="E10" s="63"/>
      <c r="F10" s="63"/>
      <c r="G10" s="63"/>
      <c r="H10" s="63"/>
      <c r="I10" s="53"/>
    </row>
    <row r="11" spans="2:9" ht="12.5" x14ac:dyDescent="0.25">
      <c r="B11" s="49" t="str">
        <f>B2</f>
        <v>2025 ACTUALS</v>
      </c>
      <c r="C11" s="50" t="s">
        <v>57</v>
      </c>
      <c r="D11" s="50"/>
      <c r="E11" s="64"/>
      <c r="F11" s="64"/>
      <c r="G11" s="64"/>
      <c r="H11" s="64"/>
      <c r="I11" s="53"/>
    </row>
    <row r="12" spans="2:9" s="57" customFormat="1" x14ac:dyDescent="0.25">
      <c r="B12" s="54" t="s">
        <v>58</v>
      </c>
      <c r="C12" s="55" t="s">
        <v>48</v>
      </c>
      <c r="D12" s="55" t="s">
        <v>49</v>
      </c>
      <c r="E12" s="55" t="s">
        <v>50</v>
      </c>
      <c r="F12" s="55" t="s">
        <v>106</v>
      </c>
      <c r="G12" s="55" t="s">
        <v>107</v>
      </c>
      <c r="H12" s="55" t="s">
        <v>108</v>
      </c>
      <c r="I12" s="56"/>
    </row>
    <row r="13" spans="2:9" x14ac:dyDescent="0.25">
      <c r="B13" s="58" t="s">
        <v>51</v>
      </c>
      <c r="C13" s="59">
        <v>2218934</v>
      </c>
      <c r="D13" s="59">
        <v>2863812</v>
      </c>
      <c r="E13" s="59">
        <v>321588</v>
      </c>
      <c r="F13" s="59">
        <v>1026304</v>
      </c>
      <c r="G13" s="59">
        <v>425460</v>
      </c>
      <c r="H13" s="59">
        <v>29527</v>
      </c>
      <c r="I13" s="65"/>
    </row>
    <row r="14" spans="2:9" x14ac:dyDescent="0.25">
      <c r="B14" s="58" t="s">
        <v>52</v>
      </c>
      <c r="C14" s="59">
        <v>473344</v>
      </c>
      <c r="D14" s="59">
        <v>1692296</v>
      </c>
      <c r="E14" s="59">
        <v>5881</v>
      </c>
      <c r="F14" s="59">
        <v>6300</v>
      </c>
      <c r="G14" s="59">
        <v>22260</v>
      </c>
      <c r="H14" s="59">
        <v>2940</v>
      </c>
      <c r="I14" s="65"/>
    </row>
    <row r="15" spans="2:9" x14ac:dyDescent="0.25">
      <c r="B15" s="58" t="s">
        <v>53</v>
      </c>
      <c r="C15" s="59">
        <v>1452224</v>
      </c>
      <c r="D15" s="59">
        <v>1135002</v>
      </c>
      <c r="E15" s="59">
        <v>626377</v>
      </c>
      <c r="F15" s="59">
        <v>642681</v>
      </c>
      <c r="G15" s="59">
        <v>463794</v>
      </c>
      <c r="H15" s="59">
        <v>548481</v>
      </c>
      <c r="I15" s="65"/>
    </row>
    <row r="16" spans="2:9" x14ac:dyDescent="0.25">
      <c r="B16" s="58" t="s">
        <v>54</v>
      </c>
      <c r="C16" s="59">
        <v>8127179.6200000001</v>
      </c>
      <c r="D16" s="59">
        <v>5896984.1299999999</v>
      </c>
      <c r="E16" s="59">
        <v>3849072.75</v>
      </c>
      <c r="F16" s="59">
        <v>6787116.25</v>
      </c>
      <c r="G16" s="59">
        <v>2794755.5</v>
      </c>
      <c r="H16" s="59">
        <v>133362</v>
      </c>
      <c r="I16" s="65"/>
    </row>
    <row r="17" spans="2:9" x14ac:dyDescent="0.25">
      <c r="B17" s="58" t="s">
        <v>59</v>
      </c>
      <c r="C17" s="59">
        <v>7279800</v>
      </c>
      <c r="D17" s="59">
        <v>7886500</v>
      </c>
      <c r="E17" s="59">
        <v>8697100</v>
      </c>
      <c r="F17" s="59">
        <v>7532900</v>
      </c>
      <c r="G17" s="59">
        <v>6608600</v>
      </c>
      <c r="H17" s="59">
        <v>3326200</v>
      </c>
      <c r="I17" s="65"/>
    </row>
    <row r="18" spans="2:9" x14ac:dyDescent="0.25">
      <c r="B18" s="61" t="s">
        <v>56</v>
      </c>
      <c r="C18" s="62">
        <f>SUM(C13:C17)</f>
        <v>19551481.620000001</v>
      </c>
      <c r="D18" s="62">
        <f t="shared" ref="D18:E18" si="2">SUM(D13:D17)</f>
        <v>19474594.129999999</v>
      </c>
      <c r="E18" s="62">
        <f t="shared" si="2"/>
        <v>13500018.75</v>
      </c>
      <c r="F18" s="62">
        <f t="shared" ref="F18:H18" si="3">SUM(F13:F17)</f>
        <v>15995301.25</v>
      </c>
      <c r="G18" s="62">
        <f t="shared" si="3"/>
        <v>10314869.5</v>
      </c>
      <c r="H18" s="62">
        <f t="shared" si="3"/>
        <v>4040510</v>
      </c>
      <c r="I18" s="60"/>
    </row>
    <row r="19" spans="2:9" ht="5.25" customHeight="1" x14ac:dyDescent="0.25">
      <c r="B19" s="45"/>
      <c r="C19" s="45"/>
      <c r="D19" s="45"/>
      <c r="E19" s="45"/>
      <c r="F19" s="45"/>
      <c r="G19" s="45"/>
      <c r="H19" s="45"/>
      <c r="I19" s="47"/>
    </row>
    <row r="20" spans="2:9" x14ac:dyDescent="0.25">
      <c r="B20" s="49" t="str">
        <f>B11</f>
        <v>2025 ACTUALS</v>
      </c>
      <c r="C20" s="50" t="s">
        <v>60</v>
      </c>
      <c r="D20" s="50"/>
      <c r="E20" s="51"/>
      <c r="F20" s="51"/>
      <c r="G20" s="51"/>
      <c r="H20" s="51"/>
      <c r="I20" s="53"/>
    </row>
    <row r="21" spans="2:9" s="57" customFormat="1" x14ac:dyDescent="0.25">
      <c r="B21" s="54" t="s">
        <v>61</v>
      </c>
      <c r="C21" s="55" t="s">
        <v>48</v>
      </c>
      <c r="D21" s="55" t="s">
        <v>49</v>
      </c>
      <c r="E21" s="55" t="s">
        <v>50</v>
      </c>
      <c r="F21" s="55" t="s">
        <v>106</v>
      </c>
      <c r="G21" s="55" t="s">
        <v>107</v>
      </c>
      <c r="H21" s="55" t="s">
        <v>108</v>
      </c>
      <c r="I21" s="56"/>
    </row>
    <row r="22" spans="2:9" x14ac:dyDescent="0.25">
      <c r="B22" s="58" t="s">
        <v>51</v>
      </c>
      <c r="C22" s="59">
        <v>755275.75579010521</v>
      </c>
      <c r="D22" s="59">
        <v>1082755.9394063475</v>
      </c>
      <c r="E22" s="59">
        <v>159866.26999999999</v>
      </c>
      <c r="F22" s="59">
        <v>223488.90427017998</v>
      </c>
      <c r="G22" s="59">
        <v>147407.20000000001</v>
      </c>
      <c r="H22" s="59">
        <v>9689.14</v>
      </c>
      <c r="I22" s="66"/>
    </row>
    <row r="23" spans="2:9" x14ac:dyDescent="0.25">
      <c r="B23" s="58" t="s">
        <v>52</v>
      </c>
      <c r="C23" s="59">
        <v>375946.64</v>
      </c>
      <c r="D23" s="59">
        <v>648709.81999999995</v>
      </c>
      <c r="E23" s="59">
        <v>3964.12</v>
      </c>
      <c r="F23" s="59">
        <v>31.66</v>
      </c>
      <c r="G23" s="59">
        <v>12945.33</v>
      </c>
      <c r="H23" s="59">
        <v>1177.49</v>
      </c>
      <c r="I23" s="66"/>
    </row>
    <row r="24" spans="2:9" x14ac:dyDescent="0.25">
      <c r="B24" s="58" t="s">
        <v>53</v>
      </c>
      <c r="C24" s="59">
        <v>513585.75145719841</v>
      </c>
      <c r="D24" s="59">
        <v>445794.59999808518</v>
      </c>
      <c r="E24" s="59">
        <v>228658.19456515484</v>
      </c>
      <c r="F24" s="59">
        <v>230793.47168849531</v>
      </c>
      <c r="G24" s="59">
        <v>189550.51</v>
      </c>
      <c r="H24" s="59">
        <v>212814.56</v>
      </c>
      <c r="I24" s="66"/>
    </row>
    <row r="25" spans="2:9" x14ac:dyDescent="0.25">
      <c r="B25" s="58" t="s">
        <v>54</v>
      </c>
      <c r="C25" s="59">
        <v>2893956.2451391132</v>
      </c>
      <c r="D25" s="59">
        <v>1878695.36</v>
      </c>
      <c r="E25" s="59">
        <v>1462182.27</v>
      </c>
      <c r="F25" s="59">
        <v>2160489.7000000002</v>
      </c>
      <c r="G25" s="59">
        <v>896969.17999999993</v>
      </c>
      <c r="H25" s="59">
        <v>10931.44</v>
      </c>
      <c r="I25" s="66"/>
    </row>
    <row r="26" spans="2:9" x14ac:dyDescent="0.25">
      <c r="B26" s="58" t="s">
        <v>55</v>
      </c>
      <c r="C26" s="59">
        <v>1951560.99</v>
      </c>
      <c r="D26" s="59">
        <v>2124144.9900000002</v>
      </c>
      <c r="E26" s="59">
        <v>2295929.61</v>
      </c>
      <c r="F26" s="59">
        <v>2006092.88</v>
      </c>
      <c r="G26" s="59">
        <v>1834381.55</v>
      </c>
      <c r="H26" s="59">
        <v>797277.69</v>
      </c>
      <c r="I26" s="66"/>
    </row>
    <row r="27" spans="2:9" x14ac:dyDescent="0.25">
      <c r="B27" s="61" t="s">
        <v>56</v>
      </c>
      <c r="C27" s="67">
        <f>SUM(C22:C26)</f>
        <v>6490325.3823864171</v>
      </c>
      <c r="D27" s="67">
        <f t="shared" ref="D27:E27" si="4">SUM(D22:D26)</f>
        <v>6180100.7094044331</v>
      </c>
      <c r="E27" s="67">
        <f t="shared" si="4"/>
        <v>4150600.4645651546</v>
      </c>
      <c r="F27" s="67">
        <f t="shared" ref="F27:G27" si="5">SUM(F22:F26)</f>
        <v>4620896.6159586757</v>
      </c>
      <c r="G27" s="67">
        <f t="shared" si="5"/>
        <v>3081253.77</v>
      </c>
      <c r="H27" s="67">
        <f>SUM(H22:H26)</f>
        <v>1031890.32</v>
      </c>
      <c r="I27" s="66"/>
    </row>
    <row r="28" spans="2:9" ht="10.5" hidden="1" customHeight="1" x14ac:dyDescent="0.25">
      <c r="B28" s="45"/>
      <c r="C28" s="45"/>
      <c r="D28" s="45"/>
      <c r="E28" s="45"/>
      <c r="F28" s="45"/>
      <c r="G28" s="45"/>
      <c r="H28" s="45"/>
      <c r="I28" s="47"/>
    </row>
    <row r="29" spans="2:9" ht="10.5" hidden="1" customHeight="1" x14ac:dyDescent="0.25">
      <c r="B29" s="45"/>
      <c r="C29" s="45"/>
      <c r="D29" s="45"/>
      <c r="E29" s="45"/>
      <c r="F29" s="45"/>
      <c r="G29" s="45"/>
      <c r="H29" s="45"/>
      <c r="I29" s="47"/>
    </row>
    <row r="30" spans="2:9" ht="10.5" hidden="1" customHeight="1" x14ac:dyDescent="0.25">
      <c r="B30" s="63" t="s">
        <v>62</v>
      </c>
      <c r="C30" s="63" t="s">
        <v>62</v>
      </c>
      <c r="D30" s="63" t="s">
        <v>62</v>
      </c>
      <c r="E30" s="63" t="s">
        <v>62</v>
      </c>
      <c r="F30" s="63" t="s">
        <v>62</v>
      </c>
      <c r="G30" s="63" t="s">
        <v>62</v>
      </c>
      <c r="H30" s="63" t="s">
        <v>62</v>
      </c>
      <c r="I30" s="53"/>
    </row>
    <row r="31" spans="2:9" ht="5.25" customHeight="1" x14ac:dyDescent="0.25">
      <c r="B31" s="45"/>
      <c r="C31" s="45"/>
      <c r="D31" s="45"/>
      <c r="E31" s="45"/>
      <c r="F31" s="45"/>
      <c r="G31" s="45"/>
      <c r="H31" s="45"/>
      <c r="I31" s="47"/>
    </row>
    <row r="32" spans="2:9" x14ac:dyDescent="0.25">
      <c r="B32" s="49" t="str">
        <f>B20</f>
        <v>2025 ACTUALS</v>
      </c>
      <c r="C32" s="68" t="s">
        <v>63</v>
      </c>
      <c r="D32" s="51"/>
      <c r="E32" s="51"/>
      <c r="F32" s="51"/>
      <c r="G32" s="51"/>
      <c r="H32" s="51"/>
      <c r="I32" s="53"/>
    </row>
    <row r="33" spans="2:9" s="57" customFormat="1" x14ac:dyDescent="0.25">
      <c r="B33" s="69"/>
      <c r="C33" s="55" t="s">
        <v>48</v>
      </c>
      <c r="D33" s="55" t="s">
        <v>49</v>
      </c>
      <c r="E33" s="55" t="s">
        <v>50</v>
      </c>
      <c r="F33" s="55" t="s">
        <v>106</v>
      </c>
      <c r="G33" s="55" t="s">
        <v>107</v>
      </c>
      <c r="H33" s="55" t="s">
        <v>108</v>
      </c>
      <c r="I33" s="56"/>
    </row>
    <row r="34" spans="2:9" x14ac:dyDescent="0.25">
      <c r="B34" s="58" t="s">
        <v>51</v>
      </c>
      <c r="C34" s="70">
        <f t="shared" ref="C34:H39" si="6">IF(+C4=0,0,(C22/C4)*100)</f>
        <v>132.06400401434743</v>
      </c>
      <c r="D34" s="70">
        <f t="shared" si="6"/>
        <v>136.19100292596761</v>
      </c>
      <c r="E34" s="70">
        <f t="shared" si="6"/>
        <v>135.29999816345878</v>
      </c>
      <c r="F34" s="70">
        <f t="shared" si="6"/>
        <v>133.80999454625649</v>
      </c>
      <c r="G34" s="70">
        <f t="shared" si="6"/>
        <v>129.33699776110518</v>
      </c>
      <c r="H34" s="70">
        <f t="shared" si="6"/>
        <v>128.92895636784604</v>
      </c>
      <c r="I34" s="72"/>
    </row>
    <row r="35" spans="2:9" x14ac:dyDescent="0.25">
      <c r="B35" s="58" t="s">
        <v>52</v>
      </c>
      <c r="C35" s="70">
        <f t="shared" si="6"/>
        <v>133.5680010914339</v>
      </c>
      <c r="D35" s="70">
        <f t="shared" si="6"/>
        <v>137.64300269807603</v>
      </c>
      <c r="E35" s="70">
        <f t="shared" si="6"/>
        <v>137.64305555555555</v>
      </c>
      <c r="F35" s="70">
        <f t="shared" si="6"/>
        <v>137.65217391304347</v>
      </c>
      <c r="G35" s="70">
        <f t="shared" si="6"/>
        <v>132.59989552070635</v>
      </c>
      <c r="H35" s="70">
        <f t="shared" si="6"/>
        <v>132.60022522522524</v>
      </c>
      <c r="I35" s="72"/>
    </row>
    <row r="36" spans="2:9" x14ac:dyDescent="0.25">
      <c r="B36" s="58" t="s">
        <v>53</v>
      </c>
      <c r="C36" s="70">
        <f t="shared" si="6"/>
        <v>132.4150014314929</v>
      </c>
      <c r="D36" s="70">
        <f t="shared" si="6"/>
        <v>138.17591327173878</v>
      </c>
      <c r="E36" s="70">
        <f t="shared" si="6"/>
        <v>136.17488514443005</v>
      </c>
      <c r="F36" s="70">
        <f t="shared" si="6"/>
        <v>134.22899701029328</v>
      </c>
      <c r="G36" s="70">
        <f t="shared" si="6"/>
        <v>127.8030011880152</v>
      </c>
      <c r="H36" s="70">
        <f t="shared" si="6"/>
        <v>122.8417210748608</v>
      </c>
      <c r="I36" s="72"/>
    </row>
    <row r="37" spans="2:9" x14ac:dyDescent="0.25">
      <c r="B37" s="58" t="s">
        <v>54</v>
      </c>
      <c r="C37" s="70">
        <f t="shared" si="6"/>
        <v>126.24000267398658</v>
      </c>
      <c r="D37" s="70">
        <f t="shared" si="6"/>
        <v>129.86600272880344</v>
      </c>
      <c r="E37" s="70">
        <f t="shared" si="6"/>
        <v>126.66400289610334</v>
      </c>
      <c r="F37" s="70">
        <f t="shared" si="6"/>
        <v>123.17600158587365</v>
      </c>
      <c r="G37" s="70">
        <f t="shared" si="6"/>
        <v>115.15617485544642</v>
      </c>
      <c r="H37" s="70">
        <f t="shared" si="6"/>
        <v>0</v>
      </c>
      <c r="I37" s="72"/>
    </row>
    <row r="38" spans="2:9" x14ac:dyDescent="0.25">
      <c r="B38" s="58" t="s">
        <v>55</v>
      </c>
      <c r="C38" s="70">
        <f>IF(+C8=0,0,(C26/C8)*100)</f>
        <v>65.922418780941541</v>
      </c>
      <c r="D38" s="70">
        <f t="shared" si="6"/>
        <v>66.928071318524402</v>
      </c>
      <c r="E38" s="70">
        <f t="shared" si="6"/>
        <v>64.713629043284797</v>
      </c>
      <c r="F38" s="70">
        <f t="shared" si="6"/>
        <v>65.655299389195065</v>
      </c>
      <c r="G38" s="70">
        <f t="shared" si="6"/>
        <v>64.734647034527654</v>
      </c>
      <c r="H38" s="70">
        <f t="shared" si="6"/>
        <v>63.781128879812911</v>
      </c>
      <c r="I38" s="72"/>
    </row>
    <row r="39" spans="2:9" x14ac:dyDescent="0.25">
      <c r="B39" s="61" t="s">
        <v>56</v>
      </c>
      <c r="C39" s="73">
        <f>IF(+C9=0,0,(C27/C9)*100)</f>
        <v>99.942781889924078</v>
      </c>
      <c r="D39" s="73">
        <f t="shared" si="6"/>
        <v>99.52864452056582</v>
      </c>
      <c r="E39" s="73">
        <f t="shared" si="6"/>
        <v>83.159021301839374</v>
      </c>
      <c r="F39" s="73">
        <f t="shared" si="6"/>
        <v>89.752964151327546</v>
      </c>
      <c r="G39" s="73">
        <f t="shared" si="6"/>
        <v>79.318539753660815</v>
      </c>
      <c r="H39" s="73">
        <f t="shared" si="6"/>
        <v>72.076126011092981</v>
      </c>
      <c r="I39" s="75"/>
    </row>
    <row r="40" spans="2:9" ht="10.5" customHeight="1" x14ac:dyDescent="0.25">
      <c r="B40" s="45"/>
      <c r="C40" s="76"/>
      <c r="D40" s="76"/>
      <c r="E40" s="76"/>
      <c r="F40" s="76"/>
      <c r="G40" s="76"/>
      <c r="H40" s="76"/>
      <c r="I40" s="60"/>
    </row>
    <row r="41" spans="2:9" ht="10.5" customHeight="1" x14ac:dyDescent="0.25">
      <c r="B41" s="45"/>
      <c r="C41" s="76"/>
      <c r="D41" s="76"/>
      <c r="E41" s="76"/>
      <c r="F41" s="76"/>
      <c r="G41" s="76"/>
      <c r="H41" s="76"/>
      <c r="I41" s="60"/>
    </row>
    <row r="42" spans="2:9" ht="10.5" customHeight="1" x14ac:dyDescent="0.25">
      <c r="B42" s="45"/>
      <c r="C42" s="76"/>
      <c r="D42" s="76"/>
      <c r="E42" s="76"/>
      <c r="F42" s="76"/>
      <c r="G42" s="76"/>
      <c r="H42" s="76"/>
      <c r="I42" s="60"/>
    </row>
    <row r="43" spans="2:9" ht="10.5" customHeight="1" x14ac:dyDescent="0.25">
      <c r="B43" s="45"/>
      <c r="C43" s="76"/>
      <c r="D43" s="76"/>
      <c r="E43" s="76"/>
      <c r="F43" s="76" t="s">
        <v>62</v>
      </c>
      <c r="G43" s="76" t="s">
        <v>62</v>
      </c>
      <c r="H43" s="76" t="s">
        <v>62</v>
      </c>
      <c r="I43" s="60"/>
    </row>
    <row r="44" spans="2:9" ht="6" customHeight="1" x14ac:dyDescent="0.25">
      <c r="B44" s="45"/>
      <c r="C44" s="45"/>
      <c r="D44" s="45"/>
      <c r="E44" s="45"/>
      <c r="F44" s="45"/>
      <c r="G44" s="45"/>
      <c r="H44" s="45"/>
      <c r="I44" s="47"/>
    </row>
    <row r="45" spans="2:9" x14ac:dyDescent="0.25">
      <c r="B45" s="49" t="str">
        <f>B32</f>
        <v>2025 ACTUALS</v>
      </c>
      <c r="C45" s="68" t="s">
        <v>64</v>
      </c>
      <c r="D45" s="51"/>
      <c r="E45" s="51"/>
      <c r="F45" s="51"/>
      <c r="G45" s="51"/>
      <c r="H45" s="51"/>
      <c r="I45" s="53"/>
    </row>
    <row r="46" spans="2:9" s="57" customFormat="1" x14ac:dyDescent="0.25">
      <c r="B46" s="77"/>
      <c r="C46" s="55" t="s">
        <v>48</v>
      </c>
      <c r="D46" s="55" t="s">
        <v>49</v>
      </c>
      <c r="E46" s="55" t="s">
        <v>50</v>
      </c>
      <c r="F46" s="55" t="s">
        <v>106</v>
      </c>
      <c r="G46" s="55" t="s">
        <v>107</v>
      </c>
      <c r="H46" s="55" t="s">
        <v>108</v>
      </c>
      <c r="I46" s="56"/>
    </row>
    <row r="47" spans="2:9" x14ac:dyDescent="0.25">
      <c r="B47" s="58" t="s">
        <v>51</v>
      </c>
      <c r="C47" s="71">
        <f t="shared" ref="C47:H52" si="7">IF(+C4=0,0,C13/C4)</f>
        <v>3.8799247352646336</v>
      </c>
      <c r="D47" s="71">
        <f t="shared" si="7"/>
        <v>3.6021545971409217</v>
      </c>
      <c r="E47" s="71">
        <f t="shared" si="7"/>
        <v>2.7217033217445041</v>
      </c>
      <c r="F47" s="71">
        <f t="shared" si="7"/>
        <v>6.1448121145549441</v>
      </c>
      <c r="G47" s="71">
        <f t="shared" si="7"/>
        <v>3.7330414706635637</v>
      </c>
      <c r="H47" s="71">
        <f t="shared" si="7"/>
        <v>3.9290229005602053</v>
      </c>
      <c r="I47" s="72"/>
    </row>
    <row r="48" spans="2:9" x14ac:dyDescent="0.25">
      <c r="B48" s="58" t="s">
        <v>52</v>
      </c>
      <c r="C48" s="71">
        <f t="shared" si="7"/>
        <v>1.6817177009115891</v>
      </c>
      <c r="D48" s="71">
        <f t="shared" si="7"/>
        <v>3.5907072116457757</v>
      </c>
      <c r="E48" s="71">
        <f t="shared" si="7"/>
        <v>2.042013888888889</v>
      </c>
      <c r="F48" s="71">
        <f t="shared" si="7"/>
        <v>273.91304347826087</v>
      </c>
      <c r="G48" s="71">
        <f t="shared" si="7"/>
        <v>2.280106937629959</v>
      </c>
      <c r="H48" s="71">
        <f t="shared" si="7"/>
        <v>3.310810810810811</v>
      </c>
      <c r="I48" s="72"/>
    </row>
    <row r="49" spans="2:9" x14ac:dyDescent="0.25">
      <c r="B49" s="58" t="s">
        <v>53</v>
      </c>
      <c r="C49" s="71">
        <f t="shared" si="7"/>
        <v>3.7441896020916787</v>
      </c>
      <c r="D49" s="71">
        <f t="shared" si="7"/>
        <v>3.5179864878561493</v>
      </c>
      <c r="E49" s="71">
        <f t="shared" si="7"/>
        <v>3.7303196674986348</v>
      </c>
      <c r="F49" s="71">
        <f t="shared" si="7"/>
        <v>3.7378191591141334</v>
      </c>
      <c r="G49" s="71">
        <f t="shared" si="7"/>
        <v>3.1270960512316384</v>
      </c>
      <c r="H49" s="71">
        <f t="shared" si="7"/>
        <v>3.1659652430200604</v>
      </c>
      <c r="I49" s="72"/>
    </row>
    <row r="50" spans="2:9" x14ac:dyDescent="0.25">
      <c r="B50" s="58" t="s">
        <v>54</v>
      </c>
      <c r="C50" s="71">
        <f t="shared" si="7"/>
        <v>3.5452338945485695</v>
      </c>
      <c r="D50" s="71">
        <f t="shared" si="7"/>
        <v>4.0763275059043655</v>
      </c>
      <c r="E50" s="71">
        <f t="shared" si="7"/>
        <v>3.3343241260428664</v>
      </c>
      <c r="F50" s="71">
        <f t="shared" si="7"/>
        <v>3.8695386604875219</v>
      </c>
      <c r="G50" s="71">
        <f t="shared" si="7"/>
        <v>3.5880090443711858</v>
      </c>
      <c r="H50" s="71">
        <f t="shared" si="7"/>
        <v>0</v>
      </c>
      <c r="I50" s="72"/>
    </row>
    <row r="51" spans="2:9" x14ac:dyDescent="0.25">
      <c r="B51" s="58" t="s">
        <v>55</v>
      </c>
      <c r="C51" s="71">
        <f t="shared" si="7"/>
        <v>2.4590675192861804</v>
      </c>
      <c r="D51" s="71">
        <f t="shared" si="7"/>
        <v>2.484897391366597</v>
      </c>
      <c r="E51" s="71">
        <f t="shared" si="7"/>
        <v>2.4513857075624901</v>
      </c>
      <c r="F51" s="71">
        <f t="shared" si="7"/>
        <v>2.4653634420399695</v>
      </c>
      <c r="G51" s="71">
        <f t="shared" si="7"/>
        <v>2.332150519025769</v>
      </c>
      <c r="H51" s="71">
        <f t="shared" si="7"/>
        <v>2.660914679301182</v>
      </c>
      <c r="I51" s="72"/>
    </row>
    <row r="52" spans="2:9" x14ac:dyDescent="0.25">
      <c r="B52" s="61" t="s">
        <v>56</v>
      </c>
      <c r="C52" s="74">
        <f t="shared" si="7"/>
        <v>3.0106802787968165</v>
      </c>
      <c r="D52" s="74">
        <f t="shared" si="7"/>
        <v>3.1363242242922236</v>
      </c>
      <c r="E52" s="74">
        <f t="shared" si="7"/>
        <v>2.7047853832014095</v>
      </c>
      <c r="F52" s="74">
        <f t="shared" si="7"/>
        <v>3.1068119869266804</v>
      </c>
      <c r="G52" s="74">
        <f t="shared" si="7"/>
        <v>2.6552840095659289</v>
      </c>
      <c r="H52" s="74">
        <f t="shared" si="7"/>
        <v>2.8222409132501727</v>
      </c>
      <c r="I52" s="75"/>
    </row>
    <row r="53" spans="2:9" ht="6" customHeight="1" x14ac:dyDescent="0.25">
      <c r="B53" s="63"/>
      <c r="C53" s="63"/>
      <c r="D53" s="63"/>
      <c r="E53" s="63"/>
      <c r="F53" s="63"/>
      <c r="G53" s="63"/>
      <c r="H53" s="63"/>
      <c r="I53" s="53"/>
    </row>
    <row r="54" spans="2:9" x14ac:dyDescent="0.25">
      <c r="B54" s="49" t="str">
        <f>B45</f>
        <v>2025 ACTUALS</v>
      </c>
      <c r="C54" s="78" t="s">
        <v>65</v>
      </c>
      <c r="D54" s="78"/>
      <c r="E54" s="51"/>
      <c r="F54" s="51"/>
      <c r="G54" s="51"/>
      <c r="H54" s="51"/>
      <c r="I54" s="53"/>
    </row>
    <row r="55" spans="2:9" s="57" customFormat="1" x14ac:dyDescent="0.25">
      <c r="B55" s="77"/>
      <c r="C55" s="55" t="s">
        <v>48</v>
      </c>
      <c r="D55" s="55" t="s">
        <v>49</v>
      </c>
      <c r="E55" s="55" t="s">
        <v>50</v>
      </c>
      <c r="F55" s="55" t="s">
        <v>106</v>
      </c>
      <c r="G55" s="55" t="s">
        <v>107</v>
      </c>
      <c r="H55" s="55" t="s">
        <v>108</v>
      </c>
      <c r="I55" s="56"/>
    </row>
    <row r="56" spans="2:9" x14ac:dyDescent="0.25">
      <c r="B56" s="58" t="s">
        <v>51</v>
      </c>
      <c r="C56" s="76">
        <f t="shared" ref="C56:C61" si="8">C4</f>
        <v>571901.30000000005</v>
      </c>
      <c r="D56" s="76">
        <f t="shared" ref="D56:H60" si="9">D4+C56</f>
        <v>1366928.81</v>
      </c>
      <c r="E56" s="76">
        <f t="shared" si="9"/>
        <v>1485085.7</v>
      </c>
      <c r="F56" s="76">
        <f t="shared" si="9"/>
        <v>1652105.29</v>
      </c>
      <c r="G56" s="76">
        <f t="shared" si="9"/>
        <v>1766076.7</v>
      </c>
      <c r="H56" s="76">
        <f t="shared" si="9"/>
        <v>1773591.8</v>
      </c>
      <c r="I56" s="60"/>
    </row>
    <row r="57" spans="2:9" x14ac:dyDescent="0.25">
      <c r="B57" s="58" t="s">
        <v>52</v>
      </c>
      <c r="C57" s="76">
        <f t="shared" si="8"/>
        <v>281464.59999999998</v>
      </c>
      <c r="D57" s="76">
        <f t="shared" si="9"/>
        <v>752763.39999999991</v>
      </c>
      <c r="E57" s="76">
        <f t="shared" si="9"/>
        <v>755643.39999999991</v>
      </c>
      <c r="F57" s="76">
        <f t="shared" si="9"/>
        <v>755666.39999999991</v>
      </c>
      <c r="G57" s="76">
        <f t="shared" si="9"/>
        <v>765429.09999999986</v>
      </c>
      <c r="H57" s="76">
        <f t="shared" si="9"/>
        <v>766317.09999999986</v>
      </c>
      <c r="I57" s="60"/>
    </row>
    <row r="58" spans="2:9" x14ac:dyDescent="0.25">
      <c r="B58" s="58" t="s">
        <v>53</v>
      </c>
      <c r="C58" s="76">
        <f t="shared" si="8"/>
        <v>387860.7</v>
      </c>
      <c r="D58" s="76">
        <f t="shared" si="9"/>
        <v>710489</v>
      </c>
      <c r="E58" s="76">
        <f t="shared" si="9"/>
        <v>878404.1</v>
      </c>
      <c r="F58" s="76">
        <f t="shared" si="9"/>
        <v>1050344.2</v>
      </c>
      <c r="G58" s="76">
        <f t="shared" si="9"/>
        <v>1198658.8</v>
      </c>
      <c r="H58" s="76">
        <f t="shared" si="9"/>
        <v>1371901.7</v>
      </c>
      <c r="I58" s="60"/>
    </row>
    <row r="59" spans="2:9" x14ac:dyDescent="0.25">
      <c r="B59" s="58" t="s">
        <v>54</v>
      </c>
      <c r="C59" s="76">
        <f t="shared" si="8"/>
        <v>2292424.1</v>
      </c>
      <c r="D59" s="76">
        <f t="shared" si="9"/>
        <v>3739065.5</v>
      </c>
      <c r="E59" s="76">
        <f t="shared" si="9"/>
        <v>4893444.2</v>
      </c>
      <c r="F59" s="76">
        <f t="shared" si="9"/>
        <v>6647430.0999999996</v>
      </c>
      <c r="G59" s="76">
        <f t="shared" si="9"/>
        <v>7426345.5</v>
      </c>
      <c r="H59" s="76">
        <f t="shared" si="9"/>
        <v>7426345.5</v>
      </c>
      <c r="I59" s="60"/>
    </row>
    <row r="60" spans="2:9" x14ac:dyDescent="0.25">
      <c r="B60" s="58" t="s">
        <v>55</v>
      </c>
      <c r="C60" s="76">
        <f t="shared" si="8"/>
        <v>2960390.45</v>
      </c>
      <c r="D60" s="76">
        <f t="shared" si="9"/>
        <v>6134163.3499999996</v>
      </c>
      <c r="E60" s="76">
        <f t="shared" si="9"/>
        <v>9681993.4499999993</v>
      </c>
      <c r="F60" s="76">
        <f t="shared" si="9"/>
        <v>12737486.149999999</v>
      </c>
      <c r="G60" s="76">
        <f t="shared" si="9"/>
        <v>15571179.749999998</v>
      </c>
      <c r="H60" s="76">
        <f t="shared" si="9"/>
        <v>16821201.039999999</v>
      </c>
      <c r="I60" s="60"/>
    </row>
    <row r="61" spans="2:9" x14ac:dyDescent="0.25">
      <c r="B61" s="61" t="s">
        <v>56</v>
      </c>
      <c r="C61" s="62">
        <f t="shared" si="8"/>
        <v>6494041.1500000004</v>
      </c>
      <c r="D61" s="62">
        <f t="shared" ref="D61:H61" si="10">IF(+D9=0,0,D9+C61)</f>
        <v>12703410.060000001</v>
      </c>
      <c r="E61" s="62">
        <f t="shared" si="10"/>
        <v>17694570.850000001</v>
      </c>
      <c r="F61" s="62">
        <f t="shared" si="10"/>
        <v>22843032.140000001</v>
      </c>
      <c r="G61" s="62">
        <f t="shared" si="10"/>
        <v>26727689.850000001</v>
      </c>
      <c r="H61" s="62">
        <f t="shared" si="10"/>
        <v>28159357.140000001</v>
      </c>
      <c r="I61" s="60"/>
    </row>
    <row r="62" spans="2:9" ht="5.25" customHeight="1" x14ac:dyDescent="0.25">
      <c r="B62" s="63"/>
      <c r="C62" s="63"/>
      <c r="D62" s="63"/>
      <c r="E62" s="63"/>
      <c r="F62" s="63"/>
      <c r="G62" s="63"/>
      <c r="H62" s="63"/>
      <c r="I62" s="53"/>
    </row>
    <row r="63" spans="2:9" x14ac:dyDescent="0.25">
      <c r="B63" s="49" t="str">
        <f>B54</f>
        <v>2025 ACTUALS</v>
      </c>
      <c r="C63" s="68" t="s">
        <v>66</v>
      </c>
      <c r="D63" s="51"/>
      <c r="E63" s="51"/>
      <c r="F63" s="51"/>
      <c r="G63" s="51"/>
      <c r="H63" s="51"/>
      <c r="I63" s="53"/>
    </row>
    <row r="64" spans="2:9" s="57" customFormat="1" x14ac:dyDescent="0.25">
      <c r="B64" s="77" t="s">
        <v>67</v>
      </c>
      <c r="C64" s="55" t="s">
        <v>48</v>
      </c>
      <c r="D64" s="55" t="s">
        <v>49</v>
      </c>
      <c r="E64" s="55" t="s">
        <v>50</v>
      </c>
      <c r="F64" s="55" t="s">
        <v>106</v>
      </c>
      <c r="G64" s="55" t="s">
        <v>107</v>
      </c>
      <c r="H64" s="55" t="s">
        <v>108</v>
      </c>
      <c r="I64" s="56"/>
    </row>
    <row r="65" spans="2:9" x14ac:dyDescent="0.25">
      <c r="B65" s="58" t="s">
        <v>51</v>
      </c>
      <c r="C65" s="76">
        <f t="shared" ref="C65:C70" si="11">C13</f>
        <v>2218934</v>
      </c>
      <c r="D65" s="76">
        <f t="shared" ref="D65:H69" si="12">C65+D13</f>
        <v>5082746</v>
      </c>
      <c r="E65" s="76">
        <f t="shared" si="12"/>
        <v>5404334</v>
      </c>
      <c r="F65" s="76">
        <f t="shared" si="12"/>
        <v>6430638</v>
      </c>
      <c r="G65" s="76">
        <f t="shared" si="12"/>
        <v>6856098</v>
      </c>
      <c r="H65" s="76">
        <f t="shared" si="12"/>
        <v>6885625</v>
      </c>
      <c r="I65" s="60"/>
    </row>
    <row r="66" spans="2:9" x14ac:dyDescent="0.25">
      <c r="B66" s="58" t="s">
        <v>52</v>
      </c>
      <c r="C66" s="76">
        <f t="shared" si="11"/>
        <v>473344</v>
      </c>
      <c r="D66" s="76">
        <f t="shared" si="12"/>
        <v>2165640</v>
      </c>
      <c r="E66" s="76">
        <f t="shared" si="12"/>
        <v>2171521</v>
      </c>
      <c r="F66" s="76">
        <f t="shared" si="12"/>
        <v>2177821</v>
      </c>
      <c r="G66" s="76">
        <f t="shared" si="12"/>
        <v>2200081</v>
      </c>
      <c r="H66" s="76">
        <f t="shared" si="12"/>
        <v>2203021</v>
      </c>
      <c r="I66" s="60"/>
    </row>
    <row r="67" spans="2:9" x14ac:dyDescent="0.25">
      <c r="B67" s="58" t="s">
        <v>53</v>
      </c>
      <c r="C67" s="76">
        <f t="shared" si="11"/>
        <v>1452224</v>
      </c>
      <c r="D67" s="76">
        <f t="shared" si="12"/>
        <v>2587226</v>
      </c>
      <c r="E67" s="76">
        <f t="shared" si="12"/>
        <v>3213603</v>
      </c>
      <c r="F67" s="76">
        <f t="shared" si="12"/>
        <v>3856284</v>
      </c>
      <c r="G67" s="76">
        <f t="shared" si="12"/>
        <v>4320078</v>
      </c>
      <c r="H67" s="76">
        <f t="shared" si="12"/>
        <v>4868559</v>
      </c>
      <c r="I67" s="60"/>
    </row>
    <row r="68" spans="2:9" x14ac:dyDescent="0.25">
      <c r="B68" s="58" t="s">
        <v>54</v>
      </c>
      <c r="C68" s="76">
        <f t="shared" si="11"/>
        <v>8127179.6200000001</v>
      </c>
      <c r="D68" s="76">
        <f t="shared" si="12"/>
        <v>14024163.75</v>
      </c>
      <c r="E68" s="76">
        <f t="shared" si="12"/>
        <v>17873236.5</v>
      </c>
      <c r="F68" s="76">
        <f t="shared" si="12"/>
        <v>24660352.75</v>
      </c>
      <c r="G68" s="76">
        <f t="shared" si="12"/>
        <v>27455108.25</v>
      </c>
      <c r="H68" s="76">
        <f t="shared" si="12"/>
        <v>27588470.25</v>
      </c>
      <c r="I68" s="60"/>
    </row>
    <row r="69" spans="2:9" x14ac:dyDescent="0.25">
      <c r="B69" s="58" t="s">
        <v>55</v>
      </c>
      <c r="C69" s="76">
        <f t="shared" si="11"/>
        <v>7279800</v>
      </c>
      <c r="D69" s="76">
        <f t="shared" si="12"/>
        <v>15166300</v>
      </c>
      <c r="E69" s="76">
        <f t="shared" si="12"/>
        <v>23863400</v>
      </c>
      <c r="F69" s="76">
        <f t="shared" si="12"/>
        <v>31396300</v>
      </c>
      <c r="G69" s="76">
        <f t="shared" si="12"/>
        <v>38004900</v>
      </c>
      <c r="H69" s="76">
        <f t="shared" si="12"/>
        <v>41331100</v>
      </c>
      <c r="I69" s="60"/>
    </row>
    <row r="70" spans="2:9" x14ac:dyDescent="0.25">
      <c r="B70" s="61" t="s">
        <v>56</v>
      </c>
      <c r="C70" s="62">
        <f t="shared" si="11"/>
        <v>19551481.620000001</v>
      </c>
      <c r="D70" s="62">
        <f t="shared" ref="D70:H70" si="13">IF(+D18=0,0,C70+D18)</f>
        <v>39026075.75</v>
      </c>
      <c r="E70" s="62">
        <f t="shared" si="13"/>
        <v>52526094.5</v>
      </c>
      <c r="F70" s="62">
        <f t="shared" si="13"/>
        <v>68521395.75</v>
      </c>
      <c r="G70" s="62">
        <f t="shared" si="13"/>
        <v>78836265.25</v>
      </c>
      <c r="H70" s="62">
        <f t="shared" si="13"/>
        <v>82876775.25</v>
      </c>
      <c r="I70" s="60"/>
    </row>
    <row r="71" spans="2:9" ht="4.5" customHeight="1" x14ac:dyDescent="0.25">
      <c r="B71" s="63"/>
      <c r="C71" s="63"/>
      <c r="D71" s="63"/>
      <c r="E71" s="63"/>
      <c r="F71" s="63"/>
      <c r="G71" s="63"/>
      <c r="H71" s="63"/>
      <c r="I71" s="53"/>
    </row>
    <row r="72" spans="2:9" x14ac:dyDescent="0.25">
      <c r="B72" s="49" t="str">
        <f>B63</f>
        <v>2025 ACTUALS</v>
      </c>
      <c r="C72" s="68" t="s">
        <v>68</v>
      </c>
      <c r="D72" s="51"/>
      <c r="E72" s="51"/>
      <c r="F72" s="51"/>
      <c r="G72" s="51"/>
      <c r="H72" s="51"/>
      <c r="I72" s="53"/>
    </row>
    <row r="73" spans="2:9" s="57" customFormat="1" x14ac:dyDescent="0.25">
      <c r="B73" s="77"/>
      <c r="C73" s="55" t="s">
        <v>48</v>
      </c>
      <c r="D73" s="55" t="s">
        <v>49</v>
      </c>
      <c r="E73" s="55" t="s">
        <v>50</v>
      </c>
      <c r="F73" s="55" t="s">
        <v>106</v>
      </c>
      <c r="G73" s="55" t="s">
        <v>107</v>
      </c>
      <c r="H73" s="55" t="s">
        <v>108</v>
      </c>
      <c r="I73" s="56"/>
    </row>
    <row r="74" spans="2:9" x14ac:dyDescent="0.25">
      <c r="B74" s="58" t="s">
        <v>51</v>
      </c>
      <c r="C74" s="71">
        <f t="shared" ref="C74:C79" si="14">C22</f>
        <v>755275.75579010521</v>
      </c>
      <c r="D74" s="71">
        <f t="shared" ref="D74:H78" si="15">C74+D22</f>
        <v>1838031.6951964526</v>
      </c>
      <c r="E74" s="71">
        <f t="shared" si="15"/>
        <v>1997897.9651964526</v>
      </c>
      <c r="F74" s="71">
        <f t="shared" si="15"/>
        <v>2221386.8694666326</v>
      </c>
      <c r="G74" s="71">
        <f t="shared" si="15"/>
        <v>2368794.0694666328</v>
      </c>
      <c r="H74" s="71">
        <f t="shared" si="15"/>
        <v>2378483.2094666329</v>
      </c>
      <c r="I74" s="75"/>
    </row>
    <row r="75" spans="2:9" x14ac:dyDescent="0.25">
      <c r="B75" s="58" t="s">
        <v>52</v>
      </c>
      <c r="C75" s="71">
        <f t="shared" si="14"/>
        <v>375946.64</v>
      </c>
      <c r="D75" s="71">
        <f t="shared" si="15"/>
        <v>1024656.46</v>
      </c>
      <c r="E75" s="71">
        <f t="shared" si="15"/>
        <v>1028620.58</v>
      </c>
      <c r="F75" s="71">
        <f t="shared" si="15"/>
        <v>1028652.24</v>
      </c>
      <c r="G75" s="71">
        <f t="shared" si="15"/>
        <v>1041597.57</v>
      </c>
      <c r="H75" s="71">
        <f t="shared" si="15"/>
        <v>1042775.0599999999</v>
      </c>
      <c r="I75" s="75"/>
    </row>
    <row r="76" spans="2:9" x14ac:dyDescent="0.25">
      <c r="B76" s="58" t="s">
        <v>53</v>
      </c>
      <c r="C76" s="71">
        <f t="shared" si="14"/>
        <v>513585.75145719841</v>
      </c>
      <c r="D76" s="71">
        <f t="shared" si="15"/>
        <v>959380.35145528358</v>
      </c>
      <c r="E76" s="71">
        <f t="shared" si="15"/>
        <v>1188038.5460204384</v>
      </c>
      <c r="F76" s="71">
        <f t="shared" si="15"/>
        <v>1418832.0177089337</v>
      </c>
      <c r="G76" s="71">
        <f t="shared" si="15"/>
        <v>1608382.5277089337</v>
      </c>
      <c r="H76" s="71">
        <f t="shared" si="15"/>
        <v>1821197.0877089337</v>
      </c>
      <c r="I76" s="75"/>
    </row>
    <row r="77" spans="2:9" x14ac:dyDescent="0.25">
      <c r="B77" s="58" t="s">
        <v>54</v>
      </c>
      <c r="C77" s="71">
        <f t="shared" si="14"/>
        <v>2893956.2451391132</v>
      </c>
      <c r="D77" s="71">
        <f t="shared" si="15"/>
        <v>4772651.605139113</v>
      </c>
      <c r="E77" s="71">
        <f t="shared" si="15"/>
        <v>6234833.8751391135</v>
      </c>
      <c r="F77" s="71">
        <f t="shared" si="15"/>
        <v>8395323.5751391128</v>
      </c>
      <c r="G77" s="71">
        <f t="shared" si="15"/>
        <v>9292292.7551391125</v>
      </c>
      <c r="H77" s="71">
        <f t="shared" si="15"/>
        <v>9303224.195139112</v>
      </c>
      <c r="I77" s="75"/>
    </row>
    <row r="78" spans="2:9" x14ac:dyDescent="0.25">
      <c r="B78" s="58" t="s">
        <v>55</v>
      </c>
      <c r="C78" s="71">
        <f t="shared" si="14"/>
        <v>1951560.99</v>
      </c>
      <c r="D78" s="71">
        <f t="shared" si="15"/>
        <v>4075705.9800000004</v>
      </c>
      <c r="E78" s="71">
        <f t="shared" si="15"/>
        <v>6371635.5899999999</v>
      </c>
      <c r="F78" s="71">
        <f t="shared" si="15"/>
        <v>8377728.4699999997</v>
      </c>
      <c r="G78" s="71">
        <f t="shared" si="15"/>
        <v>10212110.02</v>
      </c>
      <c r="H78" s="71">
        <f t="shared" si="15"/>
        <v>11009387.709999999</v>
      </c>
      <c r="I78" s="75"/>
    </row>
    <row r="79" spans="2:9" x14ac:dyDescent="0.25">
      <c r="B79" s="61" t="s">
        <v>56</v>
      </c>
      <c r="C79" s="74">
        <f t="shared" si="14"/>
        <v>6490325.3823864171</v>
      </c>
      <c r="D79" s="74">
        <f t="shared" ref="D79:H79" si="16">IF(+D27=0,0,C79+D27)</f>
        <v>12670426.091790851</v>
      </c>
      <c r="E79" s="74">
        <f t="shared" si="16"/>
        <v>16821026.556356005</v>
      </c>
      <c r="F79" s="74">
        <f t="shared" si="16"/>
        <v>21441923.172314681</v>
      </c>
      <c r="G79" s="74">
        <f t="shared" si="16"/>
        <v>24523176.942314681</v>
      </c>
      <c r="H79" s="74">
        <f t="shared" si="16"/>
        <v>25555067.262314681</v>
      </c>
      <c r="I79" s="75"/>
    </row>
    <row r="80" spans="2:9" ht="5.25" customHeight="1" x14ac:dyDescent="0.25">
      <c r="B80" s="45"/>
      <c r="C80" s="45"/>
      <c r="D80" s="45"/>
      <c r="E80" s="45"/>
      <c r="F80" s="45"/>
      <c r="G80" s="45"/>
      <c r="H80" s="45"/>
      <c r="I80" s="47"/>
    </row>
    <row r="81" spans="2:9" x14ac:dyDescent="0.25">
      <c r="B81" s="49" t="str">
        <f>B72</f>
        <v>2025 ACTUALS</v>
      </c>
      <c r="C81" s="68" t="s">
        <v>69</v>
      </c>
      <c r="D81" s="51"/>
      <c r="E81" s="51"/>
      <c r="F81" s="51"/>
      <c r="G81" s="51"/>
      <c r="H81" s="51"/>
      <c r="I81" s="53"/>
    </row>
    <row r="82" spans="2:9" s="57" customFormat="1" x14ac:dyDescent="0.25">
      <c r="B82" s="77" t="s">
        <v>67</v>
      </c>
      <c r="C82" s="55" t="s">
        <v>48</v>
      </c>
      <c r="D82" s="55" t="s">
        <v>49</v>
      </c>
      <c r="E82" s="55" t="s">
        <v>50</v>
      </c>
      <c r="F82" s="55" t="s">
        <v>106</v>
      </c>
      <c r="G82" s="55" t="s">
        <v>107</v>
      </c>
      <c r="H82" s="55" t="s">
        <v>108</v>
      </c>
      <c r="I82" s="56"/>
    </row>
    <row r="83" spans="2:9" x14ac:dyDescent="0.25">
      <c r="B83" s="58" t="s">
        <v>51</v>
      </c>
      <c r="C83" s="71">
        <f t="shared" ref="C83:H88" si="17">IF(+C56=0,0,(C74/C56)*100)</f>
        <v>132.06400401434743</v>
      </c>
      <c r="D83" s="71">
        <f t="shared" si="17"/>
        <v>134.46433214005143</v>
      </c>
      <c r="E83" s="71">
        <f t="shared" si="17"/>
        <v>134.53081968242321</v>
      </c>
      <c r="F83" s="71">
        <f t="shared" si="17"/>
        <v>134.45794786279222</v>
      </c>
      <c r="G83" s="71">
        <f t="shared" si="17"/>
        <v>134.12747416160536</v>
      </c>
      <c r="H83" s="71">
        <f t="shared" si="17"/>
        <v>134.10544689407297</v>
      </c>
      <c r="I83" s="72"/>
    </row>
    <row r="84" spans="2:9" x14ac:dyDescent="0.25">
      <c r="B84" s="58" t="s">
        <v>52</v>
      </c>
      <c r="C84" s="71">
        <f t="shared" si="17"/>
        <v>133.5680010914339</v>
      </c>
      <c r="D84" s="71">
        <f t="shared" si="17"/>
        <v>136.11932514253485</v>
      </c>
      <c r="E84" s="71">
        <f t="shared" si="17"/>
        <v>136.12513256914571</v>
      </c>
      <c r="F84" s="71">
        <f t="shared" si="17"/>
        <v>136.12517904726212</v>
      </c>
      <c r="G84" s="71">
        <f t="shared" si="17"/>
        <v>136.08021565942556</v>
      </c>
      <c r="H84" s="71">
        <f t="shared" si="17"/>
        <v>136.07618308400009</v>
      </c>
      <c r="I84" s="72"/>
    </row>
    <row r="85" spans="2:9" x14ac:dyDescent="0.25">
      <c r="B85" s="58" t="s">
        <v>53</v>
      </c>
      <c r="C85" s="71">
        <f t="shared" si="17"/>
        <v>132.4150014314929</v>
      </c>
      <c r="D85" s="71">
        <f t="shared" si="17"/>
        <v>135.03099294363227</v>
      </c>
      <c r="E85" s="71">
        <f t="shared" si="17"/>
        <v>135.24965855924836</v>
      </c>
      <c r="F85" s="71">
        <f t="shared" si="17"/>
        <v>135.08257747402556</v>
      </c>
      <c r="G85" s="71">
        <f t="shared" si="17"/>
        <v>134.18184788773365</v>
      </c>
      <c r="H85" s="71">
        <f t="shared" si="17"/>
        <v>132.74982367242009</v>
      </c>
      <c r="I85" s="72"/>
    </row>
    <row r="86" spans="2:9" x14ac:dyDescent="0.25">
      <c r="B86" s="58" t="s">
        <v>54</v>
      </c>
      <c r="C86" s="71">
        <f t="shared" si="17"/>
        <v>126.24000267398658</v>
      </c>
      <c r="D86" s="71">
        <f t="shared" si="17"/>
        <v>127.64289914523061</v>
      </c>
      <c r="E86" s="71">
        <f t="shared" si="17"/>
        <v>127.41197447677268</v>
      </c>
      <c r="F86" s="71">
        <f t="shared" si="17"/>
        <v>126.29427385989531</v>
      </c>
      <c r="G86" s="71">
        <f t="shared" si="17"/>
        <v>125.12604961806734</v>
      </c>
      <c r="H86" s="71">
        <f t="shared" si="17"/>
        <v>125.27324772513091</v>
      </c>
      <c r="I86" s="72"/>
    </row>
    <row r="87" spans="2:9" x14ac:dyDescent="0.25">
      <c r="B87" s="58" t="s">
        <v>55</v>
      </c>
      <c r="C87" s="71">
        <f t="shared" si="17"/>
        <v>65.922418780941541</v>
      </c>
      <c r="D87" s="71">
        <f t="shared" si="17"/>
        <v>66.442736318719014</v>
      </c>
      <c r="E87" s="71">
        <f t="shared" si="17"/>
        <v>65.809129317268855</v>
      </c>
      <c r="F87" s="71">
        <f t="shared" si="17"/>
        <v>65.772228297967573</v>
      </c>
      <c r="G87" s="71">
        <f t="shared" si="17"/>
        <v>65.58340590731413</v>
      </c>
      <c r="H87" s="71">
        <f t="shared" si="17"/>
        <v>65.449474647025568</v>
      </c>
      <c r="I87" s="72"/>
    </row>
    <row r="88" spans="2:9" x14ac:dyDescent="0.25">
      <c r="B88" s="61" t="s">
        <v>56</v>
      </c>
      <c r="C88" s="74">
        <f t="shared" si="17"/>
        <v>99.942781889924078</v>
      </c>
      <c r="D88" s="74">
        <f t="shared" si="17"/>
        <v>99.740353432240937</v>
      </c>
      <c r="E88" s="74">
        <f t="shared" si="17"/>
        <v>95.063207234302624</v>
      </c>
      <c r="F88" s="74">
        <f t="shared" si="17"/>
        <v>93.866361702342203</v>
      </c>
      <c r="G88" s="74">
        <f t="shared" si="17"/>
        <v>91.751951178506658</v>
      </c>
      <c r="H88" s="74">
        <f t="shared" si="17"/>
        <v>90.75160038371061</v>
      </c>
      <c r="I88" s="75"/>
    </row>
    <row r="89" spans="2:9" ht="6" customHeight="1" x14ac:dyDescent="0.25">
      <c r="B89" s="63"/>
      <c r="C89" s="63"/>
      <c r="D89" s="63"/>
      <c r="E89" s="63"/>
      <c r="F89" s="63"/>
      <c r="G89" s="63"/>
      <c r="H89" s="63"/>
      <c r="I89" s="53"/>
    </row>
    <row r="90" spans="2:9" x14ac:dyDescent="0.25">
      <c r="B90" s="49" t="str">
        <f>B81</f>
        <v>2025 ACTUALS</v>
      </c>
      <c r="C90" s="68" t="s">
        <v>70</v>
      </c>
      <c r="D90" s="51"/>
      <c r="E90" s="51"/>
      <c r="F90" s="51"/>
      <c r="G90" s="51"/>
      <c r="H90" s="51"/>
      <c r="I90" s="53"/>
    </row>
    <row r="91" spans="2:9" s="57" customFormat="1" x14ac:dyDescent="0.25">
      <c r="B91" s="77"/>
      <c r="C91" s="55" t="s">
        <v>48</v>
      </c>
      <c r="D91" s="55" t="s">
        <v>49</v>
      </c>
      <c r="E91" s="55" t="s">
        <v>50</v>
      </c>
      <c r="F91" s="55" t="s">
        <v>106</v>
      </c>
      <c r="G91" s="55" t="s">
        <v>107</v>
      </c>
      <c r="H91" s="55" t="s">
        <v>108</v>
      </c>
      <c r="I91" s="56"/>
    </row>
    <row r="92" spans="2:9" x14ac:dyDescent="0.25">
      <c r="B92" s="58" t="s">
        <v>51</v>
      </c>
      <c r="C92" s="71">
        <f t="shared" ref="C92:H97" si="18">IF(+C56=0,0,C65/C56)</f>
        <v>3.8799247352646336</v>
      </c>
      <c r="D92" s="71">
        <f t="shared" si="18"/>
        <v>3.718369210463857</v>
      </c>
      <c r="E92" s="71">
        <f t="shared" si="18"/>
        <v>3.6390721424359551</v>
      </c>
      <c r="F92" s="71">
        <f t="shared" si="18"/>
        <v>3.8923899335737855</v>
      </c>
      <c r="G92" s="71">
        <f t="shared" si="18"/>
        <v>3.8821065925392708</v>
      </c>
      <c r="H92" s="71">
        <f t="shared" si="18"/>
        <v>3.882305387293739</v>
      </c>
      <c r="I92" s="72"/>
    </row>
    <row r="93" spans="2:9" x14ac:dyDescent="0.25">
      <c r="B93" s="58" t="s">
        <v>52</v>
      </c>
      <c r="C93" s="71">
        <f t="shared" si="18"/>
        <v>1.6817177009115891</v>
      </c>
      <c r="D93" s="71">
        <f t="shared" si="18"/>
        <v>2.8769198927578046</v>
      </c>
      <c r="E93" s="71">
        <f t="shared" si="18"/>
        <v>2.8737377974848988</v>
      </c>
      <c r="F93" s="71">
        <f t="shared" si="18"/>
        <v>2.8819873425628031</v>
      </c>
      <c r="G93" s="71">
        <f t="shared" si="18"/>
        <v>2.8743106317750402</v>
      </c>
      <c r="H93" s="71">
        <f t="shared" si="18"/>
        <v>2.8748164434801211</v>
      </c>
      <c r="I93" s="72"/>
    </row>
    <row r="94" spans="2:9" x14ac:dyDescent="0.25">
      <c r="B94" s="58" t="s">
        <v>53</v>
      </c>
      <c r="C94" s="71">
        <f t="shared" si="18"/>
        <v>3.7441896020916787</v>
      </c>
      <c r="D94" s="71">
        <f t="shared" si="18"/>
        <v>3.6414722817665015</v>
      </c>
      <c r="E94" s="71">
        <f t="shared" si="18"/>
        <v>3.6584562845278161</v>
      </c>
      <c r="F94" s="71">
        <f t="shared" si="18"/>
        <v>3.6714478929859373</v>
      </c>
      <c r="G94" s="71">
        <f t="shared" si="18"/>
        <v>3.6040931748050404</v>
      </c>
      <c r="H94" s="71">
        <f t="shared" si="18"/>
        <v>3.5487666499720789</v>
      </c>
      <c r="I94" s="72"/>
    </row>
    <row r="95" spans="2:9" x14ac:dyDescent="0.25">
      <c r="B95" s="58" t="s">
        <v>54</v>
      </c>
      <c r="C95" s="71">
        <f t="shared" si="18"/>
        <v>3.5452338945485695</v>
      </c>
      <c r="D95" s="71">
        <f t="shared" si="18"/>
        <v>3.7507135807061953</v>
      </c>
      <c r="E95" s="71">
        <f t="shared" si="18"/>
        <v>3.6524860138386783</v>
      </c>
      <c r="F95" s="71">
        <f t="shared" si="18"/>
        <v>3.7097573617208854</v>
      </c>
      <c r="G95" s="71">
        <f t="shared" si="18"/>
        <v>3.696987737777619</v>
      </c>
      <c r="H95" s="71">
        <f t="shared" si="18"/>
        <v>3.7149456956991833</v>
      </c>
      <c r="I95" s="72"/>
    </row>
    <row r="96" spans="2:9" x14ac:dyDescent="0.25">
      <c r="B96" s="58" t="s">
        <v>55</v>
      </c>
      <c r="C96" s="71">
        <f t="shared" si="18"/>
        <v>2.4590675192861804</v>
      </c>
      <c r="D96" s="71">
        <f t="shared" si="18"/>
        <v>2.4724317131202582</v>
      </c>
      <c r="E96" s="71">
        <f t="shared" si="18"/>
        <v>2.464719700879368</v>
      </c>
      <c r="F96" s="71">
        <f t="shared" si="18"/>
        <v>2.4648741227483102</v>
      </c>
      <c r="G96" s="71">
        <f t="shared" si="18"/>
        <v>2.4407206525247394</v>
      </c>
      <c r="H96" s="71">
        <f t="shared" si="18"/>
        <v>2.4570837659996245</v>
      </c>
      <c r="I96" s="72"/>
    </row>
    <row r="97" spans="2:9" x14ac:dyDescent="0.25">
      <c r="B97" s="61" t="s">
        <v>56</v>
      </c>
      <c r="C97" s="74">
        <f t="shared" si="18"/>
        <v>3.0106802787968165</v>
      </c>
      <c r="D97" s="74">
        <f t="shared" si="18"/>
        <v>3.0720944664207743</v>
      </c>
      <c r="E97" s="74">
        <f t="shared" si="18"/>
        <v>2.9684864891764242</v>
      </c>
      <c r="F97" s="74">
        <f t="shared" si="18"/>
        <v>2.9996628875732081</v>
      </c>
      <c r="G97" s="74">
        <f t="shared" si="18"/>
        <v>2.9496101493410585</v>
      </c>
      <c r="H97" s="74">
        <f t="shared" si="18"/>
        <v>2.9431344912442841</v>
      </c>
      <c r="I97" s="75"/>
    </row>
    <row r="98" spans="2:9" ht="6" customHeight="1" thickBot="1" x14ac:dyDescent="0.3">
      <c r="B98" s="79"/>
      <c r="C98" s="79"/>
      <c r="D98" s="79"/>
      <c r="E98" s="79"/>
      <c r="F98" s="79"/>
      <c r="G98" s="79"/>
      <c r="H98" s="79"/>
      <c r="I98" s="47"/>
    </row>
    <row r="99" spans="2:9" ht="11" thickBot="1" x14ac:dyDescent="0.3">
      <c r="B99" s="80" t="s">
        <v>71</v>
      </c>
      <c r="C99" s="81"/>
      <c r="D99" s="81"/>
      <c r="E99" s="81"/>
      <c r="F99" s="81"/>
      <c r="G99" s="81"/>
      <c r="H99" s="81"/>
      <c r="I99" s="47"/>
    </row>
    <row r="100" spans="2:9" ht="6" customHeight="1" x14ac:dyDescent="0.25">
      <c r="B100" s="63"/>
      <c r="C100" s="63"/>
      <c r="D100" s="63"/>
      <c r="E100" s="63"/>
      <c r="F100" s="63"/>
      <c r="G100" s="63"/>
      <c r="H100" s="63"/>
      <c r="I100" s="82"/>
    </row>
    <row r="101" spans="2:9" s="57" customFormat="1" x14ac:dyDescent="0.25">
      <c r="B101" s="54" t="s">
        <v>72</v>
      </c>
      <c r="C101" s="55" t="s">
        <v>48</v>
      </c>
      <c r="D101" s="55" t="s">
        <v>49</v>
      </c>
      <c r="E101" s="55" t="s">
        <v>50</v>
      </c>
      <c r="F101" s="55" t="s">
        <v>106</v>
      </c>
      <c r="G101" s="55" t="s">
        <v>107</v>
      </c>
      <c r="H101" s="55" t="s">
        <v>108</v>
      </c>
      <c r="I101" s="83"/>
    </row>
    <row r="102" spans="2:9" ht="6" customHeight="1" x14ac:dyDescent="0.25">
      <c r="B102" s="84"/>
      <c r="C102" s="85"/>
      <c r="D102" s="85"/>
      <c r="E102" s="85"/>
      <c r="F102" s="85"/>
      <c r="G102" s="85"/>
      <c r="H102" s="85"/>
      <c r="I102" s="82"/>
    </row>
    <row r="103" spans="2:9" x14ac:dyDescent="0.25">
      <c r="B103" s="58" t="s">
        <v>73</v>
      </c>
      <c r="C103" s="71">
        <f t="shared" ref="C103:H103" si="19">C13</f>
        <v>2218934</v>
      </c>
      <c r="D103" s="71">
        <f t="shared" si="19"/>
        <v>2863812</v>
      </c>
      <c r="E103" s="71">
        <f t="shared" si="19"/>
        <v>321588</v>
      </c>
      <c r="F103" s="71">
        <f t="shared" si="19"/>
        <v>1026304</v>
      </c>
      <c r="G103" s="71">
        <f>G13</f>
        <v>425460</v>
      </c>
      <c r="H103" s="71">
        <f t="shared" si="19"/>
        <v>29527</v>
      </c>
      <c r="I103" s="47"/>
    </row>
    <row r="104" spans="2:9" x14ac:dyDescent="0.25">
      <c r="B104" s="58" t="s">
        <v>74</v>
      </c>
      <c r="C104" s="71">
        <v>3.48</v>
      </c>
      <c r="D104" s="71">
        <f>$C$104</f>
        <v>3.48</v>
      </c>
      <c r="E104" s="71">
        <f t="shared" ref="E104:H104" si="20">$C$104</f>
        <v>3.48</v>
      </c>
      <c r="F104" s="71">
        <f t="shared" si="20"/>
        <v>3.48</v>
      </c>
      <c r="G104" s="71">
        <f t="shared" si="20"/>
        <v>3.48</v>
      </c>
      <c r="H104" s="71">
        <f t="shared" si="20"/>
        <v>3.48</v>
      </c>
      <c r="I104" s="82"/>
    </row>
    <row r="105" spans="2:9" s="88" customFormat="1" x14ac:dyDescent="0.25">
      <c r="B105" s="84" t="s">
        <v>75</v>
      </c>
      <c r="C105" s="86">
        <v>1.1415</v>
      </c>
      <c r="D105" s="86">
        <f>$C$105</f>
        <v>1.1415</v>
      </c>
      <c r="E105" s="86">
        <f t="shared" ref="E105:H105" si="21">$C$105</f>
        <v>1.1415</v>
      </c>
      <c r="F105" s="86">
        <f t="shared" si="21"/>
        <v>1.1415</v>
      </c>
      <c r="G105" s="86">
        <f t="shared" si="21"/>
        <v>1.1415</v>
      </c>
      <c r="H105" s="86">
        <f t="shared" si="21"/>
        <v>1.1415</v>
      </c>
      <c r="I105" s="87"/>
    </row>
    <row r="106" spans="2:9" x14ac:dyDescent="0.25">
      <c r="B106" s="58" t="s">
        <v>76</v>
      </c>
      <c r="C106" s="89">
        <f t="shared" ref="C106:H106" si="22">C34/100</f>
        <v>1.3206400401434744</v>
      </c>
      <c r="D106" s="89">
        <f t="shared" si="22"/>
        <v>1.3619100292596762</v>
      </c>
      <c r="E106" s="89">
        <f t="shared" si="22"/>
        <v>1.3529999816345879</v>
      </c>
      <c r="F106" s="89">
        <f t="shared" si="22"/>
        <v>1.3380999454625648</v>
      </c>
      <c r="G106" s="89">
        <f t="shared" si="22"/>
        <v>1.2933699776110519</v>
      </c>
      <c r="H106" s="89">
        <f t="shared" si="22"/>
        <v>1.2892895636784605</v>
      </c>
      <c r="I106" s="47"/>
    </row>
    <row r="107" spans="2:9" ht="6" customHeight="1" x14ac:dyDescent="0.25">
      <c r="B107" s="90"/>
      <c r="C107" s="71"/>
      <c r="D107" s="71"/>
      <c r="E107" s="71"/>
      <c r="F107" s="71"/>
      <c r="G107" s="71"/>
      <c r="H107" s="71"/>
    </row>
    <row r="108" spans="2:9" x14ac:dyDescent="0.25">
      <c r="B108" s="58" t="s">
        <v>77</v>
      </c>
      <c r="C108" s="71">
        <f t="shared" ref="C108:G108" si="23">C65</f>
        <v>2218934</v>
      </c>
      <c r="D108" s="71">
        <f t="shared" si="23"/>
        <v>5082746</v>
      </c>
      <c r="E108" s="71">
        <f t="shared" si="23"/>
        <v>5404334</v>
      </c>
      <c r="F108" s="71">
        <f t="shared" si="23"/>
        <v>6430638</v>
      </c>
      <c r="G108" s="71">
        <f t="shared" si="23"/>
        <v>6856098</v>
      </c>
      <c r="H108" s="71">
        <f>H65</f>
        <v>6885625</v>
      </c>
    </row>
    <row r="109" spans="2:9" x14ac:dyDescent="0.25">
      <c r="B109" s="58" t="s">
        <v>78</v>
      </c>
      <c r="C109" s="71">
        <f>C104</f>
        <v>3.48</v>
      </c>
      <c r="D109" s="71">
        <f>C109</f>
        <v>3.48</v>
      </c>
      <c r="E109" s="71">
        <f t="shared" ref="E109:H109" si="24">D109</f>
        <v>3.48</v>
      </c>
      <c r="F109" s="71">
        <f t="shared" si="24"/>
        <v>3.48</v>
      </c>
      <c r="G109" s="71">
        <f t="shared" si="24"/>
        <v>3.48</v>
      </c>
      <c r="H109" s="71">
        <f t="shared" si="24"/>
        <v>3.48</v>
      </c>
    </row>
    <row r="110" spans="2:9" x14ac:dyDescent="0.25">
      <c r="B110" s="58" t="s">
        <v>75</v>
      </c>
      <c r="C110" s="91">
        <f>C105</f>
        <v>1.1415</v>
      </c>
      <c r="D110" s="91">
        <f t="shared" ref="D110:H110" si="25">D105</f>
        <v>1.1415</v>
      </c>
      <c r="E110" s="91">
        <f t="shared" si="25"/>
        <v>1.1415</v>
      </c>
      <c r="F110" s="91">
        <f t="shared" si="25"/>
        <v>1.1415</v>
      </c>
      <c r="G110" s="91">
        <f t="shared" si="25"/>
        <v>1.1415</v>
      </c>
      <c r="H110" s="91">
        <f t="shared" si="25"/>
        <v>1.1415</v>
      </c>
    </row>
    <row r="111" spans="2:9" x14ac:dyDescent="0.25">
      <c r="B111" s="58" t="s">
        <v>76</v>
      </c>
      <c r="C111" s="71">
        <f t="shared" ref="C111:H111" si="26">C83/100</f>
        <v>1.3206400401434744</v>
      </c>
      <c r="D111" s="71">
        <f t="shared" si="26"/>
        <v>1.3446433214005142</v>
      </c>
      <c r="E111" s="71">
        <f t="shared" si="26"/>
        <v>1.3453081968242322</v>
      </c>
      <c r="F111" s="71">
        <f t="shared" si="26"/>
        <v>1.3445794786279222</v>
      </c>
      <c r="G111" s="71">
        <f t="shared" si="26"/>
        <v>1.3412747416160535</v>
      </c>
      <c r="H111" s="71">
        <f t="shared" si="26"/>
        <v>1.3410544689407298</v>
      </c>
    </row>
    <row r="112" spans="2:9" ht="6" customHeight="1" x14ac:dyDescent="0.25">
      <c r="B112" s="90"/>
      <c r="C112" s="71"/>
      <c r="D112" s="71"/>
      <c r="E112" s="71"/>
      <c r="F112" s="71"/>
      <c r="G112" s="71"/>
      <c r="H112" s="71"/>
    </row>
    <row r="113" spans="2:8" x14ac:dyDescent="0.25">
      <c r="B113" s="58" t="s">
        <v>79</v>
      </c>
      <c r="C113" s="92">
        <f t="shared" ref="C113:G113" si="27">ROUND(C103/C104*(C105-C106),2)</f>
        <v>-114224.12</v>
      </c>
      <c r="D113" s="92">
        <f t="shared" si="27"/>
        <v>-181383.01</v>
      </c>
      <c r="E113" s="92">
        <f t="shared" si="27"/>
        <v>-19544.79</v>
      </c>
      <c r="F113" s="92">
        <f t="shared" si="27"/>
        <v>-57980.26</v>
      </c>
      <c r="G113" s="92">
        <f t="shared" si="27"/>
        <v>-18567.41</v>
      </c>
      <c r="H113" s="92">
        <f>ROUND(H103/H104*(H105-H106),2)</f>
        <v>-1253.96</v>
      </c>
    </row>
    <row r="114" spans="2:8" x14ac:dyDescent="0.25">
      <c r="B114" s="58" t="s">
        <v>80</v>
      </c>
      <c r="C114" s="92">
        <f>C113</f>
        <v>-114224.12</v>
      </c>
      <c r="D114" s="92">
        <f t="shared" ref="D114:H114" si="28">D113+C114</f>
        <v>-295607.13</v>
      </c>
      <c r="E114" s="92">
        <f t="shared" si="28"/>
        <v>-315151.92</v>
      </c>
      <c r="F114" s="92">
        <f t="shared" si="28"/>
        <v>-373132.18</v>
      </c>
      <c r="G114" s="92">
        <f t="shared" si="28"/>
        <v>-391699.58999999997</v>
      </c>
      <c r="H114" s="92">
        <f t="shared" si="28"/>
        <v>-392953.55</v>
      </c>
    </row>
    <row r="115" spans="2:8" ht="6" customHeight="1" x14ac:dyDescent="0.25">
      <c r="B115" s="90"/>
      <c r="C115" s="71"/>
      <c r="D115" s="71"/>
      <c r="E115" s="71"/>
      <c r="F115" s="71"/>
      <c r="G115" s="71"/>
      <c r="H115" s="71"/>
    </row>
    <row r="116" spans="2:8" x14ac:dyDescent="0.25">
      <c r="B116" s="58" t="s">
        <v>81</v>
      </c>
      <c r="C116" s="92">
        <f t="shared" ref="C116:H116" si="29">C108/C109*(C110-C111)</f>
        <v>-114224.11661945983</v>
      </c>
      <c r="D116" s="92">
        <f t="shared" si="29"/>
        <v>-296702.84605608572</v>
      </c>
      <c r="E116" s="92">
        <f t="shared" si="29"/>
        <v>-316507.92171720986</v>
      </c>
      <c r="F116" s="92">
        <f t="shared" si="29"/>
        <v>-375267.4173232484</v>
      </c>
      <c r="G116" s="92">
        <f>G108/G109*(G110-G111)</f>
        <v>-393584.82943802921</v>
      </c>
      <c r="H116" s="92">
        <f t="shared" si="29"/>
        <v>-394844.03454023355</v>
      </c>
    </row>
    <row r="117" spans="2:8" x14ac:dyDescent="0.25">
      <c r="B117" s="58" t="s">
        <v>82</v>
      </c>
      <c r="C117" s="92">
        <f t="shared" ref="C117:H117" si="30">C116-C114</f>
        <v>3.3805401617428288E-3</v>
      </c>
      <c r="D117" s="92">
        <f>D116-D114</f>
        <v>-1095.7160560857155</v>
      </c>
      <c r="E117" s="92">
        <f t="shared" si="30"/>
        <v>-1356.0017172098742</v>
      </c>
      <c r="F117" s="92">
        <f t="shared" si="30"/>
        <v>-2135.2373232484097</v>
      </c>
      <c r="G117" s="92">
        <f>G116-G114</f>
        <v>-1885.239438029239</v>
      </c>
      <c r="H117" s="92">
        <f t="shared" si="30"/>
        <v>-1890.4845402335632</v>
      </c>
    </row>
    <row r="118" spans="2:8" x14ac:dyDescent="0.25">
      <c r="B118" s="58" t="s">
        <v>83</v>
      </c>
      <c r="C118" s="93"/>
      <c r="D118" s="92">
        <f>D117-C117</f>
        <v>-1095.7194366258773</v>
      </c>
      <c r="E118" s="92">
        <f t="shared" ref="E118:F118" si="31">E117-D117</f>
        <v>-260.28566112415865</v>
      </c>
      <c r="F118" s="92">
        <f t="shared" si="31"/>
        <v>-779.23560603853548</v>
      </c>
      <c r="G118" s="92">
        <f>G117-F117</f>
        <v>249.99788521917071</v>
      </c>
      <c r="H118" s="92">
        <f>H117-G117</f>
        <v>-5.2451022043242119</v>
      </c>
    </row>
    <row r="119" spans="2:8" x14ac:dyDescent="0.25">
      <c r="B119" s="94" t="s">
        <v>84</v>
      </c>
      <c r="C119" s="95">
        <f>C118+C113</f>
        <v>-114224.12</v>
      </c>
      <c r="D119" s="95">
        <f t="shared" ref="D119:G119" si="32">D118+D113</f>
        <v>-182478.7294366259</v>
      </c>
      <c r="E119" s="95">
        <f t="shared" si="32"/>
        <v>-19805.07566112416</v>
      </c>
      <c r="F119" s="95">
        <f t="shared" si="32"/>
        <v>-58759.495606038538</v>
      </c>
      <c r="G119" s="95">
        <f t="shared" si="32"/>
        <v>-18317.412114780829</v>
      </c>
      <c r="H119" s="95">
        <f>H118+H113</f>
        <v>-1259.2051022043242</v>
      </c>
    </row>
    <row r="120" spans="2:8" ht="6" customHeight="1" x14ac:dyDescent="0.25">
      <c r="B120" s="63"/>
      <c r="C120" s="63"/>
      <c r="D120" s="63"/>
      <c r="E120" s="63"/>
      <c r="F120" s="63"/>
      <c r="G120" s="63"/>
      <c r="H120" s="63"/>
    </row>
    <row r="121" spans="2:8" s="47" customFormat="1" x14ac:dyDescent="0.25">
      <c r="B121" s="96" t="s">
        <v>85</v>
      </c>
      <c r="C121" s="97" t="s">
        <v>48</v>
      </c>
      <c r="D121" s="97" t="s">
        <v>49</v>
      </c>
      <c r="E121" s="97" t="s">
        <v>50</v>
      </c>
      <c r="F121" s="97" t="s">
        <v>106</v>
      </c>
      <c r="G121" s="97" t="s">
        <v>107</v>
      </c>
      <c r="H121" s="97" t="s">
        <v>108</v>
      </c>
    </row>
    <row r="122" spans="2:8" s="47" customFormat="1" ht="6" customHeight="1" x14ac:dyDescent="0.25">
      <c r="B122" s="98"/>
      <c r="C122" s="52"/>
      <c r="D122" s="52"/>
      <c r="E122" s="52"/>
      <c r="F122" s="52"/>
      <c r="G122" s="52"/>
      <c r="H122" s="52"/>
    </row>
    <row r="123" spans="2:8" s="47" customFormat="1" x14ac:dyDescent="0.25">
      <c r="B123" s="99" t="s">
        <v>73</v>
      </c>
      <c r="C123" s="59">
        <f t="shared" ref="C123:H123" si="33">C14</f>
        <v>473344</v>
      </c>
      <c r="D123" s="59">
        <f t="shared" si="33"/>
        <v>1692296</v>
      </c>
      <c r="E123" s="59">
        <f t="shared" si="33"/>
        <v>5881</v>
      </c>
      <c r="F123" s="59">
        <f t="shared" si="33"/>
        <v>6300</v>
      </c>
      <c r="G123" s="59">
        <f t="shared" si="33"/>
        <v>22260</v>
      </c>
      <c r="H123" s="59">
        <f t="shared" si="33"/>
        <v>2940</v>
      </c>
    </row>
    <row r="124" spans="2:8" s="47" customFormat="1" x14ac:dyDescent="0.25">
      <c r="B124" s="99" t="s">
        <v>74</v>
      </c>
      <c r="C124" s="100">
        <v>3.7</v>
      </c>
      <c r="D124" s="100">
        <f t="shared" ref="D124:H125" si="34">C124</f>
        <v>3.7</v>
      </c>
      <c r="E124" s="100">
        <f t="shared" si="34"/>
        <v>3.7</v>
      </c>
      <c r="F124" s="100">
        <f t="shared" si="34"/>
        <v>3.7</v>
      </c>
      <c r="G124" s="100">
        <f t="shared" si="34"/>
        <v>3.7</v>
      </c>
      <c r="H124" s="100">
        <f t="shared" si="34"/>
        <v>3.7</v>
      </c>
    </row>
    <row r="125" spans="2:8" s="87" customFormat="1" x14ac:dyDescent="0.25">
      <c r="B125" s="101" t="s">
        <v>75</v>
      </c>
      <c r="C125" s="102">
        <v>1.1496</v>
      </c>
      <c r="D125" s="102">
        <f>C125</f>
        <v>1.1496</v>
      </c>
      <c r="E125" s="102">
        <f t="shared" si="34"/>
        <v>1.1496</v>
      </c>
      <c r="F125" s="102">
        <f t="shared" si="34"/>
        <v>1.1496</v>
      </c>
      <c r="G125" s="102">
        <f t="shared" si="34"/>
        <v>1.1496</v>
      </c>
      <c r="H125" s="102">
        <f t="shared" si="34"/>
        <v>1.1496</v>
      </c>
    </row>
    <row r="126" spans="2:8" s="47" customFormat="1" x14ac:dyDescent="0.25">
      <c r="B126" s="99" t="s">
        <v>76</v>
      </c>
      <c r="C126" s="103">
        <f t="shared" ref="C126:H126" si="35">C35/100</f>
        <v>1.335680010914339</v>
      </c>
      <c r="D126" s="103">
        <f t="shared" si="35"/>
        <v>1.3764300269807603</v>
      </c>
      <c r="E126" s="103">
        <f t="shared" si="35"/>
        <v>1.3764305555555554</v>
      </c>
      <c r="F126" s="103">
        <f t="shared" si="35"/>
        <v>1.3765217391304347</v>
      </c>
      <c r="G126" s="103">
        <f t="shared" si="35"/>
        <v>1.3259989552070635</v>
      </c>
      <c r="H126" s="103">
        <f t="shared" si="35"/>
        <v>1.3260022522522525</v>
      </c>
    </row>
    <row r="127" spans="2:8" s="47" customFormat="1" ht="6" customHeight="1" x14ac:dyDescent="0.25">
      <c r="B127" s="104"/>
      <c r="C127" s="46"/>
      <c r="D127" s="46"/>
      <c r="E127" s="46"/>
      <c r="F127" s="46"/>
      <c r="G127" s="46"/>
      <c r="H127" s="46"/>
    </row>
    <row r="128" spans="2:8" s="47" customFormat="1" x14ac:dyDescent="0.25">
      <c r="B128" s="99" t="s">
        <v>77</v>
      </c>
      <c r="C128" s="59">
        <f t="shared" ref="C128:H128" si="36">C66</f>
        <v>473344</v>
      </c>
      <c r="D128" s="59">
        <f t="shared" si="36"/>
        <v>2165640</v>
      </c>
      <c r="E128" s="59">
        <f t="shared" si="36"/>
        <v>2171521</v>
      </c>
      <c r="F128" s="59">
        <f t="shared" si="36"/>
        <v>2177821</v>
      </c>
      <c r="G128" s="59">
        <f t="shared" si="36"/>
        <v>2200081</v>
      </c>
      <c r="H128" s="59">
        <f t="shared" si="36"/>
        <v>2203021</v>
      </c>
    </row>
    <row r="129" spans="2:8" s="47" customFormat="1" x14ac:dyDescent="0.25">
      <c r="B129" s="99" t="s">
        <v>78</v>
      </c>
      <c r="C129" s="100">
        <f>C124</f>
        <v>3.7</v>
      </c>
      <c r="D129" s="71">
        <f t="shared" ref="D129:H129" si="37">C129</f>
        <v>3.7</v>
      </c>
      <c r="E129" s="71">
        <f t="shared" si="37"/>
        <v>3.7</v>
      </c>
      <c r="F129" s="71">
        <f t="shared" si="37"/>
        <v>3.7</v>
      </c>
      <c r="G129" s="71">
        <f t="shared" si="37"/>
        <v>3.7</v>
      </c>
      <c r="H129" s="71">
        <f t="shared" si="37"/>
        <v>3.7</v>
      </c>
    </row>
    <row r="130" spans="2:8" s="47" customFormat="1" x14ac:dyDescent="0.25">
      <c r="B130" s="99" t="s">
        <v>75</v>
      </c>
      <c r="C130" s="103">
        <f>C125</f>
        <v>1.1496</v>
      </c>
      <c r="D130" s="103">
        <f t="shared" ref="D130:H130" si="38">D125</f>
        <v>1.1496</v>
      </c>
      <c r="E130" s="103">
        <f t="shared" si="38"/>
        <v>1.1496</v>
      </c>
      <c r="F130" s="103">
        <f t="shared" si="38"/>
        <v>1.1496</v>
      </c>
      <c r="G130" s="103">
        <f t="shared" si="38"/>
        <v>1.1496</v>
      </c>
      <c r="H130" s="103">
        <f t="shared" si="38"/>
        <v>1.1496</v>
      </c>
    </row>
    <row r="131" spans="2:8" s="47" customFormat="1" x14ac:dyDescent="0.25">
      <c r="B131" s="99" t="s">
        <v>76</v>
      </c>
      <c r="C131" s="103">
        <f t="shared" ref="C131:H131" si="39">C84/100</f>
        <v>1.335680010914339</v>
      </c>
      <c r="D131" s="103">
        <f t="shared" si="39"/>
        <v>1.3611932514253484</v>
      </c>
      <c r="E131" s="103">
        <f t="shared" si="39"/>
        <v>1.3612513256914571</v>
      </c>
      <c r="F131" s="103">
        <f t="shared" si="39"/>
        <v>1.3612517904726211</v>
      </c>
      <c r="G131" s="103">
        <f t="shared" si="39"/>
        <v>1.3608021565942556</v>
      </c>
      <c r="H131" s="103">
        <f t="shared" si="39"/>
        <v>1.3607618308400009</v>
      </c>
    </row>
    <row r="132" spans="2:8" s="47" customFormat="1" ht="6" customHeight="1" x14ac:dyDescent="0.25">
      <c r="B132" s="104"/>
      <c r="C132" s="46"/>
      <c r="D132" s="46"/>
      <c r="E132" s="46"/>
      <c r="F132" s="46"/>
      <c r="G132" s="46"/>
      <c r="H132" s="46"/>
    </row>
    <row r="133" spans="2:8" s="47" customFormat="1" x14ac:dyDescent="0.25">
      <c r="B133" s="99" t="s">
        <v>79</v>
      </c>
      <c r="C133" s="105">
        <f t="shared" ref="C133:H133" si="40">ROUND(C123/C124*(C125-C126),2)</f>
        <v>-23805.37</v>
      </c>
      <c r="D133" s="105">
        <f t="shared" si="40"/>
        <v>-103746.9</v>
      </c>
      <c r="E133" s="105">
        <f t="shared" si="40"/>
        <v>-360.54</v>
      </c>
      <c r="F133" s="105">
        <f t="shared" si="40"/>
        <v>-386.38</v>
      </c>
      <c r="G133" s="105">
        <f t="shared" si="40"/>
        <v>-1061.25</v>
      </c>
      <c r="H133" s="105">
        <f t="shared" si="40"/>
        <v>-140.16999999999999</v>
      </c>
    </row>
    <row r="134" spans="2:8" s="47" customFormat="1" x14ac:dyDescent="0.25">
      <c r="B134" s="99" t="s">
        <v>80</v>
      </c>
      <c r="C134" s="105">
        <f>C133</f>
        <v>-23805.37</v>
      </c>
      <c r="D134" s="105">
        <f t="shared" ref="D134:H134" si="41">D133+C134</f>
        <v>-127552.26999999999</v>
      </c>
      <c r="E134" s="105">
        <f t="shared" si="41"/>
        <v>-127912.80999999998</v>
      </c>
      <c r="F134" s="105">
        <f t="shared" si="41"/>
        <v>-128299.18999999999</v>
      </c>
      <c r="G134" s="105">
        <f t="shared" si="41"/>
        <v>-129360.43999999999</v>
      </c>
      <c r="H134" s="105">
        <f t="shared" si="41"/>
        <v>-129500.60999999999</v>
      </c>
    </row>
    <row r="135" spans="2:8" s="47" customFormat="1" ht="6" customHeight="1" x14ac:dyDescent="0.25">
      <c r="B135" s="104"/>
      <c r="C135" s="70"/>
      <c r="D135" s="70"/>
      <c r="E135" s="70"/>
      <c r="F135" s="70"/>
      <c r="G135" s="70"/>
      <c r="H135" s="70"/>
    </row>
    <row r="136" spans="2:8" s="47" customFormat="1" x14ac:dyDescent="0.25">
      <c r="B136" s="99" t="s">
        <v>81</v>
      </c>
      <c r="C136" s="105">
        <f t="shared" ref="C136:G136" si="42">C128/C129*(C130-C131)</f>
        <v>-23805.366671955911</v>
      </c>
      <c r="D136" s="105">
        <f t="shared" si="42"/>
        <v>-123847.24568021395</v>
      </c>
      <c r="E136" s="105">
        <f t="shared" si="42"/>
        <v>-124217.64822076724</v>
      </c>
      <c r="F136" s="105">
        <f t="shared" si="42"/>
        <v>-124578.30107537143</v>
      </c>
      <c r="G136" s="105">
        <f t="shared" si="42"/>
        <v>-125584.28429244504</v>
      </c>
      <c r="H136" s="105">
        <f>H128/H129*(H130-H131)</f>
        <v>-125728.09398350533</v>
      </c>
    </row>
    <row r="137" spans="2:8" s="47" customFormat="1" x14ac:dyDescent="0.25">
      <c r="B137" s="99" t="s">
        <v>82</v>
      </c>
      <c r="C137" s="105">
        <f t="shared" ref="C137:G137" si="43">C136-C134</f>
        <v>3.3280440875387285E-3</v>
      </c>
      <c r="D137" s="105">
        <f t="shared" si="43"/>
        <v>3705.02431978604</v>
      </c>
      <c r="E137" s="105">
        <f t="shared" si="43"/>
        <v>3695.1617792327452</v>
      </c>
      <c r="F137" s="105">
        <f t="shared" si="43"/>
        <v>3720.8889246285544</v>
      </c>
      <c r="G137" s="105">
        <f t="shared" si="43"/>
        <v>3776.1557075549499</v>
      </c>
      <c r="H137" s="105">
        <f>H136-H134</f>
        <v>3772.5160164946574</v>
      </c>
    </row>
    <row r="138" spans="2:8" s="47" customFormat="1" x14ac:dyDescent="0.25">
      <c r="B138" s="99" t="s">
        <v>83</v>
      </c>
      <c r="C138" s="106"/>
      <c r="D138" s="105">
        <f t="shared" ref="D138:H138" si="44">D137-C137</f>
        <v>3705.0209917419525</v>
      </c>
      <c r="E138" s="105">
        <f t="shared" si="44"/>
        <v>-9.8625405532948207</v>
      </c>
      <c r="F138" s="105">
        <f t="shared" si="44"/>
        <v>25.727145395809202</v>
      </c>
      <c r="G138" s="105">
        <f t="shared" si="44"/>
        <v>55.266782926395535</v>
      </c>
      <c r="H138" s="105">
        <f t="shared" si="44"/>
        <v>-3.6396910602925345</v>
      </c>
    </row>
    <row r="139" spans="2:8" s="47" customFormat="1" x14ac:dyDescent="0.25">
      <c r="B139" s="107" t="s">
        <v>84</v>
      </c>
      <c r="C139" s="108">
        <f t="shared" ref="C139:H139" si="45">C138+C133</f>
        <v>-23805.37</v>
      </c>
      <c r="D139" s="108">
        <f t="shared" si="45"/>
        <v>-100041.87900825804</v>
      </c>
      <c r="E139" s="108">
        <f t="shared" si="45"/>
        <v>-370.40254055329484</v>
      </c>
      <c r="F139" s="108">
        <f t="shared" si="45"/>
        <v>-360.65285460419079</v>
      </c>
      <c r="G139" s="108">
        <f t="shared" si="45"/>
        <v>-1005.9832170736045</v>
      </c>
      <c r="H139" s="108">
        <f t="shared" si="45"/>
        <v>-143.80969106029252</v>
      </c>
    </row>
    <row r="140" spans="2:8" ht="6" customHeight="1" x14ac:dyDescent="0.25">
      <c r="B140" s="63"/>
      <c r="C140" s="63"/>
      <c r="D140" s="63"/>
      <c r="E140" s="63"/>
      <c r="F140" s="63"/>
      <c r="G140" s="63"/>
      <c r="H140" s="63"/>
    </row>
    <row r="141" spans="2:8" x14ac:dyDescent="0.25">
      <c r="B141" s="54" t="s">
        <v>86</v>
      </c>
      <c r="C141" s="55" t="s">
        <v>48</v>
      </c>
      <c r="D141" s="55" t="s">
        <v>49</v>
      </c>
      <c r="E141" s="55" t="s">
        <v>50</v>
      </c>
      <c r="F141" s="55" t="s">
        <v>106</v>
      </c>
      <c r="G141" s="55" t="s">
        <v>107</v>
      </c>
      <c r="H141" s="55" t="s">
        <v>108</v>
      </c>
    </row>
    <row r="142" spans="2:8" ht="6" customHeight="1" x14ac:dyDescent="0.25">
      <c r="B142" s="109"/>
      <c r="C142" s="63"/>
      <c r="D142" s="63"/>
      <c r="E142" s="63"/>
      <c r="F142" s="63"/>
      <c r="G142" s="63"/>
      <c r="H142" s="63"/>
    </row>
    <row r="143" spans="2:8" x14ac:dyDescent="0.25">
      <c r="B143" s="58" t="s">
        <v>73</v>
      </c>
      <c r="C143" s="76">
        <f t="shared" ref="C143:H143" si="46">C15</f>
        <v>1452224</v>
      </c>
      <c r="D143" s="76">
        <f t="shared" si="46"/>
        <v>1135002</v>
      </c>
      <c r="E143" s="76">
        <f t="shared" si="46"/>
        <v>626377</v>
      </c>
      <c r="F143" s="76">
        <f t="shared" si="46"/>
        <v>642681</v>
      </c>
      <c r="G143" s="76">
        <f t="shared" si="46"/>
        <v>463794</v>
      </c>
      <c r="H143" s="76">
        <f t="shared" si="46"/>
        <v>548481</v>
      </c>
    </row>
    <row r="144" spans="2:8" x14ac:dyDescent="0.25">
      <c r="B144" s="58" t="s">
        <v>74</v>
      </c>
      <c r="C144" s="110">
        <v>3.78</v>
      </c>
      <c r="D144" s="110">
        <f t="shared" ref="D144:H145" si="47">C144</f>
        <v>3.78</v>
      </c>
      <c r="E144" s="110">
        <f t="shared" si="47"/>
        <v>3.78</v>
      </c>
      <c r="F144" s="110">
        <f t="shared" si="47"/>
        <v>3.78</v>
      </c>
      <c r="G144" s="110">
        <f t="shared" si="47"/>
        <v>3.78</v>
      </c>
      <c r="H144" s="110">
        <f t="shared" si="47"/>
        <v>3.78</v>
      </c>
    </row>
    <row r="145" spans="2:8" s="88" customFormat="1" x14ac:dyDescent="0.25">
      <c r="B145" s="84" t="s">
        <v>75</v>
      </c>
      <c r="C145" s="111">
        <v>1.1698</v>
      </c>
      <c r="D145" s="111">
        <f>C145</f>
        <v>1.1698</v>
      </c>
      <c r="E145" s="111">
        <f t="shared" si="47"/>
        <v>1.1698</v>
      </c>
      <c r="F145" s="111">
        <f t="shared" si="47"/>
        <v>1.1698</v>
      </c>
      <c r="G145" s="111">
        <f t="shared" si="47"/>
        <v>1.1698</v>
      </c>
      <c r="H145" s="111">
        <f t="shared" si="47"/>
        <v>1.1698</v>
      </c>
    </row>
    <row r="146" spans="2:8" x14ac:dyDescent="0.25">
      <c r="B146" s="58" t="s">
        <v>76</v>
      </c>
      <c r="C146" s="112">
        <f t="shared" ref="C146:H146" si="48">C36/100</f>
        <v>1.324150014314929</v>
      </c>
      <c r="D146" s="112">
        <f t="shared" si="48"/>
        <v>1.3817591327173877</v>
      </c>
      <c r="E146" s="112">
        <f t="shared" si="48"/>
        <v>1.3617488514443006</v>
      </c>
      <c r="F146" s="112">
        <f t="shared" si="48"/>
        <v>1.3422899701029329</v>
      </c>
      <c r="G146" s="112">
        <f t="shared" si="48"/>
        <v>1.278030011880152</v>
      </c>
      <c r="H146" s="112">
        <f t="shared" si="48"/>
        <v>1.228417210748608</v>
      </c>
    </row>
    <row r="147" spans="2:8" ht="6" customHeight="1" x14ac:dyDescent="0.25">
      <c r="B147" s="90"/>
      <c r="C147" s="45"/>
      <c r="D147" s="45"/>
      <c r="E147" s="45"/>
      <c r="F147" s="45"/>
      <c r="G147" s="45"/>
      <c r="H147" s="45"/>
    </row>
    <row r="148" spans="2:8" x14ac:dyDescent="0.25">
      <c r="B148" s="58" t="s">
        <v>77</v>
      </c>
      <c r="C148" s="76">
        <f t="shared" ref="C148:H148" si="49">C67</f>
        <v>1452224</v>
      </c>
      <c r="D148" s="76">
        <f t="shared" si="49"/>
        <v>2587226</v>
      </c>
      <c r="E148" s="76">
        <f t="shared" si="49"/>
        <v>3213603</v>
      </c>
      <c r="F148" s="76">
        <f t="shared" si="49"/>
        <v>3856284</v>
      </c>
      <c r="G148" s="76">
        <f t="shared" si="49"/>
        <v>4320078</v>
      </c>
      <c r="H148" s="76">
        <f t="shared" si="49"/>
        <v>4868559</v>
      </c>
    </row>
    <row r="149" spans="2:8" x14ac:dyDescent="0.25">
      <c r="B149" s="58" t="s">
        <v>78</v>
      </c>
      <c r="C149" s="110">
        <f>C144</f>
        <v>3.78</v>
      </c>
      <c r="D149" s="71">
        <f t="shared" ref="D149:H149" si="50">C149</f>
        <v>3.78</v>
      </c>
      <c r="E149" s="71">
        <f t="shared" si="50"/>
        <v>3.78</v>
      </c>
      <c r="F149" s="71">
        <f t="shared" si="50"/>
        <v>3.78</v>
      </c>
      <c r="G149" s="71">
        <f t="shared" si="50"/>
        <v>3.78</v>
      </c>
      <c r="H149" s="71">
        <f t="shared" si="50"/>
        <v>3.78</v>
      </c>
    </row>
    <row r="150" spans="2:8" x14ac:dyDescent="0.25">
      <c r="B150" s="58" t="s">
        <v>75</v>
      </c>
      <c r="C150" s="112">
        <f t="shared" ref="C150:H150" si="51">C145</f>
        <v>1.1698</v>
      </c>
      <c r="D150" s="112">
        <f t="shared" si="51"/>
        <v>1.1698</v>
      </c>
      <c r="E150" s="112">
        <f t="shared" si="51"/>
        <v>1.1698</v>
      </c>
      <c r="F150" s="112">
        <f t="shared" si="51"/>
        <v>1.1698</v>
      </c>
      <c r="G150" s="112">
        <f t="shared" si="51"/>
        <v>1.1698</v>
      </c>
      <c r="H150" s="112">
        <f t="shared" si="51"/>
        <v>1.1698</v>
      </c>
    </row>
    <row r="151" spans="2:8" x14ac:dyDescent="0.25">
      <c r="B151" s="58" t="s">
        <v>76</v>
      </c>
      <c r="C151" s="112">
        <f t="shared" ref="C151:H151" si="52">C85/100</f>
        <v>1.324150014314929</v>
      </c>
      <c r="D151" s="112">
        <f t="shared" si="52"/>
        <v>1.3503099294363228</v>
      </c>
      <c r="E151" s="112">
        <f t="shared" si="52"/>
        <v>1.3524965855924835</v>
      </c>
      <c r="F151" s="112">
        <f t="shared" si="52"/>
        <v>1.3508257747402554</v>
      </c>
      <c r="G151" s="112">
        <f t="shared" si="52"/>
        <v>1.3418184788773366</v>
      </c>
      <c r="H151" s="112">
        <f t="shared" si="52"/>
        <v>1.327498236724201</v>
      </c>
    </row>
    <row r="152" spans="2:8" ht="6" customHeight="1" x14ac:dyDescent="0.25">
      <c r="B152" s="90"/>
      <c r="C152" s="45"/>
      <c r="D152" s="45"/>
      <c r="E152" s="45"/>
      <c r="F152" s="45"/>
      <c r="G152" s="45"/>
      <c r="H152" s="45"/>
    </row>
    <row r="153" spans="2:8" x14ac:dyDescent="0.25">
      <c r="B153" s="58" t="s">
        <v>79</v>
      </c>
      <c r="C153" s="92">
        <f t="shared" ref="C153:E153" si="53">ROUND(C143/C144*(C145-C146),2)</f>
        <v>-59299.15</v>
      </c>
      <c r="D153" s="92">
        <f>ROUND(D143/D144*(D145-D146),2)</f>
        <v>-63643.93</v>
      </c>
      <c r="E153" s="92">
        <f t="shared" si="53"/>
        <v>-31807.5</v>
      </c>
      <c r="F153" s="92">
        <f>ROUND(F143/F144*(F145-F146),2)</f>
        <v>-29326.99</v>
      </c>
      <c r="G153" s="92">
        <f t="shared" ref="G153:H153" si="54">ROUND(G143/G144*(G145-G146),2)</f>
        <v>-13279.48</v>
      </c>
      <c r="H153" s="92">
        <f t="shared" si="54"/>
        <v>-8505.4</v>
      </c>
    </row>
    <row r="154" spans="2:8" x14ac:dyDescent="0.25">
      <c r="B154" s="58" t="s">
        <v>80</v>
      </c>
      <c r="C154" s="92">
        <f>C153</f>
        <v>-59299.15</v>
      </c>
      <c r="D154" s="92">
        <f t="shared" ref="D154:E154" si="55">D153+C154</f>
        <v>-122943.08</v>
      </c>
      <c r="E154" s="92">
        <f t="shared" si="55"/>
        <v>-154750.58000000002</v>
      </c>
      <c r="F154" s="92">
        <f>F153+E154</f>
        <v>-184077.57</v>
      </c>
      <c r="G154" s="92">
        <f t="shared" ref="G154:H154" si="56">G153+F154</f>
        <v>-197357.05000000002</v>
      </c>
      <c r="H154" s="92">
        <f t="shared" si="56"/>
        <v>-205862.45</v>
      </c>
    </row>
    <row r="155" spans="2:8" ht="6" customHeight="1" x14ac:dyDescent="0.25">
      <c r="B155" s="90"/>
      <c r="C155" s="71"/>
      <c r="D155" s="71"/>
      <c r="E155" s="71"/>
      <c r="F155" s="71"/>
      <c r="G155" s="71"/>
      <c r="H155" s="71"/>
    </row>
    <row r="156" spans="2:8" x14ac:dyDescent="0.25">
      <c r="B156" s="58" t="s">
        <v>81</v>
      </c>
      <c r="C156" s="92">
        <f t="shared" ref="C156:E156" si="57">C148/C149*(C150-C151)</f>
        <v>-59299.15216626547</v>
      </c>
      <c r="D156" s="92">
        <f t="shared" si="57"/>
        <v>-123550.25997243909</v>
      </c>
      <c r="E156" s="92">
        <f t="shared" si="57"/>
        <v>-155321.24220893177</v>
      </c>
      <c r="F156" s="92">
        <f>F148/F149*(F150-F151)</f>
        <v>-184679.04728001362</v>
      </c>
      <c r="G156" s="92">
        <f t="shared" ref="G156:H156" si="58">G148/G149*(G150-G151)</f>
        <v>-196596.09687604415</v>
      </c>
      <c r="H156" s="92">
        <f t="shared" si="58"/>
        <v>-203111.94965284114</v>
      </c>
    </row>
    <row r="157" spans="2:8" x14ac:dyDescent="0.25">
      <c r="B157" s="58" t="s">
        <v>82</v>
      </c>
      <c r="C157" s="92">
        <f t="shared" ref="C157:H157" si="59">C156-C154</f>
        <v>-2.1662654689862393E-3</v>
      </c>
      <c r="D157" s="92">
        <f t="shared" si="59"/>
        <v>-607.17997243908758</v>
      </c>
      <c r="E157" s="92">
        <f t="shared" si="59"/>
        <v>-570.66220893175341</v>
      </c>
      <c r="F157" s="92">
        <f t="shared" si="59"/>
        <v>-601.47728001361247</v>
      </c>
      <c r="G157" s="92">
        <f t="shared" si="59"/>
        <v>760.95312395587098</v>
      </c>
      <c r="H157" s="92">
        <f t="shared" si="59"/>
        <v>2750.5003471588716</v>
      </c>
    </row>
    <row r="158" spans="2:8" x14ac:dyDescent="0.25">
      <c r="B158" s="58" t="s">
        <v>83</v>
      </c>
      <c r="C158" s="93"/>
      <c r="D158" s="92">
        <f t="shared" ref="D158:H158" si="60">D157-C157</f>
        <v>-607.17780617361859</v>
      </c>
      <c r="E158" s="92">
        <f t="shared" si="60"/>
        <v>36.517763507334166</v>
      </c>
      <c r="F158" s="92">
        <f t="shared" si="60"/>
        <v>-30.81507108185906</v>
      </c>
      <c r="G158" s="92">
        <f t="shared" si="60"/>
        <v>1362.4304039694835</v>
      </c>
      <c r="H158" s="92">
        <f t="shared" si="60"/>
        <v>1989.5472232030006</v>
      </c>
    </row>
    <row r="159" spans="2:8" x14ac:dyDescent="0.25">
      <c r="B159" s="94" t="s">
        <v>84</v>
      </c>
      <c r="C159" s="95">
        <f t="shared" ref="C159:E159" si="61">C158+C153</f>
        <v>-59299.15</v>
      </c>
      <c r="D159" s="95">
        <f t="shared" si="61"/>
        <v>-64251.107806173619</v>
      </c>
      <c r="E159" s="95">
        <f t="shared" si="61"/>
        <v>-31770.982236492666</v>
      </c>
      <c r="F159" s="95">
        <f>F158+F153</f>
        <v>-29357.805071081861</v>
      </c>
      <c r="G159" s="95">
        <f t="shared" ref="G159:H159" si="62">G158+G153</f>
        <v>-11917.049596030516</v>
      </c>
      <c r="H159" s="95">
        <f t="shared" si="62"/>
        <v>-6515.852776796999</v>
      </c>
    </row>
    <row r="160" spans="2:8" ht="6" customHeight="1" x14ac:dyDescent="0.25">
      <c r="B160" s="63"/>
      <c r="C160" s="63"/>
      <c r="D160" s="63"/>
      <c r="E160" s="63"/>
      <c r="F160" s="63"/>
      <c r="G160" s="63"/>
      <c r="H160" s="63"/>
    </row>
    <row r="161" spans="2:8" x14ac:dyDescent="0.25">
      <c r="B161" s="54" t="s">
        <v>87</v>
      </c>
      <c r="C161" s="55" t="s">
        <v>48</v>
      </c>
      <c r="D161" s="55" t="s">
        <v>49</v>
      </c>
      <c r="E161" s="55" t="s">
        <v>50</v>
      </c>
      <c r="F161" s="55" t="s">
        <v>106</v>
      </c>
      <c r="G161" s="55" t="s">
        <v>107</v>
      </c>
      <c r="H161" s="55" t="s">
        <v>108</v>
      </c>
    </row>
    <row r="162" spans="2:8" ht="6" customHeight="1" x14ac:dyDescent="0.25">
      <c r="B162" s="109"/>
      <c r="C162" s="63"/>
      <c r="D162" s="63"/>
      <c r="E162" s="63"/>
      <c r="F162" s="63"/>
      <c r="G162" s="63"/>
      <c r="H162" s="63"/>
    </row>
    <row r="163" spans="2:8" x14ac:dyDescent="0.25">
      <c r="B163" s="58" t="s">
        <v>73</v>
      </c>
      <c r="C163" s="76">
        <f t="shared" ref="C163:H163" si="63">C16</f>
        <v>8127179.6200000001</v>
      </c>
      <c r="D163" s="76">
        <f t="shared" si="63"/>
        <v>5896984.1299999999</v>
      </c>
      <c r="E163" s="76">
        <f t="shared" si="63"/>
        <v>3849072.75</v>
      </c>
      <c r="F163" s="76">
        <f t="shared" si="63"/>
        <v>6787116.25</v>
      </c>
      <c r="G163" s="76">
        <f t="shared" si="63"/>
        <v>2794755.5</v>
      </c>
      <c r="H163" s="76">
        <f t="shared" si="63"/>
        <v>133362</v>
      </c>
    </row>
    <row r="164" spans="2:8" x14ac:dyDescent="0.25">
      <c r="B164" s="58" t="s">
        <v>74</v>
      </c>
      <c r="C164" s="110">
        <v>3.69</v>
      </c>
      <c r="D164" s="110">
        <f t="shared" ref="D164:H164" si="64">C164</f>
        <v>3.69</v>
      </c>
      <c r="E164" s="110">
        <f t="shared" si="64"/>
        <v>3.69</v>
      </c>
      <c r="F164" s="110">
        <f t="shared" si="64"/>
        <v>3.69</v>
      </c>
      <c r="G164" s="110">
        <f t="shared" si="64"/>
        <v>3.69</v>
      </c>
      <c r="H164" s="110">
        <f t="shared" si="64"/>
        <v>3.69</v>
      </c>
    </row>
    <row r="165" spans="2:8" s="88" customFormat="1" x14ac:dyDescent="0.25">
      <c r="B165" s="84" t="s">
        <v>75</v>
      </c>
      <c r="C165" s="111">
        <v>1.1043000000000001</v>
      </c>
      <c r="D165" s="111">
        <f>C165</f>
        <v>1.1043000000000001</v>
      </c>
      <c r="E165" s="111">
        <f>$C$165</f>
        <v>1.1043000000000001</v>
      </c>
      <c r="F165" s="111">
        <f t="shared" ref="F165:H165" si="65">$C$165</f>
        <v>1.1043000000000001</v>
      </c>
      <c r="G165" s="111">
        <f t="shared" si="65"/>
        <v>1.1043000000000001</v>
      </c>
      <c r="H165" s="111">
        <f t="shared" si="65"/>
        <v>1.1043000000000001</v>
      </c>
    </row>
    <row r="166" spans="2:8" x14ac:dyDescent="0.25">
      <c r="B166" s="58" t="s">
        <v>76</v>
      </c>
      <c r="C166" s="112">
        <f t="shared" ref="C166:H166" si="66">C37/100</f>
        <v>1.2624000267398658</v>
      </c>
      <c r="D166" s="112">
        <f t="shared" si="66"/>
        <v>1.2986600272880344</v>
      </c>
      <c r="E166" s="112">
        <f t="shared" si="66"/>
        <v>1.2666400289610333</v>
      </c>
      <c r="F166" s="112">
        <f t="shared" si="66"/>
        <v>1.2317600158587365</v>
      </c>
      <c r="G166" s="112">
        <f t="shared" si="66"/>
        <v>1.1515617485544642</v>
      </c>
      <c r="H166" s="112">
        <f t="shared" si="66"/>
        <v>0</v>
      </c>
    </row>
    <row r="167" spans="2:8" ht="6" customHeight="1" x14ac:dyDescent="0.25">
      <c r="B167" s="90"/>
      <c r="C167" s="45"/>
      <c r="D167" s="45"/>
      <c r="E167" s="45"/>
      <c r="F167" s="45"/>
      <c r="G167" s="45"/>
      <c r="H167" s="45"/>
    </row>
    <row r="168" spans="2:8" x14ac:dyDescent="0.25">
      <c r="B168" s="58" t="s">
        <v>77</v>
      </c>
      <c r="C168" s="76">
        <f t="shared" ref="C168:H168" si="67">C68</f>
        <v>8127179.6200000001</v>
      </c>
      <c r="D168" s="76">
        <f t="shared" si="67"/>
        <v>14024163.75</v>
      </c>
      <c r="E168" s="76">
        <f t="shared" si="67"/>
        <v>17873236.5</v>
      </c>
      <c r="F168" s="76">
        <f t="shared" si="67"/>
        <v>24660352.75</v>
      </c>
      <c r="G168" s="76">
        <f t="shared" si="67"/>
        <v>27455108.25</v>
      </c>
      <c r="H168" s="76">
        <f t="shared" si="67"/>
        <v>27588470.25</v>
      </c>
    </row>
    <row r="169" spans="2:8" x14ac:dyDescent="0.25">
      <c r="B169" s="58" t="s">
        <v>78</v>
      </c>
      <c r="C169" s="110">
        <f>C164</f>
        <v>3.69</v>
      </c>
      <c r="D169" s="71">
        <f t="shared" ref="D169:H170" si="68">C169</f>
        <v>3.69</v>
      </c>
      <c r="E169" s="71">
        <f t="shared" si="68"/>
        <v>3.69</v>
      </c>
      <c r="F169" s="71">
        <f t="shared" si="68"/>
        <v>3.69</v>
      </c>
      <c r="G169" s="71">
        <f t="shared" si="68"/>
        <v>3.69</v>
      </c>
      <c r="H169" s="71">
        <f t="shared" si="68"/>
        <v>3.69</v>
      </c>
    </row>
    <row r="170" spans="2:8" x14ac:dyDescent="0.25">
      <c r="B170" s="58" t="s">
        <v>75</v>
      </c>
      <c r="C170" s="112">
        <f>C165</f>
        <v>1.1043000000000001</v>
      </c>
      <c r="D170" s="112">
        <f>C170</f>
        <v>1.1043000000000001</v>
      </c>
      <c r="E170" s="112">
        <f t="shared" si="68"/>
        <v>1.1043000000000001</v>
      </c>
      <c r="F170" s="112">
        <f t="shared" si="68"/>
        <v>1.1043000000000001</v>
      </c>
      <c r="G170" s="112">
        <f t="shared" si="68"/>
        <v>1.1043000000000001</v>
      </c>
      <c r="H170" s="112">
        <f t="shared" si="68"/>
        <v>1.1043000000000001</v>
      </c>
    </row>
    <row r="171" spans="2:8" x14ac:dyDescent="0.25">
      <c r="B171" s="58" t="s">
        <v>76</v>
      </c>
      <c r="C171" s="112">
        <f t="shared" ref="C171:H171" si="69">C86/100</f>
        <v>1.2624000267398658</v>
      </c>
      <c r="D171" s="112">
        <f t="shared" si="69"/>
        <v>1.2764289914523061</v>
      </c>
      <c r="E171" s="112">
        <f t="shared" si="69"/>
        <v>1.2741197447677268</v>
      </c>
      <c r="F171" s="112">
        <f t="shared" si="69"/>
        <v>1.2629427385989531</v>
      </c>
      <c r="G171" s="112">
        <f t="shared" si="69"/>
        <v>1.2512604961806735</v>
      </c>
      <c r="H171" s="112">
        <f t="shared" si="69"/>
        <v>1.2527324772513091</v>
      </c>
    </row>
    <row r="172" spans="2:8" ht="6" customHeight="1" x14ac:dyDescent="0.25">
      <c r="B172" s="90"/>
      <c r="C172" s="45"/>
      <c r="D172" s="45"/>
      <c r="E172" s="45"/>
      <c r="F172" s="45"/>
      <c r="G172" s="45"/>
      <c r="H172" s="45"/>
    </row>
    <row r="173" spans="2:8" x14ac:dyDescent="0.25">
      <c r="B173" s="58" t="s">
        <v>79</v>
      </c>
      <c r="C173" s="92">
        <f t="shared" ref="C173:H173" si="70">ROUND(C163/C164*(C165-C166),2)</f>
        <v>-348213.36</v>
      </c>
      <c r="D173" s="92">
        <f>ROUND(D163/D164*(D165-D166),2)</f>
        <v>-310606.5</v>
      </c>
      <c r="E173" s="92">
        <f t="shared" si="70"/>
        <v>-169338.37</v>
      </c>
      <c r="F173" s="92">
        <f t="shared" si="70"/>
        <v>-234440.64</v>
      </c>
      <c r="G173" s="92">
        <f t="shared" si="70"/>
        <v>-35795.4</v>
      </c>
      <c r="H173" s="92">
        <f t="shared" si="70"/>
        <v>39911.019999999997</v>
      </c>
    </row>
    <row r="174" spans="2:8" x14ac:dyDescent="0.25">
      <c r="B174" s="58" t="s">
        <v>80</v>
      </c>
      <c r="C174" s="92">
        <f>C173</f>
        <v>-348213.36</v>
      </c>
      <c r="D174" s="92">
        <f t="shared" ref="D174:H174" si="71">D173+C174</f>
        <v>-658819.86</v>
      </c>
      <c r="E174" s="92">
        <f t="shared" si="71"/>
        <v>-828158.23</v>
      </c>
      <c r="F174" s="92">
        <f t="shared" si="71"/>
        <v>-1062598.8700000001</v>
      </c>
      <c r="G174" s="92">
        <f t="shared" si="71"/>
        <v>-1098394.27</v>
      </c>
      <c r="H174" s="92">
        <f t="shared" si="71"/>
        <v>-1058483.25</v>
      </c>
    </row>
    <row r="175" spans="2:8" ht="6" customHeight="1" x14ac:dyDescent="0.25">
      <c r="B175" s="90"/>
      <c r="C175" s="93"/>
      <c r="D175" s="93"/>
      <c r="E175" s="93"/>
      <c r="F175" s="93"/>
      <c r="G175" s="93"/>
      <c r="H175" s="93"/>
    </row>
    <row r="176" spans="2:8" x14ac:dyDescent="0.25">
      <c r="B176" s="58" t="s">
        <v>81</v>
      </c>
      <c r="C176" s="92">
        <f t="shared" ref="C176:H176" si="72">C168/C169*(C170-C171)</f>
        <v>-348213.36456414423</v>
      </c>
      <c r="D176" s="92">
        <f t="shared" si="72"/>
        <v>-654191.10088062088</v>
      </c>
      <c r="E176" s="92">
        <f t="shared" si="72"/>
        <v>-822555.13837485586</v>
      </c>
      <c r="F176" s="92">
        <f t="shared" si="72"/>
        <v>-1060212.9796954533</v>
      </c>
      <c r="G176" s="92">
        <f t="shared" si="72"/>
        <v>-1093446.1601935232</v>
      </c>
      <c r="H176" s="92">
        <f t="shared" si="72"/>
        <v>-1109762.8679624773</v>
      </c>
    </row>
    <row r="177" spans="2:8" x14ac:dyDescent="0.25">
      <c r="B177" s="58" t="s">
        <v>82</v>
      </c>
      <c r="C177" s="92">
        <f t="shared" ref="C177:H177" si="73">C176-C174</f>
        <v>-4.5641442411579192E-3</v>
      </c>
      <c r="D177" s="92">
        <f t="shared" si="73"/>
        <v>4628.7591193791013</v>
      </c>
      <c r="E177" s="92">
        <f t="shared" si="73"/>
        <v>5603.0916251441231</v>
      </c>
      <c r="F177" s="92">
        <f t="shared" si="73"/>
        <v>2385.8903045468032</v>
      </c>
      <c r="G177" s="92">
        <f t="shared" si="73"/>
        <v>4948.1098064768594</v>
      </c>
      <c r="H177" s="92">
        <f t="shared" si="73"/>
        <v>-51279.617962477263</v>
      </c>
    </row>
    <row r="178" spans="2:8" x14ac:dyDescent="0.25">
      <c r="B178" s="58" t="s">
        <v>83</v>
      </c>
      <c r="C178" s="92"/>
      <c r="D178" s="92">
        <f t="shared" ref="D178:E178" si="74">D177-C177</f>
        <v>4628.7636835233425</v>
      </c>
      <c r="E178" s="92">
        <f t="shared" si="74"/>
        <v>974.33250576502178</v>
      </c>
      <c r="F178" s="92">
        <f>F177-E177</f>
        <v>-3217.2013205973199</v>
      </c>
      <c r="G178" s="92">
        <f t="shared" ref="G178:H178" si="75">G177-F177</f>
        <v>2562.2195019300561</v>
      </c>
      <c r="H178" s="92">
        <f t="shared" si="75"/>
        <v>-56227.727768954122</v>
      </c>
    </row>
    <row r="179" spans="2:8" x14ac:dyDescent="0.25">
      <c r="B179" s="94" t="s">
        <v>84</v>
      </c>
      <c r="C179" s="95">
        <f t="shared" ref="C179:H179" si="76">C178+C173</f>
        <v>-348213.36</v>
      </c>
      <c r="D179" s="95">
        <f t="shared" si="76"/>
        <v>-305977.73631647666</v>
      </c>
      <c r="E179" s="95">
        <f t="shared" si="76"/>
        <v>-168364.03749423497</v>
      </c>
      <c r="F179" s="95">
        <f t="shared" si="76"/>
        <v>-237657.84132059733</v>
      </c>
      <c r="G179" s="95">
        <f t="shared" si="76"/>
        <v>-33233.180498069945</v>
      </c>
      <c r="H179" s="95">
        <f t="shared" si="76"/>
        <v>-16316.707768954126</v>
      </c>
    </row>
    <row r="180" spans="2:8" x14ac:dyDescent="0.25">
      <c r="B180" s="45"/>
      <c r="C180" s="71"/>
      <c r="D180" s="71"/>
      <c r="E180" s="71"/>
      <c r="F180" s="71"/>
      <c r="G180" s="71"/>
      <c r="H180" s="71"/>
    </row>
    <row r="181" spans="2:8" x14ac:dyDescent="0.25">
      <c r="B181" s="54" t="s">
        <v>88</v>
      </c>
      <c r="C181" s="55" t="s">
        <v>48</v>
      </c>
      <c r="D181" s="55" t="s">
        <v>49</v>
      </c>
      <c r="E181" s="55" t="s">
        <v>50</v>
      </c>
      <c r="F181" s="55" t="s">
        <v>106</v>
      </c>
      <c r="G181" s="55" t="s">
        <v>107</v>
      </c>
      <c r="H181" s="55" t="s">
        <v>108</v>
      </c>
    </row>
    <row r="182" spans="2:8" ht="6" customHeight="1" x14ac:dyDescent="0.25">
      <c r="B182" s="109"/>
      <c r="C182" s="63"/>
      <c r="D182" s="63"/>
      <c r="E182" s="63"/>
      <c r="F182" s="63"/>
      <c r="G182" s="63"/>
      <c r="H182" s="63"/>
    </row>
    <row r="183" spans="2:8" x14ac:dyDescent="0.25">
      <c r="B183" s="58" t="s">
        <v>73</v>
      </c>
      <c r="C183" s="76">
        <f t="shared" ref="C183:H183" si="77">C17</f>
        <v>7279800</v>
      </c>
      <c r="D183" s="76">
        <f t="shared" si="77"/>
        <v>7886500</v>
      </c>
      <c r="E183" s="76">
        <f t="shared" si="77"/>
        <v>8697100</v>
      </c>
      <c r="F183" s="76">
        <f t="shared" si="77"/>
        <v>7532900</v>
      </c>
      <c r="G183" s="76">
        <f t="shared" si="77"/>
        <v>6608600</v>
      </c>
      <c r="H183" s="76">
        <f t="shared" si="77"/>
        <v>3326200</v>
      </c>
    </row>
    <row r="184" spans="2:8" x14ac:dyDescent="0.25">
      <c r="B184" s="58" t="s">
        <v>74</v>
      </c>
      <c r="C184" s="110">
        <v>2.58</v>
      </c>
      <c r="D184" s="110">
        <f t="shared" ref="D184:H185" si="78">C184</f>
        <v>2.58</v>
      </c>
      <c r="E184" s="110">
        <f t="shared" si="78"/>
        <v>2.58</v>
      </c>
      <c r="F184" s="110">
        <f t="shared" si="78"/>
        <v>2.58</v>
      </c>
      <c r="G184" s="110">
        <f t="shared" si="78"/>
        <v>2.58</v>
      </c>
      <c r="H184" s="110">
        <f t="shared" si="78"/>
        <v>2.58</v>
      </c>
    </row>
    <row r="185" spans="2:8" s="88" customFormat="1" x14ac:dyDescent="0.25">
      <c r="B185" s="84" t="s">
        <v>75</v>
      </c>
      <c r="C185" s="111">
        <v>0.49170000000000003</v>
      </c>
      <c r="D185" s="111">
        <f>C185</f>
        <v>0.49170000000000003</v>
      </c>
      <c r="E185" s="111">
        <f t="shared" si="78"/>
        <v>0.49170000000000003</v>
      </c>
      <c r="F185" s="111">
        <f t="shared" si="78"/>
        <v>0.49170000000000003</v>
      </c>
      <c r="G185" s="111">
        <f t="shared" si="78"/>
        <v>0.49170000000000003</v>
      </c>
      <c r="H185" s="111">
        <f t="shared" si="78"/>
        <v>0.49170000000000003</v>
      </c>
    </row>
    <row r="186" spans="2:8" x14ac:dyDescent="0.25">
      <c r="B186" s="58" t="s">
        <v>76</v>
      </c>
      <c r="C186" s="112">
        <f t="shared" ref="C186:H186" si="79">C38/100</f>
        <v>0.65922418780941539</v>
      </c>
      <c r="D186" s="112">
        <f t="shared" si="79"/>
        <v>0.66928071318524407</v>
      </c>
      <c r="E186" s="112">
        <f t="shared" si="79"/>
        <v>0.64713629043284793</v>
      </c>
      <c r="F186" s="112">
        <f t="shared" si="79"/>
        <v>0.65655299389195065</v>
      </c>
      <c r="G186" s="112">
        <f t="shared" si="79"/>
        <v>0.64734647034527659</v>
      </c>
      <c r="H186" s="112">
        <f t="shared" si="79"/>
        <v>0.63781128879812909</v>
      </c>
    </row>
    <row r="187" spans="2:8" ht="6" customHeight="1" x14ac:dyDescent="0.25">
      <c r="B187" s="90"/>
      <c r="C187" s="45"/>
      <c r="D187" s="45"/>
      <c r="E187" s="45"/>
      <c r="F187" s="45"/>
      <c r="G187" s="45"/>
      <c r="H187" s="45"/>
    </row>
    <row r="188" spans="2:8" x14ac:dyDescent="0.25">
      <c r="B188" s="58" t="s">
        <v>77</v>
      </c>
      <c r="C188" s="76">
        <f>C69</f>
        <v>7279800</v>
      </c>
      <c r="D188" s="76">
        <f t="shared" ref="D188:H188" si="80">D69</f>
        <v>15166300</v>
      </c>
      <c r="E188" s="76">
        <f t="shared" si="80"/>
        <v>23863400</v>
      </c>
      <c r="F188" s="76">
        <f t="shared" si="80"/>
        <v>31396300</v>
      </c>
      <c r="G188" s="76">
        <f t="shared" si="80"/>
        <v>38004900</v>
      </c>
      <c r="H188" s="76">
        <f t="shared" si="80"/>
        <v>41331100</v>
      </c>
    </row>
    <row r="189" spans="2:8" x14ac:dyDescent="0.25">
      <c r="B189" s="58" t="s">
        <v>78</v>
      </c>
      <c r="C189" s="110">
        <f>C184</f>
        <v>2.58</v>
      </c>
      <c r="D189" s="71">
        <f t="shared" ref="D189:H189" si="81">C189</f>
        <v>2.58</v>
      </c>
      <c r="E189" s="71">
        <f t="shared" si="81"/>
        <v>2.58</v>
      </c>
      <c r="F189" s="71">
        <f t="shared" si="81"/>
        <v>2.58</v>
      </c>
      <c r="G189" s="71">
        <f t="shared" si="81"/>
        <v>2.58</v>
      </c>
      <c r="H189" s="71">
        <f t="shared" si="81"/>
        <v>2.58</v>
      </c>
    </row>
    <row r="190" spans="2:8" x14ac:dyDescent="0.25">
      <c r="B190" s="58" t="s">
        <v>75</v>
      </c>
      <c r="C190" s="112">
        <f t="shared" ref="C190:H190" si="82">C185</f>
        <v>0.49170000000000003</v>
      </c>
      <c r="D190" s="112">
        <f t="shared" si="82"/>
        <v>0.49170000000000003</v>
      </c>
      <c r="E190" s="112">
        <f t="shared" si="82"/>
        <v>0.49170000000000003</v>
      </c>
      <c r="F190" s="112">
        <f t="shared" si="82"/>
        <v>0.49170000000000003</v>
      </c>
      <c r="G190" s="112">
        <f t="shared" si="82"/>
        <v>0.49170000000000003</v>
      </c>
      <c r="H190" s="112">
        <f t="shared" si="82"/>
        <v>0.49170000000000003</v>
      </c>
    </row>
    <row r="191" spans="2:8" x14ac:dyDescent="0.25">
      <c r="B191" s="58" t="s">
        <v>76</v>
      </c>
      <c r="C191" s="112">
        <f>C87/100</f>
        <v>0.65922418780941539</v>
      </c>
      <c r="D191" s="112">
        <f t="shared" ref="D191:H191" si="83">D87/100</f>
        <v>0.66442736318719009</v>
      </c>
      <c r="E191" s="112">
        <f t="shared" si="83"/>
        <v>0.65809129317268855</v>
      </c>
      <c r="F191" s="112">
        <f t="shared" si="83"/>
        <v>0.65772228297967572</v>
      </c>
      <c r="G191" s="112">
        <f t="shared" si="83"/>
        <v>0.6558340590731413</v>
      </c>
      <c r="H191" s="112">
        <f t="shared" si="83"/>
        <v>0.65449474647025563</v>
      </c>
    </row>
    <row r="192" spans="2:8" ht="6" customHeight="1" x14ac:dyDescent="0.25">
      <c r="B192" s="90"/>
      <c r="C192" s="45"/>
      <c r="D192" s="45"/>
      <c r="E192" s="45"/>
      <c r="F192" s="45"/>
      <c r="G192" s="45"/>
      <c r="H192" s="45"/>
    </row>
    <row r="193" spans="2:9" x14ac:dyDescent="0.25">
      <c r="B193" s="58" t="s">
        <v>79</v>
      </c>
      <c r="C193" s="92">
        <f>ROUND(C183/C184*(C185-C186),2)</f>
        <v>-472690.92</v>
      </c>
      <c r="D193" s="92">
        <f t="shared" ref="D193:H193" si="84">ROUND(D183/D184*(D185-D186),2)</f>
        <v>-542825.69999999995</v>
      </c>
      <c r="E193" s="92">
        <f t="shared" si="84"/>
        <v>-523970.92</v>
      </c>
      <c r="F193" s="92">
        <f t="shared" si="84"/>
        <v>-481326.01</v>
      </c>
      <c r="G193" s="92">
        <f t="shared" si="84"/>
        <v>-398684.21</v>
      </c>
      <c r="H193" s="92">
        <f t="shared" si="84"/>
        <v>-188370.3</v>
      </c>
    </row>
    <row r="194" spans="2:9" x14ac:dyDescent="0.25">
      <c r="B194" s="58" t="s">
        <v>80</v>
      </c>
      <c r="C194" s="92">
        <f>C193</f>
        <v>-472690.92</v>
      </c>
      <c r="D194" s="92">
        <f t="shared" ref="D194:H194" si="85">D193+C194</f>
        <v>-1015516.6199999999</v>
      </c>
      <c r="E194" s="92">
        <f t="shared" si="85"/>
        <v>-1539487.5399999998</v>
      </c>
      <c r="F194" s="92">
        <f t="shared" si="85"/>
        <v>-2020813.5499999998</v>
      </c>
      <c r="G194" s="92">
        <f t="shared" si="85"/>
        <v>-2419497.7599999998</v>
      </c>
      <c r="H194" s="92">
        <f t="shared" si="85"/>
        <v>-2607868.0599999996</v>
      </c>
    </row>
    <row r="195" spans="2:9" ht="6" customHeight="1" x14ac:dyDescent="0.25">
      <c r="B195" s="90"/>
      <c r="C195" s="93"/>
      <c r="D195" s="93"/>
      <c r="E195" s="93"/>
      <c r="F195" s="93"/>
      <c r="G195" s="93"/>
      <c r="H195" s="93"/>
    </row>
    <row r="196" spans="2:9" x14ac:dyDescent="0.25">
      <c r="B196" s="58" t="s">
        <v>81</v>
      </c>
      <c r="C196" s="92">
        <f t="shared" ref="C196:H196" si="86">C188/C189*(C190-C191)</f>
        <v>-472690.92341665964</v>
      </c>
      <c r="D196" s="92">
        <f t="shared" si="86"/>
        <v>-1015362.4063201087</v>
      </c>
      <c r="E196" s="92">
        <f t="shared" si="86"/>
        <v>-1539016.2734485022</v>
      </c>
      <c r="F196" s="92">
        <f t="shared" si="86"/>
        <v>-2020343.1795018574</v>
      </c>
      <c r="G196" s="92">
        <f t="shared" si="86"/>
        <v>-2417790.1169259017</v>
      </c>
      <c r="H196" s="92">
        <f t="shared" si="86"/>
        <v>-2607940.2890840238</v>
      </c>
    </row>
    <row r="197" spans="2:9" x14ac:dyDescent="0.25">
      <c r="B197" s="58" t="s">
        <v>82</v>
      </c>
      <c r="C197" s="92">
        <f>C196-C194</f>
        <v>-3.4166596597060561E-3</v>
      </c>
      <c r="D197" s="92">
        <f t="shared" ref="D197:H197" si="87">D196-D194</f>
        <v>154.21367989119608</v>
      </c>
      <c r="E197" s="92">
        <f t="shared" si="87"/>
        <v>471.26655149762519</v>
      </c>
      <c r="F197" s="92">
        <f t="shared" si="87"/>
        <v>470.37049814243801</v>
      </c>
      <c r="G197" s="92">
        <f t="shared" si="87"/>
        <v>1707.6430740980431</v>
      </c>
      <c r="H197" s="92">
        <f t="shared" si="87"/>
        <v>-72.229084024205804</v>
      </c>
    </row>
    <row r="198" spans="2:9" x14ac:dyDescent="0.25">
      <c r="B198" s="58" t="s">
        <v>83</v>
      </c>
      <c r="C198" s="92"/>
      <c r="D198" s="92">
        <f>D197-C197</f>
        <v>154.21709655085579</v>
      </c>
      <c r="E198" s="92">
        <f>E197-D197</f>
        <v>317.05287160642911</v>
      </c>
      <c r="F198" s="92">
        <f>F197-E197</f>
        <v>-0.89605335518717766</v>
      </c>
      <c r="G198" s="92">
        <f>G197-F197</f>
        <v>1237.2725759556051</v>
      </c>
      <c r="H198" s="92">
        <f t="shared" ref="H198" si="88">H197-G197</f>
        <v>-1779.8721581222489</v>
      </c>
    </row>
    <row r="199" spans="2:9" x14ac:dyDescent="0.25">
      <c r="B199" s="94" t="s">
        <v>84</v>
      </c>
      <c r="C199" s="95">
        <f t="shared" ref="C199:H199" si="89">C198+C193</f>
        <v>-472690.92</v>
      </c>
      <c r="D199" s="95">
        <f t="shared" si="89"/>
        <v>-542671.4829034491</v>
      </c>
      <c r="E199" s="95">
        <f t="shared" si="89"/>
        <v>-523653.86712839355</v>
      </c>
      <c r="F199" s="95">
        <f t="shared" si="89"/>
        <v>-481326.9060533552</v>
      </c>
      <c r="G199" s="95">
        <f>G198+G193</f>
        <v>-397446.93742404442</v>
      </c>
      <c r="H199" s="95">
        <f t="shared" si="89"/>
        <v>-190150.17215812224</v>
      </c>
    </row>
    <row r="200" spans="2:9" x14ac:dyDescent="0.25">
      <c r="B200" s="54" t="s">
        <v>89</v>
      </c>
      <c r="C200" s="74"/>
      <c r="D200" s="74"/>
      <c r="E200" s="74"/>
      <c r="F200" s="74"/>
      <c r="G200" s="74"/>
      <c r="H200" s="74"/>
    </row>
    <row r="201" spans="2:9" s="57" customFormat="1" x14ac:dyDescent="0.25">
      <c r="B201" s="113"/>
      <c r="C201" s="114" t="s">
        <v>48</v>
      </c>
      <c r="D201" s="114" t="s">
        <v>49</v>
      </c>
      <c r="E201" s="114" t="s">
        <v>50</v>
      </c>
      <c r="F201" s="114" t="s">
        <v>106</v>
      </c>
      <c r="G201" s="114" t="s">
        <v>107</v>
      </c>
      <c r="H201" s="114" t="s">
        <v>108</v>
      </c>
      <c r="I201" s="48"/>
    </row>
    <row r="202" spans="2:9" x14ac:dyDescent="0.25">
      <c r="B202" s="58" t="s">
        <v>90</v>
      </c>
      <c r="C202" s="92">
        <f t="shared" ref="C202:E202" si="90">C119</f>
        <v>-114224.12</v>
      </c>
      <c r="D202" s="92">
        <f>D119</f>
        <v>-182478.7294366259</v>
      </c>
      <c r="E202" s="92">
        <f t="shared" si="90"/>
        <v>-19805.07566112416</v>
      </c>
      <c r="F202" s="92">
        <f>F119</f>
        <v>-58759.495606038538</v>
      </c>
      <c r="G202" s="92">
        <f>G119</f>
        <v>-18317.412114780829</v>
      </c>
      <c r="H202" s="92">
        <f>H119</f>
        <v>-1259.2051022043242</v>
      </c>
    </row>
    <row r="203" spans="2:9" x14ac:dyDescent="0.25">
      <c r="B203" s="58" t="s">
        <v>91</v>
      </c>
      <c r="C203" s="92">
        <f t="shared" ref="C203:F203" si="91">C139</f>
        <v>-23805.37</v>
      </c>
      <c r="D203" s="92">
        <f t="shared" si="91"/>
        <v>-100041.87900825804</v>
      </c>
      <c r="E203" s="92">
        <f t="shared" si="91"/>
        <v>-370.40254055329484</v>
      </c>
      <c r="F203" s="92">
        <f t="shared" si="91"/>
        <v>-360.65285460419079</v>
      </c>
      <c r="G203" s="92">
        <f>G139</f>
        <v>-1005.9832170736045</v>
      </c>
      <c r="H203" s="92">
        <f>H139</f>
        <v>-143.80969106029252</v>
      </c>
    </row>
    <row r="204" spans="2:9" x14ac:dyDescent="0.25">
      <c r="B204" s="58" t="s">
        <v>92</v>
      </c>
      <c r="C204" s="105">
        <f>C159</f>
        <v>-59299.15</v>
      </c>
      <c r="D204" s="92">
        <f>D159</f>
        <v>-64251.107806173619</v>
      </c>
      <c r="E204" s="92">
        <f t="shared" ref="E204:H204" si="92">E159</f>
        <v>-31770.982236492666</v>
      </c>
      <c r="F204" s="92">
        <f t="shared" si="92"/>
        <v>-29357.805071081861</v>
      </c>
      <c r="G204" s="92">
        <f>G159</f>
        <v>-11917.049596030516</v>
      </c>
      <c r="H204" s="92">
        <f t="shared" si="92"/>
        <v>-6515.852776796999</v>
      </c>
    </row>
    <row r="205" spans="2:9" x14ac:dyDescent="0.25">
      <c r="B205" s="58" t="s">
        <v>93</v>
      </c>
      <c r="C205" s="92">
        <f t="shared" ref="C205:H205" si="93">C179</f>
        <v>-348213.36</v>
      </c>
      <c r="D205" s="92">
        <f t="shared" si="93"/>
        <v>-305977.73631647666</v>
      </c>
      <c r="E205" s="92">
        <f t="shared" si="93"/>
        <v>-168364.03749423497</v>
      </c>
      <c r="F205" s="92">
        <f t="shared" si="93"/>
        <v>-237657.84132059733</v>
      </c>
      <c r="G205" s="92">
        <f>G179</f>
        <v>-33233.180498069945</v>
      </c>
      <c r="H205" s="92">
        <f t="shared" si="93"/>
        <v>-16316.707768954126</v>
      </c>
    </row>
    <row r="206" spans="2:9" x14ac:dyDescent="0.25">
      <c r="B206" s="58" t="s">
        <v>94</v>
      </c>
      <c r="C206" s="92">
        <f t="shared" ref="C206:H206" si="94">C199</f>
        <v>-472690.92</v>
      </c>
      <c r="D206" s="92">
        <f t="shared" si="94"/>
        <v>-542671.4829034491</v>
      </c>
      <c r="E206" s="92">
        <f t="shared" si="94"/>
        <v>-523653.86712839355</v>
      </c>
      <c r="F206" s="92">
        <f t="shared" si="94"/>
        <v>-481326.9060533552</v>
      </c>
      <c r="G206" s="92">
        <f>G199</f>
        <v>-397446.93742404442</v>
      </c>
      <c r="H206" s="92">
        <f t="shared" si="94"/>
        <v>-190150.17215812224</v>
      </c>
    </row>
    <row r="207" spans="2:9" ht="11" thickBot="1" x14ac:dyDescent="0.3">
      <c r="B207" s="115" t="s">
        <v>44</v>
      </c>
      <c r="C207" s="116">
        <f t="shared" ref="C207:E207" si="95">SUM(C202:C206)</f>
        <v>-1018232.9199999999</v>
      </c>
      <c r="D207" s="116">
        <f t="shared" si="95"/>
        <v>-1195420.9354709834</v>
      </c>
      <c r="E207" s="116">
        <f t="shared" si="95"/>
        <v>-743964.36506079859</v>
      </c>
      <c r="F207" s="116">
        <f t="shared" ref="F207:H207" si="96">SUM(F202:F206)</f>
        <v>-807462.70090567716</v>
      </c>
      <c r="G207" s="116">
        <f t="shared" si="96"/>
        <v>-461920.56284999929</v>
      </c>
      <c r="H207" s="116">
        <f t="shared" si="96"/>
        <v>-214385.74749713799</v>
      </c>
    </row>
    <row r="208" spans="2:9" ht="11" thickTop="1" x14ac:dyDescent="0.25"/>
  </sheetData>
  <printOptions horizontalCentered="1"/>
  <pageMargins left="0.11811023622047245" right="0.11811023622047245" top="0.55118110236220474" bottom="0.19685039370078741" header="0.19685039370078741" footer="0.19685039370078741"/>
  <pageSetup scale="72" fitToHeight="3" orientation="landscape" cellComments="asDisplayed" r:id="rId1"/>
  <headerFooter alignWithMargins="0">
    <oddHeader>&amp;C&amp;A</oddHeader>
  </headerFooter>
  <rowBreaks count="2" manualBreakCount="2">
    <brk id="80" min="1" max="14" man="1"/>
    <brk id="160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B260-20DD-411D-B790-F68CC916A7AF}">
  <sheetPr>
    <pageSetUpPr fitToPage="1"/>
  </sheetPr>
  <dimension ref="B2:H15"/>
  <sheetViews>
    <sheetView view="pageBreakPreview" zoomScale="84" zoomScaleNormal="100" zoomScaleSheetLayoutView="80" workbookViewId="0">
      <selection activeCell="C14" sqref="C14"/>
    </sheetView>
  </sheetViews>
  <sheetFormatPr defaultColWidth="9.08984375" defaultRowHeight="12.5" x14ac:dyDescent="0.35"/>
  <cols>
    <col min="1" max="1" width="4.6328125" style="119" customWidth="1"/>
    <col min="2" max="2" width="15.08984375" style="119" customWidth="1"/>
    <col min="3" max="4" width="13" style="119" customWidth="1"/>
    <col min="5" max="5" width="14.54296875" style="119" customWidth="1"/>
    <col min="6" max="6" width="11.6328125" style="119" customWidth="1"/>
    <col min="7" max="7" width="1.54296875" style="119" customWidth="1"/>
    <col min="8" max="8" width="13" style="119" customWidth="1"/>
    <col min="9" max="16384" width="9.08984375" style="119"/>
  </cols>
  <sheetData>
    <row r="2" spans="2:8" ht="13" x14ac:dyDescent="0.35">
      <c r="B2" s="117" t="s">
        <v>95</v>
      </c>
      <c r="C2" s="117"/>
      <c r="D2" s="117"/>
      <c r="E2" s="117"/>
      <c r="F2" s="117"/>
      <c r="G2" s="118"/>
      <c r="H2" s="117"/>
    </row>
    <row r="3" spans="2:8" ht="13" x14ac:dyDescent="0.35">
      <c r="B3" s="117"/>
      <c r="C3" s="117"/>
      <c r="D3" s="117"/>
      <c r="E3" s="117"/>
      <c r="F3" s="117"/>
      <c r="G3" s="118"/>
      <c r="H3" s="117"/>
    </row>
    <row r="4" spans="2:8" ht="13" x14ac:dyDescent="0.35">
      <c r="B4" s="117"/>
      <c r="C4" s="117"/>
      <c r="D4" s="117"/>
      <c r="E4" s="117"/>
      <c r="F4" s="117"/>
      <c r="G4" s="117"/>
      <c r="H4" s="117"/>
    </row>
    <row r="5" spans="2:8" ht="13" customHeight="1" x14ac:dyDescent="0.35">
      <c r="B5" s="131" t="s">
        <v>96</v>
      </c>
      <c r="C5" s="132" t="s">
        <v>97</v>
      </c>
      <c r="D5" s="132" t="s">
        <v>98</v>
      </c>
      <c r="E5" s="132" t="s">
        <v>99</v>
      </c>
      <c r="F5" s="134" t="s">
        <v>6</v>
      </c>
      <c r="G5" s="121"/>
      <c r="H5" s="121"/>
    </row>
    <row r="6" spans="2:8" ht="58.5" customHeight="1" x14ac:dyDescent="0.35">
      <c r="B6" s="131"/>
      <c r="C6" s="133"/>
      <c r="D6" s="133"/>
      <c r="E6" s="133"/>
      <c r="F6" s="134"/>
    </row>
    <row r="7" spans="2:8" ht="13" x14ac:dyDescent="0.35">
      <c r="B7" s="122"/>
      <c r="C7" s="120" t="s">
        <v>100</v>
      </c>
      <c r="D7" s="120" t="s">
        <v>101</v>
      </c>
      <c r="E7" s="120" t="s">
        <v>102</v>
      </c>
      <c r="F7" s="120" t="s">
        <v>103</v>
      </c>
    </row>
    <row r="8" spans="2:8" ht="5.25" customHeight="1" x14ac:dyDescent="0.35"/>
    <row r="9" spans="2:8" x14ac:dyDescent="0.25">
      <c r="B9" s="123"/>
      <c r="D9" s="124"/>
      <c r="E9" s="125"/>
      <c r="F9" s="121"/>
    </row>
    <row r="10" spans="2:8" x14ac:dyDescent="0.25">
      <c r="B10" s="123">
        <v>45658</v>
      </c>
      <c r="C10" s="121">
        <v>0</v>
      </c>
      <c r="D10" s="124">
        <v>0.122</v>
      </c>
      <c r="E10" s="125">
        <v>9.7000000000000003E-2</v>
      </c>
      <c r="F10" s="121">
        <f t="shared" ref="F10:F12" si="0">C10*(E10-D10)</f>
        <v>0</v>
      </c>
    </row>
    <row r="11" spans="2:8" x14ac:dyDescent="0.25">
      <c r="B11" s="123">
        <v>45689</v>
      </c>
      <c r="C11" s="121">
        <v>0</v>
      </c>
      <c r="D11" s="124">
        <f>D10</f>
        <v>0.122</v>
      </c>
      <c r="E11" s="125">
        <f t="shared" ref="E11:E15" si="1">E10</f>
        <v>9.7000000000000003E-2</v>
      </c>
      <c r="F11" s="121">
        <f t="shared" si="0"/>
        <v>0</v>
      </c>
    </row>
    <row r="12" spans="2:8" x14ac:dyDescent="0.25">
      <c r="B12" s="123">
        <v>45717</v>
      </c>
      <c r="C12" s="121">
        <f>33825/1000</f>
        <v>33.825000000000003</v>
      </c>
      <c r="D12" s="124">
        <f t="shared" ref="D12:D15" si="2">D11</f>
        <v>0.122</v>
      </c>
      <c r="E12" s="125">
        <f t="shared" si="1"/>
        <v>9.7000000000000003E-2</v>
      </c>
      <c r="F12" s="121">
        <f t="shared" si="0"/>
        <v>-0.84562499999999985</v>
      </c>
    </row>
    <row r="13" spans="2:8" x14ac:dyDescent="0.25">
      <c r="B13" s="123">
        <v>45748</v>
      </c>
      <c r="C13" s="121">
        <v>0</v>
      </c>
      <c r="D13" s="124">
        <f t="shared" si="2"/>
        <v>0.122</v>
      </c>
      <c r="E13" s="125">
        <v>9.8000000000000004E-2</v>
      </c>
      <c r="F13" s="121">
        <f t="shared" ref="F13:F15" si="3">C13*(E13-D13)</f>
        <v>0</v>
      </c>
    </row>
    <row r="14" spans="2:8" x14ac:dyDescent="0.25">
      <c r="B14" s="123">
        <v>45778</v>
      </c>
      <c r="C14" s="121">
        <v>0</v>
      </c>
      <c r="D14" s="124">
        <f t="shared" si="2"/>
        <v>0.122</v>
      </c>
      <c r="E14" s="125">
        <f t="shared" si="1"/>
        <v>9.8000000000000004E-2</v>
      </c>
      <c r="F14" s="121">
        <f t="shared" si="3"/>
        <v>0</v>
      </c>
    </row>
    <row r="15" spans="2:8" x14ac:dyDescent="0.25">
      <c r="B15" s="123">
        <v>45809</v>
      </c>
      <c r="C15" s="121">
        <v>0</v>
      </c>
      <c r="D15" s="124">
        <f t="shared" si="2"/>
        <v>0.122</v>
      </c>
      <c r="E15" s="125">
        <f t="shared" si="1"/>
        <v>9.8000000000000004E-2</v>
      </c>
      <c r="F15" s="121">
        <f t="shared" si="3"/>
        <v>0</v>
      </c>
    </row>
  </sheetData>
  <mergeCells count="5"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2D3E6050C5074E8A6F2D47758959A1" ma:contentTypeVersion="14" ma:contentTypeDescription="Create a new document." ma:contentTypeScope="" ma:versionID="bf6b11b3f0bb2a1473d946833e830a51">
  <xsd:schema xmlns:xsd="http://www.w3.org/2001/XMLSchema" xmlns:xs="http://www.w3.org/2001/XMLSchema" xmlns:p="http://schemas.microsoft.com/office/2006/metadata/properties" xmlns:ns1="http://schemas.microsoft.com/sharepoint/v3" xmlns:ns3="289be6df-d90e-4c7c-b804-054462e8d0b9" targetNamespace="http://schemas.microsoft.com/office/2006/metadata/properties" ma:root="true" ma:fieldsID="25b484d040f25323420c84300d2e0541" ns1:_="" ns3:_="">
    <xsd:import namespace="http://schemas.microsoft.com/sharepoint/v3"/>
    <xsd:import namespace="289be6df-d90e-4c7c-b804-054462e8d0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be6df-d90e-4c7c-b804-054462e8d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7A8332D-E7C2-4D8B-9403-0712844A3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9be6df-d90e-4c7c-b804-054462e8d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05E57-E9F7-411A-858B-91E858F263BE}">
  <ds:schemaRefs>
    <ds:schemaRef ds:uri="289be6df-d90e-4c7c-b804-054462e8d0b9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EECECA-2B63-4504-93F7-07B3277C8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FPVA Balance</vt:lpstr>
      <vt:lpstr>AEY FPV 2025</vt:lpstr>
      <vt:lpstr>YEC FPV 2025</vt:lpstr>
      <vt:lpstr>YEC Secondary Sales</vt:lpstr>
      <vt:lpstr>'AEY FPV 2025'!Print_Area</vt:lpstr>
      <vt:lpstr>'FPVA Balance'!Print_Area</vt:lpstr>
      <vt:lpstr>'YEC FPV 2025'!Print_Area</vt:lpstr>
      <vt:lpstr>'YEC Secondary Sales'!Print_Area</vt:lpstr>
      <vt:lpstr>'YEC FPV 2025'!Print_Area_MI</vt:lpstr>
      <vt:lpstr>'FPVA Balance'!Print_Titles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Hamid Najmidinov</dc:creator>
  <cp:keywords/>
  <dc:description/>
  <cp:lastModifiedBy>Hamid Najmidinov</cp:lastModifiedBy>
  <cp:revision/>
  <dcterms:created xsi:type="dcterms:W3CDTF">2015-06-05T18:17:20Z</dcterms:created>
  <dcterms:modified xsi:type="dcterms:W3CDTF">2025-09-30T02:49:52Z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0x010100A02D3E6050C5074E8A6F2D47758959A1</vt:lpwstr>
  </property>
  <property fmtid="{D5CDD505-2E9C-101B-9397-08002B2CF9AE}" pid="5" name="_dlc_DocIdItemGuid">
    <vt:lpwstr>802bebba-4a4b-4be0-ad0f-2c9945510cc8</vt:lpwstr>
  </property>
</Properties>
</file>