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drawings/drawing12.xml" ContentType="application/vnd.openxmlformats-officedocument.drawing+xml"/>
  <Override PartName="/xl/ctrlProps/ctrlProp12.xml" ContentType="application/vnd.ms-excel.controlproperties+xml"/>
  <Override PartName="/xl/drawings/drawing13.xml" ContentType="application/vnd.openxmlformats-officedocument.drawing+xml"/>
  <Override PartName="/xl/ctrlProps/ctrlProp13.xml" ContentType="application/vnd.ms-excel.controlproperties+xml"/>
  <Override PartName="/xl/drawings/drawing14.xml" ContentType="application/vnd.openxmlformats-officedocument.drawing+xml"/>
  <Override PartName="/xl/ctrlProps/ctrlProp14.xml" ContentType="application/vnd.ms-excel.controlproperties+xml"/>
  <Override PartName="/xl/drawings/drawing15.xml" ContentType="application/vnd.openxmlformats-officedocument.drawing+xml"/>
  <Override PartName="/xl/ctrlProps/ctrlProp15.xml" ContentType="application/vnd.ms-excel.controlproperties+xml"/>
  <Override PartName="/xl/drawings/drawing16.xml" ContentType="application/vnd.openxmlformats-officedocument.drawing+xml"/>
  <Override PartName="/xl/ctrlProps/ctrlProp16.xml" ContentType="application/vnd.ms-excel.controlproperties+xml"/>
  <Override PartName="/xl/drawings/drawing17.xml" ContentType="application/vnd.openxmlformats-officedocument.drawing+xml"/>
  <Override PartName="/xl/ctrlProps/ctrlProp17.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defaultThemeVersion="166925"/>
  <xr:revisionPtr revIDLastSave="96" documentId="8_{411EE0FC-CB40-4E67-B294-EBE3FAAF299A}" xr6:coauthVersionLast="47" xr6:coauthVersionMax="47" xr10:uidLastSave="{2F3EF216-10BE-4323-864E-F315658F9E10}"/>
  <bookViews>
    <workbookView xWindow="19090" yWindow="-230" windowWidth="19420" windowHeight="10420" xr2:uid="{6032A068-9107-498F-8A9F-17C56CE7C01D}"/>
  </bookViews>
  <sheets>
    <sheet name="3.1" sheetId="1" r:id="rId1"/>
    <sheet name="3.2" sheetId="2" r:id="rId2"/>
    <sheet name="3.3" sheetId="3" r:id="rId3"/>
    <sheet name="3.4" sheetId="4" r:id="rId4"/>
    <sheet name="3.5" sheetId="6" r:id="rId5"/>
    <sheet name="3.6" sheetId="7" r:id="rId6"/>
    <sheet name="3.6.1" sheetId="8" r:id="rId7"/>
    <sheet name="3.7.1" sheetId="9" r:id="rId8"/>
    <sheet name="3.7.2" sheetId="10" r:id="rId9"/>
    <sheet name="3.8" sheetId="11" r:id="rId10"/>
    <sheet name="3.9" sheetId="12" r:id="rId11"/>
    <sheet name="3.10" sheetId="13" r:id="rId12"/>
    <sheet name="3.12" sheetId="14" r:id="rId13"/>
    <sheet name="3.13" sheetId="15" r:id="rId14"/>
    <sheet name="3.14" sheetId="16" r:id="rId15"/>
    <sheet name="3.14.1" sheetId="17" r:id="rId16"/>
    <sheet name="3.14.2" sheetId="18" r:id="rId17"/>
    <sheet name="3.14.3" sheetId="19" r:id="rId18"/>
    <sheet name="3.15" sheetId="21" r:id="rId19"/>
  </sheets>
  <definedNames>
    <definedName name="hcredit">#REF!</definedName>
    <definedName name="LNG_CARRIER">#REF!</definedName>
    <definedName name="LNG_SOURCE">#REF!</definedName>
    <definedName name="optha">#REF!</definedName>
    <definedName name="opthd">#REF!</definedName>
    <definedName name="_xlnm.Print_Area" localSheetId="0">'3.1'!$A$1:$K$15</definedName>
    <definedName name="_xlnm.Print_Area" localSheetId="11">'3.10'!$A$1:$K$12</definedName>
    <definedName name="_xlnm.Print_Area" localSheetId="12">'3.12'!$A$1:$K$10</definedName>
    <definedName name="_xlnm.Print_Area" localSheetId="13">'3.13'!$A$1:$K$19</definedName>
    <definedName name="_xlnm.Print_Area" localSheetId="14">'3.14'!$A$1:$K$15</definedName>
    <definedName name="_xlnm.Print_Area" localSheetId="15">'3.14.1'!$A$1:$K$16</definedName>
    <definedName name="_xlnm.Print_Area" localSheetId="16">'3.14.2'!$A$1:$K$13</definedName>
    <definedName name="_xlnm.Print_Area" localSheetId="17">'3.14.3'!$A$1:$L$13</definedName>
    <definedName name="_xlnm.Print_Area" localSheetId="18">'3.15'!$A$1:$K$13</definedName>
    <definedName name="_xlnm.Print_Area" localSheetId="1">'3.2'!$A$1:$L$14</definedName>
    <definedName name="_xlnm.Print_Area" localSheetId="2">'3.3'!$A$1:$K$19</definedName>
    <definedName name="_xlnm.Print_Area" localSheetId="3">'3.4'!$A$1:$K$23</definedName>
    <definedName name="_xlnm.Print_Area" localSheetId="4">'3.5'!$A$1:$K$16</definedName>
    <definedName name="_xlnm.Print_Area" localSheetId="5">'3.6'!$A$1:$K$13</definedName>
    <definedName name="_xlnm.Print_Area" localSheetId="6">'3.6.1'!$A$1:$K$16</definedName>
    <definedName name="_xlnm.Print_Area" localSheetId="7">'3.7.1'!$A$1:$K$13</definedName>
    <definedName name="_xlnm.Print_Area" localSheetId="8">'3.7.2'!$A$1:$K$13</definedName>
    <definedName name="_xlnm.Print_Area" localSheetId="9">'3.8'!$A$1:$K$14</definedName>
    <definedName name="_xlnm.Print_Area" localSheetId="10">'3.9'!$A$1:$K$27</definedName>
    <definedName name="ridera2">#REF!</definedName>
    <definedName name="rt11dc1">#REF!</definedName>
    <definedName name="rt11de1">#REF!</definedName>
    <definedName name="rt11ge1">#REF!</definedName>
    <definedName name="rt11sc1">#REF!</definedName>
    <definedName name="rt11te1">#REF!</definedName>
    <definedName name="rt21dc1">#REF!</definedName>
    <definedName name="rt21dd1">#REF!</definedName>
    <definedName name="rt21de1">#REF!</definedName>
    <definedName name="rt21de2">#REF!</definedName>
    <definedName name="rt21ge1">#REF!</definedName>
    <definedName name="rt21ge2">#REF!</definedName>
    <definedName name="rt21sc1">#REF!</definedName>
    <definedName name="rt21sd1">#REF!</definedName>
    <definedName name="rt21tc1">#REF!</definedName>
    <definedName name="rt21td1">#REF!</definedName>
    <definedName name="rt21te1">#REF!</definedName>
    <definedName name="rt21te2">#REF!</definedName>
    <definedName name="rt22dc1">#REF!</definedName>
    <definedName name="rt22dd1">#REF!</definedName>
    <definedName name="rt22de1">#REF!</definedName>
    <definedName name="rt22de2">#REF!</definedName>
    <definedName name="rt22ge1">#REF!</definedName>
    <definedName name="rt22ge2">#REF!</definedName>
    <definedName name="rt22sc1">#REF!</definedName>
    <definedName name="rt22sd1">#REF!</definedName>
    <definedName name="rt22tc1">#REF!</definedName>
    <definedName name="rt22td1">#REF!</definedName>
    <definedName name="rt22te1">#REF!</definedName>
    <definedName name="rt22te2">#REF!</definedName>
    <definedName name="rt25dc1">#REF!</definedName>
    <definedName name="rt25dd1">#REF!</definedName>
    <definedName name="rt25de1">#REF!</definedName>
    <definedName name="rt25de2">#REF!</definedName>
    <definedName name="rt25ge1">#REF!</definedName>
    <definedName name="rt25ge2">#REF!</definedName>
    <definedName name="rt25tc1">#REF!</definedName>
    <definedName name="rt25td1">#REF!</definedName>
    <definedName name="rt25te1">#REF!</definedName>
    <definedName name="rt25te2">#REF!</definedName>
    <definedName name="rt26dc1">#REF!</definedName>
    <definedName name="rt26dd1">#REF!</definedName>
    <definedName name="rt31ddd1">#REF!</definedName>
    <definedName name="rt31ddd2">#REF!</definedName>
    <definedName name="rt31dde1">#REF!</definedName>
    <definedName name="rt31dde2">#REF!</definedName>
    <definedName name="rt31dge1">#REF!</definedName>
    <definedName name="rt31dge2">#REF!</definedName>
    <definedName name="rt31dsd1">#REF!</definedName>
    <definedName name="rt31dsd2">#REF!</definedName>
    <definedName name="rt31dtd1">#REF!</definedName>
    <definedName name="rt31dtd2">#REF!</definedName>
    <definedName name="rt31dte1">#REF!</definedName>
    <definedName name="rt31dte2">#REF!</definedName>
    <definedName name="rt31tdd1">#REF!</definedName>
    <definedName name="rt31tdd2">#REF!</definedName>
    <definedName name="rt31tde1">#REF!</definedName>
    <definedName name="rt31tde2">#REF!</definedName>
    <definedName name="rt31tge1">#REF!</definedName>
    <definedName name="rt31tge2">#REF!</definedName>
    <definedName name="rt31tsd1">#REF!</definedName>
    <definedName name="rt31tsd2">#REF!</definedName>
    <definedName name="rt31ttd1">#REF!</definedName>
    <definedName name="rt31ttd2">#REF!</definedName>
    <definedName name="rt31tte1">#REF!</definedName>
    <definedName name="rt31tte2">#REF!</definedName>
    <definedName name="rt32dd1">#REF!</definedName>
    <definedName name="rt32dd2">#REF!</definedName>
    <definedName name="rt32de1">#REF!</definedName>
    <definedName name="rt32de2">#REF!</definedName>
    <definedName name="rt32ge1">#REF!</definedName>
    <definedName name="rt32ge2">#REF!</definedName>
    <definedName name="rt32sd1">#REF!</definedName>
    <definedName name="rt32sd2">#REF!</definedName>
    <definedName name="rt32td1">#REF!</definedName>
    <definedName name="rt32td2">#REF!</definedName>
    <definedName name="rt32te1">#REF!</definedName>
    <definedName name="rt32te2">#REF!</definedName>
    <definedName name="rt33ge1">#REF!</definedName>
    <definedName name="rt33ge2">#REF!</definedName>
    <definedName name="rt33sc1">#REF!</definedName>
    <definedName name="rt33se1">#REF!</definedName>
    <definedName name="rt33se2">#REF!</definedName>
    <definedName name="rt33tc1">#REF!</definedName>
    <definedName name="rt33te1">#REF!</definedName>
    <definedName name="rt33te2">#REF!</definedName>
    <definedName name="rt38ge1">#REF!</definedName>
    <definedName name="rt38ge2">#REF!</definedName>
    <definedName name="rt41dc1">#REF!</definedName>
    <definedName name="rt41dd1">#REF!</definedName>
    <definedName name="rt41de1">#REF!</definedName>
    <definedName name="rt41de2">#REF!</definedName>
    <definedName name="rt41ge1">#REF!</definedName>
    <definedName name="rt41ge2">#REF!</definedName>
    <definedName name="rt41sc1">#REF!</definedName>
    <definedName name="rt41sd1">#REF!</definedName>
    <definedName name="rt41tc1">#REF!</definedName>
    <definedName name="rt41td1">#REF!</definedName>
    <definedName name="rt41te1">#REF!</definedName>
    <definedName name="rt41te2">#REF!</definedName>
    <definedName name="rt51dc1">#REF!</definedName>
    <definedName name="rt51dd1">#REF!</definedName>
    <definedName name="rt51de1">#REF!</definedName>
    <definedName name="rt51de2">#REF!</definedName>
    <definedName name="rt51ge1">#REF!</definedName>
    <definedName name="rt51ge2">#REF!</definedName>
    <definedName name="rt51sc1">#REF!</definedName>
    <definedName name="rt51sd1">#REF!</definedName>
    <definedName name="rt51tc1">#REF!</definedName>
    <definedName name="rt51td1">#REF!</definedName>
    <definedName name="rt51te1">#REF!</definedName>
    <definedName name="rt51te2">#REF!</definedName>
    <definedName name="rt56dc1">#REF!</definedName>
    <definedName name="rt56dd1">#REF!</definedName>
    <definedName name="rt56de1">#REF!</definedName>
    <definedName name="rt56de2">#REF!</definedName>
    <definedName name="rt56ge1">#REF!</definedName>
    <definedName name="rt56ge2">#REF!</definedName>
    <definedName name="rt56sc1">#REF!</definedName>
    <definedName name="rt56sd1">#REF!</definedName>
    <definedName name="rt56tc1">#REF!</definedName>
    <definedName name="rt56td1">#REF!</definedName>
    <definedName name="rt56te1">#REF!</definedName>
    <definedName name="rt56te2">#REF!</definedName>
    <definedName name="rt61dabcd1">#REF!</definedName>
    <definedName name="rt61gd1">#REF!</definedName>
    <definedName name="rt61td1">#REF!</definedName>
    <definedName name="rt63dabced1">#REF!</definedName>
    <definedName name="rt63gd1">#REF!</definedName>
    <definedName name="rt63td1">#REF!</definedName>
    <definedName name="sencount" hidden="1">2</definedName>
    <definedName name="YEAR">#REF!</definedName>
    <definedName name="YEARS">#REF!</definedName>
    <definedName name="Z_418DF6FE_13EF_11D2_8C37_00A0C92A9A63_.wvu.Rows" hidden="1">#REF!,#REF!,#REF!,#REF!,#REF!,#REF!,#REF!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3" l="1"/>
  <c r="E9" i="7"/>
  <c r="D12" i="7"/>
  <c r="E11" i="7"/>
  <c r="E10" i="7"/>
  <c r="E16" i="3"/>
  <c r="E10" i="3"/>
  <c r="E11" i="3"/>
  <c r="E12" i="3"/>
  <c r="E13" i="3"/>
  <c r="E14" i="3"/>
  <c r="E15" i="3"/>
  <c r="E9" i="3"/>
  <c r="E11" i="18"/>
  <c r="E9" i="18"/>
  <c r="E10" i="16"/>
  <c r="E11" i="21"/>
  <c r="E10" i="21"/>
  <c r="E9" i="21"/>
  <c r="D13" i="16"/>
  <c r="E13" i="16" s="1"/>
  <c r="D12" i="16"/>
  <c r="E12" i="16" s="1"/>
  <c r="D11" i="16"/>
  <c r="E11" i="16" s="1"/>
  <c r="D10" i="16"/>
  <c r="D9" i="16"/>
  <c r="E9" i="16" s="1"/>
  <c r="E15" i="15"/>
  <c r="E14" i="15"/>
  <c r="E12" i="15"/>
  <c r="E11" i="15"/>
  <c r="C12" i="7" l="1"/>
  <c r="D10" i="13"/>
  <c r="E10" i="13" s="1"/>
  <c r="D9" i="14"/>
  <c r="D13" i="15"/>
  <c r="D11" i="17"/>
  <c r="E11" i="17" s="1"/>
  <c r="D10" i="17"/>
  <c r="E10" i="17" s="1"/>
  <c r="D9" i="17"/>
  <c r="E9" i="17" s="1"/>
  <c r="D11" i="19"/>
  <c r="E11" i="19" s="1"/>
  <c r="D10" i="19"/>
  <c r="D9" i="19"/>
  <c r="E9" i="19" s="1"/>
  <c r="K10" i="17" l="1"/>
  <c r="D13" i="1" l="1"/>
  <c r="H14" i="15" l="1"/>
  <c r="H11" i="21" l="1"/>
  <c r="E9" i="14"/>
  <c r="E10" i="8"/>
  <c r="E9" i="8"/>
  <c r="E24" i="12" l="1"/>
  <c r="E23" i="12"/>
  <c r="E22" i="12"/>
  <c r="E20" i="12"/>
  <c r="E19" i="12"/>
  <c r="E18" i="12"/>
  <c r="E17" i="12"/>
  <c r="E16" i="12"/>
  <c r="E15" i="12"/>
  <c r="E14" i="12"/>
  <c r="E13" i="12"/>
  <c r="E12" i="12"/>
  <c r="E11" i="12"/>
  <c r="E10" i="12"/>
  <c r="E9" i="12"/>
  <c r="E12" i="11"/>
  <c r="E11" i="11"/>
  <c r="E10" i="11"/>
  <c r="E9" i="11"/>
  <c r="E14" i="6"/>
  <c r="E13" i="6"/>
  <c r="E12" i="6"/>
  <c r="E11" i="6"/>
  <c r="E10" i="6"/>
  <c r="E9" i="6"/>
  <c r="E16" i="4"/>
  <c r="E15" i="4"/>
  <c r="E14" i="4"/>
  <c r="E13" i="4"/>
  <c r="E12" i="4"/>
  <c r="E11" i="4"/>
  <c r="E8" i="4"/>
  <c r="E9" i="9" l="1"/>
  <c r="E11" i="9"/>
  <c r="C12" i="10"/>
  <c r="E10" i="9" l="1"/>
  <c r="E10" i="10"/>
  <c r="E11" i="10"/>
  <c r="D12" i="10"/>
  <c r="E12" i="10" s="1"/>
  <c r="E9" i="10"/>
  <c r="C12" i="19"/>
  <c r="D12" i="19"/>
  <c r="E12" i="19" s="1"/>
  <c r="D12" i="18"/>
  <c r="C12" i="18"/>
  <c r="D12" i="17"/>
  <c r="E12" i="17" s="1"/>
  <c r="C12" i="17"/>
  <c r="D14" i="16"/>
  <c r="E14" i="16" s="1"/>
  <c r="C14" i="16"/>
  <c r="H12" i="15"/>
  <c r="D16" i="15"/>
  <c r="C13" i="15"/>
  <c r="D11" i="13"/>
  <c r="E11" i="13" s="1"/>
  <c r="C11" i="13"/>
  <c r="H18" i="12"/>
  <c r="D26" i="12"/>
  <c r="C26" i="12"/>
  <c r="D13" i="11"/>
  <c r="C13" i="11"/>
  <c r="H9" i="10"/>
  <c r="D12" i="9"/>
  <c r="C12" i="9"/>
  <c r="D15" i="8"/>
  <c r="C15" i="8"/>
  <c r="C12" i="8" s="1"/>
  <c r="D15" i="6"/>
  <c r="C15" i="6"/>
  <c r="D18" i="4"/>
  <c r="C18" i="4"/>
  <c r="D17" i="3"/>
  <c r="C17" i="3"/>
  <c r="K10" i="21"/>
  <c r="I12" i="19"/>
  <c r="K9" i="19"/>
  <c r="I12" i="18"/>
  <c r="K11" i="18"/>
  <c r="K9" i="18"/>
  <c r="I12" i="17"/>
  <c r="K9" i="17"/>
  <c r="I14" i="16"/>
  <c r="K10" i="16"/>
  <c r="K9" i="16"/>
  <c r="K15" i="15"/>
  <c r="I11" i="15"/>
  <c r="I13" i="15" s="1"/>
  <c r="I16" i="15" s="1"/>
  <c r="I11" i="13"/>
  <c r="I26" i="12"/>
  <c r="K25" i="12"/>
  <c r="K22" i="12"/>
  <c r="K14" i="12"/>
  <c r="K11" i="12"/>
  <c r="I13" i="11"/>
  <c r="K9" i="11"/>
  <c r="I12" i="10"/>
  <c r="K9" i="10"/>
  <c r="I12" i="9"/>
  <c r="I15" i="8"/>
  <c r="I12" i="8" s="1"/>
  <c r="B5" i="8"/>
  <c r="I15" i="6"/>
  <c r="K9" i="6"/>
  <c r="K16" i="4"/>
  <c r="K15" i="4"/>
  <c r="I14" i="4"/>
  <c r="K14" i="4" s="1"/>
  <c r="I13" i="4"/>
  <c r="K12" i="4"/>
  <c r="K11" i="4"/>
  <c r="K9" i="4"/>
  <c r="K8" i="4"/>
  <c r="E12" i="18" l="1"/>
  <c r="C16" i="15"/>
  <c r="E16" i="15" s="1"/>
  <c r="E13" i="15"/>
  <c r="K11" i="15"/>
  <c r="E17" i="3"/>
  <c r="H11" i="6"/>
  <c r="H13" i="6"/>
  <c r="H12" i="6"/>
  <c r="H14" i="6"/>
  <c r="E10" i="2"/>
  <c r="D11" i="2"/>
  <c r="H11" i="4"/>
  <c r="K10" i="6"/>
  <c r="K9" i="9"/>
  <c r="H11" i="10"/>
  <c r="H9" i="11"/>
  <c r="H10" i="13"/>
  <c r="K9" i="14"/>
  <c r="H9" i="16"/>
  <c r="H10" i="16"/>
  <c r="K9" i="21"/>
  <c r="K11" i="21"/>
  <c r="K12" i="16"/>
  <c r="K13" i="16"/>
  <c r="K11" i="16"/>
  <c r="H15" i="12"/>
  <c r="K19" i="12"/>
  <c r="K10" i="12"/>
  <c r="H16" i="12"/>
  <c r="H17" i="12"/>
  <c r="K16" i="12"/>
  <c r="K17" i="12"/>
  <c r="K20" i="12"/>
  <c r="K23" i="12"/>
  <c r="K13" i="12"/>
  <c r="K9" i="12"/>
  <c r="K12" i="12"/>
  <c r="K15" i="12"/>
  <c r="K18" i="12"/>
  <c r="K21" i="12"/>
  <c r="K24" i="12"/>
  <c r="K11" i="11"/>
  <c r="K12" i="11"/>
  <c r="K10" i="11"/>
  <c r="K11" i="6"/>
  <c r="K14" i="6"/>
  <c r="K12" i="6"/>
  <c r="K13" i="4"/>
  <c r="H16" i="3"/>
  <c r="K12" i="15"/>
  <c r="E15" i="6"/>
  <c r="H10" i="6"/>
  <c r="H14" i="12"/>
  <c r="H8" i="4"/>
  <c r="H10" i="11"/>
  <c r="H11" i="15"/>
  <c r="H11" i="11"/>
  <c r="H9" i="14"/>
  <c r="H15" i="15"/>
  <c r="H19" i="12"/>
  <c r="H9" i="8"/>
  <c r="H11" i="17"/>
  <c r="H9" i="21"/>
  <c r="H10" i="21"/>
  <c r="J12" i="19"/>
  <c r="H9" i="19"/>
  <c r="H11" i="19"/>
  <c r="H11" i="18"/>
  <c r="J12" i="18"/>
  <c r="H9" i="18"/>
  <c r="H9" i="17"/>
  <c r="H10" i="17"/>
  <c r="H11" i="16"/>
  <c r="H12" i="16"/>
  <c r="H13" i="16"/>
  <c r="K10" i="13"/>
  <c r="K9" i="13"/>
  <c r="H9" i="13"/>
  <c r="H12" i="12"/>
  <c r="H24" i="12"/>
  <c r="H13" i="12"/>
  <c r="H25" i="12"/>
  <c r="E26" i="12"/>
  <c r="H20" i="12"/>
  <c r="H9" i="12"/>
  <c r="H21" i="12"/>
  <c r="H10" i="12"/>
  <c r="H22" i="12"/>
  <c r="H11" i="12"/>
  <c r="H23" i="12"/>
  <c r="H12" i="11"/>
  <c r="E13" i="11"/>
  <c r="E12" i="7"/>
  <c r="H10" i="10"/>
  <c r="H9" i="9"/>
  <c r="H10" i="9"/>
  <c r="H11" i="9"/>
  <c r="E12" i="9"/>
  <c r="H10" i="8"/>
  <c r="D13" i="8"/>
  <c r="E15" i="8"/>
  <c r="H9" i="6"/>
  <c r="E18" i="4"/>
  <c r="H12" i="4"/>
  <c r="H13" i="4"/>
  <c r="H14" i="4"/>
  <c r="H15" i="4"/>
  <c r="H16" i="4"/>
  <c r="H9" i="3"/>
  <c r="H10" i="3"/>
  <c r="H11" i="3"/>
  <c r="H12" i="3"/>
  <c r="H13" i="3"/>
  <c r="H14" i="3"/>
  <c r="H15" i="3"/>
  <c r="H9" i="2"/>
  <c r="H10" i="2"/>
  <c r="G12" i="18"/>
  <c r="G12" i="19"/>
  <c r="F12" i="18"/>
  <c r="F11" i="13"/>
  <c r="G11" i="13"/>
  <c r="J13" i="11"/>
  <c r="F13" i="11"/>
  <c r="F12" i="10"/>
  <c r="D12" i="8"/>
  <c r="C13" i="8"/>
  <c r="C11" i="2"/>
  <c r="E11" i="2" s="1"/>
  <c r="I18" i="4"/>
  <c r="F18" i="4"/>
  <c r="G12" i="17"/>
  <c r="F12" i="19"/>
  <c r="F17" i="3"/>
  <c r="F11" i="2"/>
  <c r="F14" i="16"/>
  <c r="G11" i="2"/>
  <c r="G15" i="8"/>
  <c r="G14" i="16"/>
  <c r="F13" i="15"/>
  <c r="F16" i="15" s="1"/>
  <c r="F12" i="17"/>
  <c r="F15" i="6"/>
  <c r="G13" i="15"/>
  <c r="F26" i="12"/>
  <c r="F12" i="9"/>
  <c r="F15" i="8"/>
  <c r="F13" i="8" s="1"/>
  <c r="G12" i="9"/>
  <c r="G13" i="11"/>
  <c r="H10" i="7"/>
  <c r="G18" i="4"/>
  <c r="G12" i="10"/>
  <c r="J12" i="17"/>
  <c r="J14" i="16"/>
  <c r="J13" i="15"/>
  <c r="G26" i="12"/>
  <c r="I17" i="3"/>
  <c r="K9" i="3"/>
  <c r="I12" i="7"/>
  <c r="I13" i="8"/>
  <c r="K9" i="8"/>
  <c r="J15" i="6"/>
  <c r="G15" i="6"/>
  <c r="J18" i="4"/>
  <c r="G17" i="3"/>
  <c r="J11" i="13"/>
  <c r="J26" i="12"/>
  <c r="H12" i="9" l="1"/>
  <c r="H17" i="3"/>
  <c r="E9" i="2"/>
  <c r="F12" i="7"/>
  <c r="H11" i="7"/>
  <c r="H13" i="11"/>
  <c r="K26" i="12"/>
  <c r="K11" i="13"/>
  <c r="K12" i="17"/>
  <c r="H12" i="17"/>
  <c r="K12" i="19"/>
  <c r="K12" i="18"/>
  <c r="K14" i="16"/>
  <c r="K13" i="11"/>
  <c r="K15" i="6"/>
  <c r="H15" i="6"/>
  <c r="K18" i="4"/>
  <c r="H14" i="16"/>
  <c r="K13" i="15"/>
  <c r="H12" i="18"/>
  <c r="H12" i="19"/>
  <c r="G16" i="15"/>
  <c r="H16" i="15" s="1"/>
  <c r="H13" i="15"/>
  <c r="K16" i="3"/>
  <c r="H11" i="13"/>
  <c r="H26" i="12"/>
  <c r="K13" i="3"/>
  <c r="H12" i="10"/>
  <c r="G13" i="8"/>
  <c r="H15" i="8"/>
  <c r="K9" i="7"/>
  <c r="H9" i="7"/>
  <c r="K10" i="3"/>
  <c r="H18" i="4"/>
  <c r="H11" i="2"/>
  <c r="G12" i="8"/>
  <c r="G12" i="7"/>
  <c r="F12" i="8"/>
  <c r="J16" i="15"/>
  <c r="K10" i="8"/>
  <c r="H12" i="7" l="1"/>
  <c r="J15" i="8"/>
  <c r="J12" i="8" s="1"/>
  <c r="K10" i="9"/>
  <c r="K16" i="15"/>
  <c r="K15" i="3"/>
  <c r="K14" i="3"/>
  <c r="J13" i="8"/>
  <c r="K15" i="8" l="1"/>
  <c r="K10" i="7"/>
  <c r="K10" i="10"/>
  <c r="J12" i="9"/>
  <c r="K11" i="9"/>
  <c r="K11" i="10"/>
  <c r="K12" i="9" l="1"/>
  <c r="K11" i="3"/>
  <c r="J12" i="10"/>
  <c r="K12" i="10" s="1"/>
  <c r="K12" i="3" l="1"/>
  <c r="J17" i="3"/>
  <c r="K11" i="7"/>
  <c r="J12" i="7"/>
  <c r="K12" i="7" s="1"/>
  <c r="K17" i="3" l="1"/>
  <c r="I11" i="2" l="1"/>
  <c r="K9" i="2" l="1"/>
  <c r="K10" i="2"/>
  <c r="J11" i="2"/>
  <c r="K11" i="2" s="1"/>
  <c r="E11" i="1"/>
  <c r="E12" i="1"/>
  <c r="E9" i="1"/>
  <c r="E10" i="1"/>
  <c r="C13" i="1"/>
  <c r="E13" i="1" s="1"/>
  <c r="H9" i="1" l="1"/>
  <c r="H12" i="1"/>
  <c r="H11" i="1"/>
  <c r="H10" i="1"/>
  <c r="G13" i="1"/>
  <c r="F13" i="1"/>
  <c r="H13" i="1" l="1"/>
  <c r="K11" i="1"/>
  <c r="K9" i="1"/>
  <c r="K12" i="1" l="1"/>
  <c r="K10" i="1"/>
  <c r="J13" i="1"/>
  <c r="I13" i="1"/>
  <c r="K13" i="1" l="1"/>
</calcChain>
</file>

<file path=xl/sharedStrings.xml><?xml version="1.0" encoding="utf-8"?>
<sst xmlns="http://schemas.openxmlformats.org/spreadsheetml/2006/main" count="377" uniqueCount="141">
  <si>
    <t>Table 3.1</t>
  </si>
  <si>
    <t>Yukon Energy Revenue Requirement</t>
  </si>
  <si>
    <t>($000)</t>
  </si>
  <si>
    <t>Approved 2017</t>
  </si>
  <si>
    <t>Actual 2017</t>
  </si>
  <si>
    <t>% Change</t>
  </si>
  <si>
    <t>Approved 2018</t>
  </si>
  <si>
    <t>Actual 2018</t>
  </si>
  <si>
    <t>Approved 2021</t>
  </si>
  <si>
    <t>Actual 2021</t>
  </si>
  <si>
    <t>Fuel and Purchased Power</t>
  </si>
  <si>
    <t xml:space="preserve">Non-Fuel Operating and Maintenance </t>
  </si>
  <si>
    <t>Depreciation and Amortization</t>
  </si>
  <si>
    <t>Return on Rate Base</t>
  </si>
  <si>
    <t>Revenue Requirement/Revenue</t>
  </si>
  <si>
    <t>Table 3.2</t>
  </si>
  <si>
    <t>Fuel</t>
  </si>
  <si>
    <t>Purchased Power</t>
  </si>
  <si>
    <t>Total Fuel and Purchased Power</t>
  </si>
  <si>
    <t>Note:</t>
  </si>
  <si>
    <t>1. Fuel costs reflect long-term average thermal generation fuel costs at forecast firm loads, maintenance requirements, and forecast fuel prices.</t>
  </si>
  <si>
    <t>Table 3.3</t>
  </si>
  <si>
    <t xml:space="preserve">Non-Fuel Operating and Maintenance Expenses </t>
  </si>
  <si>
    <t>Labour</t>
  </si>
  <si>
    <t>Production</t>
  </si>
  <si>
    <t>Transmission</t>
  </si>
  <si>
    <t>Distribution</t>
  </si>
  <si>
    <t>General O&amp;M</t>
  </si>
  <si>
    <t>Administration</t>
  </si>
  <si>
    <t>Insurance and Reserve for Injuries/Damages</t>
  </si>
  <si>
    <t>Property Taxes</t>
  </si>
  <si>
    <t>Total OM&amp;A (Tab 7, Schedule 10)</t>
  </si>
  <si>
    <t>Table 3.4</t>
  </si>
  <si>
    <t>Employee Complement History</t>
  </si>
  <si>
    <t>President &amp; Corporate Services</t>
  </si>
  <si>
    <t>Government Relations</t>
  </si>
  <si>
    <t>Business Development</t>
  </si>
  <si>
    <t>Communications &amp; Customer Service</t>
  </si>
  <si>
    <t>People &amp; Culture</t>
  </si>
  <si>
    <t>Resource Planning, Environment, Health &amp; Safety</t>
  </si>
  <si>
    <t>Finance, Procurement &amp; IT</t>
  </si>
  <si>
    <t>Operations</t>
  </si>
  <si>
    <t>Engineering Services</t>
  </si>
  <si>
    <t xml:space="preserve">Total </t>
  </si>
  <si>
    <t xml:space="preserve">Note: </t>
  </si>
  <si>
    <t>1. The employee complement numbers are net of allocation to YDC.</t>
  </si>
  <si>
    <t>Table 3.5</t>
  </si>
  <si>
    <t>Production Costs</t>
  </si>
  <si>
    <t>Diesel</t>
  </si>
  <si>
    <t>LNG</t>
  </si>
  <si>
    <t>Hydro</t>
  </si>
  <si>
    <t>Wind</t>
  </si>
  <si>
    <t>Operation Supervision</t>
  </si>
  <si>
    <t>Total Production</t>
  </si>
  <si>
    <t>Table 3.6</t>
  </si>
  <si>
    <t>Transmission and Distribution Costs</t>
  </si>
  <si>
    <t>Brushing Cost</t>
  </si>
  <si>
    <t>Other Non-Labour</t>
  </si>
  <si>
    <t>Total T&amp;D</t>
  </si>
  <si>
    <t>Table 3.6.1</t>
  </si>
  <si>
    <t>Brushing Costs</t>
  </si>
  <si>
    <t>Transmission Brushing</t>
  </si>
  <si>
    <t>Distribution Brushing</t>
  </si>
  <si>
    <t>% Transmission</t>
  </si>
  <si>
    <t>% Distribution</t>
  </si>
  <si>
    <t>Total Brushing Expense</t>
  </si>
  <si>
    <t>Table 3.7.1</t>
  </si>
  <si>
    <t>Transmission Costs</t>
  </si>
  <si>
    <t>Total Transmission</t>
  </si>
  <si>
    <t>Table 3.7.2</t>
  </si>
  <si>
    <t>Distribution Costs</t>
  </si>
  <si>
    <t>Total Distribution</t>
  </si>
  <si>
    <t>Table 3.8</t>
  </si>
  <si>
    <t>General Operating and Maintenance</t>
  </si>
  <si>
    <t>Transportation</t>
  </si>
  <si>
    <t>Maintenance of Company Owned Properties</t>
  </si>
  <si>
    <t>SCADA Communication</t>
  </si>
  <si>
    <t>Total General O&amp;M</t>
  </si>
  <si>
    <t>Table 3.9</t>
  </si>
  <si>
    <t>Resource Planning</t>
  </si>
  <si>
    <t>Communications</t>
  </si>
  <si>
    <t>Customer Accounting</t>
  </si>
  <si>
    <t>Environmental Mgmt</t>
  </si>
  <si>
    <t>General</t>
  </si>
  <si>
    <t>Information Systems</t>
  </si>
  <si>
    <t>Fish Hatchery</t>
  </si>
  <si>
    <t>Safety</t>
  </si>
  <si>
    <t>Training</t>
  </si>
  <si>
    <t>Recruitment</t>
  </si>
  <si>
    <t>Board of Directors</t>
  </si>
  <si>
    <t>Union</t>
  </si>
  <si>
    <t>Regulatory Affairs</t>
  </si>
  <si>
    <t>Material Management</t>
  </si>
  <si>
    <t>Contracting</t>
  </si>
  <si>
    <t>Professional Development</t>
  </si>
  <si>
    <t>Total Administration</t>
  </si>
  <si>
    <t>Table 3.10</t>
  </si>
  <si>
    <t>Insurance and Reserve for Injuries &amp; Damages</t>
  </si>
  <si>
    <t>Insurance</t>
  </si>
  <si>
    <t>Reserve Appropriation (RFID)</t>
  </si>
  <si>
    <t>Total</t>
  </si>
  <si>
    <t>Table 3.12</t>
  </si>
  <si>
    <t>Table 3.13</t>
  </si>
  <si>
    <t>Mid-Year Net Rate Base</t>
  </si>
  <si>
    <t>Net plant in service</t>
  </si>
  <si>
    <t xml:space="preserve">   Before contributions</t>
  </si>
  <si>
    <t xml:space="preserve">   Less contributions</t>
  </si>
  <si>
    <t>Working capital</t>
  </si>
  <si>
    <t>Net Rate Base</t>
  </si>
  <si>
    <t>Notes:</t>
  </si>
  <si>
    <t>Table 3.14</t>
  </si>
  <si>
    <t>Fixed Asset Depreciation</t>
  </si>
  <si>
    <t>Less:  Contributions</t>
  </si>
  <si>
    <t>Less:  Amortization of fire insurance recoveries</t>
  </si>
  <si>
    <t>Less: Disallowed Depreciation</t>
  </si>
  <si>
    <t>Plus:  Amortization of deferred charges</t>
  </si>
  <si>
    <t>Total Depreciation &amp; Amortization</t>
  </si>
  <si>
    <t>Table 3.14.1</t>
  </si>
  <si>
    <t>Hearing Cost Reserve Account Continuity Schedule</t>
  </si>
  <si>
    <t>Opening Balance</t>
  </si>
  <si>
    <t xml:space="preserve">   Annual Appropriation</t>
  </si>
  <si>
    <t xml:space="preserve">   Annual Costs</t>
  </si>
  <si>
    <t>Closing Balance</t>
  </si>
  <si>
    <t>1. As per Board Order 2018-10, the Hearing Cost Reserve Account reflects the annual appropriation of $0.250 million plus amortization of the 2016 credit balance over a five-year period [$0.195 million/year] to the total of $0.055 million for 2017-2021 years. The annual appropriation for 2022 actual, and 2023 and 2024 test years at $0.250 million.</t>
  </si>
  <si>
    <t xml:space="preserve">2. The Proposed 2024 column does not include 2023/24 GRA hearing related costs as the costs are included in the hearing reserve after approval by the YUB and YEC does not expect the 2023/24 GRA hearing costs will be approved by end of 2024. </t>
  </si>
  <si>
    <t>Table 3.14.2</t>
  </si>
  <si>
    <t>Deferred Vegetation Management Continuity Schedule</t>
  </si>
  <si>
    <t xml:space="preserve">   Annual Deferred Costs</t>
  </si>
  <si>
    <t xml:space="preserve">   Annual Amortization</t>
  </si>
  <si>
    <t>Table 3.14.3</t>
  </si>
  <si>
    <t>Reserve for Site Restoration Continuity Schedule</t>
  </si>
  <si>
    <t>Table 3.15</t>
  </si>
  <si>
    <t>Cost of Capital</t>
  </si>
  <si>
    <t>Average Cost of Debt</t>
  </si>
  <si>
    <t>Return on Equity</t>
  </si>
  <si>
    <t>Average Cost of Capital</t>
  </si>
  <si>
    <r>
      <t xml:space="preserve">Mid-year regulatory deferral </t>
    </r>
    <r>
      <rPr>
        <vertAlign val="superscript"/>
        <sz val="8.5"/>
        <color theme="1"/>
        <rFont val="Tahoma"/>
        <family val="2"/>
      </rPr>
      <t>1</t>
    </r>
  </si>
  <si>
    <t>Plant in Service Mid-Year:</t>
  </si>
  <si>
    <t>UCG-YEC-1-29 Attachment 1</t>
  </si>
  <si>
    <t>YEC 2023/24 GRA</t>
  </si>
  <si>
    <t>Note 1: For 2021 columns included in Plant in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</si>
</sst>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43" formatCode="_-* #,##0.00_-;\-* #,##0.00_-;_-* &quot;-&quot;??_-;_-@_-"/>
    <numFmt numFmtId="164" formatCode="&quot;$&quot;#,##0_);[Red]\(&quot;$&quot;#,##0\)"/>
    <numFmt numFmtId="165" formatCode="_(&quot;$&quot;* #,##0_);_(&quot;$&quot;* \(#,##0\);_(&quot;$&quot;* &quot;-&quot;_);_(@_)"/>
    <numFmt numFmtId="166" formatCode="_(* #,##0.00_);_(* \(#,##0.00\);_(* &quot;-&quot;??_);_(@_)"/>
    <numFmt numFmtId="167" formatCode="0.0%"/>
    <numFmt numFmtId="168" formatCode="&quot;$&quot;#,##0"/>
    <numFmt numFmtId="169" formatCode="_-* #,##0_-;\-* #,##0_-;_-* &quot;-&quot;??_-;_-@_-"/>
    <numFmt numFmtId="170" formatCode="0_)"/>
    <numFmt numFmtId="171" formatCode="General_)"/>
  </numFmts>
  <fonts count="25" x14ac:knownFonts="1">
    <font>
      <sz val="10"/>
      <color theme="1"/>
      <name val="Tahoma"/>
      <family val="2"/>
    </font>
    <font>
      <sz val="10"/>
      <color theme="1"/>
      <name val="Tahoma"/>
      <family val="2"/>
    </font>
    <font>
      <b/>
      <sz val="12"/>
      <color theme="1"/>
      <name val="Tahoma"/>
      <family val="2"/>
    </font>
    <font>
      <sz val="12"/>
      <color theme="1"/>
      <name val="Tahoma"/>
      <family val="2"/>
    </font>
    <font>
      <b/>
      <sz val="10"/>
      <name val="Tahoma"/>
      <family val="2"/>
    </font>
    <font>
      <b/>
      <sz val="12"/>
      <color indexed="8"/>
      <name val="Tahoma"/>
      <family val="2"/>
    </font>
    <font>
      <sz val="10"/>
      <color indexed="8"/>
      <name val="Tahoma"/>
      <family val="2"/>
    </font>
    <font>
      <sz val="12"/>
      <color indexed="8"/>
      <name val="Tahoma"/>
      <family val="2"/>
    </font>
    <font>
      <sz val="10"/>
      <name val="Tahoma"/>
      <family val="2"/>
    </font>
    <font>
      <sz val="10"/>
      <name val="Arial"/>
      <family val="2"/>
    </font>
    <font>
      <b/>
      <sz val="12"/>
      <name val="Tahoma"/>
      <family val="2"/>
    </font>
    <font>
      <sz val="12"/>
      <name val="Arial"/>
      <family val="2"/>
    </font>
    <font>
      <sz val="11"/>
      <name val="Tahoma"/>
      <family val="2"/>
    </font>
    <font>
      <sz val="11"/>
      <name val="Arial"/>
      <family val="2"/>
    </font>
    <font>
      <b/>
      <sz val="10"/>
      <name val="Arial"/>
      <family val="2"/>
    </font>
    <font>
      <i/>
      <vertAlign val="superscript"/>
      <sz val="10"/>
      <name val="Arial"/>
      <family val="2"/>
    </font>
    <font>
      <sz val="10"/>
      <color theme="0"/>
      <name val="Tahoma"/>
      <family val="2"/>
    </font>
    <font>
      <sz val="10"/>
      <color rgb="FF000000"/>
      <name val="Tahoma"/>
      <family val="2"/>
    </font>
    <font>
      <sz val="10"/>
      <color rgb="FF000000"/>
      <name val="Microsoft Sans Serif"/>
      <family val="2"/>
    </font>
    <font>
      <b/>
      <sz val="10"/>
      <color theme="1"/>
      <name val="Tahoma"/>
      <family val="2"/>
    </font>
    <font>
      <sz val="10"/>
      <name val="Courier"/>
      <family val="3"/>
    </font>
    <font>
      <sz val="10"/>
      <color indexed="8"/>
      <name val="Arial"/>
      <family val="2"/>
    </font>
    <font>
      <sz val="8"/>
      <color theme="1"/>
      <name val="Tahoma"/>
      <family val="2"/>
    </font>
    <font>
      <sz val="14"/>
      <color rgb="FF0000FF"/>
      <name val="Tahoma"/>
      <family val="2"/>
    </font>
    <font>
      <vertAlign val="superscript"/>
      <sz val="8.5"/>
      <color theme="1"/>
      <name val="Tahoma"/>
      <family val="2"/>
    </font>
  </fonts>
  <fills count="4">
    <fill>
      <patternFill patternType="none"/>
    </fill>
    <fill>
      <patternFill patternType="gray125"/>
    </fill>
    <fill>
      <patternFill patternType="solid">
        <fgColor theme="7" tint="0.39997558519241921"/>
        <bgColor indexed="65"/>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auto="1"/>
      </top>
      <bottom/>
      <diagonal/>
    </border>
    <border>
      <left/>
      <right/>
      <top style="thin">
        <color indexed="64"/>
      </top>
      <bottom style="double">
        <color indexed="64"/>
      </bottom>
      <diagonal/>
    </border>
  </borders>
  <cellStyleXfs count="8">
    <xf numFmtId="0" fontId="0" fillId="0" borderId="0"/>
    <xf numFmtId="9" fontId="1" fillId="0" borderId="0" applyFont="0" applyFill="0" applyBorder="0" applyAlignment="0" applyProtection="0"/>
    <xf numFmtId="43" fontId="1" fillId="0" borderId="0" applyFont="0" applyFill="0" applyBorder="0" applyAlignment="0" applyProtection="0"/>
    <xf numFmtId="0" fontId="9" fillId="0" borderId="0"/>
    <xf numFmtId="166" fontId="9" fillId="0" borderId="0" applyFont="0" applyFill="0" applyBorder="0" applyAlignment="0" applyProtection="0"/>
    <xf numFmtId="43" fontId="9" fillId="0" borderId="0" applyFont="0" applyFill="0" applyBorder="0" applyAlignment="0" applyProtection="0"/>
    <xf numFmtId="0" fontId="16" fillId="2" borderId="0" applyNumberFormat="0" applyBorder="0" applyAlignment="0" applyProtection="0"/>
    <xf numFmtId="170" fontId="20" fillId="0" borderId="0"/>
  </cellStyleXfs>
  <cellXfs count="90">
    <xf numFmtId="0" fontId="0" fillId="0" borderId="0" xfId="0"/>
    <xf numFmtId="0" fontId="2" fillId="3" borderId="0" xfId="0" applyFont="1" applyFill="1" applyAlignment="1">
      <alignment horizontal="centerContinuous" vertical="center"/>
    </xf>
    <xf numFmtId="0" fontId="3" fillId="3" borderId="0" xfId="0" applyFont="1" applyFill="1"/>
    <xf numFmtId="164" fontId="0" fillId="3" borderId="0" xfId="0" quotePrefix="1" applyNumberFormat="1" applyFill="1" applyAlignment="1">
      <alignment horizontal="centerContinuous" vertical="center"/>
    </xf>
    <xf numFmtId="0" fontId="0" fillId="3" borderId="0" xfId="0" applyFill="1"/>
    <xf numFmtId="164" fontId="3" fillId="3" borderId="0" xfId="0" quotePrefix="1" applyNumberFormat="1" applyFont="1" applyFill="1" applyAlignment="1">
      <alignment horizontal="center" vertical="center"/>
    </xf>
    <xf numFmtId="164"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0" fillId="3" borderId="0" xfId="0" applyFill="1" applyAlignment="1">
      <alignment vertical="center"/>
    </xf>
    <xf numFmtId="0" fontId="4" fillId="3" borderId="0" xfId="0" applyFont="1" applyFill="1" applyAlignment="1">
      <alignment horizontal="center" vertical="center"/>
    </xf>
    <xf numFmtId="0" fontId="4" fillId="3" borderId="1" xfId="0" applyFont="1" applyFill="1" applyBorder="1" applyAlignment="1">
      <alignment horizontal="center" vertical="center" wrapText="1"/>
    </xf>
    <xf numFmtId="0" fontId="4" fillId="3" borderId="0" xfId="0" applyFont="1" applyFill="1" applyAlignment="1">
      <alignment horizontal="center" vertical="center" wrapText="1"/>
    </xf>
    <xf numFmtId="165" fontId="0" fillId="3" borderId="0" xfId="0" applyNumberFormat="1" applyFill="1" applyAlignment="1">
      <alignment vertical="center"/>
    </xf>
    <xf numFmtId="3" fontId="0" fillId="3" borderId="0" xfId="0" applyNumberFormat="1" applyFill="1" applyAlignment="1">
      <alignment vertical="center"/>
    </xf>
    <xf numFmtId="167" fontId="0" fillId="3" borderId="0" xfId="1" applyNumberFormat="1" applyFont="1" applyFill="1" applyAlignment="1">
      <alignment vertical="center"/>
    </xf>
    <xf numFmtId="37" fontId="0" fillId="3" borderId="0" xfId="0" applyNumberFormat="1" applyFill="1" applyAlignment="1">
      <alignment vertical="center"/>
    </xf>
    <xf numFmtId="38" fontId="0" fillId="3" borderId="0" xfId="0" applyNumberFormat="1" applyFill="1" applyAlignment="1">
      <alignment vertical="center"/>
    </xf>
    <xf numFmtId="165" fontId="0" fillId="3" borderId="2" xfId="0" applyNumberFormat="1" applyFill="1" applyBorder="1" applyAlignment="1">
      <alignment vertical="center"/>
    </xf>
    <xf numFmtId="165" fontId="0" fillId="3" borderId="0" xfId="0" applyNumberFormat="1" applyFill="1"/>
    <xf numFmtId="9" fontId="0" fillId="3" borderId="0" xfId="1" applyFont="1" applyFill="1"/>
    <xf numFmtId="0" fontId="5" fillId="3" borderId="0" xfId="0" applyFont="1" applyFill="1" applyAlignment="1">
      <alignment horizontal="centerContinuous" vertical="center"/>
    </xf>
    <xf numFmtId="164" fontId="6" fillId="3" borderId="0" xfId="0" quotePrefix="1" applyNumberFormat="1" applyFont="1" applyFill="1" applyAlignment="1">
      <alignment horizontal="centerContinuous" vertical="center"/>
    </xf>
    <xf numFmtId="164" fontId="7" fillId="3" borderId="0" xfId="0" quotePrefix="1" applyNumberFormat="1" applyFont="1" applyFill="1" applyAlignment="1">
      <alignment horizontal="center" vertical="center"/>
    </xf>
    <xf numFmtId="164" fontId="7" fillId="3" borderId="0" xfId="0" applyNumberFormat="1" applyFont="1" applyFill="1" applyAlignment="1">
      <alignment horizontal="center" vertical="center"/>
    </xf>
    <xf numFmtId="0" fontId="7" fillId="3" borderId="0" xfId="0" applyFont="1" applyFill="1" applyAlignment="1">
      <alignment horizontal="center" vertical="center"/>
    </xf>
    <xf numFmtId="0" fontId="0" fillId="3" borderId="0" xfId="0" applyFill="1" applyAlignment="1">
      <alignment horizontal="left" vertical="center"/>
    </xf>
    <xf numFmtId="165" fontId="0" fillId="3" borderId="3" xfId="0" applyNumberFormat="1" applyFill="1" applyBorder="1" applyAlignment="1">
      <alignment vertical="center"/>
    </xf>
    <xf numFmtId="165" fontId="8" fillId="3" borderId="3" xfId="0" applyNumberFormat="1" applyFont="1" applyFill="1" applyBorder="1" applyAlignment="1">
      <alignment vertical="center"/>
    </xf>
    <xf numFmtId="9" fontId="0" fillId="3" borderId="0" xfId="1" applyFont="1" applyFill="1" applyAlignment="1">
      <alignment vertical="center"/>
    </xf>
    <xf numFmtId="0" fontId="0" fillId="3" borderId="0" xfId="0" applyFill="1" applyAlignment="1">
      <alignment vertical="center" wrapText="1"/>
    </xf>
    <xf numFmtId="0" fontId="10" fillId="3" borderId="0" xfId="3" applyFont="1" applyFill="1" applyAlignment="1">
      <alignment horizontal="centerContinuous"/>
    </xf>
    <xf numFmtId="0" fontId="11" fillId="3" borderId="0" xfId="3" applyFont="1" applyFill="1"/>
    <xf numFmtId="0" fontId="4" fillId="3" borderId="0" xfId="3" applyFont="1" applyFill="1" applyAlignment="1">
      <alignment horizontal="center"/>
    </xf>
    <xf numFmtId="0" fontId="8" fillId="3" borderId="0" xfId="3" applyFont="1" applyFill="1" applyAlignment="1">
      <alignment horizontal="center"/>
    </xf>
    <xf numFmtId="0" fontId="9" fillId="3" borderId="0" xfId="3" applyFill="1"/>
    <xf numFmtId="0" fontId="12" fillId="3" borderId="0" xfId="3" applyFont="1" applyFill="1" applyAlignment="1">
      <alignment horizontal="left"/>
    </xf>
    <xf numFmtId="0" fontId="8" fillId="3" borderId="0" xfId="3" applyFont="1" applyFill="1"/>
    <xf numFmtId="0" fontId="13" fillId="3" borderId="0" xfId="3" applyFont="1" applyFill="1" applyAlignment="1">
      <alignment horizontal="left"/>
    </xf>
    <xf numFmtId="0" fontId="4" fillId="3" borderId="0" xfId="3" applyFont="1" applyFill="1"/>
    <xf numFmtId="166" fontId="8" fillId="3" borderId="0" xfId="4" applyFont="1" applyFill="1" applyAlignment="1">
      <alignment horizontal="left"/>
    </xf>
    <xf numFmtId="166" fontId="9" fillId="3" borderId="0" xfId="4" applyFont="1" applyFill="1" applyAlignment="1">
      <alignment horizontal="center"/>
    </xf>
    <xf numFmtId="43" fontId="9" fillId="3" borderId="0" xfId="3" applyNumberFormat="1" applyFill="1"/>
    <xf numFmtId="166" fontId="8" fillId="3" borderId="0" xfId="4" applyFont="1" applyFill="1" applyBorder="1" applyAlignment="1">
      <alignment horizontal="center"/>
    </xf>
    <xf numFmtId="2" fontId="8" fillId="3" borderId="0" xfId="3" applyNumberFormat="1" applyFont="1" applyFill="1"/>
    <xf numFmtId="0" fontId="8" fillId="3" borderId="3" xfId="3" applyFont="1" applyFill="1" applyBorder="1"/>
    <xf numFmtId="166" fontId="8" fillId="3" borderId="3" xfId="4" applyFont="1" applyFill="1" applyBorder="1" applyAlignment="1">
      <alignment horizontal="center"/>
    </xf>
    <xf numFmtId="2" fontId="14" fillId="3" borderId="0" xfId="3" applyNumberFormat="1" applyFont="1" applyFill="1"/>
    <xf numFmtId="0" fontId="9" fillId="3" borderId="0" xfId="3" applyFill="1" applyAlignment="1">
      <alignment horizontal="center"/>
    </xf>
    <xf numFmtId="0" fontId="15" fillId="3" borderId="0" xfId="3" applyFont="1" applyFill="1" applyAlignment="1">
      <alignment horizontal="right"/>
    </xf>
    <xf numFmtId="0" fontId="15" fillId="3" borderId="0" xfId="3" applyFont="1" applyFill="1" applyAlignment="1">
      <alignment horizontal="center"/>
    </xf>
    <xf numFmtId="37" fontId="8" fillId="3" borderId="0" xfId="6" applyNumberFormat="1" applyFont="1" applyFill="1" applyAlignment="1">
      <alignment vertical="center"/>
    </xf>
    <xf numFmtId="37" fontId="0" fillId="3" borderId="0" xfId="0" applyNumberFormat="1" applyFill="1"/>
    <xf numFmtId="0" fontId="6" fillId="3" borderId="0" xfId="0" applyFont="1" applyFill="1" applyAlignment="1">
      <alignment horizontal="centerContinuous" vertical="center"/>
    </xf>
    <xf numFmtId="0" fontId="6" fillId="3" borderId="0" xfId="0" applyFont="1" applyFill="1" applyAlignment="1">
      <alignment horizontal="center" vertical="center"/>
    </xf>
    <xf numFmtId="169" fontId="17" fillId="3" borderId="1" xfId="2" applyNumberFormat="1" applyFont="1" applyFill="1" applyBorder="1" applyAlignment="1">
      <alignment horizontal="right" vertical="center"/>
    </xf>
    <xf numFmtId="169" fontId="17" fillId="3" borderId="0" xfId="2" applyNumberFormat="1" applyFont="1" applyFill="1" applyAlignment="1">
      <alignment horizontal="right" vertical="center"/>
    </xf>
    <xf numFmtId="9" fontId="17" fillId="3" borderId="0" xfId="1" applyFont="1" applyFill="1" applyAlignment="1">
      <alignment horizontal="right" vertical="center"/>
    </xf>
    <xf numFmtId="43" fontId="18" fillId="3" borderId="0" xfId="2" applyFont="1" applyFill="1" applyAlignment="1">
      <alignment horizontal="right"/>
    </xf>
    <xf numFmtId="165" fontId="8" fillId="3" borderId="0" xfId="6" applyNumberFormat="1" applyFont="1" applyFill="1" applyAlignment="1">
      <alignment vertical="center"/>
    </xf>
    <xf numFmtId="165" fontId="0" fillId="0" borderId="3" xfId="0" applyNumberFormat="1" applyBorder="1" applyAlignment="1">
      <alignment vertical="center"/>
    </xf>
    <xf numFmtId="164" fontId="19" fillId="3" borderId="0" xfId="0" quotePrefix="1" applyNumberFormat="1" applyFont="1" applyFill="1" applyAlignment="1">
      <alignment horizontal="centerContinuous" vertical="center"/>
    </xf>
    <xf numFmtId="0" fontId="19" fillId="3" borderId="0" xfId="0" applyFont="1" applyFill="1" applyAlignment="1">
      <alignment vertical="center"/>
    </xf>
    <xf numFmtId="37" fontId="0" fillId="3" borderId="1" xfId="0" applyNumberFormat="1" applyFill="1" applyBorder="1" applyAlignment="1">
      <alignment vertical="center"/>
    </xf>
    <xf numFmtId="171" fontId="21" fillId="3" borderId="0" xfId="7" applyNumberFormat="1" applyFont="1" applyFill="1" applyAlignment="1">
      <alignment horizontal="left"/>
    </xf>
    <xf numFmtId="5" fontId="8" fillId="3" borderId="0" xfId="6" applyNumberFormat="1" applyFont="1" applyFill="1" applyAlignment="1">
      <alignment vertical="center"/>
    </xf>
    <xf numFmtId="165" fontId="0" fillId="3" borderId="0" xfId="1" applyNumberFormat="1" applyFont="1" applyFill="1" applyAlignment="1">
      <alignment vertical="center"/>
    </xf>
    <xf numFmtId="168" fontId="0" fillId="3" borderId="3" xfId="0" applyNumberFormat="1" applyFill="1" applyBorder="1" applyAlignment="1">
      <alignment vertical="center"/>
    </xf>
    <xf numFmtId="0" fontId="22" fillId="3" borderId="0" xfId="0" applyFont="1" applyFill="1" applyAlignment="1">
      <alignment vertical="center"/>
    </xf>
    <xf numFmtId="168" fontId="8" fillId="3" borderId="0" xfId="6" applyNumberFormat="1" applyFont="1" applyFill="1" applyAlignment="1">
      <alignment vertical="center"/>
    </xf>
    <xf numFmtId="164" fontId="6" fillId="3" borderId="0" xfId="0" quotePrefix="1" applyNumberFormat="1" applyFont="1" applyFill="1" applyAlignment="1">
      <alignment vertical="center"/>
    </xf>
    <xf numFmtId="0" fontId="6" fillId="3" borderId="0" xfId="0" applyFont="1" applyFill="1" applyAlignment="1">
      <alignment vertical="center"/>
    </xf>
    <xf numFmtId="10" fontId="0" fillId="3" borderId="0" xfId="0" applyNumberFormat="1" applyFill="1" applyAlignment="1">
      <alignment vertical="center"/>
    </xf>
    <xf numFmtId="10" fontId="0" fillId="3" borderId="3" xfId="0" applyNumberFormat="1" applyFill="1" applyBorder="1" applyAlignment="1">
      <alignment vertical="center"/>
    </xf>
    <xf numFmtId="10" fontId="0" fillId="3" borderId="2" xfId="1" applyNumberFormat="1" applyFont="1" applyFill="1" applyBorder="1" applyAlignment="1">
      <alignment vertical="center"/>
    </xf>
    <xf numFmtId="9" fontId="0" fillId="3" borderId="3" xfId="1" applyFont="1" applyFill="1" applyBorder="1" applyAlignment="1">
      <alignment vertical="center"/>
    </xf>
    <xf numFmtId="167" fontId="0" fillId="3" borderId="3" xfId="1" applyNumberFormat="1" applyFont="1" applyFill="1" applyBorder="1" applyAlignment="1">
      <alignment vertical="center"/>
    </xf>
    <xf numFmtId="9" fontId="8" fillId="3" borderId="3" xfId="1" applyFont="1" applyFill="1" applyBorder="1" applyAlignment="1">
      <alignment vertical="center"/>
    </xf>
    <xf numFmtId="9" fontId="17" fillId="3" borderId="1" xfId="1" applyFont="1" applyFill="1" applyBorder="1" applyAlignment="1">
      <alignment horizontal="right" vertical="center"/>
    </xf>
    <xf numFmtId="9" fontId="8" fillId="3" borderId="0" xfId="1" applyFont="1" applyFill="1" applyAlignment="1">
      <alignment vertical="center"/>
    </xf>
    <xf numFmtId="9" fontId="0" fillId="0" borderId="3" xfId="1" applyFont="1" applyBorder="1" applyAlignment="1">
      <alignment vertical="center"/>
    </xf>
    <xf numFmtId="9" fontId="0" fillId="3" borderId="1" xfId="1" applyFont="1" applyFill="1" applyBorder="1" applyAlignment="1">
      <alignment vertical="center"/>
    </xf>
    <xf numFmtId="9" fontId="0" fillId="0" borderId="0" xfId="1" applyFont="1" applyFill="1" applyAlignment="1">
      <alignment vertical="center"/>
    </xf>
    <xf numFmtId="9" fontId="0" fillId="3" borderId="0" xfId="1" applyFont="1" applyFill="1" applyBorder="1" applyAlignment="1">
      <alignment vertical="center"/>
    </xf>
    <xf numFmtId="0" fontId="19" fillId="3" borderId="0" xfId="0" applyFont="1" applyFill="1" applyAlignment="1">
      <alignment horizontal="right"/>
    </xf>
    <xf numFmtId="0" fontId="14" fillId="3" borderId="0" xfId="3" applyFont="1" applyFill="1" applyAlignment="1">
      <alignment horizontal="right"/>
    </xf>
    <xf numFmtId="9" fontId="9" fillId="3" borderId="0" xfId="1" applyFont="1" applyFill="1" applyAlignment="1">
      <alignment horizontal="right"/>
    </xf>
    <xf numFmtId="166" fontId="9" fillId="3" borderId="0" xfId="4" applyFont="1" applyFill="1" applyAlignment="1">
      <alignment horizontal="right"/>
    </xf>
    <xf numFmtId="9" fontId="8" fillId="3" borderId="3" xfId="1" applyFont="1" applyFill="1" applyBorder="1" applyAlignment="1">
      <alignment horizontal="right"/>
    </xf>
    <xf numFmtId="0" fontId="0" fillId="3" borderId="0" xfId="0" applyFill="1" applyAlignment="1">
      <alignment horizontal="left" vertical="center" wrapText="1"/>
    </xf>
    <xf numFmtId="0" fontId="22" fillId="0" borderId="0" xfId="0" applyFont="1" applyAlignment="1">
      <alignment horizontal="left" vertical="center" wrapText="1"/>
    </xf>
  </cellXfs>
  <cellStyles count="8">
    <cellStyle name="60% - Accent4 2" xfId="6" xr:uid="{93040DCC-8163-431A-B1BB-5047DF4445F6}"/>
    <cellStyle name="Comma 2" xfId="2" xr:uid="{8C9D7825-015D-4884-AFF3-0906A6990EE7}"/>
    <cellStyle name="Comma 2 2" xfId="4" xr:uid="{7003606E-84C5-4E5E-AD57-D10DBF4A7A41}"/>
    <cellStyle name="Comma 2 2 2" xfId="5" xr:uid="{E01C6B29-C22B-4DED-BBE0-8CF06C1C272C}"/>
    <cellStyle name="Normal" xfId="0" builtinId="0"/>
    <cellStyle name="Normal 2" xfId="3" xr:uid="{2C094E1D-B783-4754-A0F9-E3086DD3308A}"/>
    <cellStyle name="Normal_2000 draft YUB Schedules with final adjustments" xfId="7" xr:uid="{5C1102F4-4DFB-40FF-898D-22BAC7EF742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2</xdr:col>
          <xdr:colOff>0</xdr:colOff>
          <xdr:row>0</xdr:row>
          <xdr:rowOff>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C00-0000013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F00-0000014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8433" name="Button 1" hidden="1">
              <a:extLst>
                <a:ext uri="{63B3BB69-23CF-44E3-9099-C40C66FF867C}">
                  <a14:compatExt spid="_x0000_s18433"/>
                </a:ext>
                <a:ext uri="{FF2B5EF4-FFF2-40B4-BE49-F238E27FC236}">
                  <a16:creationId xmlns:a16="http://schemas.microsoft.com/office/drawing/2014/main" id="{00000000-0008-0000-1100-0000014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1200-0000015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trlProp" Target="../ctrlProps/ctrlProp1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trlProp" Target="../ctrlProps/ctrlProp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trlProp" Target="../ctrlProps/ctrlProp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trlProp" Target="../ctrlProps/ctrlProp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trlProp" Target="../ctrlProps/ctrlProp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trlProp" Target="../ctrlProps/ctrlProp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6767-4E4F-4FC8-8CCD-A03A2F48B929}">
  <sheetPr>
    <pageSetUpPr fitToPage="1"/>
  </sheetPr>
  <dimension ref="B1:K15"/>
  <sheetViews>
    <sheetView tabSelected="1" view="pageBreakPreview" zoomScale="85" zoomScaleNormal="100" zoomScaleSheetLayoutView="85" workbookViewId="0">
      <pane xSplit="2" topLeftCell="C1" activePane="topRight" state="frozen"/>
      <selection pane="topRight" activeCell="D12" sqref="D12"/>
    </sheetView>
  </sheetViews>
  <sheetFormatPr defaultColWidth="9.1796875" defaultRowHeight="12.5" x14ac:dyDescent="0.25"/>
  <cols>
    <col min="1" max="1" width="9.1796875" style="4"/>
    <col min="2" max="2" width="31.54296875" style="4" customWidth="1"/>
    <col min="3" max="3" width="11.453125" style="4" customWidth="1"/>
    <col min="4" max="4" width="9.81640625" style="4" customWidth="1"/>
    <col min="5" max="5" width="9.1796875" style="4" customWidth="1"/>
    <col min="6" max="6" width="11.453125" style="4" customWidth="1"/>
    <col min="7" max="7" width="10.1796875" style="4" customWidth="1"/>
    <col min="8" max="8" width="9" style="4" customWidth="1"/>
    <col min="9" max="9" width="11.453125" style="4" customWidth="1"/>
    <col min="10" max="10" width="10.1796875" style="4" customWidth="1"/>
    <col min="11" max="11" width="9" style="4" customWidth="1"/>
    <col min="12" max="16384" width="9.1796875" style="4"/>
  </cols>
  <sheetData>
    <row r="1" spans="2:11" x14ac:dyDescent="0.25">
      <c r="K1" s="83" t="s">
        <v>139</v>
      </c>
    </row>
    <row r="2" spans="2:11" x14ac:dyDescent="0.25">
      <c r="K2" s="83" t="s">
        <v>138</v>
      </c>
    </row>
    <row r="3" spans="2:11" s="2" customFormat="1" ht="15" x14ac:dyDescent="0.3">
      <c r="B3" s="1" t="s">
        <v>0</v>
      </c>
      <c r="C3" s="1"/>
      <c r="D3" s="1"/>
      <c r="E3" s="1"/>
      <c r="F3" s="1"/>
      <c r="G3" s="1"/>
      <c r="H3" s="1"/>
      <c r="I3" s="1"/>
      <c r="J3" s="1"/>
      <c r="K3" s="1"/>
    </row>
    <row r="4" spans="2:11" s="2" customFormat="1" ht="15" x14ac:dyDescent="0.3">
      <c r="B4" s="1" t="s">
        <v>1</v>
      </c>
      <c r="C4" s="1"/>
      <c r="D4" s="1"/>
      <c r="E4" s="1"/>
      <c r="F4" s="1"/>
      <c r="G4" s="1"/>
      <c r="H4" s="1"/>
      <c r="I4" s="1"/>
      <c r="J4" s="1"/>
      <c r="K4" s="1"/>
    </row>
    <row r="5" spans="2:11" ht="15.75" customHeight="1" x14ac:dyDescent="0.25">
      <c r="B5" s="3" t="s">
        <v>2</v>
      </c>
      <c r="C5" s="3"/>
      <c r="D5" s="3"/>
      <c r="E5" s="3"/>
      <c r="F5" s="3"/>
      <c r="G5" s="3"/>
      <c r="H5" s="3"/>
      <c r="I5" s="3"/>
      <c r="J5" s="3"/>
      <c r="K5" s="3"/>
    </row>
    <row r="6" spans="2:11" ht="11.25" customHeight="1" x14ac:dyDescent="0.25">
      <c r="B6" s="5"/>
      <c r="C6" s="7"/>
      <c r="D6" s="7"/>
      <c r="E6" s="7"/>
      <c r="F6" s="7"/>
      <c r="G6" s="7"/>
      <c r="H6" s="7"/>
      <c r="I6" s="7"/>
      <c r="J6" s="7"/>
      <c r="K6" s="7"/>
    </row>
    <row r="7" spans="2:11" s="8" customFormat="1" x14ac:dyDescent="0.25">
      <c r="C7" s="9"/>
      <c r="D7" s="9"/>
      <c r="E7" s="9"/>
      <c r="F7" s="9"/>
      <c r="G7" s="9"/>
      <c r="H7" s="9"/>
      <c r="I7" s="9"/>
      <c r="J7" s="9"/>
      <c r="K7" s="9"/>
    </row>
    <row r="8" spans="2:11" s="8" customFormat="1" ht="25" x14ac:dyDescent="0.25">
      <c r="C8" s="10" t="s">
        <v>3</v>
      </c>
      <c r="D8" s="10" t="s">
        <v>4</v>
      </c>
      <c r="E8" s="10" t="s">
        <v>5</v>
      </c>
      <c r="F8" s="10" t="s">
        <v>6</v>
      </c>
      <c r="G8" s="10" t="s">
        <v>7</v>
      </c>
      <c r="H8" s="10" t="s">
        <v>5</v>
      </c>
      <c r="I8" s="10" t="s">
        <v>8</v>
      </c>
      <c r="J8" s="10" t="s">
        <v>9</v>
      </c>
      <c r="K8" s="10" t="s">
        <v>5</v>
      </c>
    </row>
    <row r="9" spans="2:11" s="8" customFormat="1" ht="22.5" customHeight="1" x14ac:dyDescent="0.25">
      <c r="B9" s="8" t="s">
        <v>10</v>
      </c>
      <c r="C9" s="12">
        <v>2459.9695999999999</v>
      </c>
      <c r="D9" s="12">
        <v>2459.9695999999999</v>
      </c>
      <c r="E9" s="14">
        <f>D9/C9-1</f>
        <v>0</v>
      </c>
      <c r="F9" s="12">
        <v>2677.1101794662031</v>
      </c>
      <c r="G9" s="12">
        <v>5347.8645597474069</v>
      </c>
      <c r="H9" s="14">
        <f>G9/F9-1</f>
        <v>0.99762587313972007</v>
      </c>
      <c r="I9" s="12">
        <v>15882.070192506908</v>
      </c>
      <c r="J9" s="12">
        <v>12666.974316157601</v>
      </c>
      <c r="K9" s="14">
        <f>J9/I9-1</f>
        <v>-0.20243556648340311</v>
      </c>
    </row>
    <row r="10" spans="2:11" s="8" customFormat="1" ht="22.5" customHeight="1" x14ac:dyDescent="0.25">
      <c r="B10" s="8" t="s">
        <v>11</v>
      </c>
      <c r="C10" s="15">
        <v>22452.189478612992</v>
      </c>
      <c r="D10" s="15">
        <v>22475.77865586667</v>
      </c>
      <c r="E10" s="14">
        <f t="shared" ref="E10:E12" si="0">D10/C10-1</f>
        <v>1.0506403963919109E-3</v>
      </c>
      <c r="F10" s="15">
        <v>22124.822655638265</v>
      </c>
      <c r="G10" s="15">
        <v>23497.039069099999</v>
      </c>
      <c r="H10" s="14">
        <f t="shared" ref="H10:H12" si="1">G10/F10-1</f>
        <v>6.2021577972379394E-2</v>
      </c>
      <c r="I10" s="15">
        <v>28574.831470062556</v>
      </c>
      <c r="J10" s="15">
        <v>28666.514590000002</v>
      </c>
      <c r="K10" s="14">
        <f>J10/I10-1</f>
        <v>3.2085270575785696E-3</v>
      </c>
    </row>
    <row r="11" spans="2:11" s="8" customFormat="1" ht="22.5" customHeight="1" x14ac:dyDescent="0.25">
      <c r="B11" s="8" t="s">
        <v>12</v>
      </c>
      <c r="C11" s="16">
        <v>10847.655547999999</v>
      </c>
      <c r="D11" s="16">
        <v>10847.655547999999</v>
      </c>
      <c r="E11" s="14">
        <f t="shared" si="0"/>
        <v>0</v>
      </c>
      <c r="F11" s="16">
        <v>11141.478577999998</v>
      </c>
      <c r="G11" s="16">
        <v>11104.378438</v>
      </c>
      <c r="H11" s="14">
        <f t="shared" si="1"/>
        <v>-3.3299117114722332E-3</v>
      </c>
      <c r="I11" s="16">
        <v>12631.387442442705</v>
      </c>
      <c r="J11" s="16">
        <v>13692.115739361112</v>
      </c>
      <c r="K11" s="14">
        <f>J11/I11-1</f>
        <v>8.3975596643822037E-2</v>
      </c>
    </row>
    <row r="12" spans="2:11" s="8" customFormat="1" ht="22.5" customHeight="1" x14ac:dyDescent="0.25">
      <c r="B12" s="8" t="s">
        <v>13</v>
      </c>
      <c r="C12" s="16">
        <v>13441.833155764751</v>
      </c>
      <c r="D12" s="16">
        <v>13583.504397232038</v>
      </c>
      <c r="E12" s="14">
        <f t="shared" si="0"/>
        <v>1.0539577438999137E-2</v>
      </c>
      <c r="F12" s="16">
        <v>13850.151410906266</v>
      </c>
      <c r="G12" s="16">
        <v>12109.896913524302</v>
      </c>
      <c r="H12" s="14">
        <f t="shared" si="1"/>
        <v>-0.12564877059839252</v>
      </c>
      <c r="I12" s="16">
        <v>16160.586440526487</v>
      </c>
      <c r="J12" s="16">
        <v>16447.850906836211</v>
      </c>
      <c r="K12" s="14">
        <f>J12/I12-1</f>
        <v>1.7775621408721909E-2</v>
      </c>
    </row>
    <row r="13" spans="2:11" s="8" customFormat="1" ht="22.5" customHeight="1" x14ac:dyDescent="0.25">
      <c r="B13" s="8" t="s">
        <v>14</v>
      </c>
      <c r="C13" s="17">
        <f t="shared" ref="C13:G13" si="2">SUM(C9:C12)</f>
        <v>49201.647782377739</v>
      </c>
      <c r="D13" s="17">
        <f>SUM(D9:D12)</f>
        <v>49366.908201098704</v>
      </c>
      <c r="E13" s="73">
        <f>D13/C13-1</f>
        <v>3.3588391074201862E-3</v>
      </c>
      <c r="F13" s="17">
        <f t="shared" si="2"/>
        <v>49793.562824010733</v>
      </c>
      <c r="G13" s="17">
        <f t="shared" si="2"/>
        <v>52059.178980371704</v>
      </c>
      <c r="H13" s="73">
        <f>G13/F13-1</f>
        <v>4.5500181707593734E-2</v>
      </c>
      <c r="I13" s="17">
        <f>SUM(I9:I12)</f>
        <v>73248.875545538656</v>
      </c>
      <c r="J13" s="17">
        <f t="shared" ref="J13" si="3">SUM(J9:J12)</f>
        <v>71473.455552354921</v>
      </c>
      <c r="K13" s="73">
        <f>J13/I13-1</f>
        <v>-2.4238187684942125E-2</v>
      </c>
    </row>
    <row r="14" spans="2:11" s="8" customFormat="1" x14ac:dyDescent="0.25"/>
    <row r="15" spans="2:11" s="8" customFormat="1" x14ac:dyDescent="0.25"/>
  </sheetData>
  <pageMargins left="0.7" right="0.7" top="0.75" bottom="0.75" header="0.3" footer="0.3"/>
  <pageSetup scale="9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CBCE6-B957-4F93-B165-ACF8DD42A88F}">
  <sheetPr>
    <pageSetUpPr fitToPage="1"/>
  </sheetPr>
  <dimension ref="B1:K14"/>
  <sheetViews>
    <sheetView view="pageBreakPreview" zoomScale="85" zoomScaleNormal="100" zoomScaleSheetLayoutView="85" workbookViewId="0">
      <pane ySplit="3" topLeftCell="A4" activePane="bottomLeft" state="frozen"/>
      <selection activeCell="J1" sqref="J1"/>
      <selection pane="bottomLeft" activeCell="E1" sqref="E1"/>
    </sheetView>
  </sheetViews>
  <sheetFormatPr defaultColWidth="9.1796875" defaultRowHeight="12.5" x14ac:dyDescent="0.25"/>
  <cols>
    <col min="1" max="1" width="9.1796875" style="4"/>
    <col min="2" max="2" width="29.453125" style="4" customWidth="1"/>
    <col min="3" max="4" width="11.453125" style="4" customWidth="1"/>
    <col min="5" max="5" width="10" style="4" customWidth="1"/>
    <col min="6" max="7" width="11.453125" style="4" customWidth="1"/>
    <col min="8" max="8" width="9.81640625" style="4" customWidth="1"/>
    <col min="9" max="10" width="11.453125" style="4" customWidth="1"/>
    <col min="11" max="11" width="8.54296875" style="4" customWidth="1"/>
    <col min="12" max="16384" width="9.1796875" style="4"/>
  </cols>
  <sheetData>
    <row r="1" spans="2:11" x14ac:dyDescent="0.25">
      <c r="K1" s="83" t="s">
        <v>139</v>
      </c>
    </row>
    <row r="2" spans="2:11" x14ac:dyDescent="0.25">
      <c r="K2" s="83" t="s">
        <v>138</v>
      </c>
    </row>
    <row r="3" spans="2:11" s="2" customFormat="1" ht="15" x14ac:dyDescent="0.3">
      <c r="B3" s="20" t="s">
        <v>72</v>
      </c>
      <c r="C3" s="20"/>
      <c r="D3" s="20"/>
      <c r="E3" s="20"/>
      <c r="F3" s="20"/>
      <c r="G3" s="20"/>
      <c r="H3" s="20"/>
      <c r="I3" s="20"/>
      <c r="J3" s="20"/>
      <c r="K3" s="20"/>
    </row>
    <row r="4" spans="2:11" s="2" customFormat="1" ht="15" x14ac:dyDescent="0.3">
      <c r="B4" s="20" t="s">
        <v>73</v>
      </c>
      <c r="C4" s="20"/>
      <c r="D4" s="20"/>
      <c r="E4" s="20"/>
      <c r="F4" s="20"/>
      <c r="G4" s="20"/>
      <c r="H4" s="20"/>
      <c r="I4" s="20"/>
      <c r="J4" s="20"/>
      <c r="K4" s="20"/>
    </row>
    <row r="5" spans="2:11" ht="15.75" customHeight="1" x14ac:dyDescent="0.25">
      <c r="B5" s="21" t="s">
        <v>2</v>
      </c>
      <c r="C5" s="21"/>
      <c r="D5" s="21"/>
      <c r="E5" s="21"/>
      <c r="F5" s="21"/>
      <c r="G5" s="21"/>
      <c r="H5" s="21"/>
      <c r="I5" s="21"/>
      <c r="J5" s="21"/>
      <c r="K5" s="21"/>
    </row>
    <row r="6" spans="2:11" ht="11.25" customHeight="1" x14ac:dyDescent="0.25">
      <c r="B6" s="22"/>
      <c r="C6" s="24"/>
      <c r="D6" s="24"/>
      <c r="E6" s="24"/>
      <c r="F6" s="24"/>
      <c r="G6" s="24"/>
      <c r="H6" s="24"/>
      <c r="I6" s="24"/>
      <c r="J6" s="24"/>
      <c r="K6" s="24"/>
    </row>
    <row r="7" spans="2:11" s="8" customFormat="1" x14ac:dyDescent="0.25">
      <c r="C7" s="9"/>
      <c r="D7" s="9"/>
      <c r="E7" s="9"/>
      <c r="F7" s="9"/>
      <c r="G7" s="9"/>
      <c r="H7" s="9"/>
      <c r="I7" s="9"/>
      <c r="J7" s="9"/>
      <c r="K7" s="9"/>
    </row>
    <row r="8" spans="2:11" s="8" customFormat="1" ht="25" x14ac:dyDescent="0.25">
      <c r="C8" s="10" t="s">
        <v>3</v>
      </c>
      <c r="D8" s="10" t="s">
        <v>4</v>
      </c>
      <c r="E8" s="10" t="s">
        <v>5</v>
      </c>
      <c r="F8" s="10" t="s">
        <v>6</v>
      </c>
      <c r="G8" s="10" t="s">
        <v>7</v>
      </c>
      <c r="H8" s="10" t="s">
        <v>5</v>
      </c>
      <c r="I8" s="10" t="s">
        <v>8</v>
      </c>
      <c r="J8" s="10" t="s">
        <v>9</v>
      </c>
      <c r="K8" s="10" t="s">
        <v>5</v>
      </c>
    </row>
    <row r="9" spans="2:11" s="8" customFormat="1" ht="22.5" customHeight="1" x14ac:dyDescent="0.25">
      <c r="B9" s="8" t="s">
        <v>23</v>
      </c>
      <c r="C9" s="12">
        <v>466.26384999999999</v>
      </c>
      <c r="D9" s="12">
        <v>466.26384999999999</v>
      </c>
      <c r="E9" s="28">
        <f>D9/C9-1</f>
        <v>0</v>
      </c>
      <c r="F9" s="12">
        <v>395.47867129707276</v>
      </c>
      <c r="G9" s="12">
        <v>350.69530000000003</v>
      </c>
      <c r="H9" s="28">
        <f>G9/F9-1</f>
        <v>-0.11323839829388094</v>
      </c>
      <c r="I9" s="12">
        <v>371.94771097494993</v>
      </c>
      <c r="J9" s="12">
        <v>274.59100000000001</v>
      </c>
      <c r="K9" s="28">
        <f>J9/I9-1</f>
        <v>-0.26174838049079086</v>
      </c>
    </row>
    <row r="10" spans="2:11" s="8" customFormat="1" ht="22.5" customHeight="1" x14ac:dyDescent="0.25">
      <c r="B10" s="8" t="s">
        <v>74</v>
      </c>
      <c r="C10" s="15">
        <v>539.55666999999994</v>
      </c>
      <c r="D10" s="15">
        <v>539.55667500000004</v>
      </c>
      <c r="E10" s="28">
        <f t="shared" ref="E10:E13" si="0">D10/C10-1</f>
        <v>9.2668672735385371E-9</v>
      </c>
      <c r="F10" s="15">
        <v>504.29700000000014</v>
      </c>
      <c r="G10" s="15">
        <v>553.13469000000009</v>
      </c>
      <c r="H10" s="28">
        <f t="shared" ref="H10:H12" si="1">G10/F10-1</f>
        <v>9.6843110309995817E-2</v>
      </c>
      <c r="I10" s="15">
        <v>555.16999999999996</v>
      </c>
      <c r="J10" s="15">
        <v>520.78252000000009</v>
      </c>
      <c r="K10" s="28">
        <f t="shared" ref="K10:K12" si="2">J10/I10-1</f>
        <v>-6.1940450672766656E-2</v>
      </c>
    </row>
    <row r="11" spans="2:11" s="8" customFormat="1" ht="30.75" customHeight="1" x14ac:dyDescent="0.25">
      <c r="B11" s="29" t="s">
        <v>75</v>
      </c>
      <c r="C11" s="15">
        <v>593.10811000000001</v>
      </c>
      <c r="D11" s="15">
        <v>593.10811000000001</v>
      </c>
      <c r="E11" s="28">
        <f t="shared" si="0"/>
        <v>0</v>
      </c>
      <c r="F11" s="15">
        <v>508.40421180000027</v>
      </c>
      <c r="G11" s="15">
        <v>666.65571</v>
      </c>
      <c r="H11" s="28">
        <f t="shared" si="1"/>
        <v>0.31127102122091355</v>
      </c>
      <c r="I11" s="15">
        <v>597.96699999999998</v>
      </c>
      <c r="J11" s="15">
        <v>664.8626999999999</v>
      </c>
      <c r="K11" s="28">
        <f t="shared" si="2"/>
        <v>0.11187189259607955</v>
      </c>
    </row>
    <row r="12" spans="2:11" s="8" customFormat="1" ht="22.5" customHeight="1" x14ac:dyDescent="0.25">
      <c r="B12" s="8" t="s">
        <v>76</v>
      </c>
      <c r="C12" s="15">
        <v>173.00427000000002</v>
      </c>
      <c r="D12" s="15">
        <v>173.00427000000002</v>
      </c>
      <c r="E12" s="28">
        <f t="shared" si="0"/>
        <v>0</v>
      </c>
      <c r="F12" s="15">
        <v>206.75999999999996</v>
      </c>
      <c r="G12" s="15">
        <v>175.63203999999999</v>
      </c>
      <c r="H12" s="28">
        <f t="shared" si="1"/>
        <v>-0.15055117043915645</v>
      </c>
      <c r="I12" s="15">
        <v>237.96999999999989</v>
      </c>
      <c r="J12" s="15">
        <v>167.37977999999998</v>
      </c>
      <c r="K12" s="28">
        <f t="shared" si="2"/>
        <v>-0.29663495398579631</v>
      </c>
    </row>
    <row r="13" spans="2:11" s="8" customFormat="1" ht="22.5" customHeight="1" thickBot="1" x14ac:dyDescent="0.3">
      <c r="B13" s="8" t="s">
        <v>77</v>
      </c>
      <c r="C13" s="26">
        <f t="shared" ref="C13:G13" si="3">SUM(C9:C12)</f>
        <v>1771.9328999999998</v>
      </c>
      <c r="D13" s="26">
        <f t="shared" si="3"/>
        <v>1771.9329050000001</v>
      </c>
      <c r="E13" s="74">
        <f t="shared" si="0"/>
        <v>2.8217774783456662E-9</v>
      </c>
      <c r="F13" s="26">
        <f t="shared" si="3"/>
        <v>1614.9398830970731</v>
      </c>
      <c r="G13" s="26">
        <f t="shared" si="3"/>
        <v>1746.1177400000001</v>
      </c>
      <c r="H13" s="74">
        <f>G13/F13-1</f>
        <v>8.1227702824057335E-2</v>
      </c>
      <c r="I13" s="26">
        <f t="shared" ref="I13" si="4">SUM(I9:I12)</f>
        <v>1763.0547109749496</v>
      </c>
      <c r="J13" s="26">
        <f t="shared" ref="J13" si="5">SUM(J9:J12)</f>
        <v>1627.616</v>
      </c>
      <c r="K13" s="74">
        <f>J13/I13-1</f>
        <v>-7.6820481027530585E-2</v>
      </c>
    </row>
    <row r="14" spans="2:11" s="8" customFormat="1" ht="22.5" customHeight="1" thickTop="1" x14ac:dyDescent="0.25"/>
  </sheetData>
  <pageMargins left="0.7" right="0.7" top="0.75" bottom="0.75" header="0.3" footer="0.3"/>
  <pageSetup scale="9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B06EC-6632-46AB-B637-5E2EB826C94C}">
  <sheetPr>
    <pageSetUpPr fitToPage="1"/>
  </sheetPr>
  <dimension ref="B1:K28"/>
  <sheetViews>
    <sheetView view="pageBreakPreview" zoomScale="70" zoomScaleNormal="100" zoomScaleSheetLayoutView="70" workbookViewId="0">
      <pane ySplit="3" topLeftCell="A4" activePane="bottomLeft" state="frozen"/>
      <selection activeCell="J1" sqref="J1"/>
      <selection pane="bottomLeft" activeCell="J1" sqref="J1"/>
    </sheetView>
  </sheetViews>
  <sheetFormatPr defaultColWidth="9.1796875" defaultRowHeight="12.5" x14ac:dyDescent="0.25"/>
  <cols>
    <col min="1" max="1" width="9.1796875" style="4"/>
    <col min="2" max="2" width="24.453125" style="4" customWidth="1"/>
    <col min="3" max="3" width="11.453125" style="4" customWidth="1"/>
    <col min="4" max="5" width="10.1796875" style="4" customWidth="1"/>
    <col min="6" max="6" width="11.453125" style="4" customWidth="1"/>
    <col min="7" max="8" width="9.54296875" style="4" customWidth="1"/>
    <col min="9" max="10" width="11.453125" style="4" customWidth="1"/>
    <col min="11" max="11" width="9.1796875" style="4" customWidth="1"/>
    <col min="12" max="16384" width="9.1796875" style="4"/>
  </cols>
  <sheetData>
    <row r="1" spans="2:11" x14ac:dyDescent="0.25">
      <c r="K1" s="83" t="s">
        <v>139</v>
      </c>
    </row>
    <row r="2" spans="2:11" x14ac:dyDescent="0.25">
      <c r="K2" s="83" t="s">
        <v>138</v>
      </c>
    </row>
    <row r="3" spans="2:11" s="2" customFormat="1" ht="15" x14ac:dyDescent="0.3">
      <c r="B3" s="20" t="s">
        <v>78</v>
      </c>
      <c r="C3" s="20"/>
      <c r="D3" s="20"/>
      <c r="E3" s="20"/>
      <c r="F3" s="20"/>
      <c r="G3" s="20"/>
      <c r="H3" s="20"/>
      <c r="I3" s="20"/>
      <c r="J3" s="20"/>
      <c r="K3" s="20"/>
    </row>
    <row r="4" spans="2:11" s="2" customFormat="1" ht="15" x14ac:dyDescent="0.3">
      <c r="B4" s="20" t="s">
        <v>28</v>
      </c>
      <c r="C4" s="20"/>
      <c r="D4" s="20"/>
      <c r="E4" s="20"/>
      <c r="F4" s="20"/>
      <c r="G4" s="20"/>
      <c r="H4" s="20"/>
      <c r="I4" s="20"/>
      <c r="J4" s="20"/>
      <c r="K4" s="20"/>
    </row>
    <row r="5" spans="2:11" ht="15.75" customHeight="1" x14ac:dyDescent="0.25">
      <c r="B5" s="21" t="s">
        <v>2</v>
      </c>
      <c r="C5" s="21"/>
      <c r="D5" s="21"/>
      <c r="E5" s="21"/>
      <c r="F5" s="21"/>
      <c r="G5" s="21"/>
      <c r="H5" s="21"/>
      <c r="I5" s="21"/>
      <c r="J5" s="21"/>
      <c r="K5" s="21"/>
    </row>
    <row r="6" spans="2:11" ht="11.25" customHeight="1" x14ac:dyDescent="0.25">
      <c r="B6" s="22"/>
      <c r="C6" s="24"/>
      <c r="D6" s="24"/>
      <c r="E6" s="24"/>
      <c r="F6" s="24"/>
      <c r="G6" s="24"/>
      <c r="H6" s="24"/>
      <c r="I6" s="24"/>
      <c r="J6" s="24"/>
      <c r="K6" s="24"/>
    </row>
    <row r="7" spans="2:11" s="8" customFormat="1" x14ac:dyDescent="0.25">
      <c r="C7" s="9"/>
      <c r="D7" s="9"/>
      <c r="E7" s="9"/>
      <c r="F7" s="9"/>
      <c r="G7" s="9"/>
      <c r="H7" s="9"/>
      <c r="I7" s="9"/>
      <c r="J7" s="9"/>
      <c r="K7" s="9"/>
    </row>
    <row r="8" spans="2:11" s="8" customFormat="1" ht="25" x14ac:dyDescent="0.25">
      <c r="C8" s="10" t="s">
        <v>3</v>
      </c>
      <c r="D8" s="10" t="s">
        <v>4</v>
      </c>
      <c r="E8" s="10" t="s">
        <v>5</v>
      </c>
      <c r="F8" s="10" t="s">
        <v>6</v>
      </c>
      <c r="G8" s="10" t="s">
        <v>7</v>
      </c>
      <c r="H8" s="10" t="s">
        <v>5</v>
      </c>
      <c r="I8" s="10" t="s">
        <v>8</v>
      </c>
      <c r="J8" s="10" t="s">
        <v>9</v>
      </c>
      <c r="K8" s="10" t="s">
        <v>5</v>
      </c>
    </row>
    <row r="9" spans="2:11" s="8" customFormat="1" ht="22.5" customHeight="1" x14ac:dyDescent="0.25">
      <c r="B9" s="8" t="s">
        <v>23</v>
      </c>
      <c r="C9" s="12">
        <v>5710.8006699999996</v>
      </c>
      <c r="D9" s="12">
        <v>5710.8006300000006</v>
      </c>
      <c r="E9" s="28">
        <f>D9/C9-1</f>
        <v>-7.00427160715833E-9</v>
      </c>
      <c r="F9" s="12">
        <v>5915.6183344305982</v>
      </c>
      <c r="G9" s="12">
        <v>5949.4418099999994</v>
      </c>
      <c r="H9" s="28">
        <f>G9/F9-1</f>
        <v>5.7176568293020313E-3</v>
      </c>
      <c r="I9" s="12">
        <v>6539.2039857640975</v>
      </c>
      <c r="J9" s="12">
        <v>6470.6815399999987</v>
      </c>
      <c r="K9" s="28">
        <f>J9/I9-1</f>
        <v>-1.0478713603868761E-2</v>
      </c>
    </row>
    <row r="10" spans="2:11" s="8" customFormat="1" ht="22.5" customHeight="1" x14ac:dyDescent="0.25">
      <c r="B10" s="8" t="s">
        <v>79</v>
      </c>
      <c r="C10" s="15">
        <v>14.982520000000001</v>
      </c>
      <c r="D10" s="15">
        <v>14.982520000000001</v>
      </c>
      <c r="E10" s="28">
        <f t="shared" ref="E10:E24" si="0">D10/C10-1</f>
        <v>0</v>
      </c>
      <c r="F10" s="15">
        <v>47.85</v>
      </c>
      <c r="G10" s="15">
        <v>47.900810000000007</v>
      </c>
      <c r="H10" s="28">
        <f t="shared" ref="H10:H25" si="1">G10/F10-1</f>
        <v>1.0618599791014649E-3</v>
      </c>
      <c r="I10" s="15">
        <v>84.240000000000038</v>
      </c>
      <c r="J10" s="15">
        <v>92.833210000000008</v>
      </c>
      <c r="K10" s="28">
        <f t="shared" ref="K10:K25" si="2">J10/I10-1</f>
        <v>0.10200866571699874</v>
      </c>
    </row>
    <row r="11" spans="2:11" s="8" customFormat="1" ht="22.5" customHeight="1" x14ac:dyDescent="0.25">
      <c r="B11" s="8" t="s">
        <v>80</v>
      </c>
      <c r="C11" s="15">
        <v>129.6413</v>
      </c>
      <c r="D11" s="15">
        <v>129.37129999999999</v>
      </c>
      <c r="E11" s="28">
        <f t="shared" si="0"/>
        <v>-2.082669643084456E-3</v>
      </c>
      <c r="F11" s="15">
        <v>130.09100000000001</v>
      </c>
      <c r="G11" s="15">
        <v>126.32437</v>
      </c>
      <c r="H11" s="28">
        <f t="shared" si="1"/>
        <v>-2.8953809256597407E-2</v>
      </c>
      <c r="I11" s="15">
        <v>154.99999999999994</v>
      </c>
      <c r="J11" s="15">
        <v>133.69005999999999</v>
      </c>
      <c r="K11" s="28">
        <f t="shared" si="2"/>
        <v>-0.13748348387096754</v>
      </c>
    </row>
    <row r="12" spans="2:11" s="8" customFormat="1" ht="22.5" customHeight="1" x14ac:dyDescent="0.25">
      <c r="B12" s="8" t="s">
        <v>81</v>
      </c>
      <c r="C12" s="15">
        <v>202.72569000000004</v>
      </c>
      <c r="D12" s="15">
        <v>202.72569000000004</v>
      </c>
      <c r="E12" s="28">
        <f t="shared" si="0"/>
        <v>0</v>
      </c>
      <c r="F12" s="15">
        <v>224.74499999999955</v>
      </c>
      <c r="G12" s="15">
        <v>208.08724999999995</v>
      </c>
      <c r="H12" s="28">
        <f t="shared" si="1"/>
        <v>-7.4118445349171891E-2</v>
      </c>
      <c r="I12" s="15">
        <v>240.00500000000039</v>
      </c>
      <c r="J12" s="15">
        <v>201.85516000000001</v>
      </c>
      <c r="K12" s="28">
        <f t="shared" si="2"/>
        <v>-0.15895435511760303</v>
      </c>
    </row>
    <row r="13" spans="2:11" s="8" customFormat="1" ht="22.5" customHeight="1" x14ac:dyDescent="0.25">
      <c r="B13" s="8" t="s">
        <v>82</v>
      </c>
      <c r="C13" s="15">
        <v>252.32316999999998</v>
      </c>
      <c r="D13" s="15">
        <v>252.32316999999998</v>
      </c>
      <c r="E13" s="28">
        <f t="shared" si="0"/>
        <v>0</v>
      </c>
      <c r="F13" s="15">
        <v>238.488</v>
      </c>
      <c r="G13" s="15">
        <v>184.42098000000001</v>
      </c>
      <c r="H13" s="28">
        <f t="shared" si="1"/>
        <v>-0.22670750729596456</v>
      </c>
      <c r="I13" s="15">
        <v>535.09</v>
      </c>
      <c r="J13" s="15">
        <v>391.98776999999995</v>
      </c>
      <c r="K13" s="28">
        <f t="shared" si="2"/>
        <v>-0.26743581453587262</v>
      </c>
    </row>
    <row r="14" spans="2:11" s="8" customFormat="1" ht="22.5" customHeight="1" x14ac:dyDescent="0.25">
      <c r="B14" s="8" t="s">
        <v>83</v>
      </c>
      <c r="C14" s="15">
        <v>660.76257000000032</v>
      </c>
      <c r="D14" s="15">
        <v>656.95169000000033</v>
      </c>
      <c r="E14" s="28">
        <f t="shared" si="0"/>
        <v>-5.7673969032476791E-3</v>
      </c>
      <c r="F14" s="15">
        <v>661.81803999999988</v>
      </c>
      <c r="G14" s="15">
        <v>688.05895000000021</v>
      </c>
      <c r="H14" s="28">
        <f t="shared" si="1"/>
        <v>3.964973514472403E-2</v>
      </c>
      <c r="I14" s="15">
        <v>790.32400000000007</v>
      </c>
      <c r="J14" s="15">
        <v>966.83975999999996</v>
      </c>
      <c r="K14" s="28">
        <f t="shared" si="2"/>
        <v>0.22334607072542378</v>
      </c>
    </row>
    <row r="15" spans="2:11" s="8" customFormat="1" ht="22.5" customHeight="1" x14ac:dyDescent="0.25">
      <c r="B15" s="8" t="s">
        <v>84</v>
      </c>
      <c r="C15" s="15">
        <v>654.26242999999999</v>
      </c>
      <c r="D15" s="15">
        <v>654.21208000000013</v>
      </c>
      <c r="E15" s="28">
        <f t="shared" si="0"/>
        <v>-7.6956887162027421E-5</v>
      </c>
      <c r="F15" s="15">
        <v>644.66500000000008</v>
      </c>
      <c r="G15" s="15">
        <v>554.6351699999999</v>
      </c>
      <c r="H15" s="28">
        <f t="shared" si="1"/>
        <v>-0.1396536650818645</v>
      </c>
      <c r="I15" s="15">
        <v>741.06499999999971</v>
      </c>
      <c r="J15" s="15">
        <v>1048.2214299999998</v>
      </c>
      <c r="K15" s="28">
        <f t="shared" si="2"/>
        <v>0.41447974199294291</v>
      </c>
    </row>
    <row r="16" spans="2:11" s="8" customFormat="1" ht="22.5" customHeight="1" x14ac:dyDescent="0.25">
      <c r="B16" s="8" t="s">
        <v>85</v>
      </c>
      <c r="C16" s="15">
        <v>183.38742999999999</v>
      </c>
      <c r="D16" s="15">
        <v>183.38742999999999</v>
      </c>
      <c r="E16" s="28">
        <f t="shared" si="0"/>
        <v>0</v>
      </c>
      <c r="F16" s="15">
        <v>168</v>
      </c>
      <c r="G16" s="15">
        <v>157.62239000000002</v>
      </c>
      <c r="H16" s="28">
        <f t="shared" si="1"/>
        <v>-6.1771488095237914E-2</v>
      </c>
      <c r="I16" s="15">
        <v>210</v>
      </c>
      <c r="J16" s="15">
        <v>240.18002999999999</v>
      </c>
      <c r="K16" s="28">
        <f t="shared" si="2"/>
        <v>0.14371442857142847</v>
      </c>
    </row>
    <row r="17" spans="2:11" s="8" customFormat="1" ht="22.5" customHeight="1" x14ac:dyDescent="0.25">
      <c r="B17" s="8" t="s">
        <v>86</v>
      </c>
      <c r="C17" s="15">
        <v>170.35104000000001</v>
      </c>
      <c r="D17" s="15">
        <v>156.4135</v>
      </c>
      <c r="E17" s="28">
        <f t="shared" si="0"/>
        <v>-8.1816582980649866E-2</v>
      </c>
      <c r="F17" s="15">
        <v>182.2266666666666</v>
      </c>
      <c r="G17" s="15">
        <v>209.78950999999995</v>
      </c>
      <c r="H17" s="28">
        <f t="shared" si="1"/>
        <v>0.15125581693129453</v>
      </c>
      <c r="I17" s="15">
        <v>225.90499999999997</v>
      </c>
      <c r="J17" s="15">
        <v>185.03106999999997</v>
      </c>
      <c r="K17" s="28">
        <f t="shared" si="2"/>
        <v>-0.18093415373719046</v>
      </c>
    </row>
    <row r="18" spans="2:11" s="8" customFormat="1" ht="22.5" customHeight="1" x14ac:dyDescent="0.25">
      <c r="B18" s="8" t="s">
        <v>87</v>
      </c>
      <c r="C18" s="15">
        <v>140.39698000000001</v>
      </c>
      <c r="D18" s="15">
        <v>140.39698000000001</v>
      </c>
      <c r="E18" s="28">
        <f t="shared" si="0"/>
        <v>0</v>
      </c>
      <c r="F18" s="15">
        <v>175</v>
      </c>
      <c r="G18" s="15">
        <v>173.27023</v>
      </c>
      <c r="H18" s="28">
        <f t="shared" si="1"/>
        <v>-9.8844000000000154E-3</v>
      </c>
      <c r="I18" s="15">
        <v>199.99999999999997</v>
      </c>
      <c r="J18" s="15">
        <v>121.48678</v>
      </c>
      <c r="K18" s="28">
        <f t="shared" si="2"/>
        <v>-0.39256609999999992</v>
      </c>
    </row>
    <row r="19" spans="2:11" s="8" customFormat="1" ht="22.5" customHeight="1" x14ac:dyDescent="0.25">
      <c r="B19" s="8" t="s">
        <v>88</v>
      </c>
      <c r="C19" s="15">
        <v>222.30115000000001</v>
      </c>
      <c r="D19" s="15">
        <v>170.22005999999999</v>
      </c>
      <c r="E19" s="28">
        <f t="shared" si="0"/>
        <v>-0.23428169399933385</v>
      </c>
      <c r="F19" s="15">
        <v>229.09000000000009</v>
      </c>
      <c r="G19" s="15">
        <v>244.85628</v>
      </c>
      <c r="H19" s="28">
        <f t="shared" si="1"/>
        <v>6.8821336592605142E-2</v>
      </c>
      <c r="I19" s="15">
        <v>255.48000000000002</v>
      </c>
      <c r="J19" s="15">
        <v>148.78753999999998</v>
      </c>
      <c r="K19" s="28">
        <f t="shared" si="2"/>
        <v>-0.4176157037732896</v>
      </c>
    </row>
    <row r="20" spans="2:11" s="8" customFormat="1" ht="22.5" customHeight="1" x14ac:dyDescent="0.25">
      <c r="B20" s="8" t="s">
        <v>89</v>
      </c>
      <c r="C20" s="15">
        <v>157.59589999999997</v>
      </c>
      <c r="D20" s="15">
        <v>157.59589999999997</v>
      </c>
      <c r="E20" s="28">
        <f t="shared" si="0"/>
        <v>0</v>
      </c>
      <c r="F20" s="15">
        <v>182.18499999999989</v>
      </c>
      <c r="G20" s="15">
        <v>245.92093</v>
      </c>
      <c r="H20" s="28">
        <f t="shared" si="1"/>
        <v>0.34984180915004059</v>
      </c>
      <c r="I20" s="15">
        <v>251.58999999999986</v>
      </c>
      <c r="J20" s="15">
        <v>305.24578000000002</v>
      </c>
      <c r="K20" s="28">
        <f t="shared" si="2"/>
        <v>0.21326674351126917</v>
      </c>
    </row>
    <row r="21" spans="2:11" s="8" customFormat="1" ht="22.5" customHeight="1" x14ac:dyDescent="0.25">
      <c r="B21" s="8" t="s">
        <v>90</v>
      </c>
      <c r="C21" s="15">
        <v>0</v>
      </c>
      <c r="D21" s="15">
        <v>52.081090000000003</v>
      </c>
      <c r="E21" s="28"/>
      <c r="F21" s="15">
        <v>20</v>
      </c>
      <c r="G21" s="15">
        <v>119.27578</v>
      </c>
      <c r="H21" s="28">
        <f t="shared" si="1"/>
        <v>4.9637890000000002</v>
      </c>
      <c r="I21" s="15">
        <v>90.000000000000028</v>
      </c>
      <c r="J21" s="15">
        <v>316.05952000000002</v>
      </c>
      <c r="K21" s="28">
        <f t="shared" si="2"/>
        <v>2.5117724444444436</v>
      </c>
    </row>
    <row r="22" spans="2:11" s="8" customFormat="1" ht="22.5" customHeight="1" x14ac:dyDescent="0.25">
      <c r="B22" s="8" t="s">
        <v>91</v>
      </c>
      <c r="C22" s="15">
        <v>29.286770000000001</v>
      </c>
      <c r="D22" s="15">
        <v>29.604920000000003</v>
      </c>
      <c r="E22" s="28">
        <f t="shared" si="0"/>
        <v>1.0863266929060478E-2</v>
      </c>
      <c r="F22" s="15">
        <v>33</v>
      </c>
      <c r="G22" s="15">
        <v>26.237400000000001</v>
      </c>
      <c r="H22" s="28">
        <f t="shared" si="1"/>
        <v>-0.20492727272727274</v>
      </c>
      <c r="I22" s="15">
        <v>20.000000000000043</v>
      </c>
      <c r="J22" s="15">
        <v>11.428120000000002</v>
      </c>
      <c r="K22" s="28">
        <f t="shared" si="2"/>
        <v>-0.42859400000000114</v>
      </c>
    </row>
    <row r="23" spans="2:11" s="8" customFormat="1" ht="22.5" customHeight="1" x14ac:dyDescent="0.25">
      <c r="B23" s="8" t="s">
        <v>92</v>
      </c>
      <c r="C23" s="15">
        <v>32.433200000000006</v>
      </c>
      <c r="D23" s="15">
        <v>32.033200000000008</v>
      </c>
      <c r="E23" s="28">
        <f t="shared" si="0"/>
        <v>-1.2333041451352278E-2</v>
      </c>
      <c r="F23" s="15">
        <v>37.284999999999968</v>
      </c>
      <c r="G23" s="15">
        <v>9.0739300000000007</v>
      </c>
      <c r="H23" s="28">
        <f t="shared" si="1"/>
        <v>-0.75663323052165721</v>
      </c>
      <c r="I23" s="15">
        <v>31.920000000000005</v>
      </c>
      <c r="J23" s="15">
        <v>-7.3023599999999984</v>
      </c>
      <c r="K23" s="28">
        <f t="shared" si="2"/>
        <v>-1.2287706766917292</v>
      </c>
    </row>
    <row r="24" spans="2:11" s="8" customFormat="1" ht="22.5" customHeight="1" x14ac:dyDescent="0.25">
      <c r="B24" s="8" t="s">
        <v>93</v>
      </c>
      <c r="C24" s="15">
        <v>13.55472</v>
      </c>
      <c r="D24" s="15">
        <v>13.55472</v>
      </c>
      <c r="E24" s="28">
        <f t="shared" si="0"/>
        <v>0</v>
      </c>
      <c r="F24" s="15">
        <v>12.000000000000002</v>
      </c>
      <c r="G24" s="15">
        <v>5.3636999999999997</v>
      </c>
      <c r="H24" s="28">
        <f t="shared" si="1"/>
        <v>-0.5530250000000001</v>
      </c>
      <c r="I24" s="15">
        <v>12.320000000000007</v>
      </c>
      <c r="J24" s="15">
        <v>2.0376500000000002</v>
      </c>
      <c r="K24" s="28">
        <f t="shared" si="2"/>
        <v>-0.83460633116883121</v>
      </c>
    </row>
    <row r="25" spans="2:11" s="8" customFormat="1" ht="22.5" customHeight="1" x14ac:dyDescent="0.25">
      <c r="B25" s="8" t="s">
        <v>94</v>
      </c>
      <c r="C25" s="15">
        <v>0</v>
      </c>
      <c r="D25" s="15">
        <v>2.4026199999999998</v>
      </c>
      <c r="E25" s="28"/>
      <c r="F25" s="15">
        <v>15</v>
      </c>
      <c r="G25" s="15">
        <v>15.312200000000001</v>
      </c>
      <c r="H25" s="28">
        <f t="shared" si="1"/>
        <v>2.081333333333335E-2</v>
      </c>
      <c r="I25" s="15">
        <v>15.000000000000012</v>
      </c>
      <c r="J25" s="15">
        <v>11.807630000000001</v>
      </c>
      <c r="K25" s="28">
        <f t="shared" si="2"/>
        <v>-0.21282466666666722</v>
      </c>
    </row>
    <row r="26" spans="2:11" s="8" customFormat="1" ht="22.5" customHeight="1" thickBot="1" x14ac:dyDescent="0.3">
      <c r="B26" s="8" t="s">
        <v>95</v>
      </c>
      <c r="C26" s="26">
        <f t="shared" ref="C26:G26" si="3">SUM(C9:C25)</f>
        <v>8574.8055399999994</v>
      </c>
      <c r="D26" s="26">
        <f t="shared" si="3"/>
        <v>8559.0575000000008</v>
      </c>
      <c r="E26" s="75">
        <f>D26/C26-1</f>
        <v>-1.8365477708546241E-3</v>
      </c>
      <c r="F26" s="26">
        <f t="shared" si="3"/>
        <v>8917.062041097266</v>
      </c>
      <c r="G26" s="26">
        <f t="shared" si="3"/>
        <v>8965.5916899999993</v>
      </c>
      <c r="H26" s="75">
        <f>G26/F26-1</f>
        <v>5.4423361280955262E-3</v>
      </c>
      <c r="I26" s="26">
        <f>SUM(I9:I25)</f>
        <v>10397.142985764098</v>
      </c>
      <c r="J26" s="26">
        <f t="shared" ref="J26" si="4">SUM(J9:J25)</f>
        <v>10640.870689999996</v>
      </c>
      <c r="K26" s="75">
        <f>J26/I26-1</f>
        <v>2.3441795940443821E-2</v>
      </c>
    </row>
    <row r="27" spans="2:11" s="8" customFormat="1" ht="22.5" customHeight="1" thickTop="1" x14ac:dyDescent="0.25"/>
    <row r="28" spans="2:11" x14ac:dyDescent="0.25">
      <c r="C28" s="18"/>
      <c r="D28" s="18"/>
      <c r="E28" s="18"/>
      <c r="F28" s="18"/>
      <c r="G28" s="18"/>
      <c r="H28" s="18"/>
      <c r="I28" s="18"/>
    </row>
  </sheetData>
  <pageMargins left="0.7" right="0.7" top="0.75" bottom="0.75" header="0.3" footer="0.3"/>
  <pageSetup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EAA6-3394-4AF7-9D58-D9A908E8FE44}">
  <sheetPr>
    <pageSetUpPr fitToPage="1"/>
  </sheetPr>
  <dimension ref="B1:K12"/>
  <sheetViews>
    <sheetView view="pageBreakPreview" zoomScale="85" zoomScaleSheetLayoutView="85" workbookViewId="0">
      <pane ySplit="3" topLeftCell="A4" activePane="bottomLeft" state="frozen"/>
      <selection activeCell="J1" sqref="J1"/>
      <selection pane="bottomLeft" activeCell="J1" sqref="J1"/>
    </sheetView>
  </sheetViews>
  <sheetFormatPr defaultColWidth="9.1796875" defaultRowHeight="12.5" x14ac:dyDescent="0.25"/>
  <cols>
    <col min="1" max="1" width="9.1796875" style="4"/>
    <col min="2" max="2" width="26.453125" style="4" customWidth="1"/>
    <col min="3" max="3" width="11.1796875" style="4" customWidth="1"/>
    <col min="4" max="5" width="8.1796875" style="4" customWidth="1"/>
    <col min="6" max="6" width="10.81640625" style="4" customWidth="1"/>
    <col min="7" max="8" width="9.1796875" style="4" customWidth="1"/>
    <col min="9" max="10" width="11.453125" style="4" customWidth="1"/>
    <col min="11" max="11" width="9.1796875" style="4" customWidth="1"/>
    <col min="12" max="16384" width="9.1796875" style="4"/>
  </cols>
  <sheetData>
    <row r="1" spans="2:11" x14ac:dyDescent="0.25">
      <c r="K1" s="83" t="s">
        <v>139</v>
      </c>
    </row>
    <row r="2" spans="2:11" x14ac:dyDescent="0.25">
      <c r="K2" s="83" t="s">
        <v>138</v>
      </c>
    </row>
    <row r="3" spans="2:11" s="2" customFormat="1" ht="15" x14ac:dyDescent="0.3">
      <c r="B3" s="20" t="s">
        <v>96</v>
      </c>
      <c r="C3" s="20"/>
      <c r="D3" s="20"/>
      <c r="E3" s="20"/>
      <c r="F3" s="20"/>
      <c r="G3" s="20"/>
      <c r="H3" s="20"/>
      <c r="I3" s="20"/>
      <c r="J3" s="20"/>
      <c r="K3" s="20"/>
    </row>
    <row r="4" spans="2:11" s="2" customFormat="1" ht="15" x14ac:dyDescent="0.3">
      <c r="B4" s="20" t="s">
        <v>97</v>
      </c>
      <c r="C4" s="20"/>
      <c r="D4" s="20"/>
      <c r="E4" s="20"/>
      <c r="F4" s="20"/>
      <c r="G4" s="20"/>
      <c r="H4" s="20"/>
      <c r="I4" s="20"/>
      <c r="J4" s="20"/>
      <c r="K4" s="20"/>
    </row>
    <row r="5" spans="2:11" ht="15.75" customHeight="1" x14ac:dyDescent="0.25">
      <c r="B5" s="21" t="s">
        <v>2</v>
      </c>
      <c r="C5" s="21"/>
      <c r="D5" s="21"/>
      <c r="E5" s="21"/>
      <c r="F5" s="21"/>
      <c r="G5" s="21"/>
      <c r="H5" s="21"/>
      <c r="I5" s="21"/>
      <c r="J5" s="21"/>
      <c r="K5" s="21"/>
    </row>
    <row r="6" spans="2:11" ht="11.25" customHeight="1" x14ac:dyDescent="0.25">
      <c r="B6" s="22"/>
      <c r="C6" s="23"/>
      <c r="D6" s="23"/>
      <c r="E6" s="23"/>
      <c r="F6" s="23"/>
      <c r="G6" s="23"/>
      <c r="H6" s="23"/>
      <c r="I6" s="24"/>
      <c r="J6" s="24"/>
      <c r="K6" s="24"/>
    </row>
    <row r="7" spans="2:11" s="8" customFormat="1" x14ac:dyDescent="0.25">
      <c r="I7" s="9"/>
      <c r="J7" s="9"/>
      <c r="K7" s="9"/>
    </row>
    <row r="8" spans="2:11" s="8" customFormat="1" ht="25" x14ac:dyDescent="0.25">
      <c r="C8" s="10" t="s">
        <v>3</v>
      </c>
      <c r="D8" s="10" t="s">
        <v>4</v>
      </c>
      <c r="E8" s="10" t="s">
        <v>5</v>
      </c>
      <c r="F8" s="10" t="s">
        <v>6</v>
      </c>
      <c r="G8" s="10" t="s">
        <v>7</v>
      </c>
      <c r="H8" s="10" t="s">
        <v>5</v>
      </c>
      <c r="I8" s="10" t="s">
        <v>8</v>
      </c>
      <c r="J8" s="10" t="s">
        <v>9</v>
      </c>
      <c r="K8" s="10" t="s">
        <v>5</v>
      </c>
    </row>
    <row r="9" spans="2:11" s="8" customFormat="1" ht="22.5" customHeight="1" x14ac:dyDescent="0.25">
      <c r="B9" s="8" t="s">
        <v>98</v>
      </c>
      <c r="C9" s="58">
        <v>1032.4394233333333</v>
      </c>
      <c r="D9" s="58">
        <v>1032</v>
      </c>
      <c r="E9" s="78">
        <f t="shared" ref="E9:E10" si="0">D9/C9-1</f>
        <v>-4.2561657701378763E-4</v>
      </c>
      <c r="F9" s="58">
        <v>1031.4720000000002</v>
      </c>
      <c r="G9" s="58">
        <v>1045.8883766666665</v>
      </c>
      <c r="H9" s="78">
        <f>G9/F9-1</f>
        <v>1.3976508006680044E-2</v>
      </c>
      <c r="I9" s="58">
        <v>1423.1366550000002</v>
      </c>
      <c r="J9" s="58">
        <v>1549.9819900000002</v>
      </c>
      <c r="K9" s="78">
        <f>J9/I9-1</f>
        <v>8.9130818572022541E-2</v>
      </c>
    </row>
    <row r="10" spans="2:11" s="8" customFormat="1" ht="22.5" customHeight="1" x14ac:dyDescent="0.25">
      <c r="B10" s="8" t="s">
        <v>99</v>
      </c>
      <c r="C10" s="16">
        <v>478.93700000000001</v>
      </c>
      <c r="D10" s="16">
        <f>C10</f>
        <v>478.93700000000001</v>
      </c>
      <c r="E10" s="78">
        <f t="shared" si="0"/>
        <v>0</v>
      </c>
      <c r="F10" s="16">
        <v>478.93700000000001</v>
      </c>
      <c r="G10" s="16">
        <v>478.93700000000001</v>
      </c>
      <c r="H10" s="78">
        <f>G10/F10-1</f>
        <v>0</v>
      </c>
      <c r="I10" s="16">
        <v>615.80918399999985</v>
      </c>
      <c r="J10" s="16">
        <v>615.80899999999997</v>
      </c>
      <c r="K10" s="78">
        <f>J10/I10-1</f>
        <v>-2.987938547693858E-7</v>
      </c>
    </row>
    <row r="11" spans="2:11" s="8" customFormat="1" ht="22.5" customHeight="1" thickBot="1" x14ac:dyDescent="0.3">
      <c r="B11" s="8" t="s">
        <v>100</v>
      </c>
      <c r="C11" s="26">
        <f t="shared" ref="C11:G11" si="1">SUM(C9:C10)</f>
        <v>1511.3764233333332</v>
      </c>
      <c r="D11" s="26">
        <f t="shared" si="1"/>
        <v>1510.9369999999999</v>
      </c>
      <c r="E11" s="74">
        <f>D11/C11-1</f>
        <v>-2.9074380581117776E-4</v>
      </c>
      <c r="F11" s="26">
        <f t="shared" si="1"/>
        <v>1510.4090000000001</v>
      </c>
      <c r="G11" s="26">
        <f t="shared" si="1"/>
        <v>1524.8253766666667</v>
      </c>
      <c r="H11" s="74">
        <f>G11/F11-1</f>
        <v>9.544684033706563E-3</v>
      </c>
      <c r="I11" s="26">
        <f>SUM(I9:I10)</f>
        <v>2038.945839</v>
      </c>
      <c r="J11" s="26">
        <f t="shared" ref="J11" si="2">SUM(J9:J10)</f>
        <v>2165.7909900000004</v>
      </c>
      <c r="K11" s="74">
        <f>J11/I11-1</f>
        <v>6.2211142921879459E-2</v>
      </c>
    </row>
    <row r="12" spans="2:11" ht="13" thickTop="1" x14ac:dyDescent="0.25"/>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7CAF5-92AA-4698-88D5-EF3D0CB4B1AF}">
  <sheetPr>
    <pageSetUpPr fitToPage="1"/>
  </sheetPr>
  <dimension ref="B1:K41"/>
  <sheetViews>
    <sheetView view="pageBreakPreview" zoomScale="85" zoomScaleNormal="100" zoomScaleSheetLayoutView="85" workbookViewId="0">
      <pane ySplit="3" topLeftCell="A4" activePane="bottomLeft" state="frozen"/>
      <selection activeCell="J1" sqref="J1"/>
      <selection pane="bottomLeft" activeCell="J1" sqref="J1"/>
    </sheetView>
  </sheetViews>
  <sheetFormatPr defaultColWidth="9.1796875" defaultRowHeight="12.5" x14ac:dyDescent="0.25"/>
  <cols>
    <col min="1" max="1" width="9.1796875" style="4"/>
    <col min="2" max="2" width="18.1796875" style="4" customWidth="1"/>
    <col min="3" max="4" width="11.453125" style="4" customWidth="1"/>
    <col min="5" max="5" width="9.1796875" style="4" customWidth="1"/>
    <col min="6" max="7" width="11.453125" style="4" customWidth="1"/>
    <col min="8" max="8" width="9.453125" style="4" customWidth="1"/>
    <col min="9" max="10" width="11.453125" style="4" customWidth="1"/>
    <col min="11" max="11" width="9.1796875" style="4" customWidth="1"/>
    <col min="12" max="16384" width="9.1796875" style="4"/>
  </cols>
  <sheetData>
    <row r="1" spans="2:11" x14ac:dyDescent="0.25">
      <c r="K1" s="83" t="s">
        <v>139</v>
      </c>
    </row>
    <row r="2" spans="2:11" x14ac:dyDescent="0.25">
      <c r="K2" s="83" t="s">
        <v>138</v>
      </c>
    </row>
    <row r="3" spans="2:11" s="2" customFormat="1" ht="15" x14ac:dyDescent="0.3">
      <c r="B3" s="20" t="s">
        <v>101</v>
      </c>
      <c r="C3" s="20"/>
      <c r="D3" s="20"/>
      <c r="E3" s="20"/>
      <c r="F3" s="20"/>
      <c r="G3" s="20"/>
      <c r="H3" s="20"/>
      <c r="I3" s="20"/>
      <c r="J3" s="20"/>
      <c r="K3" s="20"/>
    </row>
    <row r="4" spans="2:11" s="2" customFormat="1" ht="15" x14ac:dyDescent="0.3">
      <c r="B4" s="20" t="s">
        <v>30</v>
      </c>
      <c r="C4" s="20"/>
      <c r="D4" s="20"/>
      <c r="E4" s="20"/>
      <c r="F4" s="20"/>
      <c r="G4" s="20"/>
      <c r="H4" s="20"/>
      <c r="I4" s="20"/>
      <c r="J4" s="20"/>
      <c r="K4" s="20"/>
    </row>
    <row r="5" spans="2:11" x14ac:dyDescent="0.25">
      <c r="B5" s="21" t="s">
        <v>2</v>
      </c>
      <c r="C5" s="21"/>
      <c r="D5" s="21"/>
      <c r="E5" s="21"/>
      <c r="F5" s="21"/>
      <c r="G5" s="21"/>
      <c r="H5" s="21"/>
      <c r="I5" s="21"/>
      <c r="J5" s="21"/>
      <c r="K5" s="21"/>
    </row>
    <row r="6" spans="2:11" ht="15" x14ac:dyDescent="0.25">
      <c r="B6" s="22"/>
      <c r="C6" s="24"/>
      <c r="D6" s="24"/>
      <c r="E6" s="24"/>
      <c r="F6" s="24"/>
      <c r="G6" s="24"/>
      <c r="H6" s="24"/>
      <c r="I6" s="24"/>
      <c r="J6" s="24"/>
      <c r="K6" s="24"/>
    </row>
    <row r="7" spans="2:11" s="8" customFormat="1" x14ac:dyDescent="0.25">
      <c r="C7" s="9"/>
      <c r="D7" s="9"/>
      <c r="E7" s="9"/>
      <c r="F7" s="9"/>
      <c r="G7" s="9"/>
      <c r="H7" s="9"/>
      <c r="I7" s="9"/>
      <c r="J7" s="9"/>
      <c r="K7" s="9"/>
    </row>
    <row r="8" spans="2:11" s="8" customFormat="1" ht="25" x14ac:dyDescent="0.25">
      <c r="C8" s="10" t="s">
        <v>3</v>
      </c>
      <c r="D8" s="10" t="s">
        <v>4</v>
      </c>
      <c r="E8" s="10" t="s">
        <v>5</v>
      </c>
      <c r="F8" s="10" t="s">
        <v>6</v>
      </c>
      <c r="G8" s="10" t="s">
        <v>7</v>
      </c>
      <c r="H8" s="10" t="s">
        <v>5</v>
      </c>
      <c r="I8" s="10" t="s">
        <v>8</v>
      </c>
      <c r="J8" s="10" t="s">
        <v>9</v>
      </c>
      <c r="K8" s="10" t="s">
        <v>5</v>
      </c>
    </row>
    <row r="9" spans="2:11" s="8" customFormat="1" ht="13" thickBot="1" x14ac:dyDescent="0.3">
      <c r="B9" s="8" t="s">
        <v>30</v>
      </c>
      <c r="C9" s="59">
        <v>692.78601753333351</v>
      </c>
      <c r="D9" s="59">
        <f>C9</f>
        <v>692.78601753333351</v>
      </c>
      <c r="E9" s="79">
        <f>D9/C9-1</f>
        <v>0</v>
      </c>
      <c r="F9" s="59">
        <v>708.13965357545919</v>
      </c>
      <c r="G9" s="59">
        <v>670.86845243333323</v>
      </c>
      <c r="H9" s="79">
        <f>G9/F9-1</f>
        <v>-5.263255765150332E-2</v>
      </c>
      <c r="I9" s="59">
        <v>749.75450131960019</v>
      </c>
      <c r="J9" s="26">
        <v>739.14745000000005</v>
      </c>
      <c r="K9" s="79">
        <f>J9/I9-1</f>
        <v>-1.4147365972369985E-2</v>
      </c>
    </row>
    <row r="10" spans="2:11" s="8" customFormat="1" ht="13" thickTop="1" x14ac:dyDescent="0.25">
      <c r="J10" s="14"/>
      <c r="K10" s="14"/>
    </row>
    <row r="11" spans="2:11" s="8" customFormat="1" x14ac:dyDescent="0.25"/>
    <row r="12" spans="2:11" s="8" customFormat="1" x14ac:dyDescent="0.25"/>
    <row r="13" spans="2:11" s="8" customFormat="1" x14ac:dyDescent="0.25"/>
    <row r="14" spans="2:11" s="8" customFormat="1" x14ac:dyDescent="0.25"/>
    <row r="15" spans="2:11" s="8" customFormat="1" x14ac:dyDescent="0.25"/>
    <row r="16" spans="2:11" s="8" customFormat="1" x14ac:dyDescent="0.25"/>
    <row r="17" s="8" customFormat="1" x14ac:dyDescent="0.25"/>
    <row r="18" s="8" customFormat="1" x14ac:dyDescent="0.25"/>
    <row r="19" s="8" customFormat="1" x14ac:dyDescent="0.25"/>
    <row r="20" s="8" customFormat="1" x14ac:dyDescent="0.25"/>
    <row r="21" s="8" customFormat="1" x14ac:dyDescent="0.25"/>
    <row r="22" s="8" customFormat="1" x14ac:dyDescent="0.25"/>
    <row r="23" s="8" customFormat="1" x14ac:dyDescent="0.25"/>
    <row r="24" s="8" customFormat="1" x14ac:dyDescent="0.25"/>
    <row r="25" s="8" customFormat="1" x14ac:dyDescent="0.25"/>
    <row r="26" s="8" customFormat="1" x14ac:dyDescent="0.25"/>
    <row r="27" s="8" customFormat="1" x14ac:dyDescent="0.25"/>
    <row r="28" s="8" customFormat="1" x14ac:dyDescent="0.25"/>
    <row r="29" s="8" customFormat="1" x14ac:dyDescent="0.25"/>
    <row r="30" s="8" customFormat="1" x14ac:dyDescent="0.25"/>
    <row r="31" s="8" customFormat="1" x14ac:dyDescent="0.25"/>
    <row r="32" s="8" customFormat="1" x14ac:dyDescent="0.25"/>
    <row r="33" spans="2:11" s="8" customFormat="1" x14ac:dyDescent="0.25"/>
    <row r="34" spans="2:11" s="8" customFormat="1" x14ac:dyDescent="0.25"/>
    <row r="35" spans="2:11" s="8" customFormat="1" x14ac:dyDescent="0.25"/>
    <row r="36" spans="2:11" s="8" customFormat="1" x14ac:dyDescent="0.25"/>
    <row r="37" spans="2:11" s="8" customFormat="1" x14ac:dyDescent="0.25"/>
    <row r="38" spans="2:11" s="8" customFormat="1" x14ac:dyDescent="0.25"/>
    <row r="39" spans="2:11" s="8" customFormat="1" x14ac:dyDescent="0.25"/>
    <row r="40" spans="2:11" s="8" customFormat="1" x14ac:dyDescent="0.25"/>
    <row r="41" spans="2:11" x14ac:dyDescent="0.25">
      <c r="B41" s="8"/>
      <c r="C41" s="8"/>
      <c r="D41" s="8"/>
      <c r="E41" s="8"/>
      <c r="F41" s="8"/>
      <c r="G41" s="8"/>
      <c r="H41" s="8"/>
      <c r="I41" s="8"/>
      <c r="J41" s="8"/>
      <c r="K41" s="8"/>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Button3_Click">
                <anchor moveWithCells="1" sizeWithCells="1">
                  <from>
                    <xdr:col>0</xdr:col>
                    <xdr:colOff>6350</xdr:colOff>
                    <xdr:row>0</xdr:row>
                    <xdr:rowOff>0</xdr:rowOff>
                  </from>
                  <to>
                    <xdr:col>2</xdr:col>
                    <xdr:colOff>0</xdr:colOff>
                    <xdr:row>0</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5002D-CBA3-418A-927D-2DFEDD8BBE70}">
  <sheetPr>
    <pageSetUpPr fitToPage="1"/>
  </sheetPr>
  <dimension ref="B1:K18"/>
  <sheetViews>
    <sheetView view="pageBreakPreview" zoomScale="85" zoomScaleNormal="100" zoomScaleSheetLayoutView="85" workbookViewId="0">
      <selection activeCell="C14" sqref="C14"/>
    </sheetView>
  </sheetViews>
  <sheetFormatPr defaultColWidth="9.1796875" defaultRowHeight="12.5" x14ac:dyDescent="0.25"/>
  <cols>
    <col min="1" max="1" width="9.1796875" style="4"/>
    <col min="2" max="2" width="24.7265625" style="4" customWidth="1"/>
    <col min="3" max="3" width="12.1796875" style="4" customWidth="1"/>
    <col min="4" max="4" width="11.54296875" style="4" customWidth="1"/>
    <col min="5" max="5" width="9.6328125" style="4" customWidth="1"/>
    <col min="6" max="6" width="10.54296875" style="4" customWidth="1"/>
    <col min="7" max="7" width="11.81640625" style="4" customWidth="1"/>
    <col min="8" max="8" width="9.6328125" style="4" customWidth="1"/>
    <col min="9" max="10" width="11.453125" style="4" customWidth="1"/>
    <col min="11" max="11" width="9.6328125" style="4" customWidth="1"/>
    <col min="12" max="16384" width="9.1796875" style="4"/>
  </cols>
  <sheetData>
    <row r="1" spans="2:11" x14ac:dyDescent="0.25">
      <c r="K1" s="83" t="s">
        <v>139</v>
      </c>
    </row>
    <row r="2" spans="2:11" x14ac:dyDescent="0.25">
      <c r="K2" s="83" t="s">
        <v>138</v>
      </c>
    </row>
    <row r="3" spans="2:11" s="2" customFormat="1" ht="15" x14ac:dyDescent="0.3">
      <c r="B3" s="1" t="s">
        <v>102</v>
      </c>
      <c r="C3" s="1"/>
      <c r="D3" s="1"/>
      <c r="E3" s="1"/>
      <c r="F3" s="1"/>
      <c r="G3" s="1"/>
      <c r="H3" s="1"/>
      <c r="I3" s="1"/>
      <c r="J3" s="1"/>
      <c r="K3" s="1"/>
    </row>
    <row r="4" spans="2:11" s="2" customFormat="1" ht="15" x14ac:dyDescent="0.3">
      <c r="B4" s="1" t="s">
        <v>103</v>
      </c>
      <c r="C4" s="1"/>
      <c r="D4" s="1"/>
      <c r="E4" s="1"/>
      <c r="F4" s="1"/>
      <c r="G4" s="1"/>
      <c r="H4" s="1"/>
      <c r="I4" s="1"/>
      <c r="J4" s="1"/>
      <c r="K4" s="1"/>
    </row>
    <row r="5" spans="2:11" x14ac:dyDescent="0.25">
      <c r="B5" s="60" t="s">
        <v>2</v>
      </c>
      <c r="C5" s="60"/>
      <c r="D5" s="60"/>
      <c r="E5" s="60"/>
      <c r="F5" s="60"/>
      <c r="G5" s="60"/>
      <c r="H5" s="60"/>
      <c r="I5" s="60"/>
      <c r="J5" s="60"/>
      <c r="K5" s="60"/>
    </row>
    <row r="6" spans="2:11" ht="15" x14ac:dyDescent="0.25">
      <c r="B6" s="5"/>
      <c r="C6" s="6"/>
      <c r="D6" s="6"/>
      <c r="E6" s="6"/>
      <c r="F6" s="6"/>
      <c r="G6" s="6"/>
      <c r="H6" s="6"/>
      <c r="I6" s="7"/>
      <c r="J6" s="7"/>
      <c r="K6" s="7"/>
    </row>
    <row r="7" spans="2:11" x14ac:dyDescent="0.25">
      <c r="B7" s="8"/>
      <c r="C7" s="8"/>
      <c r="D7" s="8"/>
      <c r="E7" s="8"/>
      <c r="F7" s="8"/>
      <c r="G7" s="8"/>
      <c r="H7" s="8"/>
      <c r="I7" s="9"/>
      <c r="J7" s="9"/>
      <c r="K7" s="9"/>
    </row>
    <row r="8" spans="2:11" ht="25" x14ac:dyDescent="0.25">
      <c r="B8" s="8"/>
      <c r="C8" s="10" t="s">
        <v>3</v>
      </c>
      <c r="D8" s="10" t="s">
        <v>4</v>
      </c>
      <c r="E8" s="10" t="s">
        <v>5</v>
      </c>
      <c r="F8" s="10" t="s">
        <v>6</v>
      </c>
      <c r="G8" s="10" t="s">
        <v>7</v>
      </c>
      <c r="H8" s="10" t="s">
        <v>5</v>
      </c>
      <c r="I8" s="10" t="s">
        <v>8</v>
      </c>
      <c r="J8" s="10" t="s">
        <v>9</v>
      </c>
      <c r="K8" s="10" t="s">
        <v>5</v>
      </c>
    </row>
    <row r="9" spans="2:11" ht="7.5" customHeight="1" x14ac:dyDescent="0.25">
      <c r="B9" s="8"/>
      <c r="C9" s="8"/>
      <c r="D9" s="8"/>
      <c r="E9" s="8"/>
      <c r="F9" s="8"/>
      <c r="G9" s="8"/>
      <c r="H9" s="8"/>
      <c r="I9" s="11"/>
      <c r="J9" s="11"/>
      <c r="K9" s="11"/>
    </row>
    <row r="10" spans="2:11" ht="22.5" customHeight="1" x14ac:dyDescent="0.25">
      <c r="B10" s="61" t="s">
        <v>137</v>
      </c>
      <c r="C10" s="8"/>
      <c r="D10" s="8"/>
      <c r="E10" s="8"/>
      <c r="F10" s="8"/>
      <c r="G10" s="8"/>
      <c r="H10" s="8"/>
      <c r="I10" s="12"/>
      <c r="J10" s="12"/>
      <c r="K10" s="12"/>
    </row>
    <row r="11" spans="2:11" ht="22.5" customHeight="1" x14ac:dyDescent="0.25">
      <c r="B11" s="8" t="s">
        <v>105</v>
      </c>
      <c r="C11" s="12">
        <v>435392.03637099999</v>
      </c>
      <c r="D11" s="12">
        <v>435392.03637099999</v>
      </c>
      <c r="E11" s="28">
        <f t="shared" ref="E11:E12" si="0">D11/C11-1</f>
        <v>0</v>
      </c>
      <c r="F11" s="12">
        <v>445366.83789850003</v>
      </c>
      <c r="G11" s="12">
        <v>449441.32508899987</v>
      </c>
      <c r="H11" s="28">
        <f t="shared" ref="H11:H12" si="1">G11/F11-1</f>
        <v>9.1486092896491122E-3</v>
      </c>
      <c r="I11" s="12">
        <f>483108.059009691+1818</f>
        <v>484926.059009691</v>
      </c>
      <c r="J11" s="12">
        <v>470797.86332230316</v>
      </c>
      <c r="K11" s="28">
        <f>J11/I11-1</f>
        <v>-2.9134742142421177E-2</v>
      </c>
    </row>
    <row r="12" spans="2:11" ht="22.5" customHeight="1" x14ac:dyDescent="0.25">
      <c r="B12" s="8" t="s">
        <v>106</v>
      </c>
      <c r="C12" s="62">
        <v>170785.35933499999</v>
      </c>
      <c r="D12" s="62">
        <v>170785.35933499999</v>
      </c>
      <c r="E12" s="80">
        <f t="shared" si="0"/>
        <v>0</v>
      </c>
      <c r="F12" s="62">
        <v>167111.55998999998</v>
      </c>
      <c r="G12" s="62">
        <v>166677.26414500002</v>
      </c>
      <c r="H12" s="80">
        <f t="shared" si="1"/>
        <v>-2.598837836388701E-3</v>
      </c>
      <c r="I12" s="62">
        <v>182551.97156900002</v>
      </c>
      <c r="J12" s="62">
        <v>176771.00793000002</v>
      </c>
      <c r="K12" s="80">
        <f>J12/I12-1</f>
        <v>-3.1667494956716724E-2</v>
      </c>
    </row>
    <row r="13" spans="2:11" ht="22.5" customHeight="1" x14ac:dyDescent="0.25">
      <c r="B13" s="8" t="s">
        <v>104</v>
      </c>
      <c r="C13" s="15">
        <f t="shared" ref="C13" si="2">C11-C12</f>
        <v>264606.67703600001</v>
      </c>
      <c r="D13" s="15">
        <f>D11-D12</f>
        <v>264606.67703600001</v>
      </c>
      <c r="E13" s="28">
        <f>D13/C13-1</f>
        <v>0</v>
      </c>
      <c r="F13" s="15">
        <f t="shared" ref="F13:G13" si="3">F11-F12</f>
        <v>278255.27790850005</v>
      </c>
      <c r="G13" s="15">
        <f t="shared" si="3"/>
        <v>282764.06094399985</v>
      </c>
      <c r="H13" s="28">
        <f>G13/F13-1</f>
        <v>1.6203764648742514E-2</v>
      </c>
      <c r="I13" s="15">
        <f>I11-I12</f>
        <v>302374.08744069096</v>
      </c>
      <c r="J13" s="15">
        <f t="shared" ref="J13" si="4">J11-J12</f>
        <v>294026.85539230314</v>
      </c>
      <c r="K13" s="28">
        <f>J13/I13-1</f>
        <v>-2.7605646102280779E-2</v>
      </c>
    </row>
    <row r="14" spans="2:11" ht="22.5" customHeight="1" x14ac:dyDescent="0.25">
      <c r="B14" s="8" t="s">
        <v>136</v>
      </c>
      <c r="C14" s="15">
        <v>3034</v>
      </c>
      <c r="D14" s="15">
        <v>3034</v>
      </c>
      <c r="E14" s="28">
        <f t="shared" ref="E14:E15" si="5">D14/C14-1</f>
        <v>0</v>
      </c>
      <c r="F14" s="15">
        <v>3879</v>
      </c>
      <c r="G14" s="15">
        <v>3805</v>
      </c>
      <c r="H14" s="28">
        <f t="shared" ref="H14:H15" si="6">G14/F14-1</f>
        <v>-1.9077081722093325E-2</v>
      </c>
      <c r="I14" s="15"/>
      <c r="J14" s="15"/>
      <c r="K14" s="15"/>
    </row>
    <row r="15" spans="2:11" ht="22.5" customHeight="1" x14ac:dyDescent="0.25">
      <c r="B15" s="8" t="s">
        <v>107</v>
      </c>
      <c r="C15" s="15">
        <v>5290.4650530480831</v>
      </c>
      <c r="D15" s="15">
        <v>5290.4650530480831</v>
      </c>
      <c r="E15" s="28">
        <f t="shared" si="5"/>
        <v>0</v>
      </c>
      <c r="F15" s="15">
        <v>5344.1102083501937</v>
      </c>
      <c r="G15" s="15">
        <v>5617.2372240973873</v>
      </c>
      <c r="H15" s="28">
        <f t="shared" si="6"/>
        <v>5.110804326610463E-2</v>
      </c>
      <c r="I15" s="15">
        <v>7091.9572242594759</v>
      </c>
      <c r="J15" s="15">
        <v>6924.5757066666665</v>
      </c>
      <c r="K15" s="28">
        <f>J15/I15-1</f>
        <v>-2.3601597175494371E-2</v>
      </c>
    </row>
    <row r="16" spans="2:11" ht="22.5" customHeight="1" thickBot="1" x14ac:dyDescent="0.3">
      <c r="B16" s="8" t="s">
        <v>108</v>
      </c>
      <c r="C16" s="26">
        <f t="shared" ref="C16:G16" si="7">SUM(C13:C15)</f>
        <v>272931.14208904811</v>
      </c>
      <c r="D16" s="26">
        <f t="shared" si="7"/>
        <v>272931.14208904811</v>
      </c>
      <c r="E16" s="74">
        <f>D16/C16-1</f>
        <v>0</v>
      </c>
      <c r="F16" s="26">
        <f t="shared" si="7"/>
        <v>287478.38811685023</v>
      </c>
      <c r="G16" s="26">
        <f t="shared" si="7"/>
        <v>292186.29816809722</v>
      </c>
      <c r="H16" s="74">
        <f>G16/F16-1</f>
        <v>1.6376570364424747E-2</v>
      </c>
      <c r="I16" s="26">
        <f>SUM(I13:I15)</f>
        <v>309466.04466495046</v>
      </c>
      <c r="J16" s="26">
        <f>SUM(J13:J15)</f>
        <v>300951.43109896983</v>
      </c>
      <c r="K16" s="74">
        <f>J16/I16-1</f>
        <v>-2.7513886297926948E-2</v>
      </c>
    </row>
    <row r="17" spans="2:2" ht="13" thickTop="1" x14ac:dyDescent="0.25"/>
    <row r="18" spans="2:2" x14ac:dyDescent="0.25">
      <c r="B18" s="4" t="s">
        <v>140</v>
      </c>
    </row>
  </sheetData>
  <pageMargins left="0.7" right="0.7" top="0.75" bottom="0.75" header="0.3" footer="0.3"/>
  <pageSetup scale="96" fitToHeight="0"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3B97B-89E0-4E23-A4EA-941D0CA10F5C}">
  <sheetPr>
    <pageSetUpPr fitToPage="1"/>
  </sheetPr>
  <dimension ref="A1:K19"/>
  <sheetViews>
    <sheetView view="pageBreakPreview" zoomScale="70" zoomScaleNormal="100" zoomScaleSheetLayoutView="70" workbookViewId="0">
      <pane ySplit="3" topLeftCell="A4" activePane="bottomLeft" state="frozen"/>
      <selection activeCell="J1" sqref="J1"/>
      <selection pane="bottomLeft" activeCell="F1" sqref="F1"/>
    </sheetView>
  </sheetViews>
  <sheetFormatPr defaultColWidth="9.1796875" defaultRowHeight="12.5" x14ac:dyDescent="0.25"/>
  <cols>
    <col min="1" max="1" width="9.1796875" style="4"/>
    <col min="2" max="2" width="35.54296875" style="4" customWidth="1"/>
    <col min="3" max="3" width="12.81640625" style="4" customWidth="1"/>
    <col min="4" max="4" width="10.54296875" style="4" customWidth="1"/>
    <col min="5" max="5" width="9.1796875" style="4" customWidth="1"/>
    <col min="6" max="6" width="11.1796875" style="4" customWidth="1"/>
    <col min="7" max="8" width="8.81640625" style="4" customWidth="1"/>
    <col min="9" max="10" width="11.453125" style="4" customWidth="1"/>
    <col min="11" max="11" width="9.453125" style="4" customWidth="1"/>
    <col min="12" max="16384" width="9.1796875" style="4"/>
  </cols>
  <sheetData>
    <row r="1" spans="1:11" x14ac:dyDescent="0.25">
      <c r="K1" s="83" t="s">
        <v>139</v>
      </c>
    </row>
    <row r="2" spans="1:11" x14ac:dyDescent="0.25">
      <c r="K2" s="83" t="s">
        <v>138</v>
      </c>
    </row>
    <row r="3" spans="1:11" s="2" customFormat="1" ht="15" x14ac:dyDescent="0.3">
      <c r="B3" s="20" t="s">
        <v>110</v>
      </c>
      <c r="C3" s="20"/>
      <c r="D3" s="20"/>
      <c r="E3" s="20"/>
      <c r="F3" s="20"/>
      <c r="G3" s="20"/>
      <c r="H3" s="20"/>
      <c r="I3" s="20"/>
      <c r="J3" s="20"/>
      <c r="K3" s="20"/>
    </row>
    <row r="4" spans="1:11" s="2" customFormat="1" ht="15" x14ac:dyDescent="0.3">
      <c r="B4" s="20" t="s">
        <v>12</v>
      </c>
      <c r="C4" s="20"/>
      <c r="D4" s="20"/>
      <c r="E4" s="20"/>
      <c r="F4" s="20"/>
      <c r="G4" s="20"/>
      <c r="H4" s="20"/>
      <c r="I4" s="20"/>
      <c r="J4" s="20"/>
      <c r="K4" s="20"/>
    </row>
    <row r="5" spans="1:11" x14ac:dyDescent="0.25">
      <c r="B5" s="21" t="s">
        <v>2</v>
      </c>
      <c r="C5" s="21"/>
      <c r="D5" s="21"/>
      <c r="E5" s="21"/>
      <c r="F5" s="21"/>
      <c r="G5" s="21"/>
      <c r="H5" s="21"/>
      <c r="I5" s="21"/>
      <c r="J5" s="21"/>
      <c r="K5" s="21"/>
    </row>
    <row r="6" spans="1:11" ht="15" x14ac:dyDescent="0.25">
      <c r="B6" s="22"/>
      <c r="C6" s="23"/>
      <c r="D6" s="23"/>
      <c r="E6" s="23"/>
      <c r="F6" s="23"/>
      <c r="G6" s="23"/>
      <c r="H6" s="23"/>
      <c r="I6" s="24"/>
      <c r="J6" s="24"/>
      <c r="K6" s="24"/>
    </row>
    <row r="7" spans="1:11" s="8" customFormat="1" x14ac:dyDescent="0.25">
      <c r="I7" s="9"/>
      <c r="J7" s="9"/>
      <c r="K7" s="9"/>
    </row>
    <row r="8" spans="1:11" s="8" customFormat="1" ht="25" x14ac:dyDescent="0.25">
      <c r="C8" s="10" t="s">
        <v>3</v>
      </c>
      <c r="D8" s="10" t="s">
        <v>4</v>
      </c>
      <c r="E8" s="10" t="s">
        <v>5</v>
      </c>
      <c r="F8" s="10" t="s">
        <v>6</v>
      </c>
      <c r="G8" s="10" t="s">
        <v>7</v>
      </c>
      <c r="H8" s="10" t="s">
        <v>5</v>
      </c>
      <c r="I8" s="10" t="s">
        <v>8</v>
      </c>
      <c r="J8" s="10" t="s">
        <v>9</v>
      </c>
      <c r="K8" s="10" t="s">
        <v>5</v>
      </c>
    </row>
    <row r="9" spans="1:11" s="8" customFormat="1" x14ac:dyDescent="0.25">
      <c r="B9" s="8" t="s">
        <v>111</v>
      </c>
      <c r="C9" s="12">
        <v>12322.850279999999</v>
      </c>
      <c r="D9" s="12">
        <f>C9</f>
        <v>12322.850279999999</v>
      </c>
      <c r="E9" s="14">
        <f>D9/C9-1</f>
        <v>0</v>
      </c>
      <c r="F9" s="12">
        <v>12195.95357</v>
      </c>
      <c r="G9" s="12">
        <v>12184.949329999999</v>
      </c>
      <c r="H9" s="14">
        <f>G9/F9-1</f>
        <v>-9.0228615063514539E-4</v>
      </c>
      <c r="I9" s="12">
        <v>13435.829192331592</v>
      </c>
      <c r="J9" s="12">
        <v>14927.263000000001</v>
      </c>
      <c r="K9" s="14">
        <f>J9/I9-1</f>
        <v>0.11100422507005625</v>
      </c>
    </row>
    <row r="10" spans="1:11" s="8" customFormat="1" x14ac:dyDescent="0.25">
      <c r="B10" s="8" t="s">
        <v>112</v>
      </c>
      <c r="C10" s="16">
        <v>-5538.5451300000004</v>
      </c>
      <c r="D10" s="16">
        <f>C10</f>
        <v>-5538.5451300000004</v>
      </c>
      <c r="E10" s="14">
        <f t="shared" ref="E10:E14" si="0">D10/C10-1</f>
        <v>0</v>
      </c>
      <c r="F10" s="16">
        <v>-5651.6934499999998</v>
      </c>
      <c r="G10" s="16">
        <v>-5634.7345599999999</v>
      </c>
      <c r="H10" s="14">
        <f t="shared" ref="H10:H14" si="1">G10/F10-1</f>
        <v>-3.0006740722995362E-3</v>
      </c>
      <c r="I10" s="16">
        <v>-5912.0395639999997</v>
      </c>
      <c r="J10" s="16">
        <v>-6085.3919999999998</v>
      </c>
      <c r="K10" s="14">
        <f t="shared" ref="K10:K14" si="2">J10/I10-1</f>
        <v>2.9321934355038826E-2</v>
      </c>
    </row>
    <row r="11" spans="1:11" s="8" customFormat="1" ht="25" x14ac:dyDescent="0.25">
      <c r="B11" s="29" t="s">
        <v>113</v>
      </c>
      <c r="C11" s="16">
        <v>-262</v>
      </c>
      <c r="D11" s="16">
        <f>C11</f>
        <v>-262</v>
      </c>
      <c r="E11" s="14">
        <f t="shared" si="0"/>
        <v>0</v>
      </c>
      <c r="F11" s="16">
        <v>-262</v>
      </c>
      <c r="G11" s="16">
        <v>-262</v>
      </c>
      <c r="H11" s="14">
        <f t="shared" si="1"/>
        <v>0</v>
      </c>
      <c r="I11" s="16">
        <v>-262</v>
      </c>
      <c r="J11" s="16">
        <v>-262</v>
      </c>
      <c r="K11" s="14">
        <f t="shared" si="2"/>
        <v>0</v>
      </c>
    </row>
    <row r="12" spans="1:11" s="8" customFormat="1" x14ac:dyDescent="0.25">
      <c r="A12" s="63"/>
      <c r="B12" s="63" t="s">
        <v>114</v>
      </c>
      <c r="C12" s="16">
        <v>-181.751463</v>
      </c>
      <c r="D12" s="16">
        <f>C12</f>
        <v>-181.751463</v>
      </c>
      <c r="E12" s="14">
        <f t="shared" si="0"/>
        <v>0</v>
      </c>
      <c r="F12" s="16">
        <v>-203.80146299999998</v>
      </c>
      <c r="G12" s="16">
        <v>-203.80146299999998</v>
      </c>
      <c r="H12" s="14">
        <f t="shared" si="1"/>
        <v>0</v>
      </c>
      <c r="I12" s="16">
        <v>-238.28448299999997</v>
      </c>
      <c r="J12" s="16">
        <v>-416.25826063888888</v>
      </c>
      <c r="K12" s="14">
        <f t="shared" si="2"/>
        <v>0.7468962116131117</v>
      </c>
    </row>
    <row r="13" spans="1:11" s="8" customFormat="1" ht="13.5" customHeight="1" x14ac:dyDescent="0.25">
      <c r="B13" s="29" t="s">
        <v>115</v>
      </c>
      <c r="C13" s="16">
        <v>4507.1018610000001</v>
      </c>
      <c r="D13" s="16">
        <f>C13</f>
        <v>4507.1018610000001</v>
      </c>
      <c r="E13" s="14">
        <f t="shared" si="0"/>
        <v>0</v>
      </c>
      <c r="F13" s="16">
        <v>5063.0199209999992</v>
      </c>
      <c r="G13" s="16">
        <v>5019.965130999999</v>
      </c>
      <c r="H13" s="14">
        <f t="shared" si="1"/>
        <v>-8.5037765349136318E-3</v>
      </c>
      <c r="I13" s="16">
        <v>5607.8822971111122</v>
      </c>
      <c r="J13" s="16">
        <v>5528.5029999999997</v>
      </c>
      <c r="K13" s="14">
        <f t="shared" si="2"/>
        <v>-1.4154950640102526E-2</v>
      </c>
    </row>
    <row r="14" spans="1:11" s="8" customFormat="1" ht="13" thickBot="1" x14ac:dyDescent="0.3">
      <c r="B14" s="8" t="s">
        <v>116</v>
      </c>
      <c r="C14" s="26">
        <f t="shared" ref="C14:G14" si="3">SUM(C9:C13)</f>
        <v>10847.655547999999</v>
      </c>
      <c r="D14" s="26">
        <f t="shared" si="3"/>
        <v>10847.655547999999</v>
      </c>
      <c r="E14" s="75">
        <f t="shared" si="0"/>
        <v>0</v>
      </c>
      <c r="F14" s="26">
        <f t="shared" si="3"/>
        <v>11141.478577999998</v>
      </c>
      <c r="G14" s="26">
        <f t="shared" si="3"/>
        <v>11104.378438</v>
      </c>
      <c r="H14" s="75">
        <f t="shared" si="1"/>
        <v>-3.3299117114722332E-3</v>
      </c>
      <c r="I14" s="26">
        <f>SUM(I9:I13)</f>
        <v>12631.387442442705</v>
      </c>
      <c r="J14" s="26">
        <f t="shared" ref="J14" si="4">SUM(J9:J13)</f>
        <v>13692.115739361112</v>
      </c>
      <c r="K14" s="75">
        <f t="shared" si="2"/>
        <v>8.3975596643822037E-2</v>
      </c>
    </row>
    <row r="15" spans="1:11" s="8" customFormat="1" ht="12.5" customHeight="1" thickTop="1" x14ac:dyDescent="0.25"/>
    <row r="16" spans="1:11" s="8" customFormat="1" x14ac:dyDescent="0.25"/>
    <row r="17" spans="2:11" s="8" customFormat="1" x14ac:dyDescent="0.25"/>
    <row r="18" spans="2:11" s="8" customFormat="1" x14ac:dyDescent="0.25"/>
    <row r="19" spans="2:11" x14ac:dyDescent="0.25">
      <c r="B19" s="8"/>
      <c r="C19" s="8"/>
      <c r="D19" s="8"/>
      <c r="E19" s="8"/>
      <c r="F19" s="8"/>
      <c r="G19" s="8"/>
      <c r="H19" s="8"/>
      <c r="I19" s="8"/>
      <c r="J19" s="8"/>
      <c r="K19" s="8"/>
    </row>
  </sheetData>
  <pageMargins left="0.70866141732283472" right="0.70866141732283472" top="0.74803149606299213" bottom="0.74803149606299213" header="0.31496062992125984" footer="0.31496062992125984"/>
  <pageSetup scale="9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7466C-4179-45CD-9E25-697CA9555F52}">
  <sheetPr>
    <pageSetUpPr fitToPage="1"/>
  </sheetPr>
  <dimension ref="B1:P21"/>
  <sheetViews>
    <sheetView view="pageBreakPreview" zoomScaleSheetLayoutView="100" workbookViewId="0">
      <pane ySplit="3" topLeftCell="A4" activePane="bottomLeft" state="frozen"/>
      <selection activeCell="J1" sqref="J1"/>
      <selection pane="bottomLeft" activeCell="H1" sqref="H1"/>
    </sheetView>
  </sheetViews>
  <sheetFormatPr defaultColWidth="9.1796875" defaultRowHeight="12.5" x14ac:dyDescent="0.25"/>
  <cols>
    <col min="1" max="1" width="9.1796875" style="4"/>
    <col min="2" max="2" width="19.54296875" style="4" customWidth="1"/>
    <col min="3" max="3" width="11.81640625" style="4" customWidth="1"/>
    <col min="4" max="4" width="11.54296875" style="4" customWidth="1"/>
    <col min="5" max="5" width="10.1796875" style="4" customWidth="1"/>
    <col min="6" max="6" width="9.81640625" style="4" customWidth="1"/>
    <col min="7" max="8" width="9.453125" style="4" customWidth="1"/>
    <col min="9" max="10" width="11.453125" style="4" customWidth="1"/>
    <col min="11" max="11" width="10" style="4" customWidth="1"/>
    <col min="12" max="16384" width="9.1796875" style="4"/>
  </cols>
  <sheetData>
    <row r="1" spans="2:16" x14ac:dyDescent="0.25">
      <c r="K1" s="83" t="s">
        <v>139</v>
      </c>
    </row>
    <row r="2" spans="2:16" x14ac:dyDescent="0.25">
      <c r="K2" s="83" t="s">
        <v>138</v>
      </c>
    </row>
    <row r="3" spans="2:16" s="2" customFormat="1" ht="15" x14ac:dyDescent="0.3">
      <c r="B3" s="20" t="s">
        <v>117</v>
      </c>
      <c r="C3" s="20"/>
      <c r="D3" s="20"/>
      <c r="E3" s="20"/>
      <c r="F3" s="20"/>
      <c r="G3" s="20"/>
      <c r="H3" s="20"/>
      <c r="I3" s="20"/>
      <c r="J3" s="20"/>
      <c r="K3" s="20"/>
    </row>
    <row r="4" spans="2:16" s="2" customFormat="1" ht="15" x14ac:dyDescent="0.3">
      <c r="B4" s="20" t="s">
        <v>118</v>
      </c>
      <c r="C4" s="20"/>
      <c r="D4" s="20"/>
      <c r="E4" s="20"/>
      <c r="F4" s="20"/>
      <c r="G4" s="20"/>
      <c r="H4" s="20"/>
      <c r="I4" s="20"/>
      <c r="J4" s="20"/>
      <c r="K4" s="20"/>
    </row>
    <row r="5" spans="2:16" ht="15.75" customHeight="1" x14ac:dyDescent="0.25">
      <c r="B5" s="21" t="s">
        <v>2</v>
      </c>
      <c r="C5" s="21"/>
      <c r="D5" s="21"/>
      <c r="E5" s="21"/>
      <c r="F5" s="21"/>
      <c r="G5" s="21"/>
      <c r="H5" s="21"/>
      <c r="I5" s="21"/>
      <c r="J5" s="21"/>
      <c r="K5" s="21"/>
    </row>
    <row r="6" spans="2:16" ht="11.25" customHeight="1" x14ac:dyDescent="0.25">
      <c r="B6" s="22"/>
      <c r="C6" s="23"/>
      <c r="D6" s="23"/>
      <c r="E6" s="23"/>
      <c r="F6" s="23"/>
      <c r="G6" s="23"/>
      <c r="H6" s="23"/>
      <c r="I6" s="24"/>
      <c r="J6" s="24"/>
      <c r="K6" s="24"/>
    </row>
    <row r="7" spans="2:16" s="8" customFormat="1" x14ac:dyDescent="0.25">
      <c r="I7" s="9"/>
      <c r="J7" s="9"/>
      <c r="K7" s="9"/>
    </row>
    <row r="8" spans="2:16" s="8" customFormat="1" ht="25" x14ac:dyDescent="0.25">
      <c r="C8" s="10" t="s">
        <v>3</v>
      </c>
      <c r="D8" s="10" t="s">
        <v>4</v>
      </c>
      <c r="E8" s="10" t="s">
        <v>5</v>
      </c>
      <c r="F8" s="10" t="s">
        <v>6</v>
      </c>
      <c r="G8" s="10" t="s">
        <v>7</v>
      </c>
      <c r="H8" s="10" t="s">
        <v>5</v>
      </c>
      <c r="I8" s="10" t="s">
        <v>8</v>
      </c>
      <c r="J8" s="10" t="s">
        <v>9</v>
      </c>
      <c r="K8" s="10" t="s">
        <v>5</v>
      </c>
    </row>
    <row r="9" spans="2:16" s="8" customFormat="1" x14ac:dyDescent="0.25">
      <c r="B9" s="8" t="s">
        <v>119</v>
      </c>
      <c r="C9" s="64">
        <v>-973</v>
      </c>
      <c r="D9" s="64">
        <f>C9</f>
        <v>-973</v>
      </c>
      <c r="E9" s="78">
        <f>D9/C9-1</f>
        <v>0</v>
      </c>
      <c r="F9" s="64">
        <v>-1025.857962</v>
      </c>
      <c r="G9" s="64">
        <v>-1026.0133299999998</v>
      </c>
      <c r="H9" s="78">
        <f>G9/F9-1</f>
        <v>1.5145176598996279E-4</v>
      </c>
      <c r="I9" s="64">
        <v>63.155828000000071</v>
      </c>
      <c r="J9" s="64">
        <v>182.124</v>
      </c>
      <c r="K9" s="78">
        <f>J9/I9-1</f>
        <v>1.8837243650736366</v>
      </c>
      <c r="L9" s="65"/>
      <c r="M9" s="28"/>
      <c r="N9" s="12"/>
      <c r="O9" s="12"/>
      <c r="P9" s="12"/>
    </row>
    <row r="10" spans="2:16" s="8" customFormat="1" x14ac:dyDescent="0.25">
      <c r="B10" s="8" t="s">
        <v>120</v>
      </c>
      <c r="C10" s="13">
        <v>-55.369012000000019</v>
      </c>
      <c r="D10" s="13">
        <f>C10</f>
        <v>-55.369012000000019</v>
      </c>
      <c r="E10" s="78">
        <f t="shared" ref="E10:E12" si="0">D10/C10-1</f>
        <v>0</v>
      </c>
      <c r="F10" s="13">
        <v>-55.369012000000019</v>
      </c>
      <c r="G10" s="13">
        <v>-55.369012000000012</v>
      </c>
      <c r="H10" s="78">
        <f t="shared" ref="H10:H12" si="1">G10/F10-1</f>
        <v>0</v>
      </c>
      <c r="I10" s="13">
        <v>-55.369012000000019</v>
      </c>
      <c r="J10" s="13">
        <v>-55.369012000000012</v>
      </c>
      <c r="K10" s="78">
        <f t="shared" ref="K10" si="2">J10/I10-1</f>
        <v>0</v>
      </c>
    </row>
    <row r="11" spans="2:16" s="8" customFormat="1" x14ac:dyDescent="0.25">
      <c r="B11" s="8" t="s">
        <v>121</v>
      </c>
      <c r="C11" s="13">
        <v>2.51105</v>
      </c>
      <c r="D11" s="13">
        <f>C11</f>
        <v>2.51105</v>
      </c>
      <c r="E11" s="78">
        <f t="shared" si="0"/>
        <v>0</v>
      </c>
      <c r="F11" s="13">
        <v>155.13811999999999</v>
      </c>
      <c r="G11" s="13">
        <v>155.13811999999999</v>
      </c>
      <c r="H11" s="78">
        <f t="shared" si="1"/>
        <v>0</v>
      </c>
      <c r="I11" s="13">
        <v>0</v>
      </c>
      <c r="J11" s="13">
        <v>100.551</v>
      </c>
      <c r="K11" s="78"/>
    </row>
    <row r="12" spans="2:16" s="8" customFormat="1" ht="13" thickBot="1" x14ac:dyDescent="0.3">
      <c r="B12" s="8" t="s">
        <v>122</v>
      </c>
      <c r="C12" s="66">
        <f t="shared" ref="C12:G12" si="3">SUM(C9:C11)</f>
        <v>-1025.857962</v>
      </c>
      <c r="D12" s="66">
        <f t="shared" si="3"/>
        <v>-1025.857962</v>
      </c>
      <c r="E12" s="74">
        <f t="shared" si="0"/>
        <v>0</v>
      </c>
      <c r="F12" s="66">
        <f t="shared" si="3"/>
        <v>-926.0888540000002</v>
      </c>
      <c r="G12" s="66">
        <f t="shared" si="3"/>
        <v>-926.24422199999992</v>
      </c>
      <c r="H12" s="74">
        <f t="shared" si="1"/>
        <v>1.677679191673942E-4</v>
      </c>
      <c r="I12" s="66">
        <f>SUM(I9:I11)</f>
        <v>7.7868160000000515</v>
      </c>
      <c r="J12" s="66">
        <f t="shared" ref="J12" si="4">SUM(J9:J11)</f>
        <v>227.30598799999999</v>
      </c>
      <c r="K12" s="74">
        <f>J12/I12-1</f>
        <v>28.191133834419418</v>
      </c>
    </row>
    <row r="13" spans="2:16" s="8" customFormat="1" ht="15" customHeight="1" thickTop="1" x14ac:dyDescent="0.25"/>
    <row r="14" spans="2:16" s="8" customFormat="1" ht="12.75" customHeight="1" x14ac:dyDescent="0.25">
      <c r="B14" s="67" t="s">
        <v>109</v>
      </c>
      <c r="C14" s="67"/>
      <c r="D14" s="67"/>
      <c r="E14" s="67"/>
      <c r="F14" s="67"/>
      <c r="G14" s="67"/>
      <c r="H14" s="67"/>
      <c r="I14" s="67"/>
      <c r="J14" s="67"/>
      <c r="K14" s="67"/>
    </row>
    <row r="15" spans="2:16" s="8" customFormat="1" ht="38.15" customHeight="1" x14ac:dyDescent="0.25">
      <c r="B15" s="89" t="s">
        <v>123</v>
      </c>
      <c r="C15" s="89"/>
      <c r="D15" s="89"/>
      <c r="E15" s="89"/>
      <c r="F15" s="89"/>
      <c r="G15" s="89"/>
      <c r="H15" s="89"/>
      <c r="I15" s="89"/>
      <c r="J15" s="89"/>
      <c r="K15" s="89"/>
    </row>
    <row r="16" spans="2:16" s="8" customFormat="1" ht="31.5" customHeight="1" x14ac:dyDescent="0.25">
      <c r="B16" s="89" t="s">
        <v>124</v>
      </c>
      <c r="C16" s="89"/>
      <c r="D16" s="89"/>
      <c r="E16" s="89"/>
      <c r="F16" s="89"/>
      <c r="G16" s="89"/>
      <c r="H16" s="89"/>
      <c r="I16" s="89"/>
      <c r="J16" s="89"/>
      <c r="K16" s="89"/>
    </row>
    <row r="17" spans="2:11" s="8" customFormat="1" ht="22.5" customHeight="1" x14ac:dyDescent="0.25"/>
    <row r="18" spans="2:11" s="8" customFormat="1" ht="22.5" customHeight="1" x14ac:dyDescent="0.25"/>
    <row r="19" spans="2:11" s="8" customFormat="1" ht="22.5" customHeight="1" x14ac:dyDescent="0.25"/>
    <row r="20" spans="2:11" s="8" customFormat="1" ht="22.5" customHeight="1" x14ac:dyDescent="0.25"/>
    <row r="21" spans="2:11" x14ac:dyDescent="0.25">
      <c r="B21" s="8"/>
      <c r="C21" s="8"/>
      <c r="D21" s="8"/>
      <c r="E21" s="8"/>
      <c r="F21" s="8"/>
      <c r="G21" s="8"/>
      <c r="H21" s="8"/>
      <c r="I21" s="8"/>
      <c r="J21" s="8"/>
      <c r="K21" s="8"/>
    </row>
  </sheetData>
  <mergeCells count="2">
    <mergeCell ref="B15:K15"/>
    <mergeCell ref="B16:K16"/>
  </mergeCells>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7B963-BE86-4774-B8F9-3A0DEABDD4D6}">
  <sheetPr>
    <pageSetUpPr fitToPage="1"/>
  </sheetPr>
  <dimension ref="B1:P18"/>
  <sheetViews>
    <sheetView view="pageBreakPreview" zoomScale="115" zoomScaleSheetLayoutView="115" workbookViewId="0">
      <pane ySplit="3" topLeftCell="A4" activePane="bottomLeft" state="frozen"/>
      <selection activeCell="J1" sqref="J1"/>
      <selection pane="bottomLeft" activeCell="J1" sqref="J1"/>
    </sheetView>
  </sheetViews>
  <sheetFormatPr defaultColWidth="9.1796875" defaultRowHeight="12.5" x14ac:dyDescent="0.25"/>
  <cols>
    <col min="1" max="1" width="9.1796875" style="4"/>
    <col min="2" max="2" width="22.1796875" style="4" customWidth="1"/>
    <col min="3" max="4" width="11.453125" style="4" customWidth="1"/>
    <col min="5" max="5" width="7.81640625" style="4" customWidth="1"/>
    <col min="6" max="7" width="11.453125" style="4" customWidth="1"/>
    <col min="8" max="8" width="9.81640625" style="4" customWidth="1"/>
    <col min="9" max="10" width="11.453125" style="4" customWidth="1"/>
    <col min="11" max="11" width="9.7265625" style="4" customWidth="1"/>
    <col min="12" max="16384" width="9.1796875" style="4"/>
  </cols>
  <sheetData>
    <row r="1" spans="2:16" x14ac:dyDescent="0.25">
      <c r="K1" s="83" t="s">
        <v>139</v>
      </c>
    </row>
    <row r="2" spans="2:16" x14ac:dyDescent="0.25">
      <c r="K2" s="83" t="s">
        <v>138</v>
      </c>
    </row>
    <row r="3" spans="2:16" s="2" customFormat="1" ht="15" x14ac:dyDescent="0.3">
      <c r="B3" s="20" t="s">
        <v>125</v>
      </c>
      <c r="C3" s="20"/>
      <c r="D3" s="20"/>
      <c r="E3" s="20"/>
      <c r="F3" s="20"/>
      <c r="G3" s="20"/>
      <c r="H3" s="20"/>
      <c r="I3" s="20"/>
      <c r="J3" s="20"/>
      <c r="K3" s="20"/>
    </row>
    <row r="4" spans="2:16" s="2" customFormat="1" ht="15" x14ac:dyDescent="0.3">
      <c r="B4" s="20" t="s">
        <v>126</v>
      </c>
      <c r="C4" s="20"/>
      <c r="D4" s="20"/>
      <c r="E4" s="20"/>
      <c r="F4" s="20"/>
      <c r="G4" s="20"/>
      <c r="H4" s="20"/>
      <c r="I4" s="20"/>
      <c r="J4" s="20"/>
      <c r="K4" s="20"/>
    </row>
    <row r="5" spans="2:16" ht="15.75" customHeight="1" x14ac:dyDescent="0.25">
      <c r="B5" s="21" t="s">
        <v>2</v>
      </c>
      <c r="C5" s="21"/>
      <c r="D5" s="21"/>
      <c r="E5" s="21"/>
      <c r="F5" s="21"/>
      <c r="G5" s="21"/>
      <c r="H5" s="21"/>
      <c r="I5" s="21"/>
      <c r="J5" s="21"/>
      <c r="K5" s="21"/>
    </row>
    <row r="6" spans="2:16" ht="11.25" customHeight="1" x14ac:dyDescent="0.25">
      <c r="B6" s="22"/>
      <c r="C6" s="24"/>
      <c r="D6" s="24"/>
      <c r="E6" s="24"/>
      <c r="F6" s="24"/>
      <c r="G6" s="24"/>
      <c r="H6" s="24"/>
      <c r="I6" s="24"/>
      <c r="J6" s="24"/>
      <c r="K6" s="24"/>
    </row>
    <row r="7" spans="2:16" s="8" customFormat="1" x14ac:dyDescent="0.25">
      <c r="C7" s="9"/>
      <c r="D7" s="9"/>
      <c r="E7" s="9"/>
      <c r="F7" s="9"/>
      <c r="G7" s="9"/>
      <c r="H7" s="9"/>
      <c r="I7" s="9"/>
      <c r="J7" s="9"/>
      <c r="K7" s="9"/>
    </row>
    <row r="8" spans="2:16" s="8" customFormat="1" ht="36.65" customHeight="1" x14ac:dyDescent="0.25">
      <c r="C8" s="10" t="s">
        <v>3</v>
      </c>
      <c r="D8" s="10" t="s">
        <v>4</v>
      </c>
      <c r="E8" s="10" t="s">
        <v>5</v>
      </c>
      <c r="F8" s="10" t="s">
        <v>6</v>
      </c>
      <c r="G8" s="10" t="s">
        <v>7</v>
      </c>
      <c r="H8" s="10" t="s">
        <v>5</v>
      </c>
      <c r="I8" s="10" t="s">
        <v>8</v>
      </c>
      <c r="J8" s="10" t="s">
        <v>9</v>
      </c>
      <c r="K8" s="10" t="s">
        <v>5</v>
      </c>
    </row>
    <row r="9" spans="2:16" s="8" customFormat="1" x14ac:dyDescent="0.25">
      <c r="B9" s="8" t="s">
        <v>119</v>
      </c>
      <c r="C9" s="68">
        <v>2215.3123900000001</v>
      </c>
      <c r="D9" s="68">
        <v>2215.3123900000001</v>
      </c>
      <c r="E9" s="78">
        <f>D9/C9-1</f>
        <v>0</v>
      </c>
      <c r="F9" s="68">
        <v>1993.7811510000001</v>
      </c>
      <c r="G9" s="68">
        <v>1993.7811499999989</v>
      </c>
      <c r="H9" s="78">
        <f>G9/F9-1</f>
        <v>-5.0156023778669123E-10</v>
      </c>
      <c r="I9" s="68">
        <v>1329.1874329999991</v>
      </c>
      <c r="J9" s="68">
        <v>1329.1880000000001</v>
      </c>
      <c r="K9" s="78">
        <f>J9/I9-1</f>
        <v>4.2657640819676601E-7</v>
      </c>
      <c r="L9" s="65"/>
      <c r="M9" s="28"/>
      <c r="N9" s="12"/>
      <c r="O9" s="12"/>
      <c r="P9" s="12"/>
    </row>
    <row r="10" spans="2:16" s="8" customFormat="1" x14ac:dyDescent="0.25">
      <c r="B10" s="8" t="s">
        <v>127</v>
      </c>
      <c r="C10" s="13">
        <v>0</v>
      </c>
      <c r="D10" s="13">
        <v>0</v>
      </c>
      <c r="E10" s="78">
        <v>0</v>
      </c>
      <c r="F10" s="13">
        <v>0</v>
      </c>
      <c r="G10" s="13">
        <v>0</v>
      </c>
      <c r="H10" s="78">
        <v>0</v>
      </c>
      <c r="I10" s="13">
        <v>0</v>
      </c>
      <c r="J10" s="13">
        <v>0</v>
      </c>
      <c r="K10" s="78">
        <v>0</v>
      </c>
    </row>
    <row r="11" spans="2:16" s="8" customFormat="1" x14ac:dyDescent="0.25">
      <c r="B11" s="8" t="s">
        <v>128</v>
      </c>
      <c r="C11" s="13">
        <v>-221.531239</v>
      </c>
      <c r="D11" s="13">
        <v>-221.531239</v>
      </c>
      <c r="E11" s="78">
        <f t="shared" ref="E11:E12" si="0">D11/C11-1</f>
        <v>0</v>
      </c>
      <c r="F11" s="13">
        <v>-221.531239</v>
      </c>
      <c r="G11" s="13">
        <v>-221.531239</v>
      </c>
      <c r="H11" s="78">
        <f t="shared" ref="H11:H12" si="1">G11/F11-1</f>
        <v>0</v>
      </c>
      <c r="I11" s="13">
        <v>-221.531239</v>
      </c>
      <c r="J11" s="13">
        <v>-221.53100000000001</v>
      </c>
      <c r="K11" s="78">
        <f t="shared" ref="K11:K12" si="2">J11/I11-1</f>
        <v>-1.0788546169759883E-6</v>
      </c>
    </row>
    <row r="12" spans="2:16" s="8" customFormat="1" ht="13" thickBot="1" x14ac:dyDescent="0.3">
      <c r="B12" s="8" t="s">
        <v>122</v>
      </c>
      <c r="C12" s="26">
        <f t="shared" ref="C12:G12" si="3">SUM(C9:C11)</f>
        <v>1993.7811510000001</v>
      </c>
      <c r="D12" s="26">
        <f t="shared" si="3"/>
        <v>1993.7811510000001</v>
      </c>
      <c r="E12" s="74">
        <f t="shared" si="0"/>
        <v>0</v>
      </c>
      <c r="F12" s="26">
        <f t="shared" si="3"/>
        <v>1772.2499120000002</v>
      </c>
      <c r="G12" s="26">
        <f t="shared" si="3"/>
        <v>1772.249910999999</v>
      </c>
      <c r="H12" s="74">
        <f t="shared" si="1"/>
        <v>-5.642551981210886E-10</v>
      </c>
      <c r="I12" s="26">
        <f>SUM(I9:I11)</f>
        <v>1107.6561939999992</v>
      </c>
      <c r="J12" s="26">
        <f t="shared" ref="J12" si="4">SUM(J9:J11)</f>
        <v>1107.6570000000002</v>
      </c>
      <c r="K12" s="26">
        <f t="shared" si="2"/>
        <v>7.2766261349777039E-7</v>
      </c>
    </row>
    <row r="13" spans="2:16" s="8" customFormat="1" ht="15" customHeight="1" thickTop="1" x14ac:dyDescent="0.25"/>
    <row r="14" spans="2:16" s="8" customFormat="1" ht="22.5" customHeight="1" x14ac:dyDescent="0.25"/>
    <row r="15" spans="2:16" s="8" customFormat="1" ht="22.5" customHeight="1" x14ac:dyDescent="0.25"/>
    <row r="16" spans="2:16" s="8" customFormat="1" ht="22.5" customHeight="1" x14ac:dyDescent="0.25"/>
    <row r="17" spans="2:11" s="8" customFormat="1" ht="22.5" customHeight="1" x14ac:dyDescent="0.25"/>
    <row r="18" spans="2:11" x14ac:dyDescent="0.25">
      <c r="B18" s="8"/>
      <c r="C18" s="8"/>
      <c r="D18" s="8"/>
      <c r="E18" s="8"/>
      <c r="F18" s="8"/>
      <c r="G18" s="8"/>
      <c r="H18" s="8"/>
      <c r="I18" s="8"/>
      <c r="J18" s="8"/>
      <c r="K18" s="8"/>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F16FA-D245-4099-B1DE-7D36B3D63788}">
  <sheetPr>
    <pageSetUpPr fitToPage="1"/>
  </sheetPr>
  <dimension ref="B1:Q21"/>
  <sheetViews>
    <sheetView view="pageBreakPreview" zoomScale="115" zoomScaleSheetLayoutView="115" workbookViewId="0">
      <pane ySplit="3" topLeftCell="A4" activePane="bottomLeft" state="frozen"/>
      <selection activeCell="J1" sqref="J1"/>
      <selection pane="bottomLeft" activeCell="J1" sqref="J1"/>
    </sheetView>
  </sheetViews>
  <sheetFormatPr defaultColWidth="9.1796875" defaultRowHeight="12.5" x14ac:dyDescent="0.25"/>
  <cols>
    <col min="1" max="1" width="9.1796875" style="4"/>
    <col min="2" max="2" width="20.1796875" style="4" customWidth="1"/>
    <col min="3" max="4" width="11.453125" style="4" customWidth="1"/>
    <col min="5" max="5" width="9.81640625" style="4" customWidth="1"/>
    <col min="6" max="7" width="11.453125" style="4" customWidth="1"/>
    <col min="8" max="8" width="9.1796875" style="4" customWidth="1"/>
    <col min="9" max="10" width="11.453125" style="4" customWidth="1"/>
    <col min="11" max="11" width="9.453125" style="4" customWidth="1"/>
    <col min="12" max="16384" width="9.1796875" style="4"/>
  </cols>
  <sheetData>
    <row r="1" spans="2:17" x14ac:dyDescent="0.25">
      <c r="K1" s="83" t="s">
        <v>139</v>
      </c>
    </row>
    <row r="2" spans="2:17" x14ac:dyDescent="0.25">
      <c r="K2" s="83" t="s">
        <v>138</v>
      </c>
    </row>
    <row r="3" spans="2:17" s="2" customFormat="1" ht="15" x14ac:dyDescent="0.3">
      <c r="B3" s="20" t="s">
        <v>129</v>
      </c>
      <c r="C3" s="20"/>
      <c r="D3" s="20"/>
      <c r="E3" s="20"/>
      <c r="F3" s="20"/>
      <c r="G3" s="20"/>
      <c r="H3" s="20"/>
      <c r="I3" s="20"/>
      <c r="J3" s="20"/>
      <c r="K3" s="20"/>
    </row>
    <row r="4" spans="2:17" s="2" customFormat="1" ht="15" x14ac:dyDescent="0.3">
      <c r="B4" s="20" t="s">
        <v>130</v>
      </c>
      <c r="C4" s="20"/>
      <c r="D4" s="20"/>
      <c r="E4" s="20"/>
      <c r="F4" s="20"/>
      <c r="G4" s="20"/>
      <c r="H4" s="20"/>
      <c r="I4" s="20"/>
      <c r="J4" s="20"/>
      <c r="K4" s="20"/>
    </row>
    <row r="5" spans="2:17" ht="15.75" customHeight="1" x14ac:dyDescent="0.25">
      <c r="B5" s="21" t="s">
        <v>2</v>
      </c>
      <c r="C5" s="21"/>
      <c r="D5" s="21"/>
      <c r="E5" s="21"/>
      <c r="F5" s="21"/>
      <c r="G5" s="21"/>
      <c r="H5" s="21"/>
      <c r="I5" s="21"/>
      <c r="J5" s="21"/>
      <c r="K5" s="21"/>
    </row>
    <row r="6" spans="2:17" ht="11.25" customHeight="1" x14ac:dyDescent="0.25">
      <c r="B6" s="22"/>
      <c r="C6" s="24"/>
      <c r="D6" s="24"/>
      <c r="E6" s="24"/>
      <c r="F6" s="24"/>
      <c r="G6" s="24"/>
      <c r="H6" s="24"/>
      <c r="I6" s="24"/>
      <c r="J6" s="24"/>
      <c r="K6" s="24"/>
    </row>
    <row r="7" spans="2:17" s="8" customFormat="1" x14ac:dyDescent="0.25">
      <c r="C7" s="9"/>
      <c r="D7" s="9"/>
      <c r="E7" s="9"/>
      <c r="F7" s="9"/>
      <c r="G7" s="9"/>
      <c r="H7" s="9"/>
      <c r="I7" s="9"/>
      <c r="J7" s="9"/>
      <c r="K7" s="9"/>
    </row>
    <row r="8" spans="2:17" s="8" customFormat="1" ht="25" x14ac:dyDescent="0.25">
      <c r="C8" s="10" t="s">
        <v>3</v>
      </c>
      <c r="D8" s="10" t="s">
        <v>4</v>
      </c>
      <c r="E8" s="10" t="s">
        <v>5</v>
      </c>
      <c r="F8" s="10" t="s">
        <v>6</v>
      </c>
      <c r="G8" s="10" t="s">
        <v>7</v>
      </c>
      <c r="H8" s="10" t="s">
        <v>5</v>
      </c>
      <c r="I8" s="10" t="s">
        <v>8</v>
      </c>
      <c r="J8" s="10" t="s">
        <v>9</v>
      </c>
      <c r="K8" s="10" t="s">
        <v>5</v>
      </c>
    </row>
    <row r="9" spans="2:17" s="8" customFormat="1" x14ac:dyDescent="0.25">
      <c r="B9" s="8" t="s">
        <v>119</v>
      </c>
      <c r="C9" s="68">
        <v>4359</v>
      </c>
      <c r="D9" s="68">
        <f>C9</f>
        <v>4359</v>
      </c>
      <c r="E9" s="78">
        <f>D9/C9-1</f>
        <v>0</v>
      </c>
      <c r="F9" s="68">
        <v>4303.7348499999998</v>
      </c>
      <c r="G9" s="68">
        <v>4303.3479799999996</v>
      </c>
      <c r="H9" s="78">
        <f>G9/F9-1</f>
        <v>-8.9891690237431376E-5</v>
      </c>
      <c r="I9" s="68">
        <v>2790.4683099999993</v>
      </c>
      <c r="J9" s="68">
        <v>2737.5610000000001</v>
      </c>
      <c r="K9" s="78">
        <f>J9/I9-1</f>
        <v>-1.8960011052768122E-2</v>
      </c>
      <c r="M9" s="65"/>
      <c r="N9" s="28"/>
      <c r="O9" s="12"/>
      <c r="P9" s="12"/>
      <c r="Q9" s="12"/>
    </row>
    <row r="10" spans="2:17" s="8" customFormat="1" x14ac:dyDescent="0.25">
      <c r="B10" s="8" t="s">
        <v>120</v>
      </c>
      <c r="C10" s="13">
        <v>0</v>
      </c>
      <c r="D10" s="13">
        <f>C10</f>
        <v>0</v>
      </c>
      <c r="E10" s="78">
        <v>0</v>
      </c>
      <c r="F10" s="13">
        <v>0</v>
      </c>
      <c r="G10" s="13">
        <v>0</v>
      </c>
      <c r="H10" s="78">
        <v>0</v>
      </c>
      <c r="I10" s="13">
        <v>0</v>
      </c>
      <c r="J10" s="13">
        <v>0</v>
      </c>
      <c r="K10" s="78">
        <v>0</v>
      </c>
    </row>
    <row r="11" spans="2:17" s="8" customFormat="1" x14ac:dyDescent="0.25">
      <c r="B11" s="8" t="s">
        <v>121</v>
      </c>
      <c r="C11" s="13">
        <v>-55.265150000000069</v>
      </c>
      <c r="D11" s="13">
        <f>C11</f>
        <v>-55.265150000000069</v>
      </c>
      <c r="E11" s="78">
        <f t="shared" ref="E11:E12" si="0">D11/C11-1</f>
        <v>0</v>
      </c>
      <c r="F11" s="13">
        <v>-164.68600000000001</v>
      </c>
      <c r="G11" s="13">
        <v>-339.90967000000006</v>
      </c>
      <c r="H11" s="78">
        <f t="shared" ref="H11:H12" si="1">G11/F11-1</f>
        <v>1.0639864347910573</v>
      </c>
      <c r="I11" s="13">
        <v>0</v>
      </c>
      <c r="J11" s="13">
        <v>0</v>
      </c>
      <c r="K11" s="78">
        <v>0</v>
      </c>
    </row>
    <row r="12" spans="2:17" s="8" customFormat="1" ht="13" thickBot="1" x14ac:dyDescent="0.3">
      <c r="B12" s="8" t="s">
        <v>122</v>
      </c>
      <c r="C12" s="26">
        <f t="shared" ref="C12:G12" si="2">SUM(C9:C11)</f>
        <v>4303.7348499999998</v>
      </c>
      <c r="D12" s="26">
        <f>G9</f>
        <v>4303.3479799999996</v>
      </c>
      <c r="E12" s="74">
        <f t="shared" si="0"/>
        <v>-8.9891690237431376E-5</v>
      </c>
      <c r="F12" s="26">
        <f t="shared" si="2"/>
        <v>4139.0488500000001</v>
      </c>
      <c r="G12" s="26">
        <f t="shared" si="2"/>
        <v>3963.4383099999995</v>
      </c>
      <c r="H12" s="74">
        <f t="shared" si="1"/>
        <v>-4.2427752453320422E-2</v>
      </c>
      <c r="I12" s="26">
        <f>SUM(I9:I11)</f>
        <v>2790.4683099999993</v>
      </c>
      <c r="J12" s="26">
        <f t="shared" ref="J12" si="3">SUM(J9:J11)</f>
        <v>2737.5610000000001</v>
      </c>
      <c r="K12" s="74">
        <f>J12/I12-1</f>
        <v>-1.8960011052768122E-2</v>
      </c>
    </row>
    <row r="13" spans="2:17" s="8" customFormat="1" ht="13.5" customHeight="1" thickTop="1" x14ac:dyDescent="0.25"/>
    <row r="14" spans="2:17" s="8" customFormat="1" ht="22.5" customHeight="1" x14ac:dyDescent="0.25"/>
    <row r="15" spans="2:17" s="8" customFormat="1" ht="22.5" customHeight="1" x14ac:dyDescent="0.25"/>
    <row r="16" spans="2:17" s="8" customFormat="1" ht="22.5" customHeight="1" x14ac:dyDescent="0.25"/>
    <row r="17" spans="2:11" s="8" customFormat="1" ht="22.5" customHeight="1" x14ac:dyDescent="0.25"/>
    <row r="18" spans="2:11" s="8" customFormat="1" ht="22.5" customHeight="1" x14ac:dyDescent="0.25"/>
    <row r="19" spans="2:11" s="8" customFormat="1" ht="22.5" customHeight="1" x14ac:dyDescent="0.25"/>
    <row r="20" spans="2:11" s="8" customFormat="1" ht="22.5" customHeight="1" x14ac:dyDescent="0.25"/>
    <row r="21" spans="2:11" x14ac:dyDescent="0.25">
      <c r="B21" s="8"/>
      <c r="C21" s="8"/>
      <c r="D21" s="8"/>
      <c r="E21" s="8"/>
      <c r="F21" s="8"/>
      <c r="G21" s="8"/>
      <c r="H21" s="8"/>
      <c r="I21" s="8"/>
      <c r="J21" s="8"/>
      <c r="K21" s="8"/>
    </row>
  </sheetData>
  <pageMargins left="0.7" right="0.7" top="0.75" bottom="0.75" header="0.3" footer="0.3"/>
  <pageSetup scale="9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6BF05-4CBB-4951-836B-94B96088AF22}">
  <sheetPr>
    <pageSetUpPr fitToPage="1"/>
  </sheetPr>
  <dimension ref="B1:K46"/>
  <sheetViews>
    <sheetView view="pageBreakPreview" zoomScale="70" zoomScaleNormal="100" zoomScaleSheetLayoutView="70" workbookViewId="0">
      <selection activeCell="J1" sqref="J1"/>
    </sheetView>
  </sheetViews>
  <sheetFormatPr defaultColWidth="9.1796875" defaultRowHeight="12.5" x14ac:dyDescent="0.25"/>
  <cols>
    <col min="1" max="1" width="9.1796875" style="4"/>
    <col min="2" max="2" width="21.1796875" style="4" customWidth="1"/>
    <col min="3" max="4" width="11.453125" style="4" customWidth="1"/>
    <col min="5" max="5" width="9.36328125" style="4" customWidth="1"/>
    <col min="6" max="7" width="11.453125" style="4" customWidth="1"/>
    <col min="8" max="8" width="9.1796875" style="4" customWidth="1"/>
    <col min="9" max="10" width="11.453125" style="4" customWidth="1"/>
    <col min="11" max="11" width="10" style="4" customWidth="1"/>
    <col min="12" max="16384" width="9.1796875" style="4"/>
  </cols>
  <sheetData>
    <row r="1" spans="2:11" x14ac:dyDescent="0.25">
      <c r="K1" s="83" t="s">
        <v>139</v>
      </c>
    </row>
    <row r="2" spans="2:11" x14ac:dyDescent="0.25">
      <c r="K2" s="83" t="s">
        <v>138</v>
      </c>
    </row>
    <row r="3" spans="2:11" s="2" customFormat="1" ht="15" x14ac:dyDescent="0.3">
      <c r="B3" s="20" t="s">
        <v>131</v>
      </c>
      <c r="C3" s="20"/>
      <c r="D3" s="20"/>
      <c r="E3" s="20"/>
      <c r="F3" s="20"/>
      <c r="G3" s="20"/>
      <c r="H3" s="20"/>
      <c r="I3" s="20"/>
      <c r="J3" s="20"/>
      <c r="K3" s="20"/>
    </row>
    <row r="4" spans="2:11" s="2" customFormat="1" ht="15" x14ac:dyDescent="0.3">
      <c r="B4" s="20" t="s">
        <v>132</v>
      </c>
      <c r="C4" s="20"/>
      <c r="D4" s="20"/>
      <c r="E4" s="20"/>
      <c r="F4" s="20"/>
      <c r="G4" s="20"/>
      <c r="H4" s="20"/>
      <c r="I4" s="20"/>
      <c r="J4" s="20"/>
      <c r="K4" s="20"/>
    </row>
    <row r="5" spans="2:11" x14ac:dyDescent="0.25">
      <c r="B5" s="69"/>
      <c r="C5" s="70"/>
      <c r="D5" s="70"/>
      <c r="E5" s="70"/>
      <c r="F5" s="70"/>
      <c r="G5" s="70"/>
      <c r="H5" s="70"/>
      <c r="I5" s="70"/>
      <c r="J5" s="70"/>
      <c r="K5" s="70"/>
    </row>
    <row r="6" spans="2:11" ht="15" x14ac:dyDescent="0.25">
      <c r="B6" s="22"/>
      <c r="C6" s="24"/>
      <c r="D6" s="24"/>
      <c r="E6" s="24"/>
      <c r="F6" s="24"/>
      <c r="G6" s="24"/>
      <c r="H6" s="24"/>
      <c r="I6" s="24"/>
      <c r="J6" s="24"/>
      <c r="K6" s="24"/>
    </row>
    <row r="7" spans="2:11" s="8" customFormat="1" ht="7.5" customHeight="1" x14ac:dyDescent="0.25">
      <c r="C7" s="9"/>
      <c r="D7" s="9"/>
      <c r="E7" s="9"/>
      <c r="F7" s="9"/>
      <c r="G7" s="9"/>
      <c r="H7" s="9"/>
      <c r="I7" s="9"/>
      <c r="J7" s="9"/>
      <c r="K7" s="9"/>
    </row>
    <row r="8" spans="2:11" s="8" customFormat="1" ht="25" x14ac:dyDescent="0.25">
      <c r="C8" s="10" t="s">
        <v>3</v>
      </c>
      <c r="D8" s="10" t="s">
        <v>4</v>
      </c>
      <c r="E8" s="10" t="s">
        <v>5</v>
      </c>
      <c r="F8" s="10" t="s">
        <v>6</v>
      </c>
      <c r="G8" s="10" t="s">
        <v>7</v>
      </c>
      <c r="H8" s="10" t="s">
        <v>5</v>
      </c>
      <c r="I8" s="10" t="s">
        <v>8</v>
      </c>
      <c r="J8" s="10" t="s">
        <v>9</v>
      </c>
      <c r="K8" s="10" t="s">
        <v>5</v>
      </c>
    </row>
    <row r="9" spans="2:11" s="8" customFormat="1" x14ac:dyDescent="0.25">
      <c r="B9" s="8" t="s">
        <v>133</v>
      </c>
      <c r="C9" s="71">
        <v>2.3962578312064199E-2</v>
      </c>
      <c r="D9" s="71">
        <v>2.58E-2</v>
      </c>
      <c r="E9" s="71">
        <f>D9/C9-1</f>
        <v>7.6678797415165256E-2</v>
      </c>
      <c r="F9" s="71">
        <v>2.228815857974234E-2</v>
      </c>
      <c r="G9" s="71">
        <v>2.5840827005158707E-2</v>
      </c>
      <c r="H9" s="71">
        <f>G9/F9-1</f>
        <v>0.15939712617826496</v>
      </c>
      <c r="I9" s="71">
        <v>2.9368118565980813E-2</v>
      </c>
      <c r="J9" s="71">
        <v>2.9342619747657749E-2</v>
      </c>
      <c r="K9" s="71">
        <f>J9/I9-1</f>
        <v>-8.6824827629927714E-4</v>
      </c>
    </row>
    <row r="10" spans="2:11" s="8" customFormat="1" x14ac:dyDescent="0.25">
      <c r="B10" s="8" t="s">
        <v>134</v>
      </c>
      <c r="C10" s="71">
        <v>8.700501142013968E-2</v>
      </c>
      <c r="D10" s="71">
        <v>8.72E-2</v>
      </c>
      <c r="E10" s="71">
        <f t="shared" ref="E10" si="0">D10/C10-1</f>
        <v>2.2411189502491435E-3</v>
      </c>
      <c r="F10" s="71">
        <v>8.7012312669840455E-2</v>
      </c>
      <c r="G10" s="71">
        <v>6.2501038121991759E-2</v>
      </c>
      <c r="H10" s="71">
        <f t="shared" ref="H10" si="1">G10/F10-1</f>
        <v>-0.28169892048329159</v>
      </c>
      <c r="I10" s="71">
        <v>8.6499999999999994E-2</v>
      </c>
      <c r="J10" s="71">
        <v>8.9300148924272071E-2</v>
      </c>
      <c r="K10" s="71">
        <f>J10/I10-1</f>
        <v>3.2371663864417144E-2</v>
      </c>
    </row>
    <row r="11" spans="2:11" s="8" customFormat="1" ht="13" thickBot="1" x14ac:dyDescent="0.3">
      <c r="B11" s="8" t="s">
        <v>135</v>
      </c>
      <c r="C11" s="72">
        <v>4.9249838509885464E-2</v>
      </c>
      <c r="D11" s="72">
        <v>5.1400000000000001E-2</v>
      </c>
      <c r="E11" s="72">
        <f>D11/C11-1</f>
        <v>4.3658244476942887E-2</v>
      </c>
      <c r="F11" s="72">
        <v>4.817784003706465E-2</v>
      </c>
      <c r="G11" s="72">
        <v>4.1445704180784367E-2</v>
      </c>
      <c r="H11" s="72">
        <f>G11/F11-1</f>
        <v>-0.13973511164263586</v>
      </c>
      <c r="I11" s="72">
        <v>5.2220871139588482E-2</v>
      </c>
      <c r="J11" s="72">
        <v>5.4155732313179834E-2</v>
      </c>
      <c r="K11" s="72">
        <f>J11/I11-1</f>
        <v>3.7051491699925609E-2</v>
      </c>
    </row>
    <row r="12" spans="2:11" s="8" customFormat="1" ht="13" thickTop="1" x14ac:dyDescent="0.25"/>
    <row r="13" spans="2:11" s="8" customFormat="1" x14ac:dyDescent="0.25"/>
    <row r="14" spans="2:11" s="8" customFormat="1" x14ac:dyDescent="0.25"/>
    <row r="15" spans="2:11" s="8" customFormat="1" x14ac:dyDescent="0.25"/>
    <row r="16" spans="2:11" s="8" customFormat="1" x14ac:dyDescent="0.25"/>
    <row r="17" s="8" customFormat="1" x14ac:dyDescent="0.25"/>
    <row r="18" s="8" customFormat="1" x14ac:dyDescent="0.25"/>
    <row r="19" s="8" customFormat="1" x14ac:dyDescent="0.25"/>
    <row r="20" s="8" customFormat="1" x14ac:dyDescent="0.25"/>
    <row r="21" s="8" customFormat="1" x14ac:dyDescent="0.25"/>
    <row r="22" s="8" customFormat="1" x14ac:dyDescent="0.25"/>
    <row r="23" s="8" customFormat="1" x14ac:dyDescent="0.25"/>
    <row r="24" s="8" customFormat="1" x14ac:dyDescent="0.25"/>
    <row r="25" s="8" customFormat="1" x14ac:dyDescent="0.25"/>
    <row r="26" s="8" customFormat="1" x14ac:dyDescent="0.25"/>
    <row r="27" s="8" customFormat="1" x14ac:dyDescent="0.25"/>
    <row r="28" s="8" customFormat="1" x14ac:dyDescent="0.25"/>
    <row r="29" s="8" customFormat="1" x14ac:dyDescent="0.25"/>
    <row r="30" s="8" customFormat="1" x14ac:dyDescent="0.25"/>
    <row r="31" s="8" customFormat="1" x14ac:dyDescent="0.25"/>
    <row r="32" s="8" customFormat="1" x14ac:dyDescent="0.25"/>
    <row r="33" spans="2:11" s="8" customFormat="1" x14ac:dyDescent="0.25"/>
    <row r="34" spans="2:11" s="8" customFormat="1" x14ac:dyDescent="0.25"/>
    <row r="35" spans="2:11" s="8" customFormat="1" x14ac:dyDescent="0.25"/>
    <row r="36" spans="2:11" s="8" customFormat="1" x14ac:dyDescent="0.25"/>
    <row r="37" spans="2:11" s="8" customFormat="1" x14ac:dyDescent="0.25"/>
    <row r="38" spans="2:11" s="8" customFormat="1" x14ac:dyDescent="0.25"/>
    <row r="39" spans="2:11" s="8" customFormat="1" x14ac:dyDescent="0.25"/>
    <row r="40" spans="2:11" s="8" customFormat="1" x14ac:dyDescent="0.25"/>
    <row r="41" spans="2:11" s="8" customFormat="1" x14ac:dyDescent="0.25"/>
    <row r="42" spans="2:11" s="8" customFormat="1" x14ac:dyDescent="0.25"/>
    <row r="43" spans="2:11" s="8" customFormat="1" x14ac:dyDescent="0.25"/>
    <row r="44" spans="2:11" s="8" customFormat="1" x14ac:dyDescent="0.25"/>
    <row r="45" spans="2:11" s="8" customFormat="1" x14ac:dyDescent="0.25"/>
    <row r="46" spans="2:11" x14ac:dyDescent="0.25">
      <c r="B46" s="8"/>
      <c r="C46" s="8"/>
      <c r="D46" s="8"/>
      <c r="E46" s="8"/>
      <c r="F46" s="8"/>
      <c r="G46" s="8"/>
      <c r="H46" s="8"/>
      <c r="I46" s="8"/>
      <c r="J46" s="8"/>
      <c r="K46" s="8"/>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F2875-15EE-489C-AE3C-5573DB79B292}">
  <sheetPr>
    <pageSetUpPr fitToPage="1"/>
  </sheetPr>
  <dimension ref="B1:M14"/>
  <sheetViews>
    <sheetView view="pageBreakPreview" zoomScaleNormal="100" zoomScaleSheetLayoutView="100" workbookViewId="0">
      <pane ySplit="3" topLeftCell="A4" activePane="bottomLeft" state="frozen"/>
      <selection activeCell="J1" sqref="J1"/>
      <selection pane="bottomLeft" activeCell="J4" sqref="J4"/>
    </sheetView>
  </sheetViews>
  <sheetFormatPr defaultColWidth="9.1796875" defaultRowHeight="12.5" x14ac:dyDescent="0.25"/>
  <cols>
    <col min="1" max="1" width="9.1796875" style="4"/>
    <col min="2" max="2" width="35.54296875" style="4" customWidth="1"/>
    <col min="3" max="3" width="10.81640625" style="4" customWidth="1"/>
    <col min="4" max="5" width="8.54296875" style="4" customWidth="1"/>
    <col min="6" max="6" width="10.81640625" style="4" customWidth="1"/>
    <col min="7" max="8" width="9" style="4" customWidth="1"/>
    <col min="9" max="9" width="11.453125" style="4" customWidth="1"/>
    <col min="10" max="11" width="9.54296875" style="4" customWidth="1"/>
    <col min="12" max="12" width="1.1796875" style="4" customWidth="1"/>
    <col min="13" max="16384" width="9.1796875" style="4"/>
  </cols>
  <sheetData>
    <row r="1" spans="2:13" x14ac:dyDescent="0.25">
      <c r="K1" s="83" t="s">
        <v>139</v>
      </c>
    </row>
    <row r="2" spans="2:13" x14ac:dyDescent="0.25">
      <c r="K2" s="83" t="s">
        <v>138</v>
      </c>
    </row>
    <row r="3" spans="2:13" s="2" customFormat="1" ht="15" x14ac:dyDescent="0.3">
      <c r="B3" s="20" t="s">
        <v>15</v>
      </c>
      <c r="C3" s="20"/>
      <c r="D3" s="20"/>
      <c r="E3" s="20"/>
      <c r="F3" s="20"/>
      <c r="G3" s="20"/>
      <c r="H3" s="20"/>
      <c r="I3" s="20"/>
      <c r="J3" s="20"/>
      <c r="K3" s="20"/>
      <c r="L3" s="20"/>
    </row>
    <row r="4" spans="2:13" s="2" customFormat="1" ht="15" x14ac:dyDescent="0.3">
      <c r="B4" s="20" t="s">
        <v>10</v>
      </c>
      <c r="C4" s="20"/>
      <c r="D4" s="20"/>
      <c r="E4" s="20"/>
      <c r="F4" s="20"/>
      <c r="G4" s="20"/>
      <c r="H4" s="20"/>
      <c r="I4" s="20"/>
      <c r="J4" s="20"/>
      <c r="K4" s="20"/>
      <c r="L4" s="20"/>
    </row>
    <row r="5" spans="2:13" ht="15.75" customHeight="1" x14ac:dyDescent="0.25">
      <c r="B5" s="21" t="s">
        <v>2</v>
      </c>
      <c r="C5" s="21"/>
      <c r="D5" s="21"/>
      <c r="E5" s="21"/>
      <c r="F5" s="21"/>
      <c r="G5" s="21"/>
      <c r="H5" s="21"/>
      <c r="I5" s="21"/>
      <c r="J5" s="21"/>
      <c r="K5" s="21"/>
      <c r="L5" s="21"/>
    </row>
    <row r="6" spans="2:13" ht="11.25" customHeight="1" x14ac:dyDescent="0.25">
      <c r="B6" s="22"/>
      <c r="C6" s="23"/>
      <c r="D6" s="23"/>
      <c r="E6" s="23"/>
      <c r="F6" s="23"/>
      <c r="G6" s="23"/>
      <c r="H6" s="23"/>
      <c r="I6" s="24"/>
      <c r="J6" s="24"/>
      <c r="K6" s="24"/>
      <c r="L6" s="24"/>
    </row>
    <row r="7" spans="2:13" s="8" customFormat="1" x14ac:dyDescent="0.25">
      <c r="I7" s="9"/>
      <c r="J7" s="9"/>
      <c r="K7" s="9"/>
      <c r="L7" s="9"/>
    </row>
    <row r="8" spans="2:13" s="8" customFormat="1" ht="25" x14ac:dyDescent="0.25">
      <c r="C8" s="10" t="s">
        <v>3</v>
      </c>
      <c r="D8" s="10" t="s">
        <v>4</v>
      </c>
      <c r="E8" s="10" t="s">
        <v>5</v>
      </c>
      <c r="F8" s="10" t="s">
        <v>6</v>
      </c>
      <c r="G8" s="10" t="s">
        <v>7</v>
      </c>
      <c r="H8" s="10" t="s">
        <v>5</v>
      </c>
      <c r="I8" s="10" t="s">
        <v>8</v>
      </c>
      <c r="J8" s="10" t="s">
        <v>9</v>
      </c>
      <c r="K8" s="10" t="s">
        <v>5</v>
      </c>
      <c r="L8" s="10"/>
    </row>
    <row r="9" spans="2:13" s="8" customFormat="1" ht="22.5" customHeight="1" x14ac:dyDescent="0.25">
      <c r="B9" s="8" t="s">
        <v>16</v>
      </c>
      <c r="C9" s="13">
        <v>2411.2751399999997</v>
      </c>
      <c r="D9" s="13">
        <v>2411.2751399999997</v>
      </c>
      <c r="E9" s="28">
        <f>D9/C9-1</f>
        <v>0</v>
      </c>
      <c r="F9" s="12">
        <v>2637.9343046544213</v>
      </c>
      <c r="G9" s="12">
        <v>5295.0177397474072</v>
      </c>
      <c r="H9" s="28">
        <f t="shared" ref="H9:H10" si="0">G9/F9-1</f>
        <v>1.0072591384875573</v>
      </c>
      <c r="I9" s="12">
        <v>15828.780301979994</v>
      </c>
      <c r="J9" s="12">
        <v>12617.614516157601</v>
      </c>
      <c r="K9" s="28">
        <f>J9/I9-1</f>
        <v>-0.20286880761246739</v>
      </c>
      <c r="L9" s="28"/>
      <c r="M9" s="12"/>
    </row>
    <row r="10" spans="2:13" s="8" customFormat="1" ht="22.5" customHeight="1" x14ac:dyDescent="0.25">
      <c r="B10" s="8" t="s">
        <v>17</v>
      </c>
      <c r="C10" s="13">
        <v>48.694460000000007</v>
      </c>
      <c r="D10" s="13">
        <v>48.694460000000007</v>
      </c>
      <c r="E10" s="28">
        <f>D10/C10-1</f>
        <v>0</v>
      </c>
      <c r="F10" s="15">
        <v>39.175874811781597</v>
      </c>
      <c r="G10" s="15">
        <v>52.846820000000001</v>
      </c>
      <c r="H10" s="28">
        <f t="shared" si="0"/>
        <v>0.34896336722280563</v>
      </c>
      <c r="I10" s="15">
        <v>53.28989052691356</v>
      </c>
      <c r="J10" s="15">
        <v>49.3598</v>
      </c>
      <c r="K10" s="28">
        <f>J10/I10-1</f>
        <v>-7.3749270040791348E-2</v>
      </c>
      <c r="L10" s="28"/>
    </row>
    <row r="11" spans="2:13" s="8" customFormat="1" ht="22.5" customHeight="1" thickBot="1" x14ac:dyDescent="0.3">
      <c r="B11" s="25" t="s">
        <v>18</v>
      </c>
      <c r="C11" s="26">
        <f t="shared" ref="C11:G11" si="1">C9+C10</f>
        <v>2459.9695999999999</v>
      </c>
      <c r="D11" s="26">
        <f t="shared" si="1"/>
        <v>2459.9695999999999</v>
      </c>
      <c r="E11" s="74">
        <f>D11/C11-1</f>
        <v>0</v>
      </c>
      <c r="F11" s="26">
        <f t="shared" si="1"/>
        <v>2677.1101794662031</v>
      </c>
      <c r="G11" s="26">
        <f t="shared" si="1"/>
        <v>5347.8645597474069</v>
      </c>
      <c r="H11" s="74">
        <f>G11/F11-1</f>
        <v>0.99762587313972007</v>
      </c>
      <c r="I11" s="26">
        <f t="shared" ref="I11" si="2">I9+I10</f>
        <v>15882.070192506908</v>
      </c>
      <c r="J11" s="27">
        <f t="shared" ref="J11" si="3">J9+J10</f>
        <v>12666.974316157601</v>
      </c>
      <c r="K11" s="76">
        <f>J11/I11-1</f>
        <v>-0.20243556648340311</v>
      </c>
      <c r="L11" s="74"/>
    </row>
    <row r="12" spans="2:13" s="8" customFormat="1" ht="13" thickTop="1" x14ac:dyDescent="0.25">
      <c r="J12" s="15"/>
      <c r="K12" s="15"/>
      <c r="L12" s="15"/>
    </row>
    <row r="13" spans="2:13" s="8" customFormat="1" x14ac:dyDescent="0.25">
      <c r="B13" s="8" t="s">
        <v>19</v>
      </c>
      <c r="I13" s="9"/>
      <c r="J13" s="9"/>
      <c r="K13" s="9"/>
      <c r="L13" s="9"/>
    </row>
    <row r="14" spans="2:13" s="8" customFormat="1" ht="25.5" customHeight="1" x14ac:dyDescent="0.25">
      <c r="B14" s="88" t="s">
        <v>20</v>
      </c>
      <c r="C14" s="88"/>
      <c r="D14" s="88"/>
      <c r="E14" s="88"/>
      <c r="F14" s="88"/>
      <c r="G14" s="88"/>
      <c r="H14" s="88"/>
      <c r="I14" s="88"/>
      <c r="J14" s="88"/>
      <c r="K14" s="88"/>
      <c r="L14" s="88"/>
    </row>
  </sheetData>
  <mergeCells count="1">
    <mergeCell ref="B14:L14"/>
  </mergeCells>
  <pageMargins left="0.7" right="0.7" top="0.75" bottom="0.75" header="0.3" footer="0.3"/>
  <pageSetup scale="95"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FEA9B-EDAB-446B-A86E-61C0E2B2D772}">
  <sheetPr>
    <pageSetUpPr fitToPage="1"/>
  </sheetPr>
  <dimension ref="B1:K20"/>
  <sheetViews>
    <sheetView view="pageBreakPreview" zoomScale="85" zoomScaleNormal="100" zoomScaleSheetLayoutView="85" workbookViewId="0">
      <selection activeCell="J1" sqref="J1"/>
    </sheetView>
  </sheetViews>
  <sheetFormatPr defaultColWidth="9.1796875" defaultRowHeight="12.5" x14ac:dyDescent="0.25"/>
  <cols>
    <col min="1" max="1" width="9.1796875" style="4"/>
    <col min="2" max="2" width="35.54296875" style="4" customWidth="1"/>
    <col min="3" max="3" width="11.453125" style="4" customWidth="1"/>
    <col min="4" max="5" width="9.1796875" style="4" customWidth="1"/>
    <col min="6" max="6" width="11.453125" style="4" customWidth="1"/>
    <col min="7" max="8" width="8.81640625" style="4" customWidth="1"/>
    <col min="9" max="9" width="11.453125" style="4" customWidth="1"/>
    <col min="10" max="11" width="9.81640625" style="4" customWidth="1"/>
    <col min="12" max="16384" width="9.1796875" style="4"/>
  </cols>
  <sheetData>
    <row r="1" spans="2:11" x14ac:dyDescent="0.25">
      <c r="K1" s="83" t="s">
        <v>139</v>
      </c>
    </row>
    <row r="2" spans="2:11" x14ac:dyDescent="0.25">
      <c r="K2" s="83" t="s">
        <v>138</v>
      </c>
    </row>
    <row r="3" spans="2:11" s="2" customFormat="1" ht="15" x14ac:dyDescent="0.3">
      <c r="B3" s="20" t="s">
        <v>21</v>
      </c>
      <c r="C3" s="20"/>
      <c r="D3" s="20"/>
      <c r="E3" s="20"/>
      <c r="F3" s="20"/>
      <c r="G3" s="20"/>
      <c r="H3" s="20"/>
      <c r="I3" s="20"/>
      <c r="J3" s="20"/>
      <c r="K3" s="20"/>
    </row>
    <row r="4" spans="2:11" s="2" customFormat="1" ht="15" x14ac:dyDescent="0.3">
      <c r="B4" s="20" t="s">
        <v>22</v>
      </c>
      <c r="C4" s="20"/>
      <c r="D4" s="20"/>
      <c r="E4" s="20"/>
      <c r="F4" s="20"/>
      <c r="G4" s="20"/>
      <c r="H4" s="20"/>
      <c r="I4" s="20"/>
      <c r="J4" s="20"/>
      <c r="K4" s="20"/>
    </row>
    <row r="5" spans="2:11" ht="15.75" customHeight="1" x14ac:dyDescent="0.25">
      <c r="B5" s="21" t="s">
        <v>2</v>
      </c>
      <c r="C5" s="21"/>
      <c r="D5" s="21"/>
      <c r="E5" s="21"/>
      <c r="F5" s="21"/>
      <c r="G5" s="21"/>
      <c r="H5" s="21"/>
      <c r="I5" s="21"/>
      <c r="J5" s="21"/>
      <c r="K5" s="21"/>
    </row>
    <row r="6" spans="2:11" ht="11.25" customHeight="1" x14ac:dyDescent="0.25">
      <c r="B6" s="22"/>
      <c r="C6" s="24"/>
      <c r="D6" s="24"/>
      <c r="E6" s="24"/>
      <c r="F6" s="24"/>
      <c r="G6" s="24"/>
      <c r="H6" s="24"/>
      <c r="I6" s="24"/>
      <c r="J6" s="24"/>
      <c r="K6" s="24"/>
    </row>
    <row r="7" spans="2:11" s="8" customFormat="1" x14ac:dyDescent="0.25">
      <c r="C7" s="9"/>
      <c r="D7" s="9"/>
      <c r="E7" s="9"/>
      <c r="F7" s="9"/>
      <c r="G7" s="9"/>
      <c r="H7" s="9"/>
      <c r="I7" s="9"/>
      <c r="J7" s="9"/>
      <c r="K7" s="9"/>
    </row>
    <row r="8" spans="2:11" s="8" customFormat="1" ht="25.5" customHeight="1" x14ac:dyDescent="0.25">
      <c r="C8" s="10" t="s">
        <v>3</v>
      </c>
      <c r="D8" s="10" t="s">
        <v>4</v>
      </c>
      <c r="E8" s="10" t="s">
        <v>5</v>
      </c>
      <c r="F8" s="10" t="s">
        <v>6</v>
      </c>
      <c r="G8" s="10" t="s">
        <v>7</v>
      </c>
      <c r="H8" s="10" t="s">
        <v>5</v>
      </c>
      <c r="I8" s="10" t="s">
        <v>8</v>
      </c>
      <c r="J8" s="10" t="s">
        <v>9</v>
      </c>
      <c r="K8" s="10" t="s">
        <v>5</v>
      </c>
    </row>
    <row r="9" spans="2:11" s="8" customFormat="1" ht="29.25" customHeight="1" x14ac:dyDescent="0.25">
      <c r="B9" s="8" t="s">
        <v>23</v>
      </c>
      <c r="C9" s="12">
        <v>11869.485427746324</v>
      </c>
      <c r="D9" s="12">
        <v>11893.074600000002</v>
      </c>
      <c r="E9" s="14">
        <f>D9/C9-1</f>
        <v>1.9873795201379441E-3</v>
      </c>
      <c r="F9" s="12">
        <v>11932.360083596141</v>
      </c>
      <c r="G9" s="12">
        <v>12082.927319999999</v>
      </c>
      <c r="H9" s="14">
        <f>G9/F9-1</f>
        <v>1.2618395300595164E-2</v>
      </c>
      <c r="I9" s="12">
        <v>13016.041129742953</v>
      </c>
      <c r="J9" s="12">
        <v>13166.78672</v>
      </c>
      <c r="K9" s="14">
        <f>J9/I9-1</f>
        <v>1.1581523810076044E-2</v>
      </c>
    </row>
    <row r="10" spans="2:11" s="8" customFormat="1" ht="28.5" customHeight="1" x14ac:dyDescent="0.25">
      <c r="B10" s="8" t="s">
        <v>24</v>
      </c>
      <c r="C10" s="15">
        <v>2189.8105700000001</v>
      </c>
      <c r="D10" s="15">
        <v>2194.4712000000004</v>
      </c>
      <c r="E10" s="14">
        <f t="shared" ref="E10:E16" si="0">D10/C10-1</f>
        <v>2.128325647820839E-3</v>
      </c>
      <c r="F10" s="15">
        <v>1798.73</v>
      </c>
      <c r="G10" s="15">
        <v>3299.5793199999998</v>
      </c>
      <c r="H10" s="14">
        <f t="shared" ref="H10:H16" si="1">G10/F10-1</f>
        <v>0.83439388902169842</v>
      </c>
      <c r="I10" s="15">
        <v>5635.8939999999993</v>
      </c>
      <c r="J10" s="15">
        <v>5284.7705699999997</v>
      </c>
      <c r="K10" s="14">
        <f t="shared" ref="K10:K16" si="2">J10/I10-1</f>
        <v>-6.2301283523075401E-2</v>
      </c>
    </row>
    <row r="11" spans="2:11" s="8" customFormat="1" ht="30" customHeight="1" x14ac:dyDescent="0.25">
      <c r="B11" s="8" t="s">
        <v>25</v>
      </c>
      <c r="C11" s="15">
        <v>1448.382165</v>
      </c>
      <c r="D11" s="15">
        <v>1446.0518499999998</v>
      </c>
      <c r="E11" s="14">
        <f t="shared" si="0"/>
        <v>-1.6089089304687221E-3</v>
      </c>
      <c r="F11" s="15">
        <v>1419.0645</v>
      </c>
      <c r="G11" s="15">
        <v>1058.4353100000001</v>
      </c>
      <c r="H11" s="14">
        <f t="shared" si="1"/>
        <v>-0.25413164095078122</v>
      </c>
      <c r="I11" s="15">
        <v>1394.15</v>
      </c>
      <c r="J11" s="15">
        <v>1387.412695</v>
      </c>
      <c r="K11" s="14">
        <f t="shared" si="2"/>
        <v>-4.8325538858803307E-3</v>
      </c>
    </row>
    <row r="12" spans="2:11" s="8" customFormat="1" ht="27.75" customHeight="1" x14ac:dyDescent="0.25">
      <c r="B12" s="8" t="s">
        <v>26</v>
      </c>
      <c r="C12" s="15">
        <v>570.67495500000007</v>
      </c>
      <c r="D12" s="15">
        <v>568.34464000000003</v>
      </c>
      <c r="E12" s="14">
        <f t="shared" si="0"/>
        <v>-4.0834366035916725E-3</v>
      </c>
      <c r="F12" s="15">
        <v>535.2145000000005</v>
      </c>
      <c r="G12" s="15">
        <v>448.83097000000004</v>
      </c>
      <c r="H12" s="14">
        <f t="shared" si="1"/>
        <v>-0.1613998312825986</v>
      </c>
      <c r="I12" s="15">
        <v>490.99999999999994</v>
      </c>
      <c r="J12" s="15">
        <v>399.39201500000001</v>
      </c>
      <c r="K12" s="14">
        <f t="shared" si="2"/>
        <v>-0.18657430753564141</v>
      </c>
    </row>
    <row r="13" spans="2:11" s="8" customFormat="1" ht="22.5" customHeight="1" x14ac:dyDescent="0.25">
      <c r="B13" s="8" t="s">
        <v>27</v>
      </c>
      <c r="C13" s="15">
        <v>1305.6690499999997</v>
      </c>
      <c r="D13" s="15">
        <v>1305.6690550000001</v>
      </c>
      <c r="E13" s="14">
        <f t="shared" si="0"/>
        <v>3.8294545312567152E-9</v>
      </c>
      <c r="F13" s="15">
        <v>1219.4612118000005</v>
      </c>
      <c r="G13" s="15">
        <v>1395.4224400000001</v>
      </c>
      <c r="H13" s="14">
        <f t="shared" si="1"/>
        <v>0.14429423953572895</v>
      </c>
      <c r="I13" s="15">
        <v>1391.1069999999997</v>
      </c>
      <c r="J13" s="15">
        <v>1353.0249999999999</v>
      </c>
      <c r="K13" s="14">
        <f t="shared" si="2"/>
        <v>-2.7375320518119639E-2</v>
      </c>
    </row>
    <row r="14" spans="2:11" s="8" customFormat="1" ht="26.25" customHeight="1" x14ac:dyDescent="0.25">
      <c r="B14" s="8" t="s">
        <v>28</v>
      </c>
      <c r="C14" s="15">
        <v>2864.0048700000002</v>
      </c>
      <c r="D14" s="15">
        <v>2864.0048700000002</v>
      </c>
      <c r="E14" s="14">
        <f t="shared" si="0"/>
        <v>0</v>
      </c>
      <c r="F14" s="15">
        <v>3001.4437066666678</v>
      </c>
      <c r="G14" s="15">
        <v>3016.1498800000004</v>
      </c>
      <c r="H14" s="14">
        <f t="shared" si="1"/>
        <v>4.8996998679895487E-3</v>
      </c>
      <c r="I14" s="15">
        <v>3857.9390000000003</v>
      </c>
      <c r="J14" s="15">
        <v>4170.1891499999974</v>
      </c>
      <c r="K14" s="14">
        <f t="shared" si="2"/>
        <v>8.0937036588706324E-2</v>
      </c>
    </row>
    <row r="15" spans="2:11" s="8" customFormat="1" ht="30" customHeight="1" x14ac:dyDescent="0.25">
      <c r="B15" s="29" t="s">
        <v>29</v>
      </c>
      <c r="C15" s="15">
        <v>1511.3764233333332</v>
      </c>
      <c r="D15" s="15">
        <v>1511.3764233333332</v>
      </c>
      <c r="E15" s="14">
        <f t="shared" si="0"/>
        <v>0</v>
      </c>
      <c r="F15" s="15">
        <v>1510.4090000000001</v>
      </c>
      <c r="G15" s="15">
        <v>1524.8253766666667</v>
      </c>
      <c r="H15" s="14">
        <f t="shared" si="1"/>
        <v>9.544684033706563E-3</v>
      </c>
      <c r="I15" s="15">
        <v>2038.945839</v>
      </c>
      <c r="J15" s="15">
        <v>2165.7909900000004</v>
      </c>
      <c r="K15" s="14">
        <f t="shared" si="2"/>
        <v>6.2211142921879459E-2</v>
      </c>
    </row>
    <row r="16" spans="2:11" s="8" customFormat="1" ht="22.5" customHeight="1" x14ac:dyDescent="0.25">
      <c r="B16" s="8" t="s">
        <v>30</v>
      </c>
      <c r="C16" s="15">
        <v>692.78601753333351</v>
      </c>
      <c r="D16" s="15">
        <v>692.78601753333351</v>
      </c>
      <c r="E16" s="14">
        <f t="shared" si="0"/>
        <v>0</v>
      </c>
      <c r="F16" s="15">
        <v>708.13965357545919</v>
      </c>
      <c r="G16" s="15">
        <v>670.86845243333323</v>
      </c>
      <c r="H16" s="14">
        <f t="shared" si="1"/>
        <v>-5.263255765150332E-2</v>
      </c>
      <c r="I16" s="15">
        <v>749.75450131960019</v>
      </c>
      <c r="J16" s="15">
        <v>739.14745000000005</v>
      </c>
      <c r="K16" s="14">
        <f t="shared" si="2"/>
        <v>-1.4147365972369985E-2</v>
      </c>
    </row>
    <row r="17" spans="2:11" s="8" customFormat="1" ht="22.5" customHeight="1" thickBot="1" x14ac:dyDescent="0.3">
      <c r="B17" s="25" t="s">
        <v>31</v>
      </c>
      <c r="C17" s="26">
        <f t="shared" ref="C17:G17" si="3">SUM(C9:C16)</f>
        <v>22452.189478612992</v>
      </c>
      <c r="D17" s="26">
        <f t="shared" si="3"/>
        <v>22475.77865586667</v>
      </c>
      <c r="E17" s="75">
        <f>D17/C17-1</f>
        <v>1.0506403963919109E-3</v>
      </c>
      <c r="F17" s="26">
        <f t="shared" si="3"/>
        <v>22124.822655638265</v>
      </c>
      <c r="G17" s="26">
        <f t="shared" si="3"/>
        <v>23497.039069099999</v>
      </c>
      <c r="H17" s="75">
        <f>G17/F17-1</f>
        <v>6.2021577972379394E-2</v>
      </c>
      <c r="I17" s="26">
        <f>SUM(I9:I16)</f>
        <v>28574.831470062556</v>
      </c>
      <c r="J17" s="26">
        <f t="shared" ref="J17" si="4">SUM(J9:J16)</f>
        <v>28666.514590000002</v>
      </c>
      <c r="K17" s="75">
        <f>J17/I17-1</f>
        <v>3.2085270575785696E-3</v>
      </c>
    </row>
    <row r="18" spans="2:11" ht="13" thickTop="1" x14ac:dyDescent="0.25">
      <c r="C18" s="18"/>
      <c r="D18" s="18"/>
      <c r="E18" s="18"/>
      <c r="F18" s="18"/>
      <c r="G18" s="18"/>
      <c r="H18" s="18"/>
      <c r="I18" s="18"/>
      <c r="J18" s="18"/>
      <c r="K18" s="18"/>
    </row>
    <row r="19" spans="2:11" x14ac:dyDescent="0.25">
      <c r="J19" s="19"/>
      <c r="K19" s="19"/>
    </row>
    <row r="20" spans="2:11" x14ac:dyDescent="0.25">
      <c r="J20" s="18"/>
      <c r="K20" s="18"/>
    </row>
  </sheetData>
  <pageMargins left="0.7" right="0.7" top="0.75" bottom="0.75" header="0.3" footer="0.3"/>
  <pageSetup scale="9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2F31-215F-48AE-AB19-93DD2624FBD5}">
  <sheetPr>
    <pageSetUpPr fitToPage="1"/>
  </sheetPr>
  <dimension ref="B1:L34"/>
  <sheetViews>
    <sheetView view="pageBreakPreview" zoomScale="70" zoomScaleNormal="100" zoomScaleSheetLayoutView="70" workbookViewId="0">
      <selection activeCell="E8" sqref="E8"/>
    </sheetView>
  </sheetViews>
  <sheetFormatPr defaultRowHeight="12.5" x14ac:dyDescent="0.25"/>
  <cols>
    <col min="1" max="1" width="8.81640625" style="34"/>
    <col min="2" max="2" width="40.453125" style="34" customWidth="1"/>
    <col min="3" max="4" width="11.453125" style="47" customWidth="1"/>
    <col min="5" max="5" width="9.81640625" style="47" customWidth="1"/>
    <col min="6" max="7" width="11.453125" style="47" customWidth="1"/>
    <col min="8" max="8" width="8" style="47" customWidth="1"/>
    <col min="9" max="9" width="11.453125" style="47" customWidth="1"/>
    <col min="10" max="10" width="11.453125" style="34" customWidth="1"/>
    <col min="11" max="11" width="8.81640625" style="34" customWidth="1"/>
    <col min="12" max="240" width="8.81640625" style="34"/>
    <col min="241" max="241" width="3" style="34" customWidth="1"/>
    <col min="242" max="242" width="31.54296875" style="34" bestFit="1" customWidth="1"/>
    <col min="243" max="243" width="5.453125" style="34" bestFit="1" customWidth="1"/>
    <col min="244" max="244" width="7.1796875" style="34" customWidth="1"/>
    <col min="245" max="245" width="7.54296875" style="34" customWidth="1"/>
    <col min="246" max="246" width="7.1796875" style="34" customWidth="1"/>
    <col min="247" max="247" width="6.54296875" style="34" customWidth="1"/>
    <col min="248" max="248" width="7.1796875" style="34" customWidth="1"/>
    <col min="249" max="250" width="0" style="34" hidden="1" customWidth="1"/>
    <col min="251" max="251" width="6.54296875" style="34" customWidth="1"/>
    <col min="252" max="253" width="0" style="34" hidden="1" customWidth="1"/>
    <col min="254" max="254" width="6.81640625" style="34" customWidth="1"/>
    <col min="255" max="255" width="4.81640625" style="34" customWidth="1"/>
    <col min="256" max="496" width="8.81640625" style="34"/>
    <col min="497" max="497" width="3" style="34" customWidth="1"/>
    <col min="498" max="498" width="31.54296875" style="34" bestFit="1" customWidth="1"/>
    <col min="499" max="499" width="5.453125" style="34" bestFit="1" customWidth="1"/>
    <col min="500" max="500" width="7.1796875" style="34" customWidth="1"/>
    <col min="501" max="501" width="7.54296875" style="34" customWidth="1"/>
    <col min="502" max="502" width="7.1796875" style="34" customWidth="1"/>
    <col min="503" max="503" width="6.54296875" style="34" customWidth="1"/>
    <col min="504" max="504" width="7.1796875" style="34" customWidth="1"/>
    <col min="505" max="506" width="0" style="34" hidden="1" customWidth="1"/>
    <col min="507" max="507" width="6.54296875" style="34" customWidth="1"/>
    <col min="508" max="509" width="0" style="34" hidden="1" customWidth="1"/>
    <col min="510" max="510" width="6.81640625" style="34" customWidth="1"/>
    <col min="511" max="511" width="4.81640625" style="34" customWidth="1"/>
    <col min="512" max="752" width="8.81640625" style="34"/>
    <col min="753" max="753" width="3" style="34" customWidth="1"/>
    <col min="754" max="754" width="31.54296875" style="34" bestFit="1" customWidth="1"/>
    <col min="755" max="755" width="5.453125" style="34" bestFit="1" customWidth="1"/>
    <col min="756" max="756" width="7.1796875" style="34" customWidth="1"/>
    <col min="757" max="757" width="7.54296875" style="34" customWidth="1"/>
    <col min="758" max="758" width="7.1796875" style="34" customWidth="1"/>
    <col min="759" max="759" width="6.54296875" style="34" customWidth="1"/>
    <col min="760" max="760" width="7.1796875" style="34" customWidth="1"/>
    <col min="761" max="762" width="0" style="34" hidden="1" customWidth="1"/>
    <col min="763" max="763" width="6.54296875" style="34" customWidth="1"/>
    <col min="764" max="765" width="0" style="34" hidden="1" customWidth="1"/>
    <col min="766" max="766" width="6.81640625" style="34" customWidth="1"/>
    <col min="767" max="767" width="4.81640625" style="34" customWidth="1"/>
    <col min="768" max="1008" width="8.81640625" style="34"/>
    <col min="1009" max="1009" width="3" style="34" customWidth="1"/>
    <col min="1010" max="1010" width="31.54296875" style="34" bestFit="1" customWidth="1"/>
    <col min="1011" max="1011" width="5.453125" style="34" bestFit="1" customWidth="1"/>
    <col min="1012" max="1012" width="7.1796875" style="34" customWidth="1"/>
    <col min="1013" max="1013" width="7.54296875" style="34" customWidth="1"/>
    <col min="1014" max="1014" width="7.1796875" style="34" customWidth="1"/>
    <col min="1015" max="1015" width="6.54296875" style="34" customWidth="1"/>
    <col min="1016" max="1016" width="7.1796875" style="34" customWidth="1"/>
    <col min="1017" max="1018" width="0" style="34" hidden="1" customWidth="1"/>
    <col min="1019" max="1019" width="6.54296875" style="34" customWidth="1"/>
    <col min="1020" max="1021" width="0" style="34" hidden="1" customWidth="1"/>
    <col min="1022" max="1022" width="6.81640625" style="34" customWidth="1"/>
    <col min="1023" max="1023" width="4.81640625" style="34" customWidth="1"/>
    <col min="1024" max="1264" width="8.81640625" style="34"/>
    <col min="1265" max="1265" width="3" style="34" customWidth="1"/>
    <col min="1266" max="1266" width="31.54296875" style="34" bestFit="1" customWidth="1"/>
    <col min="1267" max="1267" width="5.453125" style="34" bestFit="1" customWidth="1"/>
    <col min="1268" max="1268" width="7.1796875" style="34" customWidth="1"/>
    <col min="1269" max="1269" width="7.54296875" style="34" customWidth="1"/>
    <col min="1270" max="1270" width="7.1796875" style="34" customWidth="1"/>
    <col min="1271" max="1271" width="6.54296875" style="34" customWidth="1"/>
    <col min="1272" max="1272" width="7.1796875" style="34" customWidth="1"/>
    <col min="1273" max="1274" width="0" style="34" hidden="1" customWidth="1"/>
    <col min="1275" max="1275" width="6.54296875" style="34" customWidth="1"/>
    <col min="1276" max="1277" width="0" style="34" hidden="1" customWidth="1"/>
    <col min="1278" max="1278" width="6.81640625" style="34" customWidth="1"/>
    <col min="1279" max="1279" width="4.81640625" style="34" customWidth="1"/>
    <col min="1280" max="1520" width="8.81640625" style="34"/>
    <col min="1521" max="1521" width="3" style="34" customWidth="1"/>
    <col min="1522" max="1522" width="31.54296875" style="34" bestFit="1" customWidth="1"/>
    <col min="1523" max="1523" width="5.453125" style="34" bestFit="1" customWidth="1"/>
    <col min="1524" max="1524" width="7.1796875" style="34" customWidth="1"/>
    <col min="1525" max="1525" width="7.54296875" style="34" customWidth="1"/>
    <col min="1526" max="1526" width="7.1796875" style="34" customWidth="1"/>
    <col min="1527" max="1527" width="6.54296875" style="34" customWidth="1"/>
    <col min="1528" max="1528" width="7.1796875" style="34" customWidth="1"/>
    <col min="1529" max="1530" width="0" style="34" hidden="1" customWidth="1"/>
    <col min="1531" max="1531" width="6.54296875" style="34" customWidth="1"/>
    <col min="1532" max="1533" width="0" style="34" hidden="1" customWidth="1"/>
    <col min="1534" max="1534" width="6.81640625" style="34" customWidth="1"/>
    <col min="1535" max="1535" width="4.81640625" style="34" customWidth="1"/>
    <col min="1536" max="1776" width="8.81640625" style="34"/>
    <col min="1777" max="1777" width="3" style="34" customWidth="1"/>
    <col min="1778" max="1778" width="31.54296875" style="34" bestFit="1" customWidth="1"/>
    <col min="1779" max="1779" width="5.453125" style="34" bestFit="1" customWidth="1"/>
    <col min="1780" max="1780" width="7.1796875" style="34" customWidth="1"/>
    <col min="1781" max="1781" width="7.54296875" style="34" customWidth="1"/>
    <col min="1782" max="1782" width="7.1796875" style="34" customWidth="1"/>
    <col min="1783" max="1783" width="6.54296875" style="34" customWidth="1"/>
    <col min="1784" max="1784" width="7.1796875" style="34" customWidth="1"/>
    <col min="1785" max="1786" width="0" style="34" hidden="1" customWidth="1"/>
    <col min="1787" max="1787" width="6.54296875" style="34" customWidth="1"/>
    <col min="1788" max="1789" width="0" style="34" hidden="1" customWidth="1"/>
    <col min="1790" max="1790" width="6.81640625" style="34" customWidth="1"/>
    <col min="1791" max="1791" width="4.81640625" style="34" customWidth="1"/>
    <col min="1792" max="2032" width="8.81640625" style="34"/>
    <col min="2033" max="2033" width="3" style="34" customWidth="1"/>
    <col min="2034" max="2034" width="31.54296875" style="34" bestFit="1" customWidth="1"/>
    <col min="2035" max="2035" width="5.453125" style="34" bestFit="1" customWidth="1"/>
    <col min="2036" max="2036" width="7.1796875" style="34" customWidth="1"/>
    <col min="2037" max="2037" width="7.54296875" style="34" customWidth="1"/>
    <col min="2038" max="2038" width="7.1796875" style="34" customWidth="1"/>
    <col min="2039" max="2039" width="6.54296875" style="34" customWidth="1"/>
    <col min="2040" max="2040" width="7.1796875" style="34" customWidth="1"/>
    <col min="2041" max="2042" width="0" style="34" hidden="1" customWidth="1"/>
    <col min="2043" max="2043" width="6.54296875" style="34" customWidth="1"/>
    <col min="2044" max="2045" width="0" style="34" hidden="1" customWidth="1"/>
    <col min="2046" max="2046" width="6.81640625" style="34" customWidth="1"/>
    <col min="2047" max="2047" width="4.81640625" style="34" customWidth="1"/>
    <col min="2048" max="2288" width="8.81640625" style="34"/>
    <col min="2289" max="2289" width="3" style="34" customWidth="1"/>
    <col min="2290" max="2290" width="31.54296875" style="34" bestFit="1" customWidth="1"/>
    <col min="2291" max="2291" width="5.453125" style="34" bestFit="1" customWidth="1"/>
    <col min="2292" max="2292" width="7.1796875" style="34" customWidth="1"/>
    <col min="2293" max="2293" width="7.54296875" style="34" customWidth="1"/>
    <col min="2294" max="2294" width="7.1796875" style="34" customWidth="1"/>
    <col min="2295" max="2295" width="6.54296875" style="34" customWidth="1"/>
    <col min="2296" max="2296" width="7.1796875" style="34" customWidth="1"/>
    <col min="2297" max="2298" width="0" style="34" hidden="1" customWidth="1"/>
    <col min="2299" max="2299" width="6.54296875" style="34" customWidth="1"/>
    <col min="2300" max="2301" width="0" style="34" hidden="1" customWidth="1"/>
    <col min="2302" max="2302" width="6.81640625" style="34" customWidth="1"/>
    <col min="2303" max="2303" width="4.81640625" style="34" customWidth="1"/>
    <col min="2304" max="2544" width="8.81640625" style="34"/>
    <col min="2545" max="2545" width="3" style="34" customWidth="1"/>
    <col min="2546" max="2546" width="31.54296875" style="34" bestFit="1" customWidth="1"/>
    <col min="2547" max="2547" width="5.453125" style="34" bestFit="1" customWidth="1"/>
    <col min="2548" max="2548" width="7.1796875" style="34" customWidth="1"/>
    <col min="2549" max="2549" width="7.54296875" style="34" customWidth="1"/>
    <col min="2550" max="2550" width="7.1796875" style="34" customWidth="1"/>
    <col min="2551" max="2551" width="6.54296875" style="34" customWidth="1"/>
    <col min="2552" max="2552" width="7.1796875" style="34" customWidth="1"/>
    <col min="2553" max="2554" width="0" style="34" hidden="1" customWidth="1"/>
    <col min="2555" max="2555" width="6.54296875" style="34" customWidth="1"/>
    <col min="2556" max="2557" width="0" style="34" hidden="1" customWidth="1"/>
    <col min="2558" max="2558" width="6.81640625" style="34" customWidth="1"/>
    <col min="2559" max="2559" width="4.81640625" style="34" customWidth="1"/>
    <col min="2560" max="2800" width="8.81640625" style="34"/>
    <col min="2801" max="2801" width="3" style="34" customWidth="1"/>
    <col min="2802" max="2802" width="31.54296875" style="34" bestFit="1" customWidth="1"/>
    <col min="2803" max="2803" width="5.453125" style="34" bestFit="1" customWidth="1"/>
    <col min="2804" max="2804" width="7.1796875" style="34" customWidth="1"/>
    <col min="2805" max="2805" width="7.54296875" style="34" customWidth="1"/>
    <col min="2806" max="2806" width="7.1796875" style="34" customWidth="1"/>
    <col min="2807" max="2807" width="6.54296875" style="34" customWidth="1"/>
    <col min="2808" max="2808" width="7.1796875" style="34" customWidth="1"/>
    <col min="2809" max="2810" width="0" style="34" hidden="1" customWidth="1"/>
    <col min="2811" max="2811" width="6.54296875" style="34" customWidth="1"/>
    <col min="2812" max="2813" width="0" style="34" hidden="1" customWidth="1"/>
    <col min="2814" max="2814" width="6.81640625" style="34" customWidth="1"/>
    <col min="2815" max="2815" width="4.81640625" style="34" customWidth="1"/>
    <col min="2816" max="3056" width="8.81640625" style="34"/>
    <col min="3057" max="3057" width="3" style="34" customWidth="1"/>
    <col min="3058" max="3058" width="31.54296875" style="34" bestFit="1" customWidth="1"/>
    <col min="3059" max="3059" width="5.453125" style="34" bestFit="1" customWidth="1"/>
    <col min="3060" max="3060" width="7.1796875" style="34" customWidth="1"/>
    <col min="3061" max="3061" width="7.54296875" style="34" customWidth="1"/>
    <col min="3062" max="3062" width="7.1796875" style="34" customWidth="1"/>
    <col min="3063" max="3063" width="6.54296875" style="34" customWidth="1"/>
    <col min="3064" max="3064" width="7.1796875" style="34" customWidth="1"/>
    <col min="3065" max="3066" width="0" style="34" hidden="1" customWidth="1"/>
    <col min="3067" max="3067" width="6.54296875" style="34" customWidth="1"/>
    <col min="3068" max="3069" width="0" style="34" hidden="1" customWidth="1"/>
    <col min="3070" max="3070" width="6.81640625" style="34" customWidth="1"/>
    <col min="3071" max="3071" width="4.81640625" style="34" customWidth="1"/>
    <col min="3072" max="3312" width="8.81640625" style="34"/>
    <col min="3313" max="3313" width="3" style="34" customWidth="1"/>
    <col min="3314" max="3314" width="31.54296875" style="34" bestFit="1" customWidth="1"/>
    <col min="3315" max="3315" width="5.453125" style="34" bestFit="1" customWidth="1"/>
    <col min="3316" max="3316" width="7.1796875" style="34" customWidth="1"/>
    <col min="3317" max="3317" width="7.54296875" style="34" customWidth="1"/>
    <col min="3318" max="3318" width="7.1796875" style="34" customWidth="1"/>
    <col min="3319" max="3319" width="6.54296875" style="34" customWidth="1"/>
    <col min="3320" max="3320" width="7.1796875" style="34" customWidth="1"/>
    <col min="3321" max="3322" width="0" style="34" hidden="1" customWidth="1"/>
    <col min="3323" max="3323" width="6.54296875" style="34" customWidth="1"/>
    <col min="3324" max="3325" width="0" style="34" hidden="1" customWidth="1"/>
    <col min="3326" max="3326" width="6.81640625" style="34" customWidth="1"/>
    <col min="3327" max="3327" width="4.81640625" style="34" customWidth="1"/>
    <col min="3328" max="3568" width="8.81640625" style="34"/>
    <col min="3569" max="3569" width="3" style="34" customWidth="1"/>
    <col min="3570" max="3570" width="31.54296875" style="34" bestFit="1" customWidth="1"/>
    <col min="3571" max="3571" width="5.453125" style="34" bestFit="1" customWidth="1"/>
    <col min="3572" max="3572" width="7.1796875" style="34" customWidth="1"/>
    <col min="3573" max="3573" width="7.54296875" style="34" customWidth="1"/>
    <col min="3574" max="3574" width="7.1796875" style="34" customWidth="1"/>
    <col min="3575" max="3575" width="6.54296875" style="34" customWidth="1"/>
    <col min="3576" max="3576" width="7.1796875" style="34" customWidth="1"/>
    <col min="3577" max="3578" width="0" style="34" hidden="1" customWidth="1"/>
    <col min="3579" max="3579" width="6.54296875" style="34" customWidth="1"/>
    <col min="3580" max="3581" width="0" style="34" hidden="1" customWidth="1"/>
    <col min="3582" max="3582" width="6.81640625" style="34" customWidth="1"/>
    <col min="3583" max="3583" width="4.81640625" style="34" customWidth="1"/>
    <col min="3584" max="3824" width="8.81640625" style="34"/>
    <col min="3825" max="3825" width="3" style="34" customWidth="1"/>
    <col min="3826" max="3826" width="31.54296875" style="34" bestFit="1" customWidth="1"/>
    <col min="3827" max="3827" width="5.453125" style="34" bestFit="1" customWidth="1"/>
    <col min="3828" max="3828" width="7.1796875" style="34" customWidth="1"/>
    <col min="3829" max="3829" width="7.54296875" style="34" customWidth="1"/>
    <col min="3830" max="3830" width="7.1796875" style="34" customWidth="1"/>
    <col min="3831" max="3831" width="6.54296875" style="34" customWidth="1"/>
    <col min="3832" max="3832" width="7.1796875" style="34" customWidth="1"/>
    <col min="3833" max="3834" width="0" style="34" hidden="1" customWidth="1"/>
    <col min="3835" max="3835" width="6.54296875" style="34" customWidth="1"/>
    <col min="3836" max="3837" width="0" style="34" hidden="1" customWidth="1"/>
    <col min="3838" max="3838" width="6.81640625" style="34" customWidth="1"/>
    <col min="3839" max="3839" width="4.81640625" style="34" customWidth="1"/>
    <col min="3840" max="4080" width="8.81640625" style="34"/>
    <col min="4081" max="4081" width="3" style="34" customWidth="1"/>
    <col min="4082" max="4082" width="31.54296875" style="34" bestFit="1" customWidth="1"/>
    <col min="4083" max="4083" width="5.453125" style="34" bestFit="1" customWidth="1"/>
    <col min="4084" max="4084" width="7.1796875" style="34" customWidth="1"/>
    <col min="4085" max="4085" width="7.54296875" style="34" customWidth="1"/>
    <col min="4086" max="4086" width="7.1796875" style="34" customWidth="1"/>
    <col min="4087" max="4087" width="6.54296875" style="34" customWidth="1"/>
    <col min="4088" max="4088" width="7.1796875" style="34" customWidth="1"/>
    <col min="4089" max="4090" width="0" style="34" hidden="1" customWidth="1"/>
    <col min="4091" max="4091" width="6.54296875" style="34" customWidth="1"/>
    <col min="4092" max="4093" width="0" style="34" hidden="1" customWidth="1"/>
    <col min="4094" max="4094" width="6.81640625" style="34" customWidth="1"/>
    <col min="4095" max="4095" width="4.81640625" style="34" customWidth="1"/>
    <col min="4096" max="4336" width="8.81640625" style="34"/>
    <col min="4337" max="4337" width="3" style="34" customWidth="1"/>
    <col min="4338" max="4338" width="31.54296875" style="34" bestFit="1" customWidth="1"/>
    <col min="4339" max="4339" width="5.453125" style="34" bestFit="1" customWidth="1"/>
    <col min="4340" max="4340" width="7.1796875" style="34" customWidth="1"/>
    <col min="4341" max="4341" width="7.54296875" style="34" customWidth="1"/>
    <col min="4342" max="4342" width="7.1796875" style="34" customWidth="1"/>
    <col min="4343" max="4343" width="6.54296875" style="34" customWidth="1"/>
    <col min="4344" max="4344" width="7.1796875" style="34" customWidth="1"/>
    <col min="4345" max="4346" width="0" style="34" hidden="1" customWidth="1"/>
    <col min="4347" max="4347" width="6.54296875" style="34" customWidth="1"/>
    <col min="4348" max="4349" width="0" style="34" hidden="1" customWidth="1"/>
    <col min="4350" max="4350" width="6.81640625" style="34" customWidth="1"/>
    <col min="4351" max="4351" width="4.81640625" style="34" customWidth="1"/>
    <col min="4352" max="4592" width="8.81640625" style="34"/>
    <col min="4593" max="4593" width="3" style="34" customWidth="1"/>
    <col min="4594" max="4594" width="31.54296875" style="34" bestFit="1" customWidth="1"/>
    <col min="4595" max="4595" width="5.453125" style="34" bestFit="1" customWidth="1"/>
    <col min="4596" max="4596" width="7.1796875" style="34" customWidth="1"/>
    <col min="4597" max="4597" width="7.54296875" style="34" customWidth="1"/>
    <col min="4598" max="4598" width="7.1796875" style="34" customWidth="1"/>
    <col min="4599" max="4599" width="6.54296875" style="34" customWidth="1"/>
    <col min="4600" max="4600" width="7.1796875" style="34" customWidth="1"/>
    <col min="4601" max="4602" width="0" style="34" hidden="1" customWidth="1"/>
    <col min="4603" max="4603" width="6.54296875" style="34" customWidth="1"/>
    <col min="4604" max="4605" width="0" style="34" hidden="1" customWidth="1"/>
    <col min="4606" max="4606" width="6.81640625" style="34" customWidth="1"/>
    <col min="4607" max="4607" width="4.81640625" style="34" customWidth="1"/>
    <col min="4608" max="4848" width="8.81640625" style="34"/>
    <col min="4849" max="4849" width="3" style="34" customWidth="1"/>
    <col min="4850" max="4850" width="31.54296875" style="34" bestFit="1" customWidth="1"/>
    <col min="4851" max="4851" width="5.453125" style="34" bestFit="1" customWidth="1"/>
    <col min="4852" max="4852" width="7.1796875" style="34" customWidth="1"/>
    <col min="4853" max="4853" width="7.54296875" style="34" customWidth="1"/>
    <col min="4854" max="4854" width="7.1796875" style="34" customWidth="1"/>
    <col min="4855" max="4855" width="6.54296875" style="34" customWidth="1"/>
    <col min="4856" max="4856" width="7.1796875" style="34" customWidth="1"/>
    <col min="4857" max="4858" width="0" style="34" hidden="1" customWidth="1"/>
    <col min="4859" max="4859" width="6.54296875" style="34" customWidth="1"/>
    <col min="4860" max="4861" width="0" style="34" hidden="1" customWidth="1"/>
    <col min="4862" max="4862" width="6.81640625" style="34" customWidth="1"/>
    <col min="4863" max="4863" width="4.81640625" style="34" customWidth="1"/>
    <col min="4864" max="5104" width="8.81640625" style="34"/>
    <col min="5105" max="5105" width="3" style="34" customWidth="1"/>
    <col min="5106" max="5106" width="31.54296875" style="34" bestFit="1" customWidth="1"/>
    <col min="5107" max="5107" width="5.453125" style="34" bestFit="1" customWidth="1"/>
    <col min="5108" max="5108" width="7.1796875" style="34" customWidth="1"/>
    <col min="5109" max="5109" width="7.54296875" style="34" customWidth="1"/>
    <col min="5110" max="5110" width="7.1796875" style="34" customWidth="1"/>
    <col min="5111" max="5111" width="6.54296875" style="34" customWidth="1"/>
    <col min="5112" max="5112" width="7.1796875" style="34" customWidth="1"/>
    <col min="5113" max="5114" width="0" style="34" hidden="1" customWidth="1"/>
    <col min="5115" max="5115" width="6.54296875" style="34" customWidth="1"/>
    <col min="5116" max="5117" width="0" style="34" hidden="1" customWidth="1"/>
    <col min="5118" max="5118" width="6.81640625" style="34" customWidth="1"/>
    <col min="5119" max="5119" width="4.81640625" style="34" customWidth="1"/>
    <col min="5120" max="5360" width="8.81640625" style="34"/>
    <col min="5361" max="5361" width="3" style="34" customWidth="1"/>
    <col min="5362" max="5362" width="31.54296875" style="34" bestFit="1" customWidth="1"/>
    <col min="5363" max="5363" width="5.453125" style="34" bestFit="1" customWidth="1"/>
    <col min="5364" max="5364" width="7.1796875" style="34" customWidth="1"/>
    <col min="5365" max="5365" width="7.54296875" style="34" customWidth="1"/>
    <col min="5366" max="5366" width="7.1796875" style="34" customWidth="1"/>
    <col min="5367" max="5367" width="6.54296875" style="34" customWidth="1"/>
    <col min="5368" max="5368" width="7.1796875" style="34" customWidth="1"/>
    <col min="5369" max="5370" width="0" style="34" hidden="1" customWidth="1"/>
    <col min="5371" max="5371" width="6.54296875" style="34" customWidth="1"/>
    <col min="5372" max="5373" width="0" style="34" hidden="1" customWidth="1"/>
    <col min="5374" max="5374" width="6.81640625" style="34" customWidth="1"/>
    <col min="5375" max="5375" width="4.81640625" style="34" customWidth="1"/>
    <col min="5376" max="5616" width="8.81640625" style="34"/>
    <col min="5617" max="5617" width="3" style="34" customWidth="1"/>
    <col min="5618" max="5618" width="31.54296875" style="34" bestFit="1" customWidth="1"/>
    <col min="5619" max="5619" width="5.453125" style="34" bestFit="1" customWidth="1"/>
    <col min="5620" max="5620" width="7.1796875" style="34" customWidth="1"/>
    <col min="5621" max="5621" width="7.54296875" style="34" customWidth="1"/>
    <col min="5622" max="5622" width="7.1796875" style="34" customWidth="1"/>
    <col min="5623" max="5623" width="6.54296875" style="34" customWidth="1"/>
    <col min="5624" max="5624" width="7.1796875" style="34" customWidth="1"/>
    <col min="5625" max="5626" width="0" style="34" hidden="1" customWidth="1"/>
    <col min="5627" max="5627" width="6.54296875" style="34" customWidth="1"/>
    <col min="5628" max="5629" width="0" style="34" hidden="1" customWidth="1"/>
    <col min="5630" max="5630" width="6.81640625" style="34" customWidth="1"/>
    <col min="5631" max="5631" width="4.81640625" style="34" customWidth="1"/>
    <col min="5632" max="5872" width="8.81640625" style="34"/>
    <col min="5873" max="5873" width="3" style="34" customWidth="1"/>
    <col min="5874" max="5874" width="31.54296875" style="34" bestFit="1" customWidth="1"/>
    <col min="5875" max="5875" width="5.453125" style="34" bestFit="1" customWidth="1"/>
    <col min="5876" max="5876" width="7.1796875" style="34" customWidth="1"/>
    <col min="5877" max="5877" width="7.54296875" style="34" customWidth="1"/>
    <col min="5878" max="5878" width="7.1796875" style="34" customWidth="1"/>
    <col min="5879" max="5879" width="6.54296875" style="34" customWidth="1"/>
    <col min="5880" max="5880" width="7.1796875" style="34" customWidth="1"/>
    <col min="5881" max="5882" width="0" style="34" hidden="1" customWidth="1"/>
    <col min="5883" max="5883" width="6.54296875" style="34" customWidth="1"/>
    <col min="5884" max="5885" width="0" style="34" hidden="1" customWidth="1"/>
    <col min="5886" max="5886" width="6.81640625" style="34" customWidth="1"/>
    <col min="5887" max="5887" width="4.81640625" style="34" customWidth="1"/>
    <col min="5888" max="6128" width="8.81640625" style="34"/>
    <col min="6129" max="6129" width="3" style="34" customWidth="1"/>
    <col min="6130" max="6130" width="31.54296875" style="34" bestFit="1" customWidth="1"/>
    <col min="6131" max="6131" width="5.453125" style="34" bestFit="1" customWidth="1"/>
    <col min="6132" max="6132" width="7.1796875" style="34" customWidth="1"/>
    <col min="6133" max="6133" width="7.54296875" style="34" customWidth="1"/>
    <col min="6134" max="6134" width="7.1796875" style="34" customWidth="1"/>
    <col min="6135" max="6135" width="6.54296875" style="34" customWidth="1"/>
    <col min="6136" max="6136" width="7.1796875" style="34" customWidth="1"/>
    <col min="6137" max="6138" width="0" style="34" hidden="1" customWidth="1"/>
    <col min="6139" max="6139" width="6.54296875" style="34" customWidth="1"/>
    <col min="6140" max="6141" width="0" style="34" hidden="1" customWidth="1"/>
    <col min="6142" max="6142" width="6.81640625" style="34" customWidth="1"/>
    <col min="6143" max="6143" width="4.81640625" style="34" customWidth="1"/>
    <col min="6144" max="6384" width="8.81640625" style="34"/>
    <col min="6385" max="6385" width="3" style="34" customWidth="1"/>
    <col min="6386" max="6386" width="31.54296875" style="34" bestFit="1" customWidth="1"/>
    <col min="6387" max="6387" width="5.453125" style="34" bestFit="1" customWidth="1"/>
    <col min="6388" max="6388" width="7.1796875" style="34" customWidth="1"/>
    <col min="6389" max="6389" width="7.54296875" style="34" customWidth="1"/>
    <col min="6390" max="6390" width="7.1796875" style="34" customWidth="1"/>
    <col min="6391" max="6391" width="6.54296875" style="34" customWidth="1"/>
    <col min="6392" max="6392" width="7.1796875" style="34" customWidth="1"/>
    <col min="6393" max="6394" width="0" style="34" hidden="1" customWidth="1"/>
    <col min="6395" max="6395" width="6.54296875" style="34" customWidth="1"/>
    <col min="6396" max="6397" width="0" style="34" hidden="1" customWidth="1"/>
    <col min="6398" max="6398" width="6.81640625" style="34" customWidth="1"/>
    <col min="6399" max="6399" width="4.81640625" style="34" customWidth="1"/>
    <col min="6400" max="6640" width="8.81640625" style="34"/>
    <col min="6641" max="6641" width="3" style="34" customWidth="1"/>
    <col min="6642" max="6642" width="31.54296875" style="34" bestFit="1" customWidth="1"/>
    <col min="6643" max="6643" width="5.453125" style="34" bestFit="1" customWidth="1"/>
    <col min="6644" max="6644" width="7.1796875" style="34" customWidth="1"/>
    <col min="6645" max="6645" width="7.54296875" style="34" customWidth="1"/>
    <col min="6646" max="6646" width="7.1796875" style="34" customWidth="1"/>
    <col min="6647" max="6647" width="6.54296875" style="34" customWidth="1"/>
    <col min="6648" max="6648" width="7.1796875" style="34" customWidth="1"/>
    <col min="6649" max="6650" width="0" style="34" hidden="1" customWidth="1"/>
    <col min="6651" max="6651" width="6.54296875" style="34" customWidth="1"/>
    <col min="6652" max="6653" width="0" style="34" hidden="1" customWidth="1"/>
    <col min="6654" max="6654" width="6.81640625" style="34" customWidth="1"/>
    <col min="6655" max="6655" width="4.81640625" style="34" customWidth="1"/>
    <col min="6656" max="6896" width="8.81640625" style="34"/>
    <col min="6897" max="6897" width="3" style="34" customWidth="1"/>
    <col min="6898" max="6898" width="31.54296875" style="34" bestFit="1" customWidth="1"/>
    <col min="6899" max="6899" width="5.453125" style="34" bestFit="1" customWidth="1"/>
    <col min="6900" max="6900" width="7.1796875" style="34" customWidth="1"/>
    <col min="6901" max="6901" width="7.54296875" style="34" customWidth="1"/>
    <col min="6902" max="6902" width="7.1796875" style="34" customWidth="1"/>
    <col min="6903" max="6903" width="6.54296875" style="34" customWidth="1"/>
    <col min="6904" max="6904" width="7.1796875" style="34" customWidth="1"/>
    <col min="6905" max="6906" width="0" style="34" hidden="1" customWidth="1"/>
    <col min="6907" max="6907" width="6.54296875" style="34" customWidth="1"/>
    <col min="6908" max="6909" width="0" style="34" hidden="1" customWidth="1"/>
    <col min="6910" max="6910" width="6.81640625" style="34" customWidth="1"/>
    <col min="6911" max="6911" width="4.81640625" style="34" customWidth="1"/>
    <col min="6912" max="7152" width="8.81640625" style="34"/>
    <col min="7153" max="7153" width="3" style="34" customWidth="1"/>
    <col min="7154" max="7154" width="31.54296875" style="34" bestFit="1" customWidth="1"/>
    <col min="7155" max="7155" width="5.453125" style="34" bestFit="1" customWidth="1"/>
    <col min="7156" max="7156" width="7.1796875" style="34" customWidth="1"/>
    <col min="7157" max="7157" width="7.54296875" style="34" customWidth="1"/>
    <col min="7158" max="7158" width="7.1796875" style="34" customWidth="1"/>
    <col min="7159" max="7159" width="6.54296875" style="34" customWidth="1"/>
    <col min="7160" max="7160" width="7.1796875" style="34" customWidth="1"/>
    <col min="7161" max="7162" width="0" style="34" hidden="1" customWidth="1"/>
    <col min="7163" max="7163" width="6.54296875" style="34" customWidth="1"/>
    <col min="7164" max="7165" width="0" style="34" hidden="1" customWidth="1"/>
    <col min="7166" max="7166" width="6.81640625" style="34" customWidth="1"/>
    <col min="7167" max="7167" width="4.81640625" style="34" customWidth="1"/>
    <col min="7168" max="7408" width="8.81640625" style="34"/>
    <col min="7409" max="7409" width="3" style="34" customWidth="1"/>
    <col min="7410" max="7410" width="31.54296875" style="34" bestFit="1" customWidth="1"/>
    <col min="7411" max="7411" width="5.453125" style="34" bestFit="1" customWidth="1"/>
    <col min="7412" max="7412" width="7.1796875" style="34" customWidth="1"/>
    <col min="7413" max="7413" width="7.54296875" style="34" customWidth="1"/>
    <col min="7414" max="7414" width="7.1796875" style="34" customWidth="1"/>
    <col min="7415" max="7415" width="6.54296875" style="34" customWidth="1"/>
    <col min="7416" max="7416" width="7.1796875" style="34" customWidth="1"/>
    <col min="7417" max="7418" width="0" style="34" hidden="1" customWidth="1"/>
    <col min="7419" max="7419" width="6.54296875" style="34" customWidth="1"/>
    <col min="7420" max="7421" width="0" style="34" hidden="1" customWidth="1"/>
    <col min="7422" max="7422" width="6.81640625" style="34" customWidth="1"/>
    <col min="7423" max="7423" width="4.81640625" style="34" customWidth="1"/>
    <col min="7424" max="7664" width="8.81640625" style="34"/>
    <col min="7665" max="7665" width="3" style="34" customWidth="1"/>
    <col min="7666" max="7666" width="31.54296875" style="34" bestFit="1" customWidth="1"/>
    <col min="7667" max="7667" width="5.453125" style="34" bestFit="1" customWidth="1"/>
    <col min="7668" max="7668" width="7.1796875" style="34" customWidth="1"/>
    <col min="7669" max="7669" width="7.54296875" style="34" customWidth="1"/>
    <col min="7670" max="7670" width="7.1796875" style="34" customWidth="1"/>
    <col min="7671" max="7671" width="6.54296875" style="34" customWidth="1"/>
    <col min="7672" max="7672" width="7.1796875" style="34" customWidth="1"/>
    <col min="7673" max="7674" width="0" style="34" hidden="1" customWidth="1"/>
    <col min="7675" max="7675" width="6.54296875" style="34" customWidth="1"/>
    <col min="7676" max="7677" width="0" style="34" hidden="1" customWidth="1"/>
    <col min="7678" max="7678" width="6.81640625" style="34" customWidth="1"/>
    <col min="7679" max="7679" width="4.81640625" style="34" customWidth="1"/>
    <col min="7680" max="7920" width="8.81640625" style="34"/>
    <col min="7921" max="7921" width="3" style="34" customWidth="1"/>
    <col min="7922" max="7922" width="31.54296875" style="34" bestFit="1" customWidth="1"/>
    <col min="7923" max="7923" width="5.453125" style="34" bestFit="1" customWidth="1"/>
    <col min="7924" max="7924" width="7.1796875" style="34" customWidth="1"/>
    <col min="7925" max="7925" width="7.54296875" style="34" customWidth="1"/>
    <col min="7926" max="7926" width="7.1796875" style="34" customWidth="1"/>
    <col min="7927" max="7927" width="6.54296875" style="34" customWidth="1"/>
    <col min="7928" max="7928" width="7.1796875" style="34" customWidth="1"/>
    <col min="7929" max="7930" width="0" style="34" hidden="1" customWidth="1"/>
    <col min="7931" max="7931" width="6.54296875" style="34" customWidth="1"/>
    <col min="7932" max="7933" width="0" style="34" hidden="1" customWidth="1"/>
    <col min="7934" max="7934" width="6.81640625" style="34" customWidth="1"/>
    <col min="7935" max="7935" width="4.81640625" style="34" customWidth="1"/>
    <col min="7936" max="8176" width="8.81640625" style="34"/>
    <col min="8177" max="8177" width="3" style="34" customWidth="1"/>
    <col min="8178" max="8178" width="31.54296875" style="34" bestFit="1" customWidth="1"/>
    <col min="8179" max="8179" width="5.453125" style="34" bestFit="1" customWidth="1"/>
    <col min="8180" max="8180" width="7.1796875" style="34" customWidth="1"/>
    <col min="8181" max="8181" width="7.54296875" style="34" customWidth="1"/>
    <col min="8182" max="8182" width="7.1796875" style="34" customWidth="1"/>
    <col min="8183" max="8183" width="6.54296875" style="34" customWidth="1"/>
    <col min="8184" max="8184" width="7.1796875" style="34" customWidth="1"/>
    <col min="8185" max="8186" width="0" style="34" hidden="1" customWidth="1"/>
    <col min="8187" max="8187" width="6.54296875" style="34" customWidth="1"/>
    <col min="8188" max="8189" width="0" style="34" hidden="1" customWidth="1"/>
    <col min="8190" max="8190" width="6.81640625" style="34" customWidth="1"/>
    <col min="8191" max="8191" width="4.81640625" style="34" customWidth="1"/>
    <col min="8192" max="8432" width="8.81640625" style="34"/>
    <col min="8433" max="8433" width="3" style="34" customWidth="1"/>
    <col min="8434" max="8434" width="31.54296875" style="34" bestFit="1" customWidth="1"/>
    <col min="8435" max="8435" width="5.453125" style="34" bestFit="1" customWidth="1"/>
    <col min="8436" max="8436" width="7.1796875" style="34" customWidth="1"/>
    <col min="8437" max="8437" width="7.54296875" style="34" customWidth="1"/>
    <col min="8438" max="8438" width="7.1796875" style="34" customWidth="1"/>
    <col min="8439" max="8439" width="6.54296875" style="34" customWidth="1"/>
    <col min="8440" max="8440" width="7.1796875" style="34" customWidth="1"/>
    <col min="8441" max="8442" width="0" style="34" hidden="1" customWidth="1"/>
    <col min="8443" max="8443" width="6.54296875" style="34" customWidth="1"/>
    <col min="8444" max="8445" width="0" style="34" hidden="1" customWidth="1"/>
    <col min="8446" max="8446" width="6.81640625" style="34" customWidth="1"/>
    <col min="8447" max="8447" width="4.81640625" style="34" customWidth="1"/>
    <col min="8448" max="8688" width="8.81640625" style="34"/>
    <col min="8689" max="8689" width="3" style="34" customWidth="1"/>
    <col min="8690" max="8690" width="31.54296875" style="34" bestFit="1" customWidth="1"/>
    <col min="8691" max="8691" width="5.453125" style="34" bestFit="1" customWidth="1"/>
    <col min="8692" max="8692" width="7.1796875" style="34" customWidth="1"/>
    <col min="8693" max="8693" width="7.54296875" style="34" customWidth="1"/>
    <col min="8694" max="8694" width="7.1796875" style="34" customWidth="1"/>
    <col min="8695" max="8695" width="6.54296875" style="34" customWidth="1"/>
    <col min="8696" max="8696" width="7.1796875" style="34" customWidth="1"/>
    <col min="8697" max="8698" width="0" style="34" hidden="1" customWidth="1"/>
    <col min="8699" max="8699" width="6.54296875" style="34" customWidth="1"/>
    <col min="8700" max="8701" width="0" style="34" hidden="1" customWidth="1"/>
    <col min="8702" max="8702" width="6.81640625" style="34" customWidth="1"/>
    <col min="8703" max="8703" width="4.81640625" style="34" customWidth="1"/>
    <col min="8704" max="8944" width="8.81640625" style="34"/>
    <col min="8945" max="8945" width="3" style="34" customWidth="1"/>
    <col min="8946" max="8946" width="31.54296875" style="34" bestFit="1" customWidth="1"/>
    <col min="8947" max="8947" width="5.453125" style="34" bestFit="1" customWidth="1"/>
    <col min="8948" max="8948" width="7.1796875" style="34" customWidth="1"/>
    <col min="8949" max="8949" width="7.54296875" style="34" customWidth="1"/>
    <col min="8950" max="8950" width="7.1796875" style="34" customWidth="1"/>
    <col min="8951" max="8951" width="6.54296875" style="34" customWidth="1"/>
    <col min="8952" max="8952" width="7.1796875" style="34" customWidth="1"/>
    <col min="8953" max="8954" width="0" style="34" hidden="1" customWidth="1"/>
    <col min="8955" max="8955" width="6.54296875" style="34" customWidth="1"/>
    <col min="8956" max="8957" width="0" style="34" hidden="1" customWidth="1"/>
    <col min="8958" max="8958" width="6.81640625" style="34" customWidth="1"/>
    <col min="8959" max="8959" width="4.81640625" style="34" customWidth="1"/>
    <col min="8960" max="9200" width="8.81640625" style="34"/>
    <col min="9201" max="9201" width="3" style="34" customWidth="1"/>
    <col min="9202" max="9202" width="31.54296875" style="34" bestFit="1" customWidth="1"/>
    <col min="9203" max="9203" width="5.453125" style="34" bestFit="1" customWidth="1"/>
    <col min="9204" max="9204" width="7.1796875" style="34" customWidth="1"/>
    <col min="9205" max="9205" width="7.54296875" style="34" customWidth="1"/>
    <col min="9206" max="9206" width="7.1796875" style="34" customWidth="1"/>
    <col min="9207" max="9207" width="6.54296875" style="34" customWidth="1"/>
    <col min="9208" max="9208" width="7.1796875" style="34" customWidth="1"/>
    <col min="9209" max="9210" width="0" style="34" hidden="1" customWidth="1"/>
    <col min="9211" max="9211" width="6.54296875" style="34" customWidth="1"/>
    <col min="9212" max="9213" width="0" style="34" hidden="1" customWidth="1"/>
    <col min="9214" max="9214" width="6.81640625" style="34" customWidth="1"/>
    <col min="9215" max="9215" width="4.81640625" style="34" customWidth="1"/>
    <col min="9216" max="9456" width="8.81640625" style="34"/>
    <col min="9457" max="9457" width="3" style="34" customWidth="1"/>
    <col min="9458" max="9458" width="31.54296875" style="34" bestFit="1" customWidth="1"/>
    <col min="9459" max="9459" width="5.453125" style="34" bestFit="1" customWidth="1"/>
    <col min="9460" max="9460" width="7.1796875" style="34" customWidth="1"/>
    <col min="9461" max="9461" width="7.54296875" style="34" customWidth="1"/>
    <col min="9462" max="9462" width="7.1796875" style="34" customWidth="1"/>
    <col min="9463" max="9463" width="6.54296875" style="34" customWidth="1"/>
    <col min="9464" max="9464" width="7.1796875" style="34" customWidth="1"/>
    <col min="9465" max="9466" width="0" style="34" hidden="1" customWidth="1"/>
    <col min="9467" max="9467" width="6.54296875" style="34" customWidth="1"/>
    <col min="9468" max="9469" width="0" style="34" hidden="1" customWidth="1"/>
    <col min="9470" max="9470" width="6.81640625" style="34" customWidth="1"/>
    <col min="9471" max="9471" width="4.81640625" style="34" customWidth="1"/>
    <col min="9472" max="9712" width="8.81640625" style="34"/>
    <col min="9713" max="9713" width="3" style="34" customWidth="1"/>
    <col min="9714" max="9714" width="31.54296875" style="34" bestFit="1" customWidth="1"/>
    <col min="9715" max="9715" width="5.453125" style="34" bestFit="1" customWidth="1"/>
    <col min="9716" max="9716" width="7.1796875" style="34" customWidth="1"/>
    <col min="9717" max="9717" width="7.54296875" style="34" customWidth="1"/>
    <col min="9718" max="9718" width="7.1796875" style="34" customWidth="1"/>
    <col min="9719" max="9719" width="6.54296875" style="34" customWidth="1"/>
    <col min="9720" max="9720" width="7.1796875" style="34" customWidth="1"/>
    <col min="9721" max="9722" width="0" style="34" hidden="1" customWidth="1"/>
    <col min="9723" max="9723" width="6.54296875" style="34" customWidth="1"/>
    <col min="9724" max="9725" width="0" style="34" hidden="1" customWidth="1"/>
    <col min="9726" max="9726" width="6.81640625" style="34" customWidth="1"/>
    <col min="9727" max="9727" width="4.81640625" style="34" customWidth="1"/>
    <col min="9728" max="9968" width="8.81640625" style="34"/>
    <col min="9969" max="9969" width="3" style="34" customWidth="1"/>
    <col min="9970" max="9970" width="31.54296875" style="34" bestFit="1" customWidth="1"/>
    <col min="9971" max="9971" width="5.453125" style="34" bestFit="1" customWidth="1"/>
    <col min="9972" max="9972" width="7.1796875" style="34" customWidth="1"/>
    <col min="9973" max="9973" width="7.54296875" style="34" customWidth="1"/>
    <col min="9974" max="9974" width="7.1796875" style="34" customWidth="1"/>
    <col min="9975" max="9975" width="6.54296875" style="34" customWidth="1"/>
    <col min="9976" max="9976" width="7.1796875" style="34" customWidth="1"/>
    <col min="9977" max="9978" width="0" style="34" hidden="1" customWidth="1"/>
    <col min="9979" max="9979" width="6.54296875" style="34" customWidth="1"/>
    <col min="9980" max="9981" width="0" style="34" hidden="1" customWidth="1"/>
    <col min="9982" max="9982" width="6.81640625" style="34" customWidth="1"/>
    <col min="9983" max="9983" width="4.81640625" style="34" customWidth="1"/>
    <col min="9984" max="10224" width="8.81640625" style="34"/>
    <col min="10225" max="10225" width="3" style="34" customWidth="1"/>
    <col min="10226" max="10226" width="31.54296875" style="34" bestFit="1" customWidth="1"/>
    <col min="10227" max="10227" width="5.453125" style="34" bestFit="1" customWidth="1"/>
    <col min="10228" max="10228" width="7.1796875" style="34" customWidth="1"/>
    <col min="10229" max="10229" width="7.54296875" style="34" customWidth="1"/>
    <col min="10230" max="10230" width="7.1796875" style="34" customWidth="1"/>
    <col min="10231" max="10231" width="6.54296875" style="34" customWidth="1"/>
    <col min="10232" max="10232" width="7.1796875" style="34" customWidth="1"/>
    <col min="10233" max="10234" width="0" style="34" hidden="1" customWidth="1"/>
    <col min="10235" max="10235" width="6.54296875" style="34" customWidth="1"/>
    <col min="10236" max="10237" width="0" style="34" hidden="1" customWidth="1"/>
    <col min="10238" max="10238" width="6.81640625" style="34" customWidth="1"/>
    <col min="10239" max="10239" width="4.81640625" style="34" customWidth="1"/>
    <col min="10240" max="10480" width="8.81640625" style="34"/>
    <col min="10481" max="10481" width="3" style="34" customWidth="1"/>
    <col min="10482" max="10482" width="31.54296875" style="34" bestFit="1" customWidth="1"/>
    <col min="10483" max="10483" width="5.453125" style="34" bestFit="1" customWidth="1"/>
    <col min="10484" max="10484" width="7.1796875" style="34" customWidth="1"/>
    <col min="10485" max="10485" width="7.54296875" style="34" customWidth="1"/>
    <col min="10486" max="10486" width="7.1796875" style="34" customWidth="1"/>
    <col min="10487" max="10487" width="6.54296875" style="34" customWidth="1"/>
    <col min="10488" max="10488" width="7.1796875" style="34" customWidth="1"/>
    <col min="10489" max="10490" width="0" style="34" hidden="1" customWidth="1"/>
    <col min="10491" max="10491" width="6.54296875" style="34" customWidth="1"/>
    <col min="10492" max="10493" width="0" style="34" hidden="1" customWidth="1"/>
    <col min="10494" max="10494" width="6.81640625" style="34" customWidth="1"/>
    <col min="10495" max="10495" width="4.81640625" style="34" customWidth="1"/>
    <col min="10496" max="10736" width="8.81640625" style="34"/>
    <col min="10737" max="10737" width="3" style="34" customWidth="1"/>
    <col min="10738" max="10738" width="31.54296875" style="34" bestFit="1" customWidth="1"/>
    <col min="10739" max="10739" width="5.453125" style="34" bestFit="1" customWidth="1"/>
    <col min="10740" max="10740" width="7.1796875" style="34" customWidth="1"/>
    <col min="10741" max="10741" width="7.54296875" style="34" customWidth="1"/>
    <col min="10742" max="10742" width="7.1796875" style="34" customWidth="1"/>
    <col min="10743" max="10743" width="6.54296875" style="34" customWidth="1"/>
    <col min="10744" max="10744" width="7.1796875" style="34" customWidth="1"/>
    <col min="10745" max="10746" width="0" style="34" hidden="1" customWidth="1"/>
    <col min="10747" max="10747" width="6.54296875" style="34" customWidth="1"/>
    <col min="10748" max="10749" width="0" style="34" hidden="1" customWidth="1"/>
    <col min="10750" max="10750" width="6.81640625" style="34" customWidth="1"/>
    <col min="10751" max="10751" width="4.81640625" style="34" customWidth="1"/>
    <col min="10752" max="10992" width="8.81640625" style="34"/>
    <col min="10993" max="10993" width="3" style="34" customWidth="1"/>
    <col min="10994" max="10994" width="31.54296875" style="34" bestFit="1" customWidth="1"/>
    <col min="10995" max="10995" width="5.453125" style="34" bestFit="1" customWidth="1"/>
    <col min="10996" max="10996" width="7.1796875" style="34" customWidth="1"/>
    <col min="10997" max="10997" width="7.54296875" style="34" customWidth="1"/>
    <col min="10998" max="10998" width="7.1796875" style="34" customWidth="1"/>
    <col min="10999" max="10999" width="6.54296875" style="34" customWidth="1"/>
    <col min="11000" max="11000" width="7.1796875" style="34" customWidth="1"/>
    <col min="11001" max="11002" width="0" style="34" hidden="1" customWidth="1"/>
    <col min="11003" max="11003" width="6.54296875" style="34" customWidth="1"/>
    <col min="11004" max="11005" width="0" style="34" hidden="1" customWidth="1"/>
    <col min="11006" max="11006" width="6.81640625" style="34" customWidth="1"/>
    <col min="11007" max="11007" width="4.81640625" style="34" customWidth="1"/>
    <col min="11008" max="11248" width="8.81640625" style="34"/>
    <col min="11249" max="11249" width="3" style="34" customWidth="1"/>
    <col min="11250" max="11250" width="31.54296875" style="34" bestFit="1" customWidth="1"/>
    <col min="11251" max="11251" width="5.453125" style="34" bestFit="1" customWidth="1"/>
    <col min="11252" max="11252" width="7.1796875" style="34" customWidth="1"/>
    <col min="11253" max="11253" width="7.54296875" style="34" customWidth="1"/>
    <col min="11254" max="11254" width="7.1796875" style="34" customWidth="1"/>
    <col min="11255" max="11255" width="6.54296875" style="34" customWidth="1"/>
    <col min="11256" max="11256" width="7.1796875" style="34" customWidth="1"/>
    <col min="11257" max="11258" width="0" style="34" hidden="1" customWidth="1"/>
    <col min="11259" max="11259" width="6.54296875" style="34" customWidth="1"/>
    <col min="11260" max="11261" width="0" style="34" hidden="1" customWidth="1"/>
    <col min="11262" max="11262" width="6.81640625" style="34" customWidth="1"/>
    <col min="11263" max="11263" width="4.81640625" style="34" customWidth="1"/>
    <col min="11264" max="11504" width="8.81640625" style="34"/>
    <col min="11505" max="11505" width="3" style="34" customWidth="1"/>
    <col min="11506" max="11506" width="31.54296875" style="34" bestFit="1" customWidth="1"/>
    <col min="11507" max="11507" width="5.453125" style="34" bestFit="1" customWidth="1"/>
    <col min="11508" max="11508" width="7.1796875" style="34" customWidth="1"/>
    <col min="11509" max="11509" width="7.54296875" style="34" customWidth="1"/>
    <col min="11510" max="11510" width="7.1796875" style="34" customWidth="1"/>
    <col min="11511" max="11511" width="6.54296875" style="34" customWidth="1"/>
    <col min="11512" max="11512" width="7.1796875" style="34" customWidth="1"/>
    <col min="11513" max="11514" width="0" style="34" hidden="1" customWidth="1"/>
    <col min="11515" max="11515" width="6.54296875" style="34" customWidth="1"/>
    <col min="11516" max="11517" width="0" style="34" hidden="1" customWidth="1"/>
    <col min="11518" max="11518" width="6.81640625" style="34" customWidth="1"/>
    <col min="11519" max="11519" width="4.81640625" style="34" customWidth="1"/>
    <col min="11520" max="11760" width="8.81640625" style="34"/>
    <col min="11761" max="11761" width="3" style="34" customWidth="1"/>
    <col min="11762" max="11762" width="31.54296875" style="34" bestFit="1" customWidth="1"/>
    <col min="11763" max="11763" width="5.453125" style="34" bestFit="1" customWidth="1"/>
    <col min="11764" max="11764" width="7.1796875" style="34" customWidth="1"/>
    <col min="11765" max="11765" width="7.54296875" style="34" customWidth="1"/>
    <col min="11766" max="11766" width="7.1796875" style="34" customWidth="1"/>
    <col min="11767" max="11767" width="6.54296875" style="34" customWidth="1"/>
    <col min="11768" max="11768" width="7.1796875" style="34" customWidth="1"/>
    <col min="11769" max="11770" width="0" style="34" hidden="1" customWidth="1"/>
    <col min="11771" max="11771" width="6.54296875" style="34" customWidth="1"/>
    <col min="11772" max="11773" width="0" style="34" hidden="1" customWidth="1"/>
    <col min="11774" max="11774" width="6.81640625" style="34" customWidth="1"/>
    <col min="11775" max="11775" width="4.81640625" style="34" customWidth="1"/>
    <col min="11776" max="12016" width="8.81640625" style="34"/>
    <col min="12017" max="12017" width="3" style="34" customWidth="1"/>
    <col min="12018" max="12018" width="31.54296875" style="34" bestFit="1" customWidth="1"/>
    <col min="12019" max="12019" width="5.453125" style="34" bestFit="1" customWidth="1"/>
    <col min="12020" max="12020" width="7.1796875" style="34" customWidth="1"/>
    <col min="12021" max="12021" width="7.54296875" style="34" customWidth="1"/>
    <col min="12022" max="12022" width="7.1796875" style="34" customWidth="1"/>
    <col min="12023" max="12023" width="6.54296875" style="34" customWidth="1"/>
    <col min="12024" max="12024" width="7.1796875" style="34" customWidth="1"/>
    <col min="12025" max="12026" width="0" style="34" hidden="1" customWidth="1"/>
    <col min="12027" max="12027" width="6.54296875" style="34" customWidth="1"/>
    <col min="12028" max="12029" width="0" style="34" hidden="1" customWidth="1"/>
    <col min="12030" max="12030" width="6.81640625" style="34" customWidth="1"/>
    <col min="12031" max="12031" width="4.81640625" style="34" customWidth="1"/>
    <col min="12032" max="12272" width="8.81640625" style="34"/>
    <col min="12273" max="12273" width="3" style="34" customWidth="1"/>
    <col min="12274" max="12274" width="31.54296875" style="34" bestFit="1" customWidth="1"/>
    <col min="12275" max="12275" width="5.453125" style="34" bestFit="1" customWidth="1"/>
    <col min="12276" max="12276" width="7.1796875" style="34" customWidth="1"/>
    <col min="12277" max="12277" width="7.54296875" style="34" customWidth="1"/>
    <col min="12278" max="12278" width="7.1796875" style="34" customWidth="1"/>
    <col min="12279" max="12279" width="6.54296875" style="34" customWidth="1"/>
    <col min="12280" max="12280" width="7.1796875" style="34" customWidth="1"/>
    <col min="12281" max="12282" width="0" style="34" hidden="1" customWidth="1"/>
    <col min="12283" max="12283" width="6.54296875" style="34" customWidth="1"/>
    <col min="12284" max="12285" width="0" style="34" hidden="1" customWidth="1"/>
    <col min="12286" max="12286" width="6.81640625" style="34" customWidth="1"/>
    <col min="12287" max="12287" width="4.81640625" style="34" customWidth="1"/>
    <col min="12288" max="12528" width="8.81640625" style="34"/>
    <col min="12529" max="12529" width="3" style="34" customWidth="1"/>
    <col min="12530" max="12530" width="31.54296875" style="34" bestFit="1" customWidth="1"/>
    <col min="12531" max="12531" width="5.453125" style="34" bestFit="1" customWidth="1"/>
    <col min="12532" max="12532" width="7.1796875" style="34" customWidth="1"/>
    <col min="12533" max="12533" width="7.54296875" style="34" customWidth="1"/>
    <col min="12534" max="12534" width="7.1796875" style="34" customWidth="1"/>
    <col min="12535" max="12535" width="6.54296875" style="34" customWidth="1"/>
    <col min="12536" max="12536" width="7.1796875" style="34" customWidth="1"/>
    <col min="12537" max="12538" width="0" style="34" hidden="1" customWidth="1"/>
    <col min="12539" max="12539" width="6.54296875" style="34" customWidth="1"/>
    <col min="12540" max="12541" width="0" style="34" hidden="1" customWidth="1"/>
    <col min="12542" max="12542" width="6.81640625" style="34" customWidth="1"/>
    <col min="12543" max="12543" width="4.81640625" style="34" customWidth="1"/>
    <col min="12544" max="12784" width="8.81640625" style="34"/>
    <col min="12785" max="12785" width="3" style="34" customWidth="1"/>
    <col min="12786" max="12786" width="31.54296875" style="34" bestFit="1" customWidth="1"/>
    <col min="12787" max="12787" width="5.453125" style="34" bestFit="1" customWidth="1"/>
    <col min="12788" max="12788" width="7.1796875" style="34" customWidth="1"/>
    <col min="12789" max="12789" width="7.54296875" style="34" customWidth="1"/>
    <col min="12790" max="12790" width="7.1796875" style="34" customWidth="1"/>
    <col min="12791" max="12791" width="6.54296875" style="34" customWidth="1"/>
    <col min="12792" max="12792" width="7.1796875" style="34" customWidth="1"/>
    <col min="12793" max="12794" width="0" style="34" hidden="1" customWidth="1"/>
    <col min="12795" max="12795" width="6.54296875" style="34" customWidth="1"/>
    <col min="12796" max="12797" width="0" style="34" hidden="1" customWidth="1"/>
    <col min="12798" max="12798" width="6.81640625" style="34" customWidth="1"/>
    <col min="12799" max="12799" width="4.81640625" style="34" customWidth="1"/>
    <col min="12800" max="13040" width="8.81640625" style="34"/>
    <col min="13041" max="13041" width="3" style="34" customWidth="1"/>
    <col min="13042" max="13042" width="31.54296875" style="34" bestFit="1" customWidth="1"/>
    <col min="13043" max="13043" width="5.453125" style="34" bestFit="1" customWidth="1"/>
    <col min="13044" max="13044" width="7.1796875" style="34" customWidth="1"/>
    <col min="13045" max="13045" width="7.54296875" style="34" customWidth="1"/>
    <col min="13046" max="13046" width="7.1796875" style="34" customWidth="1"/>
    <col min="13047" max="13047" width="6.54296875" style="34" customWidth="1"/>
    <col min="13048" max="13048" width="7.1796875" style="34" customWidth="1"/>
    <col min="13049" max="13050" width="0" style="34" hidden="1" customWidth="1"/>
    <col min="13051" max="13051" width="6.54296875" style="34" customWidth="1"/>
    <col min="13052" max="13053" width="0" style="34" hidden="1" customWidth="1"/>
    <col min="13054" max="13054" width="6.81640625" style="34" customWidth="1"/>
    <col min="13055" max="13055" width="4.81640625" style="34" customWidth="1"/>
    <col min="13056" max="13296" width="8.81640625" style="34"/>
    <col min="13297" max="13297" width="3" style="34" customWidth="1"/>
    <col min="13298" max="13298" width="31.54296875" style="34" bestFit="1" customWidth="1"/>
    <col min="13299" max="13299" width="5.453125" style="34" bestFit="1" customWidth="1"/>
    <col min="13300" max="13300" width="7.1796875" style="34" customWidth="1"/>
    <col min="13301" max="13301" width="7.54296875" style="34" customWidth="1"/>
    <col min="13302" max="13302" width="7.1796875" style="34" customWidth="1"/>
    <col min="13303" max="13303" width="6.54296875" style="34" customWidth="1"/>
    <col min="13304" max="13304" width="7.1796875" style="34" customWidth="1"/>
    <col min="13305" max="13306" width="0" style="34" hidden="1" customWidth="1"/>
    <col min="13307" max="13307" width="6.54296875" style="34" customWidth="1"/>
    <col min="13308" max="13309" width="0" style="34" hidden="1" customWidth="1"/>
    <col min="13310" max="13310" width="6.81640625" style="34" customWidth="1"/>
    <col min="13311" max="13311" width="4.81640625" style="34" customWidth="1"/>
    <col min="13312" max="13552" width="8.81640625" style="34"/>
    <col min="13553" max="13553" width="3" style="34" customWidth="1"/>
    <col min="13554" max="13554" width="31.54296875" style="34" bestFit="1" customWidth="1"/>
    <col min="13555" max="13555" width="5.453125" style="34" bestFit="1" customWidth="1"/>
    <col min="13556" max="13556" width="7.1796875" style="34" customWidth="1"/>
    <col min="13557" max="13557" width="7.54296875" style="34" customWidth="1"/>
    <col min="13558" max="13558" width="7.1796875" style="34" customWidth="1"/>
    <col min="13559" max="13559" width="6.54296875" style="34" customWidth="1"/>
    <col min="13560" max="13560" width="7.1796875" style="34" customWidth="1"/>
    <col min="13561" max="13562" width="0" style="34" hidden="1" customWidth="1"/>
    <col min="13563" max="13563" width="6.54296875" style="34" customWidth="1"/>
    <col min="13564" max="13565" width="0" style="34" hidden="1" customWidth="1"/>
    <col min="13566" max="13566" width="6.81640625" style="34" customWidth="1"/>
    <col min="13567" max="13567" width="4.81640625" style="34" customWidth="1"/>
    <col min="13568" max="13808" width="8.81640625" style="34"/>
    <col min="13809" max="13809" width="3" style="34" customWidth="1"/>
    <col min="13810" max="13810" width="31.54296875" style="34" bestFit="1" customWidth="1"/>
    <col min="13811" max="13811" width="5.453125" style="34" bestFit="1" customWidth="1"/>
    <col min="13812" max="13812" width="7.1796875" style="34" customWidth="1"/>
    <col min="13813" max="13813" width="7.54296875" style="34" customWidth="1"/>
    <col min="13814" max="13814" width="7.1796875" style="34" customWidth="1"/>
    <col min="13815" max="13815" width="6.54296875" style="34" customWidth="1"/>
    <col min="13816" max="13816" width="7.1796875" style="34" customWidth="1"/>
    <col min="13817" max="13818" width="0" style="34" hidden="1" customWidth="1"/>
    <col min="13819" max="13819" width="6.54296875" style="34" customWidth="1"/>
    <col min="13820" max="13821" width="0" style="34" hidden="1" customWidth="1"/>
    <col min="13822" max="13822" width="6.81640625" style="34" customWidth="1"/>
    <col min="13823" max="13823" width="4.81640625" style="34" customWidth="1"/>
    <col min="13824" max="14064" width="8.81640625" style="34"/>
    <col min="14065" max="14065" width="3" style="34" customWidth="1"/>
    <col min="14066" max="14066" width="31.54296875" style="34" bestFit="1" customWidth="1"/>
    <col min="14067" max="14067" width="5.453125" style="34" bestFit="1" customWidth="1"/>
    <col min="14068" max="14068" width="7.1796875" style="34" customWidth="1"/>
    <col min="14069" max="14069" width="7.54296875" style="34" customWidth="1"/>
    <col min="14070" max="14070" width="7.1796875" style="34" customWidth="1"/>
    <col min="14071" max="14071" width="6.54296875" style="34" customWidth="1"/>
    <col min="14072" max="14072" width="7.1796875" style="34" customWidth="1"/>
    <col min="14073" max="14074" width="0" style="34" hidden="1" customWidth="1"/>
    <col min="14075" max="14075" width="6.54296875" style="34" customWidth="1"/>
    <col min="14076" max="14077" width="0" style="34" hidden="1" customWidth="1"/>
    <col min="14078" max="14078" width="6.81640625" style="34" customWidth="1"/>
    <col min="14079" max="14079" width="4.81640625" style="34" customWidth="1"/>
    <col min="14080" max="14320" width="8.81640625" style="34"/>
    <col min="14321" max="14321" width="3" style="34" customWidth="1"/>
    <col min="14322" max="14322" width="31.54296875" style="34" bestFit="1" customWidth="1"/>
    <col min="14323" max="14323" width="5.453125" style="34" bestFit="1" customWidth="1"/>
    <col min="14324" max="14324" width="7.1796875" style="34" customWidth="1"/>
    <col min="14325" max="14325" width="7.54296875" style="34" customWidth="1"/>
    <col min="14326" max="14326" width="7.1796875" style="34" customWidth="1"/>
    <col min="14327" max="14327" width="6.54296875" style="34" customWidth="1"/>
    <col min="14328" max="14328" width="7.1796875" style="34" customWidth="1"/>
    <col min="14329" max="14330" width="0" style="34" hidden="1" customWidth="1"/>
    <col min="14331" max="14331" width="6.54296875" style="34" customWidth="1"/>
    <col min="14332" max="14333" width="0" style="34" hidden="1" customWidth="1"/>
    <col min="14334" max="14334" width="6.81640625" style="34" customWidth="1"/>
    <col min="14335" max="14335" width="4.81640625" style="34" customWidth="1"/>
    <col min="14336" max="14576" width="8.81640625" style="34"/>
    <col min="14577" max="14577" width="3" style="34" customWidth="1"/>
    <col min="14578" max="14578" width="31.54296875" style="34" bestFit="1" customWidth="1"/>
    <col min="14579" max="14579" width="5.453125" style="34" bestFit="1" customWidth="1"/>
    <col min="14580" max="14580" width="7.1796875" style="34" customWidth="1"/>
    <col min="14581" max="14581" width="7.54296875" style="34" customWidth="1"/>
    <col min="14582" max="14582" width="7.1796875" style="34" customWidth="1"/>
    <col min="14583" max="14583" width="6.54296875" style="34" customWidth="1"/>
    <col min="14584" max="14584" width="7.1796875" style="34" customWidth="1"/>
    <col min="14585" max="14586" width="0" style="34" hidden="1" customWidth="1"/>
    <col min="14587" max="14587" width="6.54296875" style="34" customWidth="1"/>
    <col min="14588" max="14589" width="0" style="34" hidden="1" customWidth="1"/>
    <col min="14590" max="14590" width="6.81640625" style="34" customWidth="1"/>
    <col min="14591" max="14591" width="4.81640625" style="34" customWidth="1"/>
    <col min="14592" max="14832" width="8.81640625" style="34"/>
    <col min="14833" max="14833" width="3" style="34" customWidth="1"/>
    <col min="14834" max="14834" width="31.54296875" style="34" bestFit="1" customWidth="1"/>
    <col min="14835" max="14835" width="5.453125" style="34" bestFit="1" customWidth="1"/>
    <col min="14836" max="14836" width="7.1796875" style="34" customWidth="1"/>
    <col min="14837" max="14837" width="7.54296875" style="34" customWidth="1"/>
    <col min="14838" max="14838" width="7.1796875" style="34" customWidth="1"/>
    <col min="14839" max="14839" width="6.54296875" style="34" customWidth="1"/>
    <col min="14840" max="14840" width="7.1796875" style="34" customWidth="1"/>
    <col min="14841" max="14842" width="0" style="34" hidden="1" customWidth="1"/>
    <col min="14843" max="14843" width="6.54296875" style="34" customWidth="1"/>
    <col min="14844" max="14845" width="0" style="34" hidden="1" customWidth="1"/>
    <col min="14846" max="14846" width="6.81640625" style="34" customWidth="1"/>
    <col min="14847" max="14847" width="4.81640625" style="34" customWidth="1"/>
    <col min="14848" max="15088" width="8.81640625" style="34"/>
    <col min="15089" max="15089" width="3" style="34" customWidth="1"/>
    <col min="15090" max="15090" width="31.54296875" style="34" bestFit="1" customWidth="1"/>
    <col min="15091" max="15091" width="5.453125" style="34" bestFit="1" customWidth="1"/>
    <col min="15092" max="15092" width="7.1796875" style="34" customWidth="1"/>
    <col min="15093" max="15093" width="7.54296875" style="34" customWidth="1"/>
    <col min="15094" max="15094" width="7.1796875" style="34" customWidth="1"/>
    <col min="15095" max="15095" width="6.54296875" style="34" customWidth="1"/>
    <col min="15096" max="15096" width="7.1796875" style="34" customWidth="1"/>
    <col min="15097" max="15098" width="0" style="34" hidden="1" customWidth="1"/>
    <col min="15099" max="15099" width="6.54296875" style="34" customWidth="1"/>
    <col min="15100" max="15101" width="0" style="34" hidden="1" customWidth="1"/>
    <col min="15102" max="15102" width="6.81640625" style="34" customWidth="1"/>
    <col min="15103" max="15103" width="4.81640625" style="34" customWidth="1"/>
    <col min="15104" max="15344" width="8.81640625" style="34"/>
    <col min="15345" max="15345" width="3" style="34" customWidth="1"/>
    <col min="15346" max="15346" width="31.54296875" style="34" bestFit="1" customWidth="1"/>
    <col min="15347" max="15347" width="5.453125" style="34" bestFit="1" customWidth="1"/>
    <col min="15348" max="15348" width="7.1796875" style="34" customWidth="1"/>
    <col min="15349" max="15349" width="7.54296875" style="34" customWidth="1"/>
    <col min="15350" max="15350" width="7.1796875" style="34" customWidth="1"/>
    <col min="15351" max="15351" width="6.54296875" style="34" customWidth="1"/>
    <col min="15352" max="15352" width="7.1796875" style="34" customWidth="1"/>
    <col min="15353" max="15354" width="0" style="34" hidden="1" customWidth="1"/>
    <col min="15355" max="15355" width="6.54296875" style="34" customWidth="1"/>
    <col min="15356" max="15357" width="0" style="34" hidden="1" customWidth="1"/>
    <col min="15358" max="15358" width="6.81640625" style="34" customWidth="1"/>
    <col min="15359" max="15359" width="4.81640625" style="34" customWidth="1"/>
    <col min="15360" max="15600" width="8.81640625" style="34"/>
    <col min="15601" max="15601" width="3" style="34" customWidth="1"/>
    <col min="15602" max="15602" width="31.54296875" style="34" bestFit="1" customWidth="1"/>
    <col min="15603" max="15603" width="5.453125" style="34" bestFit="1" customWidth="1"/>
    <col min="15604" max="15604" width="7.1796875" style="34" customWidth="1"/>
    <col min="15605" max="15605" width="7.54296875" style="34" customWidth="1"/>
    <col min="15606" max="15606" width="7.1796875" style="34" customWidth="1"/>
    <col min="15607" max="15607" width="6.54296875" style="34" customWidth="1"/>
    <col min="15608" max="15608" width="7.1796875" style="34" customWidth="1"/>
    <col min="15609" max="15610" width="0" style="34" hidden="1" customWidth="1"/>
    <col min="15611" max="15611" width="6.54296875" style="34" customWidth="1"/>
    <col min="15612" max="15613" width="0" style="34" hidden="1" customWidth="1"/>
    <col min="15614" max="15614" width="6.81640625" style="34" customWidth="1"/>
    <col min="15615" max="15615" width="4.81640625" style="34" customWidth="1"/>
    <col min="15616" max="15856" width="8.81640625" style="34"/>
    <col min="15857" max="15857" width="3" style="34" customWidth="1"/>
    <col min="15858" max="15858" width="31.54296875" style="34" bestFit="1" customWidth="1"/>
    <col min="15859" max="15859" width="5.453125" style="34" bestFit="1" customWidth="1"/>
    <col min="15860" max="15860" width="7.1796875" style="34" customWidth="1"/>
    <col min="15861" max="15861" width="7.54296875" style="34" customWidth="1"/>
    <col min="15862" max="15862" width="7.1796875" style="34" customWidth="1"/>
    <col min="15863" max="15863" width="6.54296875" style="34" customWidth="1"/>
    <col min="15864" max="15864" width="7.1796875" style="34" customWidth="1"/>
    <col min="15865" max="15866" width="0" style="34" hidden="1" customWidth="1"/>
    <col min="15867" max="15867" width="6.54296875" style="34" customWidth="1"/>
    <col min="15868" max="15869" width="0" style="34" hidden="1" customWidth="1"/>
    <col min="15870" max="15870" width="6.81640625" style="34" customWidth="1"/>
    <col min="15871" max="15871" width="4.81640625" style="34" customWidth="1"/>
    <col min="15872" max="16112" width="8.81640625" style="34"/>
    <col min="16113" max="16113" width="3" style="34" customWidth="1"/>
    <col min="16114" max="16114" width="31.54296875" style="34" bestFit="1" customWidth="1"/>
    <col min="16115" max="16115" width="5.453125" style="34" bestFit="1" customWidth="1"/>
    <col min="16116" max="16116" width="7.1796875" style="34" customWidth="1"/>
    <col min="16117" max="16117" width="7.54296875" style="34" customWidth="1"/>
    <col min="16118" max="16118" width="7.1796875" style="34" customWidth="1"/>
    <col min="16119" max="16119" width="6.54296875" style="34" customWidth="1"/>
    <col min="16120" max="16120" width="7.1796875" style="34" customWidth="1"/>
    <col min="16121" max="16122" width="0" style="34" hidden="1" customWidth="1"/>
    <col min="16123" max="16123" width="6.54296875" style="34" customWidth="1"/>
    <col min="16124" max="16125" width="0" style="34" hidden="1" customWidth="1"/>
    <col min="16126" max="16126" width="6.81640625" style="34" customWidth="1"/>
    <col min="16127" max="16127" width="4.81640625" style="34" customWidth="1"/>
    <col min="16128" max="16375" width="8.81640625" style="34"/>
    <col min="16376" max="16384" width="8.81640625" style="34" customWidth="1"/>
  </cols>
  <sheetData>
    <row r="1" spans="2:11" ht="13" x14ac:dyDescent="0.3">
      <c r="K1" s="84" t="s">
        <v>139</v>
      </c>
    </row>
    <row r="2" spans="2:11" ht="13" x14ac:dyDescent="0.3">
      <c r="K2" s="84" t="s">
        <v>138</v>
      </c>
    </row>
    <row r="3" spans="2:11" s="31" customFormat="1" ht="15.5" x14ac:dyDescent="0.35">
      <c r="B3" s="30" t="s">
        <v>32</v>
      </c>
      <c r="C3" s="30"/>
      <c r="D3" s="30"/>
      <c r="E3" s="30"/>
      <c r="F3" s="30"/>
      <c r="G3" s="30"/>
      <c r="H3" s="30"/>
      <c r="I3" s="30"/>
      <c r="J3" s="30"/>
      <c r="K3" s="30"/>
    </row>
    <row r="4" spans="2:11" s="31" customFormat="1" ht="15.5" x14ac:dyDescent="0.35">
      <c r="B4" s="30" t="s">
        <v>33</v>
      </c>
      <c r="C4" s="30"/>
      <c r="D4" s="30"/>
      <c r="E4" s="30"/>
      <c r="F4" s="30"/>
      <c r="G4" s="30"/>
      <c r="H4" s="30"/>
      <c r="I4" s="30"/>
      <c r="J4" s="30"/>
      <c r="K4" s="30"/>
    </row>
    <row r="5" spans="2:11" x14ac:dyDescent="0.25">
      <c r="B5" s="32"/>
      <c r="C5" s="33"/>
      <c r="D5" s="33"/>
      <c r="E5" s="33"/>
      <c r="F5" s="33"/>
      <c r="G5" s="33"/>
      <c r="H5" s="33"/>
      <c r="I5" s="33"/>
      <c r="J5" s="33"/>
      <c r="K5" s="33"/>
    </row>
    <row r="6" spans="2:11" s="37" customFormat="1" ht="14" x14ac:dyDescent="0.3">
      <c r="B6" s="35"/>
      <c r="C6" s="9"/>
      <c r="D6" s="9"/>
      <c r="E6" s="9"/>
      <c r="F6" s="9"/>
      <c r="G6" s="9"/>
      <c r="H6" s="9"/>
      <c r="I6" s="9"/>
      <c r="J6" s="9"/>
      <c r="K6" s="9"/>
    </row>
    <row r="7" spans="2:11" ht="25" x14ac:dyDescent="0.25">
      <c r="B7" s="38"/>
      <c r="C7" s="10" t="s">
        <v>3</v>
      </c>
      <c r="D7" s="10" t="s">
        <v>4</v>
      </c>
      <c r="E7" s="10" t="s">
        <v>5</v>
      </c>
      <c r="F7" s="10" t="s">
        <v>6</v>
      </c>
      <c r="G7" s="10" t="s">
        <v>7</v>
      </c>
      <c r="H7" s="10" t="s">
        <v>5</v>
      </c>
      <c r="I7" s="10" t="s">
        <v>8</v>
      </c>
      <c r="J7" s="10" t="s">
        <v>9</v>
      </c>
      <c r="K7" s="10" t="s">
        <v>5</v>
      </c>
    </row>
    <row r="8" spans="2:11" x14ac:dyDescent="0.25">
      <c r="B8" s="36" t="s">
        <v>34</v>
      </c>
      <c r="C8" s="39">
        <v>4.1164038461538466</v>
      </c>
      <c r="D8" s="39">
        <v>4.1164038461538466</v>
      </c>
      <c r="E8" s="85">
        <f>D8/C8-1</f>
        <v>0</v>
      </c>
      <c r="F8" s="39">
        <v>4.16</v>
      </c>
      <c r="G8" s="39">
        <v>5.1383221153846153</v>
      </c>
      <c r="H8" s="85">
        <f>G8/F8-1</f>
        <v>0.23517358542899403</v>
      </c>
      <c r="I8" s="39">
        <v>4.16</v>
      </c>
      <c r="J8" s="40">
        <v>4.0687499999999996</v>
      </c>
      <c r="K8" s="85">
        <f>J8/I8-1</f>
        <v>-2.1935096153846256E-2</v>
      </c>
    </row>
    <row r="9" spans="2:11" x14ac:dyDescent="0.25">
      <c r="B9" s="36" t="s">
        <v>35</v>
      </c>
      <c r="C9" s="40">
        <v>0</v>
      </c>
      <c r="D9" s="40">
        <v>0</v>
      </c>
      <c r="E9" s="85"/>
      <c r="F9" s="40">
        <v>0</v>
      </c>
      <c r="G9" s="40">
        <v>0</v>
      </c>
      <c r="H9" s="85"/>
      <c r="I9" s="40">
        <v>1</v>
      </c>
      <c r="J9" s="40">
        <v>1</v>
      </c>
      <c r="K9" s="85">
        <f>J9/I9-1</f>
        <v>0</v>
      </c>
    </row>
    <row r="10" spans="2:11" x14ac:dyDescent="0.25">
      <c r="B10" s="36" t="s">
        <v>36</v>
      </c>
      <c r="C10" s="40">
        <v>0</v>
      </c>
      <c r="D10" s="40">
        <v>0</v>
      </c>
      <c r="E10" s="85"/>
      <c r="F10" s="40">
        <v>0</v>
      </c>
      <c r="G10" s="40">
        <v>0</v>
      </c>
      <c r="H10" s="85"/>
      <c r="I10" s="40"/>
      <c r="J10" s="40"/>
      <c r="K10" s="85"/>
    </row>
    <row r="11" spans="2:11" x14ac:dyDescent="0.25">
      <c r="B11" s="36" t="s">
        <v>37</v>
      </c>
      <c r="C11" s="39">
        <v>1</v>
      </c>
      <c r="D11" s="39">
        <v>1</v>
      </c>
      <c r="E11" s="85">
        <f t="shared" ref="E11:E16" si="0">D11/C11-1</f>
        <v>0</v>
      </c>
      <c r="F11" s="39">
        <v>1</v>
      </c>
      <c r="G11" s="39">
        <v>1</v>
      </c>
      <c r="H11" s="85">
        <f t="shared" ref="H11:H16" si="1">G11/F11-1</f>
        <v>0</v>
      </c>
      <c r="I11" s="39">
        <v>3.6</v>
      </c>
      <c r="J11" s="40">
        <v>3.6</v>
      </c>
      <c r="K11" s="85">
        <f t="shared" ref="K11:K16" si="2">J11/I11-1</f>
        <v>0</v>
      </c>
    </row>
    <row r="12" spans="2:11" x14ac:dyDescent="0.25">
      <c r="B12" s="36" t="s">
        <v>38</v>
      </c>
      <c r="C12" s="39">
        <v>5.2062788461538458</v>
      </c>
      <c r="D12" s="39">
        <v>5.2062788461538458</v>
      </c>
      <c r="E12" s="85">
        <f t="shared" si="0"/>
        <v>0</v>
      </c>
      <c r="F12" s="39">
        <v>5.25</v>
      </c>
      <c r="G12" s="39">
        <v>5.2703221153846158</v>
      </c>
      <c r="H12" s="85">
        <f t="shared" si="1"/>
        <v>3.8708791208792448E-3</v>
      </c>
      <c r="I12" s="39">
        <v>1</v>
      </c>
      <c r="J12" s="40">
        <v>1</v>
      </c>
      <c r="K12" s="85">
        <f t="shared" si="2"/>
        <v>0</v>
      </c>
    </row>
    <row r="13" spans="2:11" x14ac:dyDescent="0.25">
      <c r="B13" s="43" t="s">
        <v>39</v>
      </c>
      <c r="C13" s="39">
        <v>7</v>
      </c>
      <c r="D13" s="39">
        <v>7</v>
      </c>
      <c r="E13" s="85">
        <f t="shared" si="0"/>
        <v>0</v>
      </c>
      <c r="F13" s="39">
        <v>7</v>
      </c>
      <c r="G13" s="39">
        <v>7</v>
      </c>
      <c r="H13" s="85">
        <f t="shared" si="1"/>
        <v>0</v>
      </c>
      <c r="I13" s="39">
        <f>6.05+2</f>
        <v>8.0500000000000007</v>
      </c>
      <c r="J13" s="40">
        <v>8.0415384615384617</v>
      </c>
      <c r="K13" s="85">
        <f t="shared" si="2"/>
        <v>-1.0511227902533227E-3</v>
      </c>
    </row>
    <row r="14" spans="2:11" x14ac:dyDescent="0.25">
      <c r="B14" s="36" t="s">
        <v>40</v>
      </c>
      <c r="C14" s="39">
        <v>16.942514423076922</v>
      </c>
      <c r="D14" s="39">
        <v>16.942514423076922</v>
      </c>
      <c r="E14" s="85">
        <f t="shared" si="0"/>
        <v>0</v>
      </c>
      <c r="F14" s="39">
        <v>16.79</v>
      </c>
      <c r="G14" s="39">
        <v>16.886778846153845</v>
      </c>
      <c r="H14" s="85">
        <f t="shared" si="1"/>
        <v>5.7640766023732137E-3</v>
      </c>
      <c r="I14" s="39">
        <f>14.79+4.25</f>
        <v>19.04</v>
      </c>
      <c r="J14" s="40">
        <v>19.099999999999998</v>
      </c>
      <c r="K14" s="85">
        <f t="shared" si="2"/>
        <v>3.1512605042016695E-3</v>
      </c>
    </row>
    <row r="15" spans="2:11" x14ac:dyDescent="0.25">
      <c r="B15" s="36" t="s">
        <v>41</v>
      </c>
      <c r="C15" s="39">
        <v>44.119846153846147</v>
      </c>
      <c r="D15" s="39">
        <v>44.119846153846147</v>
      </c>
      <c r="E15" s="85">
        <f t="shared" si="0"/>
        <v>0</v>
      </c>
      <c r="F15" s="39">
        <v>44.5</v>
      </c>
      <c r="G15" s="39">
        <v>46.584596153846157</v>
      </c>
      <c r="H15" s="85">
        <f t="shared" si="1"/>
        <v>4.6844857389801264E-2</v>
      </c>
      <c r="I15" s="39">
        <v>48.25</v>
      </c>
      <c r="J15" s="40">
        <v>49.892668269230768</v>
      </c>
      <c r="K15" s="85">
        <f t="shared" si="2"/>
        <v>3.404493822239929E-2</v>
      </c>
    </row>
    <row r="16" spans="2:11" x14ac:dyDescent="0.25">
      <c r="B16" s="36" t="s">
        <v>42</v>
      </c>
      <c r="C16" s="39">
        <v>16</v>
      </c>
      <c r="D16" s="39">
        <v>16</v>
      </c>
      <c r="E16" s="85">
        <f t="shared" si="0"/>
        <v>0</v>
      </c>
      <c r="F16" s="39">
        <v>15</v>
      </c>
      <c r="G16" s="39">
        <v>13.030769230769231</v>
      </c>
      <c r="H16" s="85">
        <f t="shared" si="1"/>
        <v>-0.13128205128205128</v>
      </c>
      <c r="I16" s="39">
        <v>15.5</v>
      </c>
      <c r="J16" s="40">
        <v>15.161658653846155</v>
      </c>
      <c r="K16" s="85">
        <f t="shared" si="2"/>
        <v>-2.1828473945409321E-2</v>
      </c>
    </row>
    <row r="17" spans="2:12" x14ac:dyDescent="0.25">
      <c r="B17" s="36"/>
      <c r="C17" s="39"/>
      <c r="D17" s="39"/>
      <c r="E17" s="86"/>
      <c r="F17" s="39"/>
      <c r="G17" s="39"/>
      <c r="H17" s="86"/>
      <c r="I17" s="39"/>
      <c r="J17" s="40"/>
      <c r="K17" s="86"/>
    </row>
    <row r="18" spans="2:12" ht="13" thickBot="1" x14ac:dyDescent="0.3">
      <c r="B18" s="44" t="s">
        <v>43</v>
      </c>
      <c r="C18" s="45">
        <f t="shared" ref="C18:G18" si="3">SUM(C8:C17)</f>
        <v>94.385043269230763</v>
      </c>
      <c r="D18" s="45">
        <f t="shared" si="3"/>
        <v>94.385043269230763</v>
      </c>
      <c r="E18" s="87">
        <f>D18/C18-1</f>
        <v>0</v>
      </c>
      <c r="F18" s="45">
        <f t="shared" si="3"/>
        <v>93.7</v>
      </c>
      <c r="G18" s="45">
        <f t="shared" si="3"/>
        <v>94.910788461538459</v>
      </c>
      <c r="H18" s="87">
        <f>G18/F18-1</f>
        <v>1.2921968639684644E-2</v>
      </c>
      <c r="I18" s="45">
        <f>SUM(I8:I17)</f>
        <v>100.6</v>
      </c>
      <c r="J18" s="45">
        <f>SUM(J8:J17)</f>
        <v>101.86461538461539</v>
      </c>
      <c r="K18" s="87">
        <f>J18/I18-1</f>
        <v>1.2570729469338016E-2</v>
      </c>
    </row>
    <row r="19" spans="2:12" ht="13" thickTop="1" x14ac:dyDescent="0.25">
      <c r="B19" s="36"/>
      <c r="C19" s="42"/>
      <c r="D19" s="42"/>
      <c r="E19" s="42"/>
      <c r="F19" s="42"/>
      <c r="G19" s="42"/>
      <c r="H19" s="42"/>
      <c r="I19" s="42"/>
      <c r="J19" s="42"/>
      <c r="K19" s="42"/>
    </row>
    <row r="20" spans="2:12" x14ac:dyDescent="0.25">
      <c r="B20" s="36" t="s">
        <v>44</v>
      </c>
      <c r="C20" s="42"/>
      <c r="D20" s="42"/>
      <c r="E20" s="42"/>
      <c r="F20" s="42"/>
      <c r="G20" s="42"/>
      <c r="H20" s="42"/>
      <c r="I20" s="42"/>
      <c r="J20" s="42"/>
      <c r="K20" s="42"/>
    </row>
    <row r="21" spans="2:12" x14ac:dyDescent="0.25">
      <c r="B21" s="36" t="s">
        <v>45</v>
      </c>
      <c r="C21" s="42"/>
      <c r="D21" s="42"/>
      <c r="E21" s="42"/>
      <c r="F21" s="42"/>
      <c r="G21" s="42"/>
      <c r="H21" s="42"/>
      <c r="I21" s="42"/>
      <c r="J21" s="42"/>
      <c r="K21" s="42"/>
    </row>
    <row r="22" spans="2:12" ht="13" x14ac:dyDescent="0.3">
      <c r="B22" s="36"/>
      <c r="J22" s="46"/>
      <c r="K22" s="46"/>
    </row>
    <row r="23" spans="2:12" s="47" customFormat="1" ht="15" x14ac:dyDescent="0.3">
      <c r="B23" s="48"/>
      <c r="C23" s="34"/>
      <c r="D23" s="34"/>
      <c r="E23" s="34"/>
      <c r="F23" s="34"/>
      <c r="G23" s="34"/>
      <c r="H23" s="34"/>
      <c r="I23" s="34"/>
      <c r="J23" s="34"/>
      <c r="K23" s="34"/>
      <c r="L23" s="34"/>
    </row>
    <row r="24" spans="2:12" s="47" customFormat="1" ht="15" x14ac:dyDescent="0.3">
      <c r="B24" s="48"/>
      <c r="C24" s="34"/>
      <c r="D24" s="34"/>
      <c r="E24" s="34"/>
      <c r="F24" s="34"/>
      <c r="G24" s="34"/>
      <c r="H24" s="34"/>
      <c r="I24" s="34"/>
      <c r="J24" s="41"/>
      <c r="K24" s="41"/>
      <c r="L24" s="34"/>
    </row>
    <row r="25" spans="2:12" s="47" customFormat="1" ht="15" x14ac:dyDescent="0.3">
      <c r="B25" s="48"/>
      <c r="C25" s="49"/>
      <c r="D25" s="49"/>
      <c r="E25" s="49"/>
      <c r="F25" s="49"/>
      <c r="G25" s="49"/>
      <c r="H25" s="49"/>
      <c r="I25" s="49"/>
      <c r="J25" s="34"/>
      <c r="K25" s="34"/>
      <c r="L25" s="34"/>
    </row>
    <row r="26" spans="2:12" s="47" customFormat="1" ht="15" x14ac:dyDescent="0.3">
      <c r="B26" s="48"/>
      <c r="C26" s="49"/>
      <c r="D26" s="49"/>
      <c r="E26" s="49"/>
      <c r="F26" s="49"/>
      <c r="G26" s="49"/>
      <c r="H26" s="49"/>
      <c r="I26" s="49"/>
      <c r="J26" s="34"/>
      <c r="K26" s="34"/>
      <c r="L26" s="34"/>
    </row>
    <row r="27" spans="2:12" s="47" customFormat="1" ht="15" x14ac:dyDescent="0.3">
      <c r="B27" s="48"/>
      <c r="C27" s="49"/>
      <c r="D27" s="49"/>
      <c r="E27" s="49"/>
      <c r="F27" s="49"/>
      <c r="G27" s="49"/>
      <c r="H27" s="49"/>
      <c r="I27" s="49"/>
      <c r="J27" s="34"/>
      <c r="K27" s="34"/>
      <c r="L27" s="34"/>
    </row>
    <row r="28" spans="2:12" s="47" customFormat="1" ht="15" x14ac:dyDescent="0.3">
      <c r="B28" s="48"/>
      <c r="C28" s="49"/>
      <c r="D28" s="49"/>
      <c r="E28" s="49"/>
      <c r="F28" s="49"/>
      <c r="G28" s="49"/>
      <c r="H28" s="49"/>
      <c r="I28" s="49"/>
      <c r="J28" s="34"/>
      <c r="K28" s="34"/>
      <c r="L28" s="34"/>
    </row>
    <row r="29" spans="2:12" s="47" customFormat="1" ht="15" x14ac:dyDescent="0.3">
      <c r="B29" s="48"/>
      <c r="C29" s="49"/>
      <c r="D29" s="49"/>
      <c r="E29" s="49"/>
      <c r="F29" s="49"/>
      <c r="G29" s="49"/>
      <c r="H29" s="49"/>
      <c r="I29" s="49"/>
      <c r="J29" s="34"/>
      <c r="K29" s="34"/>
      <c r="L29" s="34"/>
    </row>
    <row r="30" spans="2:12" s="47" customFormat="1" ht="15" x14ac:dyDescent="0.3">
      <c r="B30" s="48"/>
      <c r="C30" s="49"/>
      <c r="D30" s="49"/>
      <c r="E30" s="49"/>
      <c r="F30" s="49"/>
      <c r="G30" s="49"/>
      <c r="H30" s="49"/>
      <c r="I30" s="49"/>
      <c r="J30" s="34"/>
      <c r="K30" s="34"/>
      <c r="L30" s="34"/>
    </row>
    <row r="31" spans="2:12" s="47" customFormat="1" ht="15" x14ac:dyDescent="0.3">
      <c r="B31" s="34"/>
      <c r="C31" s="49"/>
      <c r="D31" s="49"/>
      <c r="E31" s="49"/>
      <c r="F31" s="49"/>
      <c r="G31" s="49"/>
      <c r="H31" s="49"/>
      <c r="I31" s="49"/>
      <c r="J31" s="34"/>
      <c r="K31" s="34"/>
      <c r="L31" s="34"/>
    </row>
    <row r="32" spans="2:12" s="47" customFormat="1" ht="15" x14ac:dyDescent="0.3">
      <c r="B32" s="34"/>
      <c r="C32" s="49"/>
      <c r="D32" s="49"/>
      <c r="E32" s="49"/>
      <c r="F32" s="49"/>
      <c r="G32" s="49"/>
      <c r="H32" s="49"/>
      <c r="I32" s="49"/>
      <c r="J32" s="34"/>
      <c r="K32" s="34"/>
      <c r="L32" s="34"/>
    </row>
    <row r="33" spans="2:12" s="47" customFormat="1" ht="15" x14ac:dyDescent="0.3">
      <c r="B33" s="34"/>
      <c r="C33" s="49"/>
      <c r="D33" s="49"/>
      <c r="E33" s="49"/>
      <c r="F33" s="49"/>
      <c r="G33" s="49"/>
      <c r="H33" s="49"/>
      <c r="I33" s="49"/>
      <c r="J33" s="34"/>
      <c r="K33" s="34"/>
      <c r="L33" s="34"/>
    </row>
    <row r="34" spans="2:12" s="47" customFormat="1" ht="15" x14ac:dyDescent="0.3">
      <c r="B34" s="34"/>
      <c r="C34" s="49"/>
      <c r="D34" s="49"/>
      <c r="E34" s="49"/>
      <c r="F34" s="49"/>
      <c r="G34" s="49"/>
      <c r="H34" s="49"/>
      <c r="I34" s="49"/>
      <c r="J34" s="34"/>
      <c r="K34" s="34"/>
      <c r="L34" s="34"/>
    </row>
  </sheetData>
  <dataValidations count="1">
    <dataValidation allowBlank="1" showInputMessage="1" showErrorMessage="1" promptTitle="Warning!" prompt="These cells are an integral part of the formula used to calculate the 2008 and 2009 totals; do not remove!" sqref="II65541 I131077 I196613 I262149 I327685 I393221 I458757 I524293 I589829 I655365 I720901 I786437 I851973 I917509 I983045 SE65541 WUU983045 WKY983045 WBC983045 VRG983045 VHK983045 UXO983045 UNS983045 UDW983045 TUA983045 TKE983045 TAI983045 SQM983045 SGQ983045 RWU983045 RMY983045 RDC983045 QTG983045 QJK983045 PZO983045 PPS983045 PFW983045 OWA983045 OME983045 OCI983045 NSM983045 NIQ983045 MYU983045 MOY983045 MFC983045 LVG983045 LLK983045 LBO983045 KRS983045 KHW983045 JYA983045 JOE983045 JEI983045 IUM983045 IKQ983045 IAU983045 HQY983045 HHC983045 GXG983045 GNK983045 GDO983045 FTS983045 FJW983045 FAA983045 EQE983045 EGI983045 DWM983045 DMQ983045 DCU983045 CSY983045 CJC983045 BZG983045 BPK983045 BFO983045 AVS983045 ALW983045 ACA983045 SE983045 II983045 WUU917509 WKY917509 WBC917509 VRG917509 VHK917509 UXO917509 UNS917509 UDW917509 TUA917509 TKE917509 TAI917509 SQM917509 SGQ917509 RWU917509 RMY917509 RDC917509 QTG917509 QJK917509 PZO917509 PPS917509 PFW917509 OWA917509 OME917509 OCI917509 NSM917509 NIQ917509 MYU917509 MOY917509 MFC917509 LVG917509 LLK917509 LBO917509 KRS917509 KHW917509 JYA917509 JOE917509 JEI917509 IUM917509 IKQ917509 IAU917509 HQY917509 HHC917509 GXG917509 GNK917509 GDO917509 FTS917509 FJW917509 FAA917509 EQE917509 EGI917509 DWM917509 DMQ917509 DCU917509 CSY917509 CJC917509 BZG917509 BPK917509 BFO917509 AVS917509 ALW917509 ACA917509 SE917509 II917509 WUU851973 WKY851973 WBC851973 VRG851973 VHK851973 UXO851973 UNS851973 UDW851973 TUA851973 TKE851973 TAI851973 SQM851973 SGQ851973 RWU851973 RMY851973 RDC851973 QTG851973 QJK851973 PZO851973 PPS851973 PFW851973 OWA851973 OME851973 OCI851973 NSM851973 NIQ851973 MYU851973 MOY851973 MFC851973 LVG851973 LLK851973 LBO851973 KRS851973 KHW851973 JYA851973 JOE851973 JEI851973 IUM851973 IKQ851973 IAU851973 HQY851973 HHC851973 GXG851973 GNK851973 GDO851973 FTS851973 FJW851973 FAA851973 EQE851973 EGI851973 DWM851973 DMQ851973 DCU851973 CSY851973 CJC851973 BZG851973 BPK851973 BFO851973 AVS851973 ALW851973 ACA851973 SE851973 II851973 WUU786437 WKY786437 WBC786437 VRG786437 VHK786437 UXO786437 UNS786437 UDW786437 TUA786437 TKE786437 TAI786437 SQM786437 SGQ786437 RWU786437 RMY786437 RDC786437 QTG786437 QJK786437 PZO786437 PPS786437 PFW786437 OWA786437 OME786437 OCI786437 NSM786437 NIQ786437 MYU786437 MOY786437 MFC786437 LVG786437 LLK786437 LBO786437 KRS786437 KHW786437 JYA786437 JOE786437 JEI786437 IUM786437 IKQ786437 IAU786437 HQY786437 HHC786437 GXG786437 GNK786437 GDO786437 FTS786437 FJW786437 FAA786437 EQE786437 EGI786437 DWM786437 DMQ786437 DCU786437 CSY786437 CJC786437 BZG786437 BPK786437 BFO786437 AVS786437 ALW786437 ACA786437 SE786437 II786437 WUU720901 WKY720901 WBC720901 VRG720901 VHK720901 UXO720901 UNS720901 UDW720901 TUA720901 TKE720901 TAI720901 SQM720901 SGQ720901 RWU720901 RMY720901 RDC720901 QTG720901 QJK720901 PZO720901 PPS720901 PFW720901 OWA720901 OME720901 OCI720901 NSM720901 NIQ720901 MYU720901 MOY720901 MFC720901 LVG720901 LLK720901 LBO720901 KRS720901 KHW720901 JYA720901 JOE720901 JEI720901 IUM720901 IKQ720901 IAU720901 HQY720901 HHC720901 GXG720901 GNK720901 GDO720901 FTS720901 FJW720901 FAA720901 EQE720901 EGI720901 DWM720901 DMQ720901 DCU720901 CSY720901 CJC720901 BZG720901 BPK720901 BFO720901 AVS720901 ALW720901 ACA720901 SE720901 II720901 WUU655365 WKY655365 WBC655365 VRG655365 VHK655365 UXO655365 UNS655365 UDW655365 TUA655365 TKE655365 TAI655365 SQM655365 SGQ655365 RWU655365 RMY655365 RDC655365 QTG655365 QJK655365 PZO655365 PPS655365 PFW655365 OWA655365 OME655365 OCI655365 NSM655365 NIQ655365 MYU655365 MOY655365 MFC655365 LVG655365 LLK655365 LBO655365 KRS655365 KHW655365 JYA655365 JOE655365 JEI655365 IUM655365 IKQ655365 IAU655365 HQY655365 HHC655365 GXG655365 GNK655365 GDO655365 FTS655365 FJW655365 FAA655365 EQE655365 EGI655365 DWM655365 DMQ655365 DCU655365 CSY655365 CJC655365 BZG655365 BPK655365 BFO655365 AVS655365 ALW655365 ACA655365 SE655365 II655365 WUU589829 WKY589829 WBC589829 VRG589829 VHK589829 UXO589829 UNS589829 UDW589829 TUA589829 TKE589829 TAI589829 SQM589829 SGQ589829 RWU589829 RMY589829 RDC589829 QTG589829 QJK589829 PZO589829 PPS589829 PFW589829 OWA589829 OME589829 OCI589829 NSM589829 NIQ589829 MYU589829 MOY589829 MFC589829 LVG589829 LLK589829 LBO589829 KRS589829 KHW589829 JYA589829 JOE589829 JEI589829 IUM589829 IKQ589829 IAU589829 HQY589829 HHC589829 GXG589829 GNK589829 GDO589829 FTS589829 FJW589829 FAA589829 EQE589829 EGI589829 DWM589829 DMQ589829 DCU589829 CSY589829 CJC589829 BZG589829 BPK589829 BFO589829 AVS589829 ALW589829 ACA589829 SE589829 II589829 WUU524293 WKY524293 WBC524293 VRG524293 VHK524293 UXO524293 UNS524293 UDW524293 TUA524293 TKE524293 TAI524293 SQM524293 SGQ524293 RWU524293 RMY524293 RDC524293 QTG524293 QJK524293 PZO524293 PPS524293 PFW524293 OWA524293 OME524293 OCI524293 NSM524293 NIQ524293 MYU524293 MOY524293 MFC524293 LVG524293 LLK524293 LBO524293 KRS524293 KHW524293 JYA524293 JOE524293 JEI524293 IUM524293 IKQ524293 IAU524293 HQY524293 HHC524293 GXG524293 GNK524293 GDO524293 FTS524293 FJW524293 FAA524293 EQE524293 EGI524293 DWM524293 DMQ524293 DCU524293 CSY524293 CJC524293 BZG524293 BPK524293 BFO524293 AVS524293 ALW524293 ACA524293 SE524293 II524293 WUU458757 WKY458757 WBC458757 VRG458757 VHK458757 UXO458757 UNS458757 UDW458757 TUA458757 TKE458757 TAI458757 SQM458757 SGQ458757 RWU458757 RMY458757 RDC458757 QTG458757 QJK458757 PZO458757 PPS458757 PFW458757 OWA458757 OME458757 OCI458757 NSM458757 NIQ458757 MYU458757 MOY458757 MFC458757 LVG458757 LLK458757 LBO458757 KRS458757 KHW458757 JYA458757 JOE458757 JEI458757 IUM458757 IKQ458757 IAU458757 HQY458757 HHC458757 GXG458757 GNK458757 GDO458757 FTS458757 FJW458757 FAA458757 EQE458757 EGI458757 DWM458757 DMQ458757 DCU458757 CSY458757 CJC458757 BZG458757 BPK458757 BFO458757 AVS458757 ALW458757 ACA458757 SE458757 II458757 WUU393221 WKY393221 WBC393221 VRG393221 VHK393221 UXO393221 UNS393221 UDW393221 TUA393221 TKE393221 TAI393221 SQM393221 SGQ393221 RWU393221 RMY393221 RDC393221 QTG393221 QJK393221 PZO393221 PPS393221 PFW393221 OWA393221 OME393221 OCI393221 NSM393221 NIQ393221 MYU393221 MOY393221 MFC393221 LVG393221 LLK393221 LBO393221 KRS393221 KHW393221 JYA393221 JOE393221 JEI393221 IUM393221 IKQ393221 IAU393221 HQY393221 HHC393221 GXG393221 GNK393221 GDO393221 FTS393221 FJW393221 FAA393221 EQE393221 EGI393221 DWM393221 DMQ393221 DCU393221 CSY393221 CJC393221 BZG393221 BPK393221 BFO393221 AVS393221 ALW393221 ACA393221 SE393221 II393221 WUU327685 WKY327685 WBC327685 VRG327685 VHK327685 UXO327685 UNS327685 UDW327685 TUA327685 TKE327685 TAI327685 SQM327685 SGQ327685 RWU327685 RMY327685 RDC327685 QTG327685 QJK327685 PZO327685 PPS327685 PFW327685 OWA327685 OME327685 OCI327685 NSM327685 NIQ327685 MYU327685 MOY327685 MFC327685 LVG327685 LLK327685 LBO327685 KRS327685 KHW327685 JYA327685 JOE327685 JEI327685 IUM327685 IKQ327685 IAU327685 HQY327685 HHC327685 GXG327685 GNK327685 GDO327685 FTS327685 FJW327685 FAA327685 EQE327685 EGI327685 DWM327685 DMQ327685 DCU327685 CSY327685 CJC327685 BZG327685 BPK327685 BFO327685 AVS327685 ALW327685 ACA327685 SE327685 II327685 WUU262149 WKY262149 WBC262149 VRG262149 VHK262149 UXO262149 UNS262149 UDW262149 TUA262149 TKE262149 TAI262149 SQM262149 SGQ262149 RWU262149 RMY262149 RDC262149 QTG262149 QJK262149 PZO262149 PPS262149 PFW262149 OWA262149 OME262149 OCI262149 NSM262149 NIQ262149 MYU262149 MOY262149 MFC262149 LVG262149 LLK262149 LBO262149 KRS262149 KHW262149 JYA262149 JOE262149 JEI262149 IUM262149 IKQ262149 IAU262149 HQY262149 HHC262149 GXG262149 GNK262149 GDO262149 FTS262149 FJW262149 FAA262149 EQE262149 EGI262149 DWM262149 DMQ262149 DCU262149 CSY262149 CJC262149 BZG262149 BPK262149 BFO262149 AVS262149 ALW262149 ACA262149 SE262149 II262149 WUU196613 WKY196613 WBC196613 VRG196613 VHK196613 UXO196613 UNS196613 UDW196613 TUA196613 TKE196613 TAI196613 SQM196613 SGQ196613 RWU196613 RMY196613 RDC196613 QTG196613 QJK196613 PZO196613 PPS196613 PFW196613 OWA196613 OME196613 OCI196613 NSM196613 NIQ196613 MYU196613 MOY196613 MFC196613 LVG196613 LLK196613 LBO196613 KRS196613 KHW196613 JYA196613 JOE196613 JEI196613 IUM196613 IKQ196613 IAU196613 HQY196613 HHC196613 GXG196613 GNK196613 GDO196613 FTS196613 FJW196613 FAA196613 EQE196613 EGI196613 DWM196613 DMQ196613 DCU196613 CSY196613 CJC196613 BZG196613 BPK196613 BFO196613 AVS196613 ALW196613 ACA196613 SE196613 II196613 WUU131077 WKY131077 WBC131077 VRG131077 VHK131077 UXO131077 UNS131077 UDW131077 TUA131077 TKE131077 TAI131077 SQM131077 SGQ131077 RWU131077 RMY131077 RDC131077 QTG131077 QJK131077 PZO131077 PPS131077 PFW131077 OWA131077 OME131077 OCI131077 NSM131077 NIQ131077 MYU131077 MOY131077 MFC131077 LVG131077 LLK131077 LBO131077 KRS131077 KHW131077 JYA131077 JOE131077 JEI131077 IUM131077 IKQ131077 IAU131077 HQY131077 HHC131077 GXG131077 GNK131077 GDO131077 FTS131077 FJW131077 FAA131077 EQE131077 EGI131077 DWM131077 DMQ131077 DCU131077 CSY131077 CJC131077 BZG131077 BPK131077 BFO131077 AVS131077 ALW131077 ACA131077 SE131077 II131077 WUU65541 WKY65541 WBC65541 VRG65541 VHK65541 UXO65541 UNS65541 UDW65541 TUA65541 TKE65541 TAI65541 SQM65541 SGQ65541 RWU65541 RMY65541 RDC65541 QTG65541 QJK65541 PZO65541 PPS65541 PFW65541 OWA65541 OME65541 OCI65541 NSM65541 NIQ65541 MYU65541 MOY65541 MFC65541 LVG65541 LLK65541 LBO65541 KRS65541 KHW65541 JYA65541 JOE65541 JEI65541 IUM65541 IKQ65541 IAU65541 HQY65541 HHC65541 GXG65541 GNK65541 GDO65541 FTS65541 FJW65541 FAA65541 EQE65541 EGI65541 DWM65541 DMQ65541 DCU65541 CSY65541 CJC65541 BZG65541 BPK65541 BFO65541 AVS65541 ALW65541 ACA65541 I65541" xr:uid="{D89BE3FD-660A-4710-86CB-B210CB3D67F1}"/>
  </dataValidations>
  <pageMargins left="0.70866141732283472" right="0.70866141732283472" top="0.74803149606299213" bottom="0.74803149606299213" header="0.31496062992125984" footer="0.31496062992125984"/>
  <pageSetup scale="88"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58020-36C2-4672-9C9B-4FEBB4EEB193}">
  <sheetPr>
    <pageSetUpPr fitToPage="1"/>
  </sheetPr>
  <dimension ref="B1:K17"/>
  <sheetViews>
    <sheetView view="pageBreakPreview" zoomScaleNormal="100" zoomScaleSheetLayoutView="100" workbookViewId="0">
      <pane ySplit="3" topLeftCell="A4" activePane="bottomLeft" state="frozen"/>
      <selection activeCell="J1" sqref="J1"/>
      <selection pane="bottomLeft" activeCell="E15" sqref="E15"/>
    </sheetView>
  </sheetViews>
  <sheetFormatPr defaultColWidth="9.1796875" defaultRowHeight="12.5" x14ac:dyDescent="0.25"/>
  <cols>
    <col min="1" max="1" width="9.1796875" style="4"/>
    <col min="2" max="2" width="20.1796875" style="4" customWidth="1"/>
    <col min="3" max="4" width="11.453125" style="4" customWidth="1"/>
    <col min="5" max="5" width="10.08984375" style="4" customWidth="1"/>
    <col min="6" max="7" width="11.453125" style="4" customWidth="1"/>
    <col min="8" max="8" width="10.08984375" style="4" customWidth="1"/>
    <col min="9" max="10" width="11.453125" style="4" customWidth="1"/>
    <col min="11" max="11" width="10.08984375" style="4" customWidth="1"/>
    <col min="12" max="16384" width="9.1796875" style="4"/>
  </cols>
  <sheetData>
    <row r="1" spans="2:11" x14ac:dyDescent="0.25">
      <c r="K1" s="83" t="s">
        <v>139</v>
      </c>
    </row>
    <row r="2" spans="2:11" x14ac:dyDescent="0.25">
      <c r="K2" s="83" t="s">
        <v>138</v>
      </c>
    </row>
    <row r="3" spans="2:11" s="2" customFormat="1" ht="15" x14ac:dyDescent="0.3">
      <c r="B3" s="20" t="s">
        <v>46</v>
      </c>
      <c r="C3" s="20"/>
      <c r="D3" s="20"/>
      <c r="E3" s="20"/>
      <c r="F3" s="20"/>
      <c r="G3" s="20"/>
      <c r="H3" s="20"/>
      <c r="I3" s="20"/>
      <c r="J3" s="20"/>
      <c r="K3" s="20"/>
    </row>
    <row r="4" spans="2:11" s="2" customFormat="1" ht="15" customHeight="1" x14ac:dyDescent="0.3">
      <c r="B4" s="20" t="s">
        <v>47</v>
      </c>
      <c r="C4" s="20"/>
      <c r="D4" s="20"/>
      <c r="E4" s="20"/>
      <c r="F4" s="20"/>
      <c r="G4" s="20"/>
      <c r="H4" s="20"/>
      <c r="I4" s="20"/>
      <c r="J4" s="20"/>
      <c r="K4" s="20"/>
    </row>
    <row r="5" spans="2:11" ht="15.75" customHeight="1" x14ac:dyDescent="0.25">
      <c r="B5" s="21" t="s">
        <v>2</v>
      </c>
      <c r="C5" s="21"/>
      <c r="D5" s="21"/>
      <c r="E5" s="21"/>
      <c r="F5" s="21"/>
      <c r="G5" s="21"/>
      <c r="H5" s="21"/>
      <c r="I5" s="21"/>
      <c r="J5" s="21"/>
      <c r="K5" s="21"/>
    </row>
    <row r="6" spans="2:11" ht="11.25" customHeight="1" x14ac:dyDescent="0.25">
      <c r="B6" s="22"/>
      <c r="C6" s="24"/>
      <c r="D6" s="24"/>
      <c r="E6" s="24"/>
      <c r="F6" s="24"/>
      <c r="G6" s="24"/>
      <c r="H6" s="24"/>
      <c r="I6" s="24"/>
      <c r="J6" s="24"/>
      <c r="K6" s="24"/>
    </row>
    <row r="7" spans="2:11" s="8" customFormat="1" x14ac:dyDescent="0.25">
      <c r="C7" s="9"/>
      <c r="D7" s="9"/>
      <c r="E7" s="9"/>
      <c r="F7" s="9"/>
      <c r="G7" s="9"/>
      <c r="H7" s="9"/>
      <c r="I7" s="9"/>
      <c r="J7" s="9"/>
      <c r="K7" s="9"/>
    </row>
    <row r="8" spans="2:11" s="8" customFormat="1" ht="25" x14ac:dyDescent="0.25">
      <c r="C8" s="10" t="s">
        <v>3</v>
      </c>
      <c r="D8" s="10" t="s">
        <v>4</v>
      </c>
      <c r="E8" s="10" t="s">
        <v>5</v>
      </c>
      <c r="F8" s="10" t="s">
        <v>6</v>
      </c>
      <c r="G8" s="10" t="s">
        <v>7</v>
      </c>
      <c r="H8" s="10" t="s">
        <v>5</v>
      </c>
      <c r="I8" s="10" t="s">
        <v>8</v>
      </c>
      <c r="J8" s="10" t="s">
        <v>9</v>
      </c>
      <c r="K8" s="10" t="s">
        <v>5</v>
      </c>
    </row>
    <row r="9" spans="2:11" s="8" customFormat="1" ht="22.5" customHeight="1" x14ac:dyDescent="0.25">
      <c r="B9" s="8" t="s">
        <v>23</v>
      </c>
      <c r="C9" s="12">
        <v>4176.4198877463232</v>
      </c>
      <c r="D9" s="12">
        <v>4200.0091000000002</v>
      </c>
      <c r="E9" s="14">
        <f>D9/C9-1</f>
        <v>5.6481898103417638E-3</v>
      </c>
      <c r="F9" s="12">
        <v>4131.0146340374831</v>
      </c>
      <c r="G9" s="12">
        <v>4455.2550799999999</v>
      </c>
      <c r="H9" s="28">
        <f>G9/F9-1</f>
        <v>7.8489299769344489E-2</v>
      </c>
      <c r="I9" s="12">
        <v>4801.7381705170701</v>
      </c>
      <c r="J9" s="12">
        <v>5075.5393800000002</v>
      </c>
      <c r="K9" s="28">
        <f>J9/I9-1</f>
        <v>5.7021270165058979E-2</v>
      </c>
    </row>
    <row r="10" spans="2:11" s="8" customFormat="1" ht="22.5" customHeight="1" x14ac:dyDescent="0.25">
      <c r="B10" s="8" t="s">
        <v>48</v>
      </c>
      <c r="C10" s="15">
        <v>693.25231000000008</v>
      </c>
      <c r="D10" s="15">
        <v>693.25231000000008</v>
      </c>
      <c r="E10" s="14">
        <f t="shared" ref="E10:E15" si="0">D10/C10-1</f>
        <v>0</v>
      </c>
      <c r="F10" s="15">
        <v>425.43</v>
      </c>
      <c r="G10" s="15">
        <v>1617.2898400000001</v>
      </c>
      <c r="H10" s="14">
        <f t="shared" ref="H10:H15" si="1">G10/F10-1</f>
        <v>2.8015415932115744</v>
      </c>
      <c r="I10" s="15">
        <v>4027.91</v>
      </c>
      <c r="J10" s="15">
        <v>4112.6666399999995</v>
      </c>
      <c r="K10" s="28">
        <f t="shared" ref="K10:K14" si="2">J10/I10-1</f>
        <v>2.1042337092934016E-2</v>
      </c>
    </row>
    <row r="11" spans="2:11" s="8" customFormat="1" ht="22.5" customHeight="1" x14ac:dyDescent="0.25">
      <c r="B11" s="8" t="s">
        <v>49</v>
      </c>
      <c r="C11" s="15">
        <v>181.49763000000002</v>
      </c>
      <c r="D11" s="15">
        <v>181.49763000000002</v>
      </c>
      <c r="E11" s="14">
        <f t="shared" si="0"/>
        <v>0</v>
      </c>
      <c r="F11" s="15">
        <v>196.29999999999995</v>
      </c>
      <c r="G11" s="15">
        <v>356.78050999999994</v>
      </c>
      <c r="H11" s="14">
        <f t="shared" si="1"/>
        <v>0.81752679572083564</v>
      </c>
      <c r="I11" s="15">
        <v>410.15</v>
      </c>
      <c r="J11" s="15">
        <v>85.173990000000003</v>
      </c>
      <c r="K11" s="28">
        <f t="shared" si="2"/>
        <v>-0.79233453614531268</v>
      </c>
    </row>
    <row r="12" spans="2:11" s="8" customFormat="1" ht="22.5" customHeight="1" x14ac:dyDescent="0.25">
      <c r="B12" s="8" t="s">
        <v>50</v>
      </c>
      <c r="C12" s="15">
        <v>1208.7377799999999</v>
      </c>
      <c r="D12" s="15">
        <v>1208.7377799999999</v>
      </c>
      <c r="E12" s="14">
        <f t="shared" si="0"/>
        <v>0</v>
      </c>
      <c r="F12" s="15">
        <v>1092.5640000000001</v>
      </c>
      <c r="G12" s="15">
        <v>1228.6423800000002</v>
      </c>
      <c r="H12" s="14">
        <f t="shared" si="1"/>
        <v>0.12454957329730809</v>
      </c>
      <c r="I12" s="15">
        <v>1081.8599999999999</v>
      </c>
      <c r="J12" s="15">
        <v>941.42160999999999</v>
      </c>
      <c r="K12" s="28">
        <f t="shared" si="2"/>
        <v>-0.12981198121753268</v>
      </c>
    </row>
    <row r="13" spans="2:11" s="8" customFormat="1" ht="22.5" customHeight="1" x14ac:dyDescent="0.25">
      <c r="B13" s="8" t="s">
        <v>51</v>
      </c>
      <c r="C13" s="15">
        <v>40.123599999999996</v>
      </c>
      <c r="D13" s="15">
        <v>40.123599999999996</v>
      </c>
      <c r="E13" s="14">
        <f t="shared" si="0"/>
        <v>0</v>
      </c>
      <c r="F13" s="15">
        <v>5.5999999999999988</v>
      </c>
      <c r="G13" s="15">
        <v>-34.974640000000001</v>
      </c>
      <c r="H13" s="81">
        <f t="shared" si="1"/>
        <v>-7.2454714285714301</v>
      </c>
      <c r="I13" s="15">
        <v>0</v>
      </c>
      <c r="J13" s="15">
        <v>0</v>
      </c>
      <c r="K13" s="28">
        <v>0</v>
      </c>
    </row>
    <row r="14" spans="2:11" s="8" customFormat="1" ht="22.5" customHeight="1" x14ac:dyDescent="0.25">
      <c r="B14" s="8" t="s">
        <v>52</v>
      </c>
      <c r="C14" s="50">
        <v>66.199250000000006</v>
      </c>
      <c r="D14" s="50">
        <v>70.859880000000004</v>
      </c>
      <c r="E14" s="14">
        <f t="shared" si="0"/>
        <v>7.0403063478815753E-2</v>
      </c>
      <c r="F14" s="50">
        <v>78.835999999999999</v>
      </c>
      <c r="G14" s="50">
        <v>131.84123000000002</v>
      </c>
      <c r="H14" s="28">
        <f t="shared" si="1"/>
        <v>0.67234803896696982</v>
      </c>
      <c r="I14" s="50">
        <v>115.974</v>
      </c>
      <c r="J14" s="15">
        <v>145.50833000000003</v>
      </c>
      <c r="K14" s="28">
        <f t="shared" si="2"/>
        <v>0.25466337282494367</v>
      </c>
    </row>
    <row r="15" spans="2:11" s="8" customFormat="1" ht="22.5" customHeight="1" thickBot="1" x14ac:dyDescent="0.3">
      <c r="B15" s="8" t="s">
        <v>53</v>
      </c>
      <c r="C15" s="26">
        <f t="shared" ref="C15:G15" si="3">SUM(C9:C14)</f>
        <v>6366.2304577463228</v>
      </c>
      <c r="D15" s="26">
        <f t="shared" si="3"/>
        <v>6394.4803000000002</v>
      </c>
      <c r="E15" s="75">
        <f t="shared" si="0"/>
        <v>4.4374520277228324E-3</v>
      </c>
      <c r="F15" s="26">
        <f t="shared" si="3"/>
        <v>5929.7446340374845</v>
      </c>
      <c r="G15" s="26">
        <f t="shared" si="3"/>
        <v>7754.8343999999997</v>
      </c>
      <c r="H15" s="74">
        <f t="shared" si="1"/>
        <v>0.30778555883945979</v>
      </c>
      <c r="I15" s="26">
        <f t="shared" ref="I15" si="4">SUM(I9:I14)</f>
        <v>10437.63217051707</v>
      </c>
      <c r="J15" s="26">
        <f t="shared" ref="J15" si="5">SUM(J9:J14)</f>
        <v>10360.309949999999</v>
      </c>
      <c r="K15" s="74">
        <f>J15/I15-1</f>
        <v>-7.4080231276478781E-3</v>
      </c>
    </row>
    <row r="16" spans="2:11" s="8" customFormat="1" ht="22.5" customHeight="1" thickTop="1" x14ac:dyDescent="0.25">
      <c r="C16" s="12"/>
      <c r="D16" s="12"/>
      <c r="E16" s="82"/>
      <c r="F16" s="12"/>
      <c r="G16" s="12"/>
      <c r="H16" s="82"/>
      <c r="I16" s="12"/>
      <c r="J16" s="12"/>
      <c r="K16" s="82"/>
    </row>
    <row r="17" spans="3:11" s="8" customFormat="1" ht="22.5" customHeight="1" x14ac:dyDescent="0.25">
      <c r="C17" s="12"/>
      <c r="D17" s="12"/>
      <c r="E17" s="82"/>
      <c r="F17" s="12"/>
      <c r="G17" s="12"/>
      <c r="H17" s="82"/>
      <c r="I17" s="12"/>
      <c r="J17" s="12"/>
      <c r="K17" s="82"/>
    </row>
  </sheetData>
  <pageMargins left="0.7" right="0.7" top="0.75" bottom="0.75" header="0.3" footer="0.3"/>
  <pageSetup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174B0-C2B4-4CF6-B821-52E0417212E9}">
  <sheetPr>
    <pageSetUpPr fitToPage="1"/>
  </sheetPr>
  <dimension ref="B1:K15"/>
  <sheetViews>
    <sheetView view="pageBreakPreview" zoomScale="85" zoomScaleNormal="100" zoomScaleSheetLayoutView="85" workbookViewId="0">
      <pane ySplit="3" topLeftCell="A4" activePane="bottomLeft" state="frozen"/>
      <selection activeCell="J1" sqref="J1"/>
      <selection pane="bottomLeft" activeCell="J1" sqref="J1"/>
    </sheetView>
  </sheetViews>
  <sheetFormatPr defaultColWidth="9.1796875" defaultRowHeight="12.5" x14ac:dyDescent="0.25"/>
  <cols>
    <col min="1" max="1" width="9.1796875" style="4"/>
    <col min="2" max="2" width="19.54296875" style="4" customWidth="1"/>
    <col min="3" max="4" width="11.453125" style="4" customWidth="1"/>
    <col min="5" max="5" width="10.1796875" style="4" customWidth="1"/>
    <col min="6" max="7" width="11.453125" style="4" customWidth="1"/>
    <col min="8" max="8" width="8.54296875" style="4" customWidth="1"/>
    <col min="9" max="10" width="11.453125" style="4" customWidth="1"/>
    <col min="11" max="11" width="9.08984375" style="4" customWidth="1"/>
    <col min="12" max="16384" width="9.1796875" style="4"/>
  </cols>
  <sheetData>
    <row r="1" spans="2:11" x14ac:dyDescent="0.25">
      <c r="K1" s="83" t="s">
        <v>139</v>
      </c>
    </row>
    <row r="2" spans="2:11" x14ac:dyDescent="0.25">
      <c r="K2" s="83" t="s">
        <v>138</v>
      </c>
    </row>
    <row r="3" spans="2:11" s="2" customFormat="1" ht="15" x14ac:dyDescent="0.3">
      <c r="B3" s="20" t="s">
        <v>54</v>
      </c>
      <c r="C3" s="20"/>
      <c r="D3" s="20"/>
      <c r="E3" s="20"/>
      <c r="F3" s="20"/>
      <c r="G3" s="20"/>
      <c r="H3" s="20"/>
      <c r="I3" s="20"/>
      <c r="J3" s="20"/>
      <c r="K3" s="20"/>
    </row>
    <row r="4" spans="2:11" s="2" customFormat="1" ht="15" x14ac:dyDescent="0.3">
      <c r="B4" s="20" t="s">
        <v>55</v>
      </c>
      <c r="C4" s="20"/>
      <c r="D4" s="20"/>
      <c r="E4" s="20"/>
      <c r="F4" s="20"/>
      <c r="G4" s="20"/>
      <c r="H4" s="20"/>
      <c r="I4" s="20"/>
      <c r="J4" s="20"/>
      <c r="K4" s="20"/>
    </row>
    <row r="5" spans="2:11" ht="15.75" customHeight="1" x14ac:dyDescent="0.25">
      <c r="B5" s="21" t="s">
        <v>2</v>
      </c>
      <c r="C5" s="21"/>
      <c r="D5" s="21"/>
      <c r="E5" s="21"/>
      <c r="F5" s="21"/>
      <c r="G5" s="21"/>
      <c r="H5" s="21"/>
      <c r="I5" s="21"/>
      <c r="J5" s="21"/>
      <c r="K5" s="21"/>
    </row>
    <row r="6" spans="2:11" ht="11.25" customHeight="1" x14ac:dyDescent="0.25">
      <c r="B6" s="22"/>
      <c r="C6" s="24"/>
      <c r="D6" s="24"/>
      <c r="E6" s="24"/>
      <c r="F6" s="24"/>
      <c r="G6" s="24"/>
      <c r="H6" s="24"/>
      <c r="I6" s="24"/>
      <c r="J6" s="24"/>
      <c r="K6" s="24"/>
    </row>
    <row r="7" spans="2:11" s="8" customFormat="1" x14ac:dyDescent="0.25">
      <c r="C7" s="9"/>
      <c r="D7" s="9"/>
      <c r="E7" s="9"/>
      <c r="F7" s="9"/>
      <c r="G7" s="9"/>
      <c r="H7" s="9"/>
      <c r="I7" s="9"/>
      <c r="J7" s="9"/>
      <c r="K7" s="9"/>
    </row>
    <row r="8" spans="2:11" s="8" customFormat="1" ht="25" x14ac:dyDescent="0.25">
      <c r="C8" s="10" t="s">
        <v>3</v>
      </c>
      <c r="D8" s="10" t="s">
        <v>4</v>
      </c>
      <c r="E8" s="10" t="s">
        <v>5</v>
      </c>
      <c r="F8" s="10" t="s">
        <v>6</v>
      </c>
      <c r="G8" s="10" t="s">
        <v>7</v>
      </c>
      <c r="H8" s="10" t="s">
        <v>5</v>
      </c>
      <c r="I8" s="10" t="s">
        <v>8</v>
      </c>
      <c r="J8" s="10" t="s">
        <v>9</v>
      </c>
      <c r="K8" s="10" t="s">
        <v>5</v>
      </c>
    </row>
    <row r="9" spans="2:11" s="8" customFormat="1" ht="22.5" customHeight="1" x14ac:dyDescent="0.25">
      <c r="B9" s="8" t="s">
        <v>23</v>
      </c>
      <c r="C9" s="12">
        <v>1516.0010199999999</v>
      </c>
      <c r="D9" s="12">
        <v>1516.0010199999999</v>
      </c>
      <c r="E9" s="28">
        <f>D9/C9-1</f>
        <v>0</v>
      </c>
      <c r="F9" s="12">
        <v>1490.2484438309853</v>
      </c>
      <c r="G9" s="12">
        <v>1327.53513</v>
      </c>
      <c r="H9" s="28">
        <f>G9/F9-1</f>
        <v>-0.10918536067227669</v>
      </c>
      <c r="I9" s="12">
        <v>1303.1512624868351</v>
      </c>
      <c r="J9" s="12">
        <v>1345.9748</v>
      </c>
      <c r="K9" s="28">
        <f>J9/I9-1</f>
        <v>3.2861524786803153E-2</v>
      </c>
    </row>
    <row r="10" spans="2:11" s="8" customFormat="1" ht="22.5" customHeight="1" x14ac:dyDescent="0.25">
      <c r="B10" s="8" t="s">
        <v>56</v>
      </c>
      <c r="C10" s="15">
        <v>1453.9962300000002</v>
      </c>
      <c r="D10" s="15">
        <v>1453.9962300000002</v>
      </c>
      <c r="E10" s="28">
        <f t="shared" ref="E10:E11" si="0">D10/C10-1</f>
        <v>0</v>
      </c>
      <c r="F10" s="15">
        <v>1491.65</v>
      </c>
      <c r="G10" s="15">
        <v>1134.42733</v>
      </c>
      <c r="H10" s="28">
        <f t="shared" ref="H10:H11" si="1">G10/F10-1</f>
        <v>-0.239481560687829</v>
      </c>
      <c r="I10" s="15">
        <v>1387.5</v>
      </c>
      <c r="J10" s="15">
        <v>1313.1758199999999</v>
      </c>
      <c r="K10" s="28">
        <f>J10/I10-1</f>
        <v>-5.3566976576576608E-2</v>
      </c>
    </row>
    <row r="11" spans="2:11" s="8" customFormat="1" ht="22.5" customHeight="1" x14ac:dyDescent="0.25">
      <c r="B11" s="8" t="s">
        <v>57</v>
      </c>
      <c r="C11" s="15">
        <v>565.06088999999974</v>
      </c>
      <c r="D11" s="15">
        <v>565.06088999999974</v>
      </c>
      <c r="E11" s="28">
        <f t="shared" si="0"/>
        <v>0</v>
      </c>
      <c r="F11" s="15">
        <v>462.62900000000036</v>
      </c>
      <c r="G11" s="15">
        <v>372.83894999999984</v>
      </c>
      <c r="H11" s="28">
        <f t="shared" si="1"/>
        <v>-0.1940865142479189</v>
      </c>
      <c r="I11" s="15">
        <v>497.65000000000003</v>
      </c>
      <c r="J11" s="15">
        <v>473.62889000000007</v>
      </c>
      <c r="K11" s="28">
        <f>J11/I11-1</f>
        <v>-4.8269084698080889E-2</v>
      </c>
    </row>
    <row r="12" spans="2:11" s="8" customFormat="1" ht="22.5" customHeight="1" thickBot="1" x14ac:dyDescent="0.3">
      <c r="B12" s="8" t="s">
        <v>58</v>
      </c>
      <c r="C12" s="26">
        <f t="shared" ref="C12:G12" si="2">SUM(C9:C10,C11)</f>
        <v>3535.0581400000001</v>
      </c>
      <c r="D12" s="26">
        <f t="shared" ref="D12" si="3">SUM(D9:D10,D11)</f>
        <v>3535.0581400000001</v>
      </c>
      <c r="E12" s="74">
        <f>D12/C12-1</f>
        <v>0</v>
      </c>
      <c r="F12" s="26">
        <f t="shared" si="2"/>
        <v>3444.5274438309857</v>
      </c>
      <c r="G12" s="26">
        <f t="shared" si="2"/>
        <v>2834.8014099999996</v>
      </c>
      <c r="H12" s="74">
        <f>G12/F12-1</f>
        <v>-0.17701297021830431</v>
      </c>
      <c r="I12" s="26">
        <f>SUM(I9:I10,I11)</f>
        <v>3188.3012624868352</v>
      </c>
      <c r="J12" s="26">
        <f>SUM(J9:J10,J11)</f>
        <v>3132.7795099999998</v>
      </c>
      <c r="K12" s="74">
        <f>J12/I12-1</f>
        <v>-1.7414211492526643E-2</v>
      </c>
    </row>
    <row r="13" spans="2:11" s="8" customFormat="1" ht="22.5" customHeight="1" thickTop="1" x14ac:dyDescent="0.25">
      <c r="C13" s="12"/>
      <c r="D13" s="12"/>
      <c r="E13" s="82"/>
      <c r="F13" s="12"/>
      <c r="G13" s="12"/>
      <c r="H13" s="82"/>
      <c r="I13" s="12"/>
      <c r="J13" s="12"/>
      <c r="K13" s="82"/>
    </row>
    <row r="14" spans="2:11" s="8" customFormat="1" ht="22.5" customHeight="1" x14ac:dyDescent="0.25">
      <c r="C14" s="12"/>
      <c r="D14" s="12"/>
      <c r="E14" s="82"/>
      <c r="F14" s="12"/>
      <c r="G14" s="12"/>
      <c r="H14" s="82"/>
      <c r="I14" s="12"/>
      <c r="J14" s="12"/>
      <c r="K14" s="82"/>
    </row>
    <row r="15" spans="2:11" x14ac:dyDescent="0.25">
      <c r="C15" s="51"/>
      <c r="D15" s="51"/>
      <c r="E15" s="51"/>
      <c r="F15" s="51"/>
      <c r="G15" s="51"/>
      <c r="H15" s="51"/>
      <c r="I15" s="51"/>
      <c r="J15" s="51"/>
      <c r="K15" s="51"/>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88C5F-727F-4138-AE09-8F5FD8AF3A1D}">
  <sheetPr>
    <pageSetUpPr fitToPage="1"/>
  </sheetPr>
  <dimension ref="B1:K16"/>
  <sheetViews>
    <sheetView view="pageBreakPreview" zoomScale="85" zoomScaleNormal="100" zoomScaleSheetLayoutView="85" workbookViewId="0">
      <selection activeCell="F1" sqref="F1"/>
    </sheetView>
  </sheetViews>
  <sheetFormatPr defaultColWidth="9.1796875" defaultRowHeight="12.5" x14ac:dyDescent="0.25"/>
  <cols>
    <col min="1" max="1" width="9.1796875" style="4"/>
    <col min="2" max="2" width="22.453125" style="4" customWidth="1"/>
    <col min="3" max="4" width="11.453125" style="4" customWidth="1"/>
    <col min="5" max="5" width="10.08984375" style="4" customWidth="1"/>
    <col min="6" max="7" width="11.453125" style="4" customWidth="1"/>
    <col min="8" max="8" width="10.08984375" style="4" customWidth="1"/>
    <col min="9" max="10" width="11.453125" style="4" customWidth="1"/>
    <col min="11" max="11" width="8.81640625" style="4" customWidth="1"/>
    <col min="12" max="16384" width="9.1796875" style="4"/>
  </cols>
  <sheetData>
    <row r="1" spans="2:11" x14ac:dyDescent="0.25">
      <c r="K1" s="83" t="s">
        <v>139</v>
      </c>
    </row>
    <row r="2" spans="2:11" x14ac:dyDescent="0.25">
      <c r="K2" s="83" t="s">
        <v>138</v>
      </c>
    </row>
    <row r="3" spans="2:11" ht="15" x14ac:dyDescent="0.25">
      <c r="B3" s="20" t="s">
        <v>59</v>
      </c>
      <c r="C3" s="20"/>
      <c r="D3" s="20"/>
      <c r="E3" s="20"/>
      <c r="F3" s="20"/>
      <c r="G3" s="20"/>
      <c r="H3" s="20"/>
      <c r="I3" s="20"/>
      <c r="J3" s="20"/>
      <c r="K3" s="20"/>
    </row>
    <row r="4" spans="2:11" s="2" customFormat="1" ht="15" x14ac:dyDescent="0.3">
      <c r="B4" s="20" t="s">
        <v>60</v>
      </c>
      <c r="C4" s="20"/>
      <c r="D4" s="20"/>
      <c r="E4" s="20"/>
      <c r="F4" s="20"/>
      <c r="G4" s="20"/>
      <c r="H4" s="20"/>
      <c r="I4" s="20"/>
      <c r="J4" s="20"/>
      <c r="K4" s="20"/>
    </row>
    <row r="5" spans="2:11" s="2" customFormat="1" ht="15" x14ac:dyDescent="0.3">
      <c r="B5" s="52" t="str">
        <f>'3.7.1'!B5:K5</f>
        <v>($000)</v>
      </c>
      <c r="C5" s="52"/>
      <c r="D5" s="52"/>
      <c r="E5" s="52"/>
      <c r="F5" s="52"/>
      <c r="G5" s="52"/>
      <c r="H5" s="52"/>
      <c r="I5" s="52"/>
      <c r="J5" s="52"/>
      <c r="K5" s="52"/>
    </row>
    <row r="6" spans="2:11" s="2" customFormat="1" ht="15" x14ac:dyDescent="0.3">
      <c r="B6" s="53"/>
      <c r="C6" s="53"/>
      <c r="D6" s="53"/>
      <c r="E6" s="53"/>
      <c r="F6" s="53"/>
      <c r="G6" s="53"/>
      <c r="H6" s="53"/>
      <c r="I6" s="53"/>
      <c r="J6" s="53"/>
      <c r="K6" s="53"/>
    </row>
    <row r="7" spans="2:11" s="8" customFormat="1" x14ac:dyDescent="0.25">
      <c r="C7" s="9"/>
      <c r="D7" s="9"/>
      <c r="E7" s="9"/>
      <c r="F7" s="9"/>
      <c r="G7" s="9"/>
      <c r="H7" s="9"/>
      <c r="I7" s="9"/>
      <c r="J7" s="9"/>
      <c r="K7" s="9"/>
    </row>
    <row r="8" spans="2:11" s="8" customFormat="1" ht="25" x14ac:dyDescent="0.25">
      <c r="C8" s="10" t="s">
        <v>3</v>
      </c>
      <c r="D8" s="10" t="s">
        <v>4</v>
      </c>
      <c r="E8" s="10" t="s">
        <v>5</v>
      </c>
      <c r="F8" s="10" t="s">
        <v>6</v>
      </c>
      <c r="G8" s="10" t="s">
        <v>7</v>
      </c>
      <c r="H8" s="10" t="s">
        <v>5</v>
      </c>
      <c r="I8" s="10" t="s">
        <v>8</v>
      </c>
      <c r="J8" s="10" t="s">
        <v>9</v>
      </c>
      <c r="K8" s="10" t="s">
        <v>5</v>
      </c>
    </row>
    <row r="9" spans="2:11" s="8" customFormat="1" ht="22.5" customHeight="1" x14ac:dyDescent="0.25">
      <c r="B9" s="8" t="s">
        <v>61</v>
      </c>
      <c r="C9" s="12">
        <v>1133.8319972318343</v>
      </c>
      <c r="D9" s="12">
        <v>1133.8319972318343</v>
      </c>
      <c r="E9" s="28">
        <f>D9/C9-1</f>
        <v>0</v>
      </c>
      <c r="F9" s="12">
        <v>1160.7779720279721</v>
      </c>
      <c r="G9" s="12">
        <v>921.98870812102359</v>
      </c>
      <c r="H9" s="28">
        <f>G9/F9-1</f>
        <v>-0.20571484785308636</v>
      </c>
      <c r="I9" s="12">
        <v>1175.0094768764216</v>
      </c>
      <c r="J9" s="12">
        <v>1197.2252353230929</v>
      </c>
      <c r="K9" s="28">
        <f>J9/I9-1</f>
        <v>1.8906875973229154E-2</v>
      </c>
    </row>
    <row r="10" spans="2:11" s="8" customFormat="1" ht="22.5" customHeight="1" x14ac:dyDescent="0.25">
      <c r="B10" s="8" t="s">
        <v>62</v>
      </c>
      <c r="C10" s="54">
        <v>320.16423276816579</v>
      </c>
      <c r="D10" s="54">
        <v>320.16423276816579</v>
      </c>
      <c r="E10" s="77">
        <f>D10/C10-1</f>
        <v>0</v>
      </c>
      <c r="F10" s="54">
        <v>330.87202797202804</v>
      </c>
      <c r="G10" s="54">
        <v>212.43862187897636</v>
      </c>
      <c r="H10" s="77">
        <f>G10/F10-1</f>
        <v>-0.35794324113449705</v>
      </c>
      <c r="I10" s="54">
        <v>212.49052312357844</v>
      </c>
      <c r="J10" s="54">
        <v>115.95058467690708</v>
      </c>
      <c r="K10" s="77">
        <f>J10/I10-1</f>
        <v>-0.4543258542901063</v>
      </c>
    </row>
    <row r="11" spans="2:11" s="8" customFormat="1" ht="5.25" customHeight="1" x14ac:dyDescent="0.25">
      <c r="C11" s="55"/>
      <c r="D11" s="55"/>
      <c r="E11" s="55"/>
      <c r="F11" s="55"/>
      <c r="G11" s="55"/>
      <c r="H11" s="55"/>
      <c r="I11" s="55"/>
      <c r="J11" s="55"/>
      <c r="K11" s="55"/>
    </row>
    <row r="12" spans="2:11" s="8" customFormat="1" ht="22.5" customHeight="1" x14ac:dyDescent="0.25">
      <c r="B12" s="8" t="s">
        <v>63</v>
      </c>
      <c r="C12" s="56">
        <f t="shared" ref="C12:G12" si="0">C9/C$15</f>
        <v>0.77980394573088685</v>
      </c>
      <c r="D12" s="56">
        <f t="shared" si="0"/>
        <v>0.77980394573088685</v>
      </c>
      <c r="E12" s="56"/>
      <c r="F12" s="56">
        <f t="shared" si="0"/>
        <v>0.77818387157038982</v>
      </c>
      <c r="G12" s="56">
        <f t="shared" si="0"/>
        <v>0.81273492249258805</v>
      </c>
      <c r="H12" s="56"/>
      <c r="I12" s="56">
        <f>I9/I$15</f>
        <v>0.84685367702805159</v>
      </c>
      <c r="J12" s="56">
        <f t="shared" ref="J12:J13" si="1">J9/J$15</f>
        <v>0.91170216287038619</v>
      </c>
      <c r="K12" s="56"/>
    </row>
    <row r="13" spans="2:11" s="8" customFormat="1" ht="22.5" customHeight="1" x14ac:dyDescent="0.25">
      <c r="B13" s="8" t="s">
        <v>64</v>
      </c>
      <c r="C13" s="56">
        <f t="shared" ref="C13:G13" si="2">C10/C$15</f>
        <v>0.22019605426911304</v>
      </c>
      <c r="D13" s="56">
        <f t="shared" si="2"/>
        <v>0.22019605426911304</v>
      </c>
      <c r="E13" s="56"/>
      <c r="F13" s="56">
        <f t="shared" si="2"/>
        <v>0.22181612842961018</v>
      </c>
      <c r="G13" s="56">
        <f t="shared" si="2"/>
        <v>0.18726507750741192</v>
      </c>
      <c r="H13" s="56"/>
      <c r="I13" s="56">
        <f>I10/I$15</f>
        <v>0.15314632297194844</v>
      </c>
      <c r="J13" s="56">
        <f t="shared" si="1"/>
        <v>8.8297837129613838E-2</v>
      </c>
      <c r="K13" s="56"/>
    </row>
    <row r="14" spans="2:11" s="8" customFormat="1" ht="6" customHeight="1" x14ac:dyDescent="0.25">
      <c r="C14" s="56"/>
      <c r="D14" s="56"/>
      <c r="E14" s="56"/>
      <c r="F14" s="56"/>
      <c r="G14" s="56"/>
      <c r="H14" s="56"/>
      <c r="I14" s="56"/>
      <c r="J14" s="56"/>
      <c r="K14" s="56"/>
    </row>
    <row r="15" spans="2:11" s="8" customFormat="1" ht="22.5" customHeight="1" thickBot="1" x14ac:dyDescent="0.3">
      <c r="B15" s="8" t="s">
        <v>65</v>
      </c>
      <c r="C15" s="26">
        <f t="shared" ref="C15:G15" si="3">SUM(C9:C10)</f>
        <v>1453.9962300000002</v>
      </c>
      <c r="D15" s="26">
        <f t="shared" si="3"/>
        <v>1453.9962300000002</v>
      </c>
      <c r="E15" s="74">
        <f>D15/C15-1</f>
        <v>0</v>
      </c>
      <c r="F15" s="26">
        <f t="shared" si="3"/>
        <v>1491.65</v>
      </c>
      <c r="G15" s="26">
        <f t="shared" si="3"/>
        <v>1134.42733</v>
      </c>
      <c r="H15" s="74">
        <f>G15/F15-1</f>
        <v>-0.239481560687829</v>
      </c>
      <c r="I15" s="26">
        <f>SUM(I9:I10)</f>
        <v>1387.5</v>
      </c>
      <c r="J15" s="26">
        <f>SUM(J9:J10)</f>
        <v>1313.1758199999999</v>
      </c>
      <c r="K15" s="74">
        <f>J15/I15-1</f>
        <v>-5.3566976576576608E-2</v>
      </c>
    </row>
    <row r="16" spans="2:11" s="8" customFormat="1" ht="22.5" customHeight="1" thickTop="1" x14ac:dyDescent="0.3">
      <c r="J16" s="57"/>
      <c r="K16" s="57"/>
    </row>
  </sheetData>
  <pageMargins left="0.7" right="0.7" top="0.75" bottom="0.75" header="0.3" footer="0.3"/>
  <pageSetup scale="9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2E44E-EDE1-476F-8D8A-31A5F4FAF63B}">
  <sheetPr>
    <pageSetUpPr fitToPage="1"/>
  </sheetPr>
  <dimension ref="B1:K14"/>
  <sheetViews>
    <sheetView view="pageBreakPreview" zoomScale="85" zoomScaleNormal="100" zoomScaleSheetLayoutView="85" workbookViewId="0">
      <pane ySplit="3" topLeftCell="A4" activePane="bottomLeft" state="frozen"/>
      <selection activeCell="J1" sqref="J1"/>
      <selection pane="bottomLeft" activeCell="J1" sqref="J1"/>
    </sheetView>
  </sheetViews>
  <sheetFormatPr defaultColWidth="9.1796875" defaultRowHeight="12.5" x14ac:dyDescent="0.25"/>
  <cols>
    <col min="1" max="1" width="9.1796875" style="4"/>
    <col min="2" max="2" width="19.54296875" style="4" customWidth="1"/>
    <col min="3" max="4" width="11.453125" style="4" customWidth="1"/>
    <col min="5" max="5" width="8.81640625" style="4" customWidth="1"/>
    <col min="6" max="7" width="11.453125" style="4" customWidth="1"/>
    <col min="8" max="8" width="9.81640625" style="4" customWidth="1"/>
    <col min="9" max="10" width="11.453125" style="4" customWidth="1"/>
    <col min="11" max="11" width="8" style="4" customWidth="1"/>
    <col min="12" max="16384" width="9.1796875" style="4"/>
  </cols>
  <sheetData>
    <row r="1" spans="2:11" x14ac:dyDescent="0.25">
      <c r="K1" s="83" t="s">
        <v>139</v>
      </c>
    </row>
    <row r="2" spans="2:11" x14ac:dyDescent="0.25">
      <c r="K2" s="83" t="s">
        <v>138</v>
      </c>
    </row>
    <row r="3" spans="2:11" s="2" customFormat="1" ht="15" x14ac:dyDescent="0.3">
      <c r="B3" s="20" t="s">
        <v>66</v>
      </c>
      <c r="C3" s="20"/>
      <c r="D3" s="20"/>
      <c r="E3" s="20"/>
      <c r="F3" s="20"/>
      <c r="G3" s="20"/>
      <c r="H3" s="20"/>
      <c r="I3" s="20"/>
      <c r="J3" s="20"/>
      <c r="K3" s="20"/>
    </row>
    <row r="4" spans="2:11" s="2" customFormat="1" ht="15" x14ac:dyDescent="0.3">
      <c r="B4" s="20" t="s">
        <v>67</v>
      </c>
      <c r="C4" s="20"/>
      <c r="D4" s="20"/>
      <c r="E4" s="20"/>
      <c r="F4" s="20"/>
      <c r="G4" s="20"/>
      <c r="H4" s="20"/>
      <c r="I4" s="20"/>
      <c r="J4" s="20"/>
      <c r="K4" s="20"/>
    </row>
    <row r="5" spans="2:11" ht="15.75" customHeight="1" x14ac:dyDescent="0.25">
      <c r="B5" s="21" t="s">
        <v>2</v>
      </c>
      <c r="C5" s="21"/>
      <c r="D5" s="21"/>
      <c r="E5" s="21"/>
      <c r="F5" s="21"/>
      <c r="G5" s="21"/>
      <c r="H5" s="21"/>
      <c r="I5" s="21"/>
      <c r="J5" s="21"/>
      <c r="K5" s="21"/>
    </row>
    <row r="6" spans="2:11" ht="11.25" customHeight="1" x14ac:dyDescent="0.25">
      <c r="B6" s="22"/>
      <c r="C6" s="24"/>
      <c r="D6" s="24"/>
      <c r="E6" s="24"/>
      <c r="F6" s="24"/>
      <c r="G6" s="24"/>
      <c r="H6" s="24"/>
      <c r="I6" s="24"/>
      <c r="J6" s="24"/>
      <c r="K6" s="24"/>
    </row>
    <row r="7" spans="2:11" s="8" customFormat="1" x14ac:dyDescent="0.25">
      <c r="C7" s="9"/>
      <c r="D7" s="9"/>
      <c r="E7" s="9"/>
      <c r="F7" s="9"/>
      <c r="G7" s="9"/>
      <c r="H7" s="9"/>
      <c r="I7" s="9"/>
      <c r="J7" s="9"/>
      <c r="K7" s="9"/>
    </row>
    <row r="8" spans="2:11" s="8" customFormat="1" ht="25" x14ac:dyDescent="0.25">
      <c r="C8" s="10" t="s">
        <v>3</v>
      </c>
      <c r="D8" s="10" t="s">
        <v>4</v>
      </c>
      <c r="E8" s="10" t="s">
        <v>5</v>
      </c>
      <c r="F8" s="10" t="s">
        <v>6</v>
      </c>
      <c r="G8" s="10" t="s">
        <v>7</v>
      </c>
      <c r="H8" s="10" t="s">
        <v>5</v>
      </c>
      <c r="I8" s="10" t="s">
        <v>8</v>
      </c>
      <c r="J8" s="10" t="s">
        <v>9</v>
      </c>
      <c r="K8" s="10" t="s">
        <v>5</v>
      </c>
    </row>
    <row r="9" spans="2:11" s="8" customFormat="1" ht="22.5" customHeight="1" x14ac:dyDescent="0.25">
      <c r="B9" s="8" t="s">
        <v>23</v>
      </c>
      <c r="C9" s="12">
        <v>655.43525999999997</v>
      </c>
      <c r="D9" s="12">
        <v>655.43525999999997</v>
      </c>
      <c r="E9" s="28">
        <f>D9/C9-1</f>
        <v>0</v>
      </c>
      <c r="F9" s="12">
        <v>634.50561872690173</v>
      </c>
      <c r="G9" s="12">
        <v>526.16285500000004</v>
      </c>
      <c r="H9" s="28">
        <f>G9/F9-1</f>
        <v>-0.17075146465099089</v>
      </c>
      <c r="I9" s="12">
        <v>674.07088968521123</v>
      </c>
      <c r="J9" s="12">
        <v>644.78761499999996</v>
      </c>
      <c r="K9" s="28">
        <f>J9/I9-1</f>
        <v>-4.3442425912928018E-2</v>
      </c>
    </row>
    <row r="10" spans="2:11" s="8" customFormat="1" ht="22.5" customHeight="1" x14ac:dyDescent="0.25">
      <c r="B10" s="8" t="s">
        <v>56</v>
      </c>
      <c r="C10" s="15">
        <v>1133.8319972318343</v>
      </c>
      <c r="D10" s="15">
        <v>1133.8319972318343</v>
      </c>
      <c r="E10" s="28">
        <f t="shared" ref="E10:E11" si="0">D10/C10-1</f>
        <v>0</v>
      </c>
      <c r="F10" s="15">
        <v>1160.7779720279721</v>
      </c>
      <c r="G10" s="15">
        <v>921.98870812102359</v>
      </c>
      <c r="H10" s="28">
        <f t="shared" ref="H10:H11" si="1">G10/F10-1</f>
        <v>-0.20571484785308636</v>
      </c>
      <c r="I10" s="15">
        <v>1175.0094768764216</v>
      </c>
      <c r="J10" s="15">
        <v>1197.2252353230929</v>
      </c>
      <c r="K10" s="28">
        <f t="shared" ref="K10:K11" si="2">J10/I10-1</f>
        <v>1.8906875973229154E-2</v>
      </c>
    </row>
    <row r="11" spans="2:11" s="8" customFormat="1" ht="22.5" customHeight="1" x14ac:dyDescent="0.25">
      <c r="B11" s="8" t="s">
        <v>57</v>
      </c>
      <c r="C11" s="15">
        <v>314.55016776816547</v>
      </c>
      <c r="D11" s="15">
        <v>314.55016776816547</v>
      </c>
      <c r="E11" s="28">
        <f t="shared" si="0"/>
        <v>0</v>
      </c>
      <c r="F11" s="15">
        <v>258.2865279720279</v>
      </c>
      <c r="G11" s="15">
        <v>136.44660187897625</v>
      </c>
      <c r="H11" s="28">
        <f t="shared" si="1"/>
        <v>-0.47172389148475735</v>
      </c>
      <c r="I11" s="15">
        <v>219.14052312357853</v>
      </c>
      <c r="J11" s="15">
        <v>190.18745967690711</v>
      </c>
      <c r="K11" s="28">
        <f t="shared" si="2"/>
        <v>-0.13212099265795807</v>
      </c>
    </row>
    <row r="12" spans="2:11" s="8" customFormat="1" ht="22.5" customHeight="1" thickBot="1" x14ac:dyDescent="0.3">
      <c r="B12" s="8" t="s">
        <v>68</v>
      </c>
      <c r="C12" s="26">
        <f t="shared" ref="C12:G12" si="3">SUM(C9:C10,C11)</f>
        <v>2103.8174249999997</v>
      </c>
      <c r="D12" s="26">
        <f t="shared" si="3"/>
        <v>2103.8174249999997</v>
      </c>
      <c r="E12" s="74">
        <f>D12/C12-1</f>
        <v>0</v>
      </c>
      <c r="F12" s="26">
        <f t="shared" si="3"/>
        <v>2053.5701187269015</v>
      </c>
      <c r="G12" s="26">
        <f t="shared" si="3"/>
        <v>1584.5981649999999</v>
      </c>
      <c r="H12" s="74">
        <f>G12/F12-1</f>
        <v>-0.22836909704239261</v>
      </c>
      <c r="I12" s="26">
        <f>SUM(I9:I10,I11)</f>
        <v>2068.2208896852112</v>
      </c>
      <c r="J12" s="26">
        <f t="shared" ref="J12" si="4">SUM(J9:J10,J11)</f>
        <v>2032.2003099999999</v>
      </c>
      <c r="K12" s="74">
        <f>J12/I12-1</f>
        <v>-1.7416215001432311E-2</v>
      </c>
    </row>
    <row r="13" spans="2:11" ht="13" thickTop="1" x14ac:dyDescent="0.25"/>
    <row r="14" spans="2:11" x14ac:dyDescent="0.25">
      <c r="C14" s="51"/>
      <c r="D14" s="51"/>
      <c r="E14" s="51"/>
      <c r="F14" s="51"/>
      <c r="G14" s="51"/>
      <c r="H14" s="51"/>
      <c r="I14" s="51"/>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43FE6-440A-4F42-A572-C243A9D84DF7}">
  <sheetPr>
    <pageSetUpPr fitToPage="1"/>
  </sheetPr>
  <dimension ref="B1:N13"/>
  <sheetViews>
    <sheetView view="pageBreakPreview" zoomScaleNormal="100" zoomScaleSheetLayoutView="100" workbookViewId="0">
      <pane ySplit="3" topLeftCell="A4" activePane="bottomLeft" state="frozen"/>
      <selection activeCell="J1" sqref="J1"/>
      <selection pane="bottomLeft" activeCell="J1" sqref="J1"/>
    </sheetView>
  </sheetViews>
  <sheetFormatPr defaultColWidth="9.1796875" defaultRowHeight="12.5" x14ac:dyDescent="0.25"/>
  <cols>
    <col min="1" max="1" width="9.1796875" style="4"/>
    <col min="2" max="2" width="19.1796875" style="4" customWidth="1"/>
    <col min="3" max="4" width="11.453125" style="4" customWidth="1"/>
    <col min="5" max="5" width="9.1796875" style="4" customWidth="1"/>
    <col min="6" max="7" width="11.453125" style="4" customWidth="1"/>
    <col min="8" max="8" width="9.81640625" style="4" customWidth="1"/>
    <col min="9" max="10" width="11.453125" style="4" customWidth="1"/>
    <col min="11" max="11" width="9.1796875" style="4" customWidth="1"/>
    <col min="12" max="16384" width="9.1796875" style="4"/>
  </cols>
  <sheetData>
    <row r="1" spans="2:14" x14ac:dyDescent="0.25">
      <c r="K1" s="83" t="s">
        <v>139</v>
      </c>
    </row>
    <row r="2" spans="2:14" x14ac:dyDescent="0.25">
      <c r="K2" s="83" t="s">
        <v>138</v>
      </c>
    </row>
    <row r="3" spans="2:14" s="2" customFormat="1" ht="15" x14ac:dyDescent="0.3">
      <c r="B3" s="20" t="s">
        <v>69</v>
      </c>
      <c r="C3" s="20"/>
      <c r="D3" s="20"/>
      <c r="E3" s="20"/>
      <c r="F3" s="20"/>
      <c r="G3" s="20"/>
      <c r="H3" s="20"/>
      <c r="I3" s="20"/>
      <c r="J3" s="20"/>
      <c r="K3" s="20"/>
    </row>
    <row r="4" spans="2:14" s="2" customFormat="1" ht="15" x14ac:dyDescent="0.3">
      <c r="B4" s="20" t="s">
        <v>70</v>
      </c>
      <c r="C4" s="20"/>
      <c r="D4" s="20"/>
      <c r="E4" s="20"/>
      <c r="F4" s="20"/>
      <c r="G4" s="20"/>
      <c r="H4" s="20"/>
      <c r="I4" s="20"/>
      <c r="J4" s="20"/>
      <c r="K4" s="20"/>
    </row>
    <row r="5" spans="2:14" ht="15.75" customHeight="1" x14ac:dyDescent="0.25">
      <c r="B5" s="21" t="s">
        <v>2</v>
      </c>
      <c r="C5" s="21"/>
      <c r="D5" s="21"/>
      <c r="E5" s="21"/>
      <c r="F5" s="21"/>
      <c r="G5" s="21"/>
      <c r="H5" s="21"/>
      <c r="I5" s="21"/>
      <c r="J5" s="21"/>
      <c r="K5" s="21"/>
    </row>
    <row r="6" spans="2:14" ht="11.25" customHeight="1" x14ac:dyDescent="0.25">
      <c r="B6" s="22"/>
      <c r="C6" s="24"/>
      <c r="D6" s="24"/>
      <c r="E6" s="24"/>
      <c r="F6" s="24"/>
      <c r="G6" s="24"/>
      <c r="H6" s="24"/>
      <c r="I6" s="24"/>
      <c r="J6" s="24"/>
      <c r="K6" s="24"/>
    </row>
    <row r="7" spans="2:14" s="8" customFormat="1" x14ac:dyDescent="0.25">
      <c r="C7" s="9"/>
      <c r="D7" s="9"/>
      <c r="E7" s="9"/>
      <c r="F7" s="9"/>
      <c r="G7" s="9"/>
      <c r="H7" s="9"/>
      <c r="I7" s="9"/>
      <c r="J7" s="9"/>
      <c r="K7" s="9"/>
    </row>
    <row r="8" spans="2:14" s="8" customFormat="1" ht="37" customHeight="1" x14ac:dyDescent="0.25">
      <c r="C8" s="10" t="s">
        <v>3</v>
      </c>
      <c r="D8" s="10" t="s">
        <v>4</v>
      </c>
      <c r="E8" s="10" t="s">
        <v>5</v>
      </c>
      <c r="F8" s="10" t="s">
        <v>6</v>
      </c>
      <c r="G8" s="10" t="s">
        <v>7</v>
      </c>
      <c r="H8" s="10" t="s">
        <v>5</v>
      </c>
      <c r="I8" s="10" t="s">
        <v>8</v>
      </c>
      <c r="J8" s="10" t="s">
        <v>9</v>
      </c>
      <c r="K8" s="10" t="s">
        <v>5</v>
      </c>
    </row>
    <row r="9" spans="2:14" s="8" customFormat="1" ht="22.5" customHeight="1" x14ac:dyDescent="0.25">
      <c r="B9" s="8" t="s">
        <v>23</v>
      </c>
      <c r="C9" s="12">
        <v>860.56575999999995</v>
      </c>
      <c r="D9" s="12">
        <v>860.56575999999995</v>
      </c>
      <c r="E9" s="28">
        <f>D9/C9-1</f>
        <v>0</v>
      </c>
      <c r="F9" s="12">
        <v>855.74282510408364</v>
      </c>
      <c r="G9" s="12">
        <v>801.37227499999995</v>
      </c>
      <c r="H9" s="28">
        <f>G9/F9-1</f>
        <v>-6.3536086437500194E-2</v>
      </c>
      <c r="I9" s="12">
        <v>629.08037280162375</v>
      </c>
      <c r="J9" s="12">
        <v>701.187185</v>
      </c>
      <c r="K9" s="28">
        <f>J9/I9-1</f>
        <v>0.11462257497757711</v>
      </c>
      <c r="M9" s="28"/>
      <c r="N9" s="28"/>
    </row>
    <row r="10" spans="2:14" s="8" customFormat="1" ht="22.5" customHeight="1" x14ac:dyDescent="0.25">
      <c r="B10" s="8" t="s">
        <v>56</v>
      </c>
      <c r="C10" s="15">
        <v>320.16423276816579</v>
      </c>
      <c r="D10" s="15">
        <v>320.16423276816579</v>
      </c>
      <c r="E10" s="28">
        <f t="shared" ref="E10:E11" si="0">D10/C10-1</f>
        <v>0</v>
      </c>
      <c r="F10" s="15">
        <v>330.87202797202804</v>
      </c>
      <c r="G10" s="15">
        <v>212.43862187897636</v>
      </c>
      <c r="H10" s="28">
        <f t="shared" ref="H10:H11" si="1">G10/F10-1</f>
        <v>-0.35794324113449705</v>
      </c>
      <c r="I10" s="15">
        <v>212.49052312357844</v>
      </c>
      <c r="J10" s="15">
        <v>115.95058467690708</v>
      </c>
      <c r="K10" s="28">
        <f t="shared" ref="K10:K12" si="2">J10/I10-1</f>
        <v>-0.4543258542901063</v>
      </c>
    </row>
    <row r="11" spans="2:14" s="8" customFormat="1" ht="22.5" customHeight="1" x14ac:dyDescent="0.25">
      <c r="B11" s="8" t="s">
        <v>57</v>
      </c>
      <c r="C11" s="15">
        <v>250.51072223183428</v>
      </c>
      <c r="D11" s="15">
        <v>250.51072223183428</v>
      </c>
      <c r="E11" s="28">
        <f t="shared" si="0"/>
        <v>0</v>
      </c>
      <c r="F11" s="15">
        <v>204.34247202797246</v>
      </c>
      <c r="G11" s="15">
        <v>236.39234812102362</v>
      </c>
      <c r="H11" s="28">
        <f t="shared" si="1"/>
        <v>0.15684392860170471</v>
      </c>
      <c r="I11" s="15">
        <v>278.5094768764215</v>
      </c>
      <c r="J11" s="15">
        <v>283.44143032309296</v>
      </c>
      <c r="K11" s="28">
        <f t="shared" si="2"/>
        <v>1.770838645056183E-2</v>
      </c>
    </row>
    <row r="12" spans="2:14" s="8" customFormat="1" ht="22.5" customHeight="1" thickBot="1" x14ac:dyDescent="0.3">
      <c r="B12" s="8" t="s">
        <v>71</v>
      </c>
      <c r="C12" s="26">
        <f t="shared" ref="C12:G12" si="3">SUM(C9,C10,C11)</f>
        <v>1431.2407149999999</v>
      </c>
      <c r="D12" s="26">
        <f t="shared" si="3"/>
        <v>1431.2407149999999</v>
      </c>
      <c r="E12" s="74">
        <f>D12/C12-1</f>
        <v>0</v>
      </c>
      <c r="F12" s="26">
        <f t="shared" si="3"/>
        <v>1390.957325104084</v>
      </c>
      <c r="G12" s="26">
        <f t="shared" si="3"/>
        <v>1250.2032449999999</v>
      </c>
      <c r="H12" s="74">
        <f>G12/F12-1</f>
        <v>-0.10119223470321181</v>
      </c>
      <c r="I12" s="26">
        <f>SUM(I9,I10,I11)</f>
        <v>1120.0803728016238</v>
      </c>
      <c r="J12" s="26">
        <f t="shared" ref="J12" si="4">SUM(J9,J10,J11)</f>
        <v>1100.5792000000001</v>
      </c>
      <c r="K12" s="74">
        <f t="shared" si="2"/>
        <v>-1.7410512026780678E-2</v>
      </c>
    </row>
    <row r="13" spans="2:14" ht="13" thickTop="1" x14ac:dyDescent="0.25"/>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3.1</vt:lpstr>
      <vt:lpstr>3.2</vt:lpstr>
      <vt:lpstr>3.3</vt:lpstr>
      <vt:lpstr>3.4</vt:lpstr>
      <vt:lpstr>3.5</vt:lpstr>
      <vt:lpstr>3.6</vt:lpstr>
      <vt:lpstr>3.6.1</vt:lpstr>
      <vt:lpstr>3.7.1</vt:lpstr>
      <vt:lpstr>3.7.2</vt:lpstr>
      <vt:lpstr>3.8</vt:lpstr>
      <vt:lpstr>3.9</vt:lpstr>
      <vt:lpstr>3.10</vt:lpstr>
      <vt:lpstr>3.12</vt:lpstr>
      <vt:lpstr>3.13</vt:lpstr>
      <vt:lpstr>3.14</vt:lpstr>
      <vt:lpstr>3.14.1</vt:lpstr>
      <vt:lpstr>3.14.2</vt:lpstr>
      <vt:lpstr>3.14.3</vt:lpstr>
      <vt:lpstr>3.15</vt:lpstr>
      <vt:lpstr>'3.1'!Print_Area</vt:lpstr>
      <vt:lpstr>'3.10'!Print_Area</vt:lpstr>
      <vt:lpstr>'3.12'!Print_Area</vt:lpstr>
      <vt:lpstr>'3.13'!Print_Area</vt:lpstr>
      <vt:lpstr>'3.14'!Print_Area</vt:lpstr>
      <vt:lpstr>'3.14.1'!Print_Area</vt:lpstr>
      <vt:lpstr>'3.14.2'!Print_Area</vt:lpstr>
      <vt:lpstr>'3.14.3'!Print_Area</vt:lpstr>
      <vt:lpstr>'3.15'!Print_Area</vt:lpstr>
      <vt:lpstr>'3.2'!Print_Area</vt:lpstr>
      <vt:lpstr>'3.3'!Print_Area</vt:lpstr>
      <vt:lpstr>'3.4'!Print_Area</vt:lpstr>
      <vt:lpstr>'3.5'!Print_Area</vt:lpstr>
      <vt:lpstr>'3.6'!Print_Area</vt:lpstr>
      <vt:lpstr>'3.6.1'!Print_Area</vt:lpstr>
      <vt:lpstr>'3.7.1'!Print_Area</vt:lpstr>
      <vt:lpstr>'3.7.2'!Print_Area</vt:lpstr>
      <vt:lpstr>'3.8'!Print_Area</vt:lpstr>
      <vt:lpstr>'3.9'!Print_Area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2023-12-12T17:16:26Z</dcterms:created>
  <dcterms:modified xsi:type="dcterms:W3CDTF">2023-12-12T21:15:40Z</dcterms:modified>
  <cp:category/>
  <cp:contentStatus/>
</cp:coreProperties>
</file>