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SM Attachment 1" sheetId="1" r:id="rId1"/>
  </sheets>
  <calcPr calcId="145621"/>
</workbook>
</file>

<file path=xl/calcChain.xml><?xml version="1.0" encoding="utf-8"?>
<calcChain xmlns="http://schemas.openxmlformats.org/spreadsheetml/2006/main">
  <c r="J53" i="1" l="1"/>
  <c r="G53" i="1"/>
  <c r="D53" i="1"/>
  <c r="K42" i="1"/>
  <c r="J42" i="1"/>
  <c r="J55" i="1" s="1"/>
  <c r="H42" i="1"/>
  <c r="G42" i="1"/>
  <c r="E42" i="1"/>
  <c r="D42" i="1"/>
  <c r="G28" i="1"/>
  <c r="D28" i="1"/>
  <c r="H21" i="1"/>
  <c r="G21" i="1"/>
  <c r="E21" i="1"/>
  <c r="D21" i="1"/>
  <c r="J20" i="1"/>
  <c r="J19" i="1"/>
  <c r="J18" i="1"/>
  <c r="J17" i="1"/>
  <c r="H15" i="1"/>
  <c r="H23" i="1" s="1"/>
  <c r="G15" i="1"/>
  <c r="G23" i="1" s="1"/>
  <c r="E15" i="1"/>
  <c r="D15" i="1"/>
  <c r="D23" i="1" s="1"/>
  <c r="D30" i="1" s="1"/>
  <c r="J14" i="1"/>
  <c r="J13" i="1"/>
  <c r="J12" i="1"/>
  <c r="J11" i="1"/>
  <c r="J10" i="1"/>
  <c r="G30" i="1" l="1"/>
  <c r="D55" i="1"/>
  <c r="E23" i="1"/>
  <c r="E45" i="1" s="1"/>
  <c r="G55" i="1"/>
  <c r="J15" i="1"/>
  <c r="J21" i="1"/>
  <c r="J23" i="1" s="1"/>
  <c r="E26" i="1"/>
  <c r="E27" i="1"/>
  <c r="H47" i="1"/>
  <c r="K46" i="1"/>
  <c r="H26" i="1"/>
  <c r="H27" i="1"/>
  <c r="H45" i="1"/>
  <c r="E46" i="1" l="1"/>
  <c r="E50" i="1"/>
  <c r="H53" i="1"/>
  <c r="H55" i="1" s="1"/>
  <c r="K47" i="1"/>
  <c r="K48" i="1"/>
  <c r="K49" i="1"/>
  <c r="K50" i="1"/>
  <c r="K51" i="1"/>
  <c r="J26" i="1"/>
  <c r="E28" i="1"/>
  <c r="E30" i="1" s="1"/>
  <c r="H28" i="1"/>
  <c r="H30" i="1" s="1"/>
  <c r="J27" i="1"/>
  <c r="E53" i="1" l="1"/>
  <c r="E55" i="1" s="1"/>
  <c r="K53" i="1"/>
  <c r="K55" i="1" s="1"/>
  <c r="J28" i="1"/>
  <c r="J30" i="1" s="1"/>
</calcChain>
</file>

<file path=xl/sharedStrings.xml><?xml version="1.0" encoding="utf-8"?>
<sst xmlns="http://schemas.openxmlformats.org/spreadsheetml/2006/main" count="55" uniqueCount="45">
  <si>
    <t>Revised Budget for DSM for 2014 and 2015 ($000s)</t>
  </si>
  <si>
    <t>Total</t>
  </si>
  <si>
    <t>As Filed</t>
  </si>
  <si>
    <t>Approved</t>
  </si>
  <si>
    <t>Joint YECL/YEC DSM Programming Costs (100%)</t>
  </si>
  <si>
    <t>General Service Programs</t>
  </si>
  <si>
    <t>Lighting Redesign &amp; Equipment Incentive</t>
  </si>
  <si>
    <t>Energy Star Computer Incentive</t>
  </si>
  <si>
    <t>High-Efficiency Refrigeration</t>
  </si>
  <si>
    <t>New Construction Incentive</t>
  </si>
  <si>
    <t>Engagement, Training and Communication</t>
  </si>
  <si>
    <t>Residential Programs</t>
  </si>
  <si>
    <t>Engagement, Education and Communication</t>
  </si>
  <si>
    <t>LED Lighting &amp; Auto Heater Timers</t>
  </si>
  <si>
    <t>Promotion of Low-Cost EE Products</t>
  </si>
  <si>
    <t>New-construction CCHP and GSHP Initiative</t>
  </si>
  <si>
    <t>Yukon Electrical Share of Joint Programming Costs (50%)</t>
  </si>
  <si>
    <t>Yukon Electrical Expenses (outside of the DSM Program Portfolio) (1)</t>
  </si>
  <si>
    <t>DSM Administrator</t>
  </si>
  <si>
    <t>Staff Training`</t>
  </si>
  <si>
    <t>Yukon Electrical Expenses</t>
  </si>
  <si>
    <t>TOTAL DSM BUDGET</t>
  </si>
  <si>
    <t>Revised DSM Costs for 2011-2013 ($000s)</t>
  </si>
  <si>
    <t>Development of the Plan or Policy Paper</t>
  </si>
  <si>
    <t xml:space="preserve">CPR Study </t>
  </si>
  <si>
    <t>Data Request for CPR Study</t>
  </si>
  <si>
    <t>One Change Community Engagement</t>
  </si>
  <si>
    <t>EM&amp;V Data Preparation</t>
  </si>
  <si>
    <t>Program Design</t>
  </si>
  <si>
    <t>Program Implementation / EM&amp;V Development</t>
  </si>
  <si>
    <t>Costs Not Related to the Development of the Plan or Policy Paper (2)</t>
  </si>
  <si>
    <t>Dollars to Sense Workshop</t>
  </si>
  <si>
    <t>Energy Block Feasibility</t>
  </si>
  <si>
    <t xml:space="preserve">LED Street Light Pilot </t>
  </si>
  <si>
    <t>First Nation Energy Summit</t>
  </si>
  <si>
    <t>Staff Training</t>
  </si>
  <si>
    <t>Launch Contractor</t>
  </si>
  <si>
    <t>Communication &amp; Engagement</t>
  </si>
  <si>
    <t>TOTAL COSTS</t>
  </si>
  <si>
    <t>(1) Reduced on a pro-rata basis for each year based on the reduction in Joint DSM Programming costs for the year.</t>
  </si>
  <si>
    <t>(2) Reduced on a pro-rata basis for each year based on the reduction in Joint DSM Programming costs for 2014-2015.</t>
  </si>
  <si>
    <t>The Yukon Electrical Company Limited</t>
  </si>
  <si>
    <t>2013-2015 General Rate Application</t>
  </si>
  <si>
    <t>Refiling Updates to Demand Side Management Costs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</si>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</sst>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indent="1"/>
    </xf>
    <xf numFmtId="165" fontId="8" fillId="0" borderId="0" xfId="0" applyNumberFormat="1" applyFont="1" applyBorder="1" applyAlignment="1">
      <alignment horizontal="right" vertical="center" indent="1"/>
    </xf>
    <xf numFmtId="165" fontId="8" fillId="0" borderId="1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/>
    </xf>
    <xf numFmtId="165" fontId="8" fillId="0" borderId="2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right" vertical="center" indent="1"/>
    </xf>
    <xf numFmtId="165" fontId="6" fillId="0" borderId="0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/>
    <xf numFmtId="0" fontId="8" fillId="0" borderId="0" xfId="0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horizontal="right" vertical="center" indent="1"/>
    </xf>
    <xf numFmtId="167" fontId="8" fillId="0" borderId="0" xfId="0" applyNumberFormat="1" applyFont="1" applyFill="1" applyBorder="1" applyAlignment="1">
      <alignment horizontal="right" vertical="center" indent="1"/>
    </xf>
    <xf numFmtId="164" fontId="8" fillId="0" borderId="0" xfId="0" applyNumberFormat="1" applyFont="1" applyFill="1" applyBorder="1" applyAlignment="1">
      <alignment horizontal="right" vertical="center" indent="1"/>
    </xf>
    <xf numFmtId="165" fontId="6" fillId="0" borderId="2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5" fontId="5" fillId="0" borderId="3" xfId="0" applyNumberFormat="1" applyFont="1" applyFill="1" applyBorder="1"/>
    <xf numFmtId="0" fontId="5" fillId="0" borderId="0" xfId="0" applyFont="1" applyBorder="1"/>
    <xf numFmtId="167" fontId="8" fillId="0" borderId="0" xfId="1" applyNumberFormat="1" applyFont="1" applyBorder="1" applyAlignment="1">
      <alignment horizontal="right" vertical="center" indent="1"/>
    </xf>
    <xf numFmtId="167" fontId="8" fillId="0" borderId="0" xfId="1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vertical="center" indent="1"/>
    </xf>
    <xf numFmtId="167" fontId="6" fillId="0" borderId="0" xfId="1" applyNumberFormat="1" applyFont="1" applyBorder="1" applyAlignment="1">
      <alignment vertical="center" wrapText="1"/>
    </xf>
    <xf numFmtId="167" fontId="6" fillId="0" borderId="0" xfId="1" applyNumberFormat="1" applyFont="1" applyBorder="1" applyAlignment="1">
      <alignment horizontal="center" vertical="center" wrapText="1"/>
    </xf>
    <xf numFmtId="167" fontId="8" fillId="0" borderId="0" xfId="1" applyNumberFormat="1" applyFont="1" applyFill="1" applyBorder="1" applyAlignment="1">
      <alignment horizontal="right" vertical="center" indent="1"/>
    </xf>
    <xf numFmtId="167" fontId="6" fillId="0" borderId="0" xfId="1" applyNumberFormat="1" applyFont="1" applyFill="1" applyBorder="1" applyAlignment="1">
      <alignment horizontal="center" vertical="center" wrapText="1"/>
    </xf>
    <xf numFmtId="167" fontId="6" fillId="0" borderId="0" xfId="1" applyNumberFormat="1" applyFont="1" applyFill="1" applyBorder="1" applyAlignment="1">
      <alignment horizontal="right" vertical="center" indent="1"/>
    </xf>
    <xf numFmtId="167" fontId="6" fillId="0" borderId="0" xfId="1" applyNumberFormat="1" applyFont="1" applyBorder="1" applyAlignment="1">
      <alignment horizontal="right" vertical="center" indent="1"/>
    </xf>
    <xf numFmtId="165" fontId="3" fillId="0" borderId="0" xfId="0" applyNumberFormat="1" applyFont="1" applyBorder="1"/>
    <xf numFmtId="167" fontId="3" fillId="0" borderId="0" xfId="1" applyNumberFormat="1" applyFont="1" applyBorder="1"/>
    <xf numFmtId="0" fontId="5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view="pageBreakPreview" zoomScale="60" zoomScaleNormal="100" workbookViewId="0">
      <selection activeCell="A3" sqref="A3:K3"/>
    </sheetView>
  </sheetViews>
  <sheetFormatPr defaultRowHeight="14.25" x14ac:dyDescent="0.2"/>
  <cols>
    <col min="1" max="1" width="9.140625" style="1"/>
    <col min="2" max="2" width="3.5703125" style="1" customWidth="1"/>
    <col min="3" max="3" width="71" style="1" customWidth="1"/>
    <col min="4" max="4" width="11.7109375" style="1" customWidth="1"/>
    <col min="5" max="5" width="13.7109375" style="1" bestFit="1" customWidth="1"/>
    <col min="6" max="6" width="2.7109375" style="1" customWidth="1"/>
    <col min="7" max="7" width="11.7109375" style="1" customWidth="1"/>
    <col min="8" max="8" width="13.7109375" style="1" bestFit="1" customWidth="1"/>
    <col min="9" max="9" width="2.7109375" style="1" customWidth="1"/>
    <col min="10" max="11" width="11.7109375" style="1" customWidth="1"/>
    <col min="12" max="16384" width="9.140625" style="1"/>
  </cols>
  <sheetData>
    <row r="1" spans="1:11" ht="15" x14ac:dyDescent="0.25">
      <c r="A1" s="48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5" x14ac:dyDescent="0.25">
      <c r="A2" s="48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5" x14ac:dyDescent="0.25">
      <c r="A3" s="48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5" spans="1:11" ht="15" x14ac:dyDescent="0.2">
      <c r="C5" s="3"/>
    </row>
    <row r="6" spans="1:11" ht="15" x14ac:dyDescent="0.25">
      <c r="A6" s="45" t="s">
        <v>44</v>
      </c>
      <c r="C6" s="2" t="s">
        <v>0</v>
      </c>
      <c r="D6" s="49">
        <v>2014</v>
      </c>
      <c r="E6" s="50"/>
      <c r="F6" s="4"/>
      <c r="G6" s="49">
        <v>2015</v>
      </c>
      <c r="H6" s="50"/>
      <c r="I6" s="5"/>
      <c r="J6" s="6" t="s">
        <v>1</v>
      </c>
    </row>
    <row r="7" spans="1:11" ht="15" x14ac:dyDescent="0.2">
      <c r="D7" s="7" t="s">
        <v>2</v>
      </c>
      <c r="E7" s="7" t="s">
        <v>3</v>
      </c>
      <c r="F7" s="8"/>
      <c r="G7" s="7" t="s">
        <v>2</v>
      </c>
      <c r="H7" s="7" t="s">
        <v>3</v>
      </c>
      <c r="I7" s="8"/>
      <c r="J7" s="7" t="s">
        <v>3</v>
      </c>
    </row>
    <row r="8" spans="1:11" ht="15" x14ac:dyDescent="0.25">
      <c r="A8" s="46">
        <v>1</v>
      </c>
      <c r="C8" s="9" t="s">
        <v>4</v>
      </c>
      <c r="D8" s="10"/>
      <c r="E8" s="8"/>
      <c r="F8" s="8"/>
      <c r="G8" s="10"/>
      <c r="H8" s="8"/>
      <c r="I8" s="8"/>
      <c r="J8" s="8"/>
    </row>
    <row r="9" spans="1:11" x14ac:dyDescent="0.2">
      <c r="A9" s="46">
        <v>2</v>
      </c>
      <c r="C9" s="11" t="s">
        <v>5</v>
      </c>
      <c r="D9" s="12"/>
      <c r="E9" s="13"/>
      <c r="F9" s="13"/>
      <c r="G9" s="13"/>
      <c r="H9" s="13"/>
      <c r="I9" s="13"/>
      <c r="J9" s="13"/>
    </row>
    <row r="10" spans="1:11" x14ac:dyDescent="0.2">
      <c r="A10" s="46">
        <v>3</v>
      </c>
      <c r="C10" s="14" t="s">
        <v>6</v>
      </c>
      <c r="D10" s="15">
        <v>88</v>
      </c>
      <c r="E10" s="15">
        <v>0</v>
      </c>
      <c r="F10" s="15"/>
      <c r="G10" s="15">
        <v>213</v>
      </c>
      <c r="H10" s="15">
        <v>0</v>
      </c>
      <c r="I10" s="15"/>
      <c r="J10" s="15">
        <f>E10+H10</f>
        <v>0</v>
      </c>
    </row>
    <row r="11" spans="1:11" x14ac:dyDescent="0.2">
      <c r="A11" s="46">
        <v>4</v>
      </c>
      <c r="C11" s="14" t="s">
        <v>7</v>
      </c>
      <c r="D11" s="15">
        <v>41</v>
      </c>
      <c r="E11" s="15">
        <v>0</v>
      </c>
      <c r="F11" s="15"/>
      <c r="G11" s="15">
        <v>88</v>
      </c>
      <c r="H11" s="15">
        <v>0</v>
      </c>
      <c r="I11" s="15"/>
      <c r="J11" s="15">
        <f t="shared" ref="J11:J14" si="0">E11+H11</f>
        <v>0</v>
      </c>
    </row>
    <row r="12" spans="1:11" x14ac:dyDescent="0.2">
      <c r="A12" s="46">
        <v>5</v>
      </c>
      <c r="C12" s="14" t="s">
        <v>8</v>
      </c>
      <c r="D12" s="15">
        <v>36</v>
      </c>
      <c r="E12" s="15">
        <v>0</v>
      </c>
      <c r="F12" s="15"/>
      <c r="G12" s="15">
        <v>100</v>
      </c>
      <c r="H12" s="15">
        <v>0</v>
      </c>
      <c r="I12" s="15"/>
      <c r="J12" s="15">
        <f t="shared" si="0"/>
        <v>0</v>
      </c>
    </row>
    <row r="13" spans="1:11" x14ac:dyDescent="0.2">
      <c r="A13" s="46">
        <v>6</v>
      </c>
      <c r="C13" s="14" t="s">
        <v>9</v>
      </c>
      <c r="D13" s="15">
        <v>28</v>
      </c>
      <c r="E13" s="15">
        <v>0</v>
      </c>
      <c r="F13" s="15"/>
      <c r="G13" s="15">
        <v>15</v>
      </c>
      <c r="H13" s="15">
        <v>0</v>
      </c>
      <c r="I13" s="15"/>
      <c r="J13" s="15">
        <f t="shared" si="0"/>
        <v>0</v>
      </c>
    </row>
    <row r="14" spans="1:11" x14ac:dyDescent="0.2">
      <c r="A14" s="46">
        <v>7</v>
      </c>
      <c r="C14" s="14" t="s">
        <v>10</v>
      </c>
      <c r="D14" s="15">
        <v>202</v>
      </c>
      <c r="E14" s="15">
        <v>0</v>
      </c>
      <c r="F14" s="15"/>
      <c r="G14" s="15">
        <v>290</v>
      </c>
      <c r="H14" s="15">
        <v>0</v>
      </c>
      <c r="I14" s="15"/>
      <c r="J14" s="16">
        <f t="shared" si="0"/>
        <v>0</v>
      </c>
    </row>
    <row r="15" spans="1:11" x14ac:dyDescent="0.2">
      <c r="A15" s="46">
        <v>8</v>
      </c>
      <c r="C15" s="17"/>
      <c r="D15" s="18">
        <f>SUM(D10:D14)</f>
        <v>395</v>
      </c>
      <c r="E15" s="18">
        <f>SUM(E10:E14)</f>
        <v>0</v>
      </c>
      <c r="F15" s="15"/>
      <c r="G15" s="18">
        <f>SUM(G10:G14)</f>
        <v>706</v>
      </c>
      <c r="H15" s="18">
        <f>SUM(H10:H14)</f>
        <v>0</v>
      </c>
      <c r="I15" s="15"/>
      <c r="J15" s="18">
        <f>SUM(J10:J14)</f>
        <v>0</v>
      </c>
    </row>
    <row r="16" spans="1:11" x14ac:dyDescent="0.2">
      <c r="A16" s="46">
        <v>9</v>
      </c>
      <c r="C16" s="11" t="s">
        <v>11</v>
      </c>
      <c r="D16" s="15"/>
      <c r="E16" s="15"/>
      <c r="F16" s="15"/>
      <c r="G16" s="15"/>
      <c r="H16" s="15"/>
      <c r="I16" s="15"/>
      <c r="J16" s="15"/>
    </row>
    <row r="17" spans="1:10" x14ac:dyDescent="0.2">
      <c r="A17" s="46">
        <v>10</v>
      </c>
      <c r="C17" s="19" t="s">
        <v>12</v>
      </c>
      <c r="D17" s="15">
        <v>113</v>
      </c>
      <c r="E17" s="15">
        <v>103</v>
      </c>
      <c r="F17" s="15"/>
      <c r="G17" s="15">
        <v>130</v>
      </c>
      <c r="H17" s="15">
        <v>118</v>
      </c>
      <c r="I17" s="15"/>
      <c r="J17" s="15">
        <f>E17+H17</f>
        <v>221</v>
      </c>
    </row>
    <row r="18" spans="1:10" x14ac:dyDescent="0.2">
      <c r="A18" s="46">
        <v>11</v>
      </c>
      <c r="C18" s="19" t="s">
        <v>13</v>
      </c>
      <c r="D18" s="15">
        <v>94</v>
      </c>
      <c r="E18" s="15">
        <v>94</v>
      </c>
      <c r="F18" s="15"/>
      <c r="G18" s="15">
        <v>135</v>
      </c>
      <c r="H18" s="15">
        <v>135</v>
      </c>
      <c r="I18" s="15"/>
      <c r="J18" s="15">
        <f t="shared" ref="J18:J20" si="1">E18+H18</f>
        <v>229</v>
      </c>
    </row>
    <row r="19" spans="1:10" x14ac:dyDescent="0.2">
      <c r="A19" s="46">
        <v>12</v>
      </c>
      <c r="C19" s="19" t="s">
        <v>14</v>
      </c>
      <c r="D19" s="15">
        <v>199</v>
      </c>
      <c r="E19" s="15">
        <v>199</v>
      </c>
      <c r="F19" s="15"/>
      <c r="G19" s="15">
        <v>227</v>
      </c>
      <c r="H19" s="15">
        <v>227</v>
      </c>
      <c r="I19" s="15"/>
      <c r="J19" s="15">
        <f t="shared" si="1"/>
        <v>426</v>
      </c>
    </row>
    <row r="20" spans="1:10" x14ac:dyDescent="0.2">
      <c r="A20" s="46">
        <v>13</v>
      </c>
      <c r="C20" s="19" t="s">
        <v>15</v>
      </c>
      <c r="D20" s="15">
        <v>23</v>
      </c>
      <c r="E20" s="15">
        <v>0</v>
      </c>
      <c r="F20" s="15"/>
      <c r="G20" s="15">
        <v>43</v>
      </c>
      <c r="H20" s="15">
        <v>0</v>
      </c>
      <c r="I20" s="15"/>
      <c r="J20" s="15">
        <f t="shared" si="1"/>
        <v>0</v>
      </c>
    </row>
    <row r="21" spans="1:10" x14ac:dyDescent="0.2">
      <c r="A21" s="46">
        <v>14</v>
      </c>
      <c r="C21" s="17"/>
      <c r="D21" s="18">
        <f>SUM(D17:D20)</f>
        <v>429</v>
      </c>
      <c r="E21" s="18">
        <f>SUM(E17:E20)</f>
        <v>396</v>
      </c>
      <c r="F21" s="15"/>
      <c r="G21" s="18">
        <f>SUM(G17:G20)</f>
        <v>535</v>
      </c>
      <c r="H21" s="18">
        <f>SUM(H17:H20)</f>
        <v>480</v>
      </c>
      <c r="I21" s="15"/>
      <c r="J21" s="18">
        <f>SUM(J17:J20)</f>
        <v>876</v>
      </c>
    </row>
    <row r="22" spans="1:10" x14ac:dyDescent="0.2">
      <c r="A22" s="46">
        <v>15</v>
      </c>
      <c r="C22" s="17"/>
      <c r="D22" s="15"/>
      <c r="E22" s="15"/>
      <c r="F22" s="15"/>
      <c r="G22" s="15"/>
      <c r="H22" s="15"/>
      <c r="I22" s="15"/>
      <c r="J22" s="15"/>
    </row>
    <row r="23" spans="1:10" s="23" customFormat="1" ht="15" x14ac:dyDescent="0.2">
      <c r="A23" s="47">
        <v>16</v>
      </c>
      <c r="C23" s="20" t="s">
        <v>16</v>
      </c>
      <c r="D23" s="21">
        <f>(D15+D21)/2</f>
        <v>412</v>
      </c>
      <c r="E23" s="21">
        <f>(E15+E21)/2</f>
        <v>198</v>
      </c>
      <c r="F23" s="22"/>
      <c r="G23" s="21">
        <f>(G15+G21)/2-1</f>
        <v>619.5</v>
      </c>
      <c r="H23" s="21">
        <f>(H15+H21)/2</f>
        <v>240</v>
      </c>
      <c r="I23" s="22"/>
      <c r="J23" s="21">
        <f>(J15+J21)/2</f>
        <v>438</v>
      </c>
    </row>
    <row r="24" spans="1:10" s="23" customFormat="1" x14ac:dyDescent="0.2">
      <c r="A24" s="47">
        <v>17</v>
      </c>
    </row>
    <row r="25" spans="1:10" s="23" customFormat="1" ht="30" x14ac:dyDescent="0.2">
      <c r="A25" s="47">
        <v>18</v>
      </c>
      <c r="C25" s="20" t="s">
        <v>17</v>
      </c>
    </row>
    <row r="26" spans="1:10" s="23" customFormat="1" x14ac:dyDescent="0.2">
      <c r="A26" s="47">
        <v>19</v>
      </c>
      <c r="C26" s="24" t="s">
        <v>18</v>
      </c>
      <c r="D26" s="25">
        <v>93</v>
      </c>
      <c r="E26" s="26">
        <f>($E$23/$D$23)*D26</f>
        <v>44.694174757281552</v>
      </c>
      <c r="F26" s="25"/>
      <c r="G26" s="25">
        <v>93</v>
      </c>
      <c r="H26" s="26">
        <f>($H$23/$G$23)*G26</f>
        <v>36.029055690072639</v>
      </c>
      <c r="I26" s="27"/>
      <c r="J26" s="25">
        <f>E26+H26</f>
        <v>80.723230447354183</v>
      </c>
    </row>
    <row r="27" spans="1:10" s="23" customFormat="1" x14ac:dyDescent="0.2">
      <c r="A27" s="47">
        <v>20</v>
      </c>
      <c r="C27" s="24" t="s">
        <v>19</v>
      </c>
      <c r="D27" s="25">
        <v>17</v>
      </c>
      <c r="E27" s="26">
        <f>($E$23/$D$23)*D27</f>
        <v>8.1699029126213603</v>
      </c>
      <c r="F27" s="25"/>
      <c r="G27" s="25">
        <v>17</v>
      </c>
      <c r="H27" s="26">
        <f>($H$23/$G$23)*G27</f>
        <v>6.5859564164648905</v>
      </c>
      <c r="I27" s="27"/>
      <c r="J27" s="25">
        <f>E27+H27</f>
        <v>14.755859329086251</v>
      </c>
    </row>
    <row r="28" spans="1:10" s="23" customFormat="1" ht="15" x14ac:dyDescent="0.2">
      <c r="A28" s="47">
        <v>21</v>
      </c>
      <c r="C28" s="20" t="s">
        <v>20</v>
      </c>
      <c r="D28" s="28">
        <f>SUM(D26:D27)</f>
        <v>110</v>
      </c>
      <c r="E28" s="28">
        <f>SUM(E26:E27)</f>
        <v>52.864077669902912</v>
      </c>
      <c r="F28" s="22"/>
      <c r="G28" s="28">
        <f>SUM(G26:G27)</f>
        <v>110</v>
      </c>
      <c r="H28" s="28">
        <f>SUM(H26:H27)</f>
        <v>42.615012106537527</v>
      </c>
      <c r="I28" s="29"/>
      <c r="J28" s="28">
        <f>SUM(J26:J27)</f>
        <v>95.479089776440432</v>
      </c>
    </row>
    <row r="29" spans="1:10" s="23" customFormat="1" ht="15" x14ac:dyDescent="0.2">
      <c r="A29" s="47">
        <v>22</v>
      </c>
      <c r="D29" s="20"/>
      <c r="E29" s="30"/>
      <c r="F29" s="30"/>
      <c r="G29" s="20"/>
      <c r="H29" s="30"/>
      <c r="I29" s="30"/>
    </row>
    <row r="30" spans="1:10" s="31" customFormat="1" ht="15.75" thickBot="1" x14ac:dyDescent="0.3">
      <c r="A30" s="47">
        <v>23</v>
      </c>
      <c r="C30" s="31" t="s">
        <v>21</v>
      </c>
      <c r="D30" s="32">
        <f>D23+D28</f>
        <v>522</v>
      </c>
      <c r="E30" s="32">
        <f>E23+E28</f>
        <v>250.86407766990291</v>
      </c>
      <c r="G30" s="32">
        <f>G23+G28</f>
        <v>729.5</v>
      </c>
      <c r="H30" s="32">
        <f>H23+H28</f>
        <v>282.61501210653751</v>
      </c>
      <c r="J30" s="32">
        <f>J23+J28</f>
        <v>533.47908977644045</v>
      </c>
    </row>
    <row r="31" spans="1:10" s="23" customFormat="1" x14ac:dyDescent="0.2">
      <c r="A31" s="47">
        <v>24</v>
      </c>
    </row>
    <row r="32" spans="1:10" x14ac:dyDescent="0.2">
      <c r="A32" s="46">
        <v>25</v>
      </c>
    </row>
    <row r="33" spans="1:11" ht="15" x14ac:dyDescent="0.25">
      <c r="A33" s="46">
        <v>26</v>
      </c>
      <c r="C33" s="2" t="s">
        <v>22</v>
      </c>
      <c r="D33" s="49">
        <v>2011</v>
      </c>
      <c r="E33" s="50"/>
      <c r="G33" s="49">
        <v>2012</v>
      </c>
      <c r="H33" s="50"/>
      <c r="J33" s="49">
        <v>2013</v>
      </c>
      <c r="K33" s="50"/>
    </row>
    <row r="34" spans="1:11" ht="15" x14ac:dyDescent="0.2">
      <c r="A34" s="46">
        <v>27</v>
      </c>
      <c r="D34" s="7" t="s">
        <v>2</v>
      </c>
      <c r="E34" s="7" t="s">
        <v>3</v>
      </c>
      <c r="G34" s="7" t="s">
        <v>2</v>
      </c>
      <c r="H34" s="7" t="s">
        <v>3</v>
      </c>
      <c r="J34" s="7" t="s">
        <v>2</v>
      </c>
      <c r="K34" s="7" t="s">
        <v>3</v>
      </c>
    </row>
    <row r="35" spans="1:11" ht="15" x14ac:dyDescent="0.25">
      <c r="A35" s="46">
        <v>28</v>
      </c>
      <c r="C35" s="33" t="s">
        <v>23</v>
      </c>
    </row>
    <row r="36" spans="1:11" x14ac:dyDescent="0.2">
      <c r="A36" s="46">
        <v>29</v>
      </c>
      <c r="C36" s="19" t="s">
        <v>24</v>
      </c>
      <c r="D36" s="34">
        <v>87</v>
      </c>
      <c r="E36" s="34">
        <v>87</v>
      </c>
      <c r="F36" s="34"/>
      <c r="G36" s="34"/>
      <c r="H36" s="34"/>
      <c r="I36" s="34"/>
      <c r="J36" s="34"/>
      <c r="K36" s="34"/>
    </row>
    <row r="37" spans="1:11" x14ac:dyDescent="0.2">
      <c r="A37" s="46">
        <v>30</v>
      </c>
      <c r="C37" s="19" t="s">
        <v>25</v>
      </c>
      <c r="D37" s="34">
        <v>3</v>
      </c>
      <c r="E37" s="34">
        <v>3</v>
      </c>
      <c r="F37" s="34"/>
      <c r="G37" s="34"/>
      <c r="H37" s="34"/>
      <c r="I37" s="34"/>
      <c r="J37" s="34"/>
      <c r="K37" s="34"/>
    </row>
    <row r="38" spans="1:11" x14ac:dyDescent="0.2">
      <c r="A38" s="46">
        <v>31</v>
      </c>
      <c r="C38" s="19" t="s">
        <v>26</v>
      </c>
      <c r="D38" s="34">
        <v>63</v>
      </c>
      <c r="E38" s="34">
        <v>63</v>
      </c>
      <c r="F38" s="34"/>
      <c r="G38" s="34">
        <v>41</v>
      </c>
      <c r="H38" s="34">
        <v>41</v>
      </c>
      <c r="I38" s="34"/>
      <c r="J38" s="34"/>
      <c r="K38" s="34"/>
    </row>
    <row r="39" spans="1:11" x14ac:dyDescent="0.2">
      <c r="A39" s="46">
        <v>32</v>
      </c>
      <c r="C39" s="19" t="s">
        <v>27</v>
      </c>
      <c r="D39" s="34"/>
      <c r="E39" s="35"/>
      <c r="F39" s="35"/>
      <c r="G39" s="34">
        <v>19</v>
      </c>
      <c r="H39" s="34">
        <v>19</v>
      </c>
      <c r="I39" s="34"/>
      <c r="J39" s="34"/>
      <c r="K39" s="34"/>
    </row>
    <row r="40" spans="1:11" x14ac:dyDescent="0.2">
      <c r="A40" s="46">
        <v>33</v>
      </c>
      <c r="C40" s="19" t="s">
        <v>28</v>
      </c>
      <c r="D40" s="34"/>
      <c r="E40" s="34"/>
      <c r="F40" s="34"/>
      <c r="G40" s="34">
        <v>75</v>
      </c>
      <c r="H40" s="34">
        <v>75</v>
      </c>
      <c r="I40" s="34"/>
      <c r="J40" s="34"/>
      <c r="K40" s="34"/>
    </row>
    <row r="41" spans="1:11" x14ac:dyDescent="0.2">
      <c r="A41" s="46">
        <v>34</v>
      </c>
      <c r="C41" s="19" t="s">
        <v>29</v>
      </c>
      <c r="D41" s="34"/>
      <c r="E41" s="34"/>
      <c r="F41" s="34"/>
      <c r="G41" s="34"/>
      <c r="H41" s="34"/>
      <c r="I41" s="34"/>
      <c r="J41" s="34">
        <v>30</v>
      </c>
      <c r="K41" s="34">
        <v>30</v>
      </c>
    </row>
    <row r="42" spans="1:11" s="33" customFormat="1" ht="15" x14ac:dyDescent="0.25">
      <c r="A42" s="46">
        <v>35</v>
      </c>
      <c r="D42" s="36">
        <f>SUM(D36:D41)</f>
        <v>153</v>
      </c>
      <c r="E42" s="36">
        <f>SUM(E36:E41)</f>
        <v>153</v>
      </c>
      <c r="G42" s="36">
        <f>SUM(G36:G41)</f>
        <v>135</v>
      </c>
      <c r="H42" s="36">
        <f>SUM(H36:H41)</f>
        <v>135</v>
      </c>
      <c r="J42" s="36">
        <f>SUM(J36:J41)</f>
        <v>30</v>
      </c>
      <c r="K42" s="36">
        <f>SUM(K36:K41)</f>
        <v>30</v>
      </c>
    </row>
    <row r="43" spans="1:11" x14ac:dyDescent="0.2">
      <c r="A43" s="46">
        <v>36</v>
      </c>
    </row>
    <row r="44" spans="1:11" ht="15" x14ac:dyDescent="0.25">
      <c r="A44" s="46">
        <v>37</v>
      </c>
      <c r="C44" s="33" t="s">
        <v>30</v>
      </c>
      <c r="D44" s="10"/>
      <c r="E44" s="8"/>
      <c r="F44" s="8"/>
      <c r="G44" s="10"/>
      <c r="H44" s="8"/>
      <c r="I44" s="8"/>
      <c r="J44" s="10"/>
      <c r="K44" s="8"/>
    </row>
    <row r="45" spans="1:11" ht="15" x14ac:dyDescent="0.2">
      <c r="A45" s="46">
        <v>38</v>
      </c>
      <c r="C45" s="12" t="s">
        <v>31</v>
      </c>
      <c r="D45" s="34">
        <v>5</v>
      </c>
      <c r="E45" s="34">
        <f>($H$23+$E$23)/($G$23+$D$23)*D45</f>
        <v>2.1231216674745514</v>
      </c>
      <c r="F45" s="34"/>
      <c r="G45" s="34">
        <v>2</v>
      </c>
      <c r="H45" s="34">
        <f>($H$23+$E$23)/($G$23+$D$23)*G45</f>
        <v>0.8492486669898206</v>
      </c>
      <c r="I45" s="34"/>
      <c r="J45" s="37"/>
      <c r="K45" s="38"/>
    </row>
    <row r="46" spans="1:11" x14ac:dyDescent="0.2">
      <c r="A46" s="46">
        <v>39</v>
      </c>
      <c r="C46" s="12" t="s">
        <v>32</v>
      </c>
      <c r="D46" s="34">
        <v>42</v>
      </c>
      <c r="E46" s="34">
        <f>($H$23+$E$23)/($G$23+$D$23)*D46</f>
        <v>17.834222006786234</v>
      </c>
      <c r="F46" s="34"/>
      <c r="G46" s="34"/>
      <c r="H46" s="34"/>
      <c r="I46" s="34"/>
      <c r="J46" s="34">
        <v>20</v>
      </c>
      <c r="K46" s="34">
        <f>($H$23+$E$23)/($G$23+$D$23)*J46</f>
        <v>8.4924866698982058</v>
      </c>
    </row>
    <row r="47" spans="1:11" x14ac:dyDescent="0.2">
      <c r="A47" s="46">
        <v>40</v>
      </c>
      <c r="C47" s="12" t="s">
        <v>33</v>
      </c>
      <c r="D47" s="34"/>
      <c r="E47" s="34"/>
      <c r="F47" s="34"/>
      <c r="G47" s="34">
        <v>2</v>
      </c>
      <c r="H47" s="34">
        <f>($H$23+$E$23)/($G$23+$D$23)*G47</f>
        <v>0.8492486669898206</v>
      </c>
      <c r="I47" s="34"/>
      <c r="J47" s="34">
        <v>1.2</v>
      </c>
      <c r="K47" s="34">
        <f t="shared" ref="K47:K51" si="2">($H$23+$E$23)/($G$23+$D$23)*J47</f>
        <v>0.50954920019389238</v>
      </c>
    </row>
    <row r="48" spans="1:11" x14ac:dyDescent="0.2">
      <c r="A48" s="46">
        <v>41</v>
      </c>
      <c r="C48" s="12" t="s">
        <v>18</v>
      </c>
      <c r="D48" s="34"/>
      <c r="E48" s="34"/>
      <c r="F48" s="34"/>
      <c r="G48" s="34"/>
      <c r="H48" s="34"/>
      <c r="I48" s="34"/>
      <c r="J48" s="34">
        <v>47.4</v>
      </c>
      <c r="K48" s="34">
        <f t="shared" si="2"/>
        <v>20.127193407658748</v>
      </c>
    </row>
    <row r="49" spans="1:16" x14ac:dyDescent="0.2">
      <c r="A49" s="46">
        <v>42</v>
      </c>
      <c r="C49" s="12" t="s">
        <v>34</v>
      </c>
      <c r="D49" s="34"/>
      <c r="E49" s="34"/>
      <c r="F49" s="34"/>
      <c r="G49" s="34"/>
      <c r="H49" s="34"/>
      <c r="I49" s="34"/>
      <c r="J49" s="34">
        <v>1.4</v>
      </c>
      <c r="K49" s="34">
        <f t="shared" si="2"/>
        <v>0.59447406689287441</v>
      </c>
    </row>
    <row r="50" spans="1:16" x14ac:dyDescent="0.2">
      <c r="A50" s="46">
        <v>43</v>
      </c>
      <c r="C50" s="12" t="s">
        <v>35</v>
      </c>
      <c r="D50" s="39">
        <v>4</v>
      </c>
      <c r="E50" s="39">
        <f>($H$23+$E$23)/($G$23+$D$23)*D50</f>
        <v>1.6984973339796412</v>
      </c>
      <c r="F50" s="39"/>
      <c r="G50" s="39"/>
      <c r="H50" s="39"/>
      <c r="I50" s="34"/>
      <c r="J50" s="34">
        <v>15</v>
      </c>
      <c r="K50" s="34">
        <f t="shared" si="2"/>
        <v>6.3693650024236543</v>
      </c>
    </row>
    <row r="51" spans="1:16" x14ac:dyDescent="0.2">
      <c r="A51" s="46">
        <v>44</v>
      </c>
      <c r="C51" s="12" t="s">
        <v>36</v>
      </c>
      <c r="D51" s="39"/>
      <c r="E51" s="39"/>
      <c r="F51" s="39"/>
      <c r="G51" s="39"/>
      <c r="H51" s="39"/>
      <c r="I51" s="34"/>
      <c r="J51" s="34">
        <v>20</v>
      </c>
      <c r="K51" s="34">
        <f t="shared" si="2"/>
        <v>8.4924866698982058</v>
      </c>
    </row>
    <row r="52" spans="1:16" ht="15" x14ac:dyDescent="0.2">
      <c r="A52" s="46">
        <v>45</v>
      </c>
      <c r="C52" s="12" t="s">
        <v>37</v>
      </c>
      <c r="D52" s="39"/>
      <c r="E52" s="40"/>
      <c r="F52" s="40"/>
      <c r="G52" s="39">
        <v>4</v>
      </c>
      <c r="H52" s="39">
        <v>2.5</v>
      </c>
      <c r="I52" s="34"/>
      <c r="J52" s="37"/>
      <c r="K52" s="38"/>
    </row>
    <row r="53" spans="1:16" s="33" customFormat="1" ht="15" x14ac:dyDescent="0.25">
      <c r="A53" s="46">
        <v>46</v>
      </c>
      <c r="C53" s="10"/>
      <c r="D53" s="28">
        <f>SUM(D45:D52)</f>
        <v>51</v>
      </c>
      <c r="E53" s="28">
        <f>SUM(E45:E52)</f>
        <v>21.655841008240426</v>
      </c>
      <c r="F53" s="41"/>
      <c r="G53" s="28">
        <f>SUM(G45:G52)</f>
        <v>8</v>
      </c>
      <c r="H53" s="28">
        <f>SUM(H45:H52)</f>
        <v>4.198497333979641</v>
      </c>
      <c r="I53" s="42"/>
      <c r="J53" s="36">
        <f>SUM(J45:J52)</f>
        <v>105</v>
      </c>
      <c r="K53" s="36">
        <f>SUM(K45:K52)</f>
        <v>44.585555016965579</v>
      </c>
    </row>
    <row r="54" spans="1:16" x14ac:dyDescent="0.2">
      <c r="A54" s="46">
        <v>47</v>
      </c>
      <c r="C54" s="12"/>
      <c r="D54" s="34"/>
      <c r="E54" s="34"/>
      <c r="F54" s="34"/>
      <c r="G54" s="34"/>
      <c r="H54" s="34"/>
      <c r="I54" s="34"/>
      <c r="J54" s="34"/>
      <c r="K54" s="34"/>
    </row>
    <row r="55" spans="1:16" ht="15.75" thickBot="1" x14ac:dyDescent="0.3">
      <c r="A55" s="46">
        <v>48</v>
      </c>
      <c r="C55" s="31" t="s">
        <v>38</v>
      </c>
      <c r="D55" s="32">
        <f>D42+D53</f>
        <v>204</v>
      </c>
      <c r="E55" s="32">
        <f>E42+E53</f>
        <v>174.65584100824043</v>
      </c>
      <c r="F55" s="34"/>
      <c r="G55" s="32">
        <f>G42+G53</f>
        <v>143</v>
      </c>
      <c r="H55" s="32">
        <f>H42+H53</f>
        <v>139.19849733397965</v>
      </c>
      <c r="I55" s="34"/>
      <c r="J55" s="32">
        <f>J42+J53</f>
        <v>135</v>
      </c>
      <c r="K55" s="32">
        <f>K42+K53</f>
        <v>74.585555016965571</v>
      </c>
    </row>
    <row r="56" spans="1:16" x14ac:dyDescent="0.2">
      <c r="A56" s="46">
        <v>49</v>
      </c>
      <c r="P56" s="43"/>
    </row>
    <row r="57" spans="1:16" x14ac:dyDescent="0.2">
      <c r="D57" s="44"/>
      <c r="E57" s="44"/>
      <c r="F57" s="44"/>
      <c r="G57" s="44"/>
      <c r="H57" s="44"/>
      <c r="I57" s="44"/>
      <c r="J57" s="44"/>
      <c r="K57" s="44"/>
      <c r="P57" s="43"/>
    </row>
    <row r="58" spans="1:16" x14ac:dyDescent="0.2">
      <c r="D58" s="44"/>
      <c r="E58" s="44"/>
      <c r="F58" s="44"/>
      <c r="G58" s="44"/>
      <c r="H58" s="44"/>
      <c r="I58" s="44"/>
      <c r="J58" s="44"/>
      <c r="K58" s="44"/>
      <c r="P58" s="43"/>
    </row>
    <row r="59" spans="1:16" x14ac:dyDescent="0.2">
      <c r="C59" s="1" t="s">
        <v>39</v>
      </c>
    </row>
    <row r="60" spans="1:16" x14ac:dyDescent="0.2">
      <c r="C60" s="1" t="s">
        <v>40</v>
      </c>
    </row>
  </sheetData>
  <mergeCells count="8">
    <mergeCell ref="D33:E33"/>
    <mergeCell ref="G33:H33"/>
    <mergeCell ref="J33:K33"/>
    <mergeCell ref="A1:K1"/>
    <mergeCell ref="A2:K2"/>
    <mergeCell ref="A3:K3"/>
    <mergeCell ref="D6:E6"/>
    <mergeCell ref="G6:H6"/>
  </mergeCells>
  <printOptions horizontalCentered="1"/>
  <pageMargins left="0.7" right="0.7" top="0.75" bottom="0.75" header="0.3" footer="0.3"/>
  <pageSetup scale="55" orientation="portrait" r:id="rId1"/>
  <headerFooter>
    <oddHeader>&amp;R&amp;"Arial,Bold"&amp;10YECL 2013-2015 GRA Compliance Filing
DSM Attachment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DSM Attachment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2014-05-26T16:55:49Z</dcterms:modified>
</cp:coreProperties>
</file>