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harepoint.yec.yk.ca/Departments/Finance/Gnwkp/Corporate Accounting/Rates and Riders/Rider F/Rider F - Quarterly Filings to YUB/"/>
    </mc:Choice>
  </mc:AlternateContent>
  <bookViews>
    <workbookView xWindow="0" yWindow="0" windowWidth="28800" windowHeight="1092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Table'!$A$1:$S$118</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S124" i="2" l="1"/>
  <c r="Q124" i="2"/>
  <c r="P124" i="2"/>
  <c r="O124" i="2"/>
  <c r="Q123" i="2"/>
  <c r="P123" i="2"/>
  <c r="O123" i="2"/>
  <c r="S123" i="2" s="1"/>
  <c r="B123" i="2"/>
  <c r="Q122" i="2"/>
  <c r="P122" i="2"/>
  <c r="O122" i="2"/>
  <c r="K122" i="2" s="1"/>
  <c r="F122" i="2" l="1"/>
  <c r="G122" i="2" s="1"/>
  <c r="M122" i="2"/>
  <c r="S122" i="2"/>
  <c r="R122" i="2"/>
  <c r="R123" i="2" s="1"/>
  <c r="R124" i="2" s="1"/>
  <c r="S121" i="2"/>
  <c r="Q121" i="2"/>
  <c r="P121" i="2"/>
  <c r="O121" i="2"/>
  <c r="Q120" i="2"/>
  <c r="P120" i="2"/>
  <c r="O120" i="2"/>
  <c r="S120" i="2" s="1"/>
  <c r="R119" i="2"/>
  <c r="R120" i="2" s="1"/>
  <c r="R121" i="2" s="1"/>
  <c r="Q119" i="2"/>
  <c r="P119" i="2"/>
  <c r="O119" i="2"/>
  <c r="S119" i="2" s="1"/>
  <c r="K119" i="2"/>
  <c r="F119" i="2" s="1"/>
  <c r="G119" i="2" s="1"/>
  <c r="K123" i="2" l="1"/>
  <c r="F123" i="2" s="1"/>
  <c r="M123" i="2"/>
  <c r="G123" i="2"/>
  <c r="M119" i="2"/>
  <c r="Q118" i="2"/>
  <c r="S118" i="2" s="1"/>
  <c r="P118" i="2"/>
  <c r="O118" i="2"/>
  <c r="Q117" i="2"/>
  <c r="P117" i="2"/>
  <c r="B117" i="2"/>
  <c r="O117" i="2" s="1"/>
  <c r="S117" i="2" s="1"/>
  <c r="Q116" i="2"/>
  <c r="P116" i="2"/>
  <c r="O116" i="2"/>
  <c r="K124" i="2" l="1"/>
  <c r="F124" i="2" s="1"/>
  <c r="G124" i="2" s="1"/>
  <c r="K120" i="2"/>
  <c r="F120" i="2" s="1"/>
  <c r="G120" i="2" s="1"/>
  <c r="S116" i="2"/>
  <c r="Q115" i="2"/>
  <c r="P115" i="2"/>
  <c r="B115" i="2"/>
  <c r="O115" i="2" s="1"/>
  <c r="S115" i="2" s="1"/>
  <c r="Q114" i="2"/>
  <c r="P114" i="2"/>
  <c r="B114" i="2"/>
  <c r="O114" i="2" s="1"/>
  <c r="S114" i="2" s="1"/>
  <c r="Q113" i="2"/>
  <c r="P113" i="2"/>
  <c r="O113" i="2"/>
  <c r="M124" i="2" l="1"/>
  <c r="M120" i="2"/>
  <c r="S113" i="2"/>
  <c r="Q112" i="2"/>
  <c r="P112" i="2"/>
  <c r="O112" i="2"/>
  <c r="S112" i="2" s="1"/>
  <c r="Q111" i="2"/>
  <c r="P111" i="2"/>
  <c r="O111" i="2"/>
  <c r="Q110" i="2"/>
  <c r="P110" i="2"/>
  <c r="O110" i="2"/>
  <c r="M121" i="2" l="1"/>
  <c r="K121" i="2"/>
  <c r="F121" i="2" s="1"/>
  <c r="G121" i="2" s="1"/>
  <c r="S111" i="2"/>
  <c r="S110" i="2"/>
  <c r="Q109" i="2"/>
  <c r="P109" i="2"/>
  <c r="O109" i="2"/>
  <c r="S109" i="2" s="1"/>
  <c r="S108" i="2"/>
  <c r="Q108" i="2"/>
  <c r="P108" i="2"/>
  <c r="O108" i="2"/>
  <c r="Q107" i="2"/>
  <c r="P107" i="2"/>
  <c r="O107" i="2"/>
  <c r="S107" i="2" s="1"/>
  <c r="S106" i="2"/>
  <c r="Q106" i="2"/>
  <c r="P106" i="2"/>
  <c r="O106" i="2"/>
  <c r="F106" i="2"/>
  <c r="Q105" i="2"/>
  <c r="P105" i="2"/>
  <c r="O105" i="2"/>
  <c r="S105" i="2" s="1"/>
  <c r="F105" i="2"/>
  <c r="Q104" i="2"/>
  <c r="P104" i="2"/>
  <c r="O104" i="2"/>
  <c r="S104" i="2" s="1"/>
  <c r="F104" i="2"/>
  <c r="Q103" i="2"/>
  <c r="S103" i="2" s="1"/>
  <c r="P103" i="2"/>
  <c r="O103" i="2"/>
  <c r="F103" i="2"/>
  <c r="Q102" i="2"/>
  <c r="P102" i="2"/>
  <c r="O102" i="2"/>
  <c r="S102" i="2" s="1"/>
  <c r="F102" i="2"/>
  <c r="P101" i="2"/>
  <c r="O101" i="2"/>
  <c r="F101" i="2"/>
  <c r="E101" i="2"/>
  <c r="D101" i="2"/>
  <c r="Q100" i="2"/>
  <c r="P100" i="2"/>
  <c r="O100" i="2"/>
  <c r="S100" i="2" s="1"/>
  <c r="F100" i="2"/>
  <c r="Q99" i="2"/>
  <c r="P99" i="2"/>
  <c r="F99" i="2"/>
  <c r="B99" i="2"/>
  <c r="O99" i="2" s="1"/>
  <c r="S99" i="2" s="1"/>
  <c r="Q98" i="2"/>
  <c r="P98" i="2"/>
  <c r="O98" i="2"/>
  <c r="S98" i="2" s="1"/>
  <c r="F98" i="2"/>
  <c r="Q97" i="2"/>
  <c r="P97" i="2"/>
  <c r="O97" i="2"/>
  <c r="S97" i="2" s="1"/>
  <c r="F97" i="2"/>
  <c r="Q96" i="2"/>
  <c r="P96" i="2"/>
  <c r="O96" i="2"/>
  <c r="S96" i="2" s="1"/>
  <c r="F96" i="2"/>
  <c r="B96" i="2"/>
  <c r="P95" i="2"/>
  <c r="O95" i="2"/>
  <c r="F95" i="2"/>
  <c r="D95" i="2"/>
  <c r="Q95" i="2" s="1"/>
  <c r="Q94" i="2"/>
  <c r="P94" i="2"/>
  <c r="O94" i="2"/>
  <c r="F94" i="2"/>
  <c r="D94" i="2"/>
  <c r="Q93" i="2"/>
  <c r="P93" i="2"/>
  <c r="O93" i="2"/>
  <c r="S93" i="2" s="1"/>
  <c r="F93" i="2"/>
  <c r="Q92" i="2"/>
  <c r="P92" i="2"/>
  <c r="O92" i="2"/>
  <c r="F92" i="2"/>
  <c r="Q91" i="2"/>
  <c r="P91" i="2"/>
  <c r="O91" i="2"/>
  <c r="S91" i="2" s="1"/>
  <c r="F91" i="2"/>
  <c r="D91" i="2"/>
  <c r="Q90" i="2"/>
  <c r="P90" i="2"/>
  <c r="O90" i="2"/>
  <c r="F90" i="2"/>
  <c r="Q101" i="2" l="1"/>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s="1"/>
  <c r="M83" i="2" l="1"/>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c r="K113" i="2" l="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<sst xmlns="http://schemas.openxmlformats.org/spreadsheetml/2006/main" count="55" uniqueCount="27">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</sst>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 #,##0.00_);_(* \(#,##0.00\);_(* &quot;-&quot;??_);_(@_)"/>
    <numFmt numFmtId="166" formatCode="_(* #,##0_);_(* \(#,##0\);_(* &quot;-&quot;??_);_(@_)"/>
    <numFmt numFmtId="167" formatCode="_(* #,##0.0000_);_(* \(#,##0.0000\);_(* &quot;-&quot;??_);_(@_)"/>
    <numFmt numFmtId="168"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165" fontId="2" fillId="0" borderId="0" applyFont="0" applyFill="0" applyBorder="0" applyAlignment="0" applyProtection="0"/>
    <xf numFmtId="165" fontId="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165" fontId="4" fillId="0" borderId="0" xfId="1" applyFont="1" applyFill="1"/>
    <xf numFmtId="166" fontId="4" fillId="0" borderId="0" xfId="1" applyNumberFormat="1" applyFont="1" applyFill="1"/>
    <xf numFmtId="166" fontId="4" fillId="0" borderId="0" xfId="0" applyNumberFormat="1" applyFont="1" applyFill="1"/>
    <xf numFmtId="0" fontId="4" fillId="0" borderId="0" xfId="0" applyFont="1" applyFill="1"/>
    <xf numFmtId="166" fontId="4" fillId="2" borderId="0" xfId="0" applyNumberFormat="1" applyFont="1" applyFill="1"/>
    <xf numFmtId="165" fontId="4" fillId="2" borderId="0" xfId="1" applyNumberFormat="1" applyFont="1" applyFill="1"/>
    <xf numFmtId="166" fontId="4" fillId="2" borderId="0" xfId="1" applyNumberFormat="1" applyFont="1" applyFill="1"/>
    <xf numFmtId="166" fontId="2" fillId="0" borderId="0" xfId="0" applyNumberFormat="1" applyFont="1"/>
    <xf numFmtId="165" fontId="4" fillId="0" borderId="0" xfId="0" applyNumberFormat="1" applyFont="1" applyFill="1"/>
    <xf numFmtId="17" fontId="2" fillId="0" borderId="0" xfId="0" applyNumberFormat="1" applyFont="1" applyFill="1"/>
    <xf numFmtId="165" fontId="2" fillId="0" borderId="0" xfId="1" applyFont="1" applyFill="1"/>
    <xf numFmtId="166" fontId="2" fillId="0" borderId="0" xfId="1" applyNumberFormat="1" applyFont="1" applyFill="1"/>
    <xf numFmtId="166" fontId="2" fillId="0" borderId="0" xfId="0" applyNumberFormat="1" applyFont="1" applyFill="1"/>
    <xf numFmtId="165" fontId="2" fillId="0" borderId="0" xfId="1" applyNumberFormat="1" applyFont="1" applyFill="1"/>
    <xf numFmtId="0" fontId="2" fillId="0" borderId="0" xfId="0" applyFont="1" applyFill="1"/>
    <xf numFmtId="166" fontId="2" fillId="2" borderId="0" xfId="0" applyNumberFormat="1" applyFont="1" applyFill="1"/>
    <xf numFmtId="165" fontId="2" fillId="2" borderId="0" xfId="1" applyNumberFormat="1" applyFont="1" applyFill="1"/>
    <xf numFmtId="166" fontId="2" fillId="2" borderId="0" xfId="1" applyNumberFormat="1" applyFont="1" applyFill="1"/>
    <xf numFmtId="165" fontId="2" fillId="0" borderId="0" xfId="0" applyNumberFormat="1" applyFont="1" applyFill="1"/>
    <xf numFmtId="17" fontId="2" fillId="2" borderId="0" xfId="0" applyNumberFormat="1" applyFont="1" applyFill="1"/>
    <xf numFmtId="165" fontId="2" fillId="2" borderId="0" xfId="1" applyFont="1" applyFill="1"/>
    <xf numFmtId="0" fontId="2" fillId="2" borderId="0" xfId="0" applyFont="1" applyFill="1"/>
    <xf numFmtId="165" fontId="2" fillId="2" borderId="0" xfId="0" applyNumberFormat="1" applyFont="1" applyFill="1"/>
    <xf numFmtId="17" fontId="4" fillId="2" borderId="0" xfId="0" applyNumberFormat="1" applyFont="1" applyFill="1"/>
    <xf numFmtId="166" fontId="4" fillId="0" borderId="0" xfId="0" applyNumberFormat="1" applyFont="1"/>
    <xf numFmtId="165" fontId="4" fillId="2" borderId="0" xfId="0" applyNumberFormat="1" applyFont="1" applyFill="1"/>
    <xf numFmtId="0" fontId="4" fillId="2" borderId="0" xfId="0" applyFont="1" applyFill="1"/>
    <xf numFmtId="166" fontId="0" fillId="0" borderId="0" xfId="0" applyNumberFormat="1" applyFont="1" applyFill="1"/>
    <xf numFmtId="1" fontId="5" fillId="2" borderId="0" xfId="0" applyNumberFormat="1" applyFont="1" applyFill="1" applyAlignment="1">
      <alignment horizontal="left"/>
    </xf>
    <xf numFmtId="166" fontId="4" fillId="0" borderId="0" xfId="1" applyNumberFormat="1" applyFont="1" applyFill="1" applyAlignment="1">
      <alignment horizontal="right"/>
    </xf>
    <xf numFmtId="0" fontId="6" fillId="0" borderId="0" xfId="0" applyFont="1"/>
    <xf numFmtId="166" fontId="0" fillId="2" borderId="0" xfId="0" applyNumberFormat="1" applyFont="1" applyFill="1"/>
    <xf numFmtId="0" fontId="7" fillId="0" borderId="0" xfId="0" applyFont="1"/>
    <xf numFmtId="17" fontId="0" fillId="0" borderId="0" xfId="0" applyNumberFormat="1" applyFont="1" applyFill="1"/>
    <xf numFmtId="168" fontId="4" fillId="0" borderId="0" xfId="1" applyNumberFormat="1" applyFont="1" applyFill="1"/>
    <xf numFmtId="168" fontId="2" fillId="0" borderId="0" xfId="1" applyNumberFormat="1" applyFont="1" applyFill="1"/>
    <xf numFmtId="165" fontId="0" fillId="0" borderId="0" xfId="0" applyNumberFormat="1" applyFont="1" applyFill="1"/>
    <xf numFmtId="166" fontId="10" fillId="0" borderId="0" xfId="1" applyNumberFormat="1" applyFont="1"/>
    <xf numFmtId="166"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4"/>
  <sheetViews>
    <sheetView tabSelected="1" zoomScaleNormal="100" workbookViewId="0">
      <selection activeCell="D117" sqref="D117"/>
    </sheetView>
  </sheetViews>
  <sheetFormatPr defaultRowHeight="11.25" outlineLevelRow="3" outlineLevelCol="1" x14ac:dyDescent="0.2"/>
  <cols>
    <col min="1" max="1" width="10.140625" style="37" customWidth="1"/>
    <col min="2" max="2" width="14.5703125" style="37" customWidth="1" outlineLevel="1"/>
    <col min="3" max="3" width="13.28515625" style="37" customWidth="1" outlineLevel="1"/>
    <col min="4" max="5" width="12.140625" style="37" customWidth="1" outlineLevel="1"/>
    <col min="6" max="6" width="12.85546875" style="37" customWidth="1" outlineLevel="1"/>
    <col min="7" max="7" width="13" style="37" customWidth="1" outlineLevel="1"/>
    <col min="8" max="8" width="3.42578125" style="37" customWidth="1" outlineLevel="1"/>
    <col min="9" max="9" width="14.140625" style="37" customWidth="1" outlineLevel="1"/>
    <col min="10" max="10" width="12.7109375" style="37" customWidth="1" outlineLevel="1"/>
    <col min="11" max="12" width="12.42578125" style="37" customWidth="1" outlineLevel="1"/>
    <col min="13" max="13" width="12.28515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24</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B4" s="47" t="s">
        <v>2</v>
      </c>
      <c r="C4" s="48"/>
      <c r="D4" s="48"/>
      <c r="E4" s="48"/>
      <c r="F4" s="48"/>
      <c r="G4" s="49"/>
      <c r="I4" s="47" t="s">
        <v>20</v>
      </c>
      <c r="J4" s="48"/>
      <c r="K4" s="48"/>
      <c r="L4" s="48"/>
      <c r="M4" s="49"/>
      <c r="O4" s="47" t="s">
        <v>3</v>
      </c>
      <c r="P4" s="48"/>
      <c r="Q4" s="48"/>
      <c r="R4" s="48"/>
      <c r="S4" s="49"/>
    </row>
    <row r="5" spans="1:20" s="3" customFormat="1" ht="38.25" x14ac:dyDescent="0.2">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2.75" hidden="1" outlineLevel="2" x14ac:dyDescent="0.2">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75" hidden="1" outlineLevel="3" x14ac:dyDescent="0.2">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2.75" hidden="1" outlineLevel="2" collapsed="1" x14ac:dyDescent="0.2">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75" hidden="1" outlineLevel="3" x14ac:dyDescent="0.2">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2">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2">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2">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2">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2.75" hidden="1" outlineLevel="1" x14ac:dyDescent="0.2">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2.75" hidden="1" outlineLevel="1" collapsed="1" x14ac:dyDescent="0.2">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2.75" hidden="1" outlineLevel="1" x14ac:dyDescent="0.2">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2.75" hidden="1" outlineLevel="1" x14ac:dyDescent="0.2">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2.75" hidden="1" outlineLevel="1" x14ac:dyDescent="0.2">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2.75" hidden="1" outlineLevel="1" x14ac:dyDescent="0.2">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2.75" hidden="1" outlineLevel="1" x14ac:dyDescent="0.2">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2.75" hidden="1" outlineLevel="1" x14ac:dyDescent="0.2">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2.75" hidden="1" outlineLevel="1" x14ac:dyDescent="0.2">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2.75" hidden="1" outlineLevel="1" x14ac:dyDescent="0.2">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2.75" hidden="1" outlineLevel="1" x14ac:dyDescent="0.2">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2.75" hidden="1" outlineLevel="1" x14ac:dyDescent="0.2">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2.75" hidden="1" outlineLevel="1" x14ac:dyDescent="0.2">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2.75" hidden="1" outlineLevel="1" x14ac:dyDescent="0.2">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2.75" hidden="1" outlineLevel="2" collapsed="1" x14ac:dyDescent="0.2">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2.75" hidden="1" outlineLevel="2" x14ac:dyDescent="0.2">
      <c r="A61" s="30"/>
      <c r="B61" s="24"/>
      <c r="C61" s="18"/>
      <c r="D61" s="24"/>
      <c r="E61" s="18"/>
      <c r="F61" s="38"/>
      <c r="G61" s="8"/>
      <c r="H61" s="9"/>
      <c r="I61" s="18"/>
      <c r="J61" s="18"/>
      <c r="K61" s="9"/>
      <c r="L61" s="9"/>
      <c r="M61" s="8"/>
      <c r="N61" s="11"/>
      <c r="O61" s="24"/>
      <c r="P61" s="24"/>
      <c r="Q61" s="24"/>
      <c r="R61" s="13"/>
      <c r="S61" s="31"/>
    </row>
    <row r="62" spans="1:20" s="28" customFormat="1" ht="12.75" hidden="1" outlineLevel="2" x14ac:dyDescent="0.2">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2.75" hidden="1" outlineLevel="2" x14ac:dyDescent="0.2">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2.75" hidden="1" outlineLevel="2" x14ac:dyDescent="0.2">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2.75" hidden="1" outlineLevel="2" x14ac:dyDescent="0.2">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2.75" hidden="1" outlineLevel="2" x14ac:dyDescent="0.2">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2.75" hidden="1" outlineLevel="2" x14ac:dyDescent="0.2">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2.75" hidden="1" outlineLevel="2" x14ac:dyDescent="0.2">
      <c r="A68" s="40"/>
      <c r="B68" s="18"/>
      <c r="C68" s="18"/>
      <c r="D68" s="18"/>
      <c r="E68" s="18"/>
      <c r="F68" s="34"/>
      <c r="G68" s="18"/>
      <c r="H68" s="34"/>
      <c r="I68" s="18"/>
      <c r="J68" s="18"/>
      <c r="K68" s="34"/>
      <c r="L68" s="34"/>
      <c r="M68" s="8"/>
      <c r="N68" s="34"/>
      <c r="O68" s="18"/>
      <c r="P68" s="18"/>
      <c r="Q68" s="18"/>
      <c r="R68" s="8"/>
      <c r="S68" s="9"/>
    </row>
    <row r="69" spans="1:20" ht="12.75" hidden="1" outlineLevel="2" x14ac:dyDescent="0.2">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2.75" hidden="1" outlineLevel="2" x14ac:dyDescent="0.2">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2.75" hidden="1" outlineLevel="2" x14ac:dyDescent="0.2">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75" hidden="1" outlineLevel="2" x14ac:dyDescent="0.2">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24" si="55">+C72</f>
        <v>482.64</v>
      </c>
      <c r="Q72" s="18">
        <f t="shared" ref="Q72:Q76" si="56">+E72+J72+D72</f>
        <v>5.0599999999999996</v>
      </c>
      <c r="R72" s="18">
        <f>R71+O72+Q72+P72</f>
        <v>-979.86011624472746</v>
      </c>
      <c r="S72" s="19">
        <f t="shared" ref="S72:S74" si="57">SUM(O72:Q72)</f>
        <v>35468.03</v>
      </c>
    </row>
    <row r="73" spans="1:20" ht="12.75" hidden="1" outlineLevel="2" x14ac:dyDescent="0.2">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75" hidden="1" outlineLevel="2" x14ac:dyDescent="0.2">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75" hidden="1" outlineLevel="2" x14ac:dyDescent="0.2">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75" hidden="1" outlineLevel="2" x14ac:dyDescent="0.2">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2">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75" hidden="1" outlineLevel="1" x14ac:dyDescent="0.2">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75" hidden="1" outlineLevel="1" x14ac:dyDescent="0.2">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2.75" hidden="1" outlineLevel="1" x14ac:dyDescent="0.2">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75" hidden="1" outlineLevel="1" x14ac:dyDescent="0.2">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75" hidden="1" outlineLevel="1" x14ac:dyDescent="0.2">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75" hidden="1" outlineLevel="1" x14ac:dyDescent="0.2">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75" hidden="1" outlineLevel="1" x14ac:dyDescent="0.2">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75" hidden="1" outlineLevel="1" x14ac:dyDescent="0.2">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75" hidden="1" outlineLevel="1" x14ac:dyDescent="0.2">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75" hidden="1" outlineLevel="1" x14ac:dyDescent="0.2">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24" si="84">+E87+J87+D87</f>
        <v>-107600.52</v>
      </c>
      <c r="R87" s="18">
        <f t="shared" ref="R87:R94" si="85">R86+O87+Q87+P87</f>
        <v>658161.4698837552</v>
      </c>
      <c r="S87" s="19">
        <f t="shared" ref="S87:S95" si="86">SUM(O87:Q87)</f>
        <v>33104.559999999983</v>
      </c>
    </row>
    <row r="88" spans="1:19" ht="12.75" hidden="1" outlineLevel="1" x14ac:dyDescent="0.2">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2.75" hidden="1" outlineLevel="1" x14ac:dyDescent="0.2">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75" hidden="1" outlineLevel="1" x14ac:dyDescent="0.2">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75" hidden="1" outlineLevel="1" x14ac:dyDescent="0.2">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75" hidden="1" outlineLevel="1" x14ac:dyDescent="0.2">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75" hidden="1" outlineLevel="1" x14ac:dyDescent="0.2">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75" hidden="1" outlineLevel="1" x14ac:dyDescent="0.2">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75" hidden="1" outlineLevel="1" x14ac:dyDescent="0.2">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75" hidden="1" outlineLevel="1" x14ac:dyDescent="0.2">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75" hidden="1" outlineLevel="1" x14ac:dyDescent="0.2">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75" hidden="1" outlineLevel="1" x14ac:dyDescent="0.2">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75" hidden="1" outlineLevel="1" x14ac:dyDescent="0.2">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75" hidden="1" outlineLevel="1" x14ac:dyDescent="0.2">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2.75" collapsed="1" x14ac:dyDescent="0.2">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75" x14ac:dyDescent="0.2">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75" x14ac:dyDescent="0.2">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75" x14ac:dyDescent="0.2">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24" si="105">B104+I104</f>
        <v>72999.55</v>
      </c>
      <c r="P104" s="18">
        <f t="shared" si="55"/>
        <v>-1004.7</v>
      </c>
      <c r="Q104" s="18">
        <f t="shared" si="84"/>
        <v>-239893.38</v>
      </c>
      <c r="R104" s="18">
        <f>R103+O104+Q104+P104</f>
        <v>-1584672.7001162448</v>
      </c>
      <c r="S104" s="19">
        <f>SUM(O104:Q104)</f>
        <v>-167898.53</v>
      </c>
      <c r="T104" s="29"/>
    </row>
    <row r="105" spans="1:25" ht="12.75" x14ac:dyDescent="0.2">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75" x14ac:dyDescent="0.2">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2.75" x14ac:dyDescent="0.2">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2.75" x14ac:dyDescent="0.2">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75" x14ac:dyDescent="0.2">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24"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customHeight="1" x14ac:dyDescent="0.2">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75" x14ac:dyDescent="0.2">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75" x14ac:dyDescent="0.2">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75" x14ac:dyDescent="0.2">
      <c r="A113" s="40">
        <v>43039</v>
      </c>
      <c r="B113" s="18">
        <v>2473.11</v>
      </c>
      <c r="C113" s="18">
        <v>-10781.51</v>
      </c>
      <c r="D113" s="18">
        <v>-439.82</v>
      </c>
      <c r="E113" s="18">
        <v>-311.24</v>
      </c>
      <c r="F113" s="19">
        <f t="shared" ref="F113:F124"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24" si="110">R112+O113+Q113+P113</f>
        <v>38589.039883754856</v>
      </c>
      <c r="S113" s="19">
        <f t="shared" ref="S113:S124" si="111">SUM(O113:Q113)</f>
        <v>-28502.750000000004</v>
      </c>
    </row>
    <row r="114" spans="1:19" ht="12.75" x14ac:dyDescent="0.2">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2.75" x14ac:dyDescent="0.2">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75" x14ac:dyDescent="0.2">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75" x14ac:dyDescent="0.2">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75" x14ac:dyDescent="0.2">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75" x14ac:dyDescent="0.2">
      <c r="A119" s="40">
        <v>43220</v>
      </c>
      <c r="B119" s="18">
        <v>5160.8599999999997</v>
      </c>
      <c r="C119" s="18">
        <v>0</v>
      </c>
      <c r="D119" s="18">
        <v>-448.14</v>
      </c>
      <c r="E119" s="18">
        <v>-415.61</v>
      </c>
      <c r="F119" s="19">
        <f t="shared" si="107"/>
        <v>1066.9379316618038</v>
      </c>
      <c r="G119" s="18">
        <f>SUM(B119:F119)+G118</f>
        <v>22558.440728216545</v>
      </c>
      <c r="H119" s="19"/>
      <c r="I119" s="18">
        <v>-95019.95</v>
      </c>
      <c r="J119" s="18">
        <v>-3651.11</v>
      </c>
      <c r="K119" s="19">
        <f t="shared" si="106"/>
        <v>-1066.9379316618038</v>
      </c>
      <c r="L119" s="19"/>
      <c r="M119" s="18">
        <f t="shared" ref="M119:M121" si="117">SUM(I119:K119)+M118</f>
        <v>-523809.67584446125</v>
      </c>
      <c r="N119" s="19"/>
      <c r="O119" s="18">
        <f t="shared" si="105"/>
        <v>-89859.09</v>
      </c>
      <c r="P119" s="18">
        <f t="shared" si="55"/>
        <v>0</v>
      </c>
      <c r="Q119" s="18">
        <f t="shared" si="84"/>
        <v>-4514.8600000000006</v>
      </c>
      <c r="R119" s="18">
        <f t="shared" si="110"/>
        <v>-501251.23511624511</v>
      </c>
      <c r="S119" s="19">
        <f t="shared" si="111"/>
        <v>-94373.95</v>
      </c>
    </row>
    <row r="120" spans="1:19" ht="12.75" x14ac:dyDescent="0.2">
      <c r="A120" s="40">
        <v>43251</v>
      </c>
      <c r="B120" s="18">
        <v>959.11</v>
      </c>
      <c r="C120" s="18">
        <v>0</v>
      </c>
      <c r="D120" s="18">
        <v>-360.36</v>
      </c>
      <c r="E120" s="18">
        <v>-332.36</v>
      </c>
      <c r="F120" s="19">
        <f t="shared" si="107"/>
        <v>824.6042210227406</v>
      </c>
      <c r="G120" s="18">
        <f t="shared" ref="G120:G121" si="118">SUM(B120:F120)+G119</f>
        <v>23649.434949239287</v>
      </c>
      <c r="H120" s="19"/>
      <c r="I120" s="18">
        <v>-92488.82</v>
      </c>
      <c r="J120" s="18">
        <v>-2631.54</v>
      </c>
      <c r="K120" s="19">
        <f t="shared" si="106"/>
        <v>-824.6042210227406</v>
      </c>
      <c r="L120" s="19"/>
      <c r="M120" s="18">
        <f t="shared" si="117"/>
        <v>-619754.64006548398</v>
      </c>
      <c r="N120" s="19"/>
      <c r="O120" s="18">
        <f t="shared" si="105"/>
        <v>-91529.71</v>
      </c>
      <c r="P120" s="18">
        <f t="shared" si="55"/>
        <v>0</v>
      </c>
      <c r="Q120" s="18">
        <f t="shared" si="84"/>
        <v>-3324.26</v>
      </c>
      <c r="R120" s="18">
        <f t="shared" si="110"/>
        <v>-596105.20511624508</v>
      </c>
      <c r="S120" s="19">
        <f t="shared" si="111"/>
        <v>-94853.97</v>
      </c>
    </row>
    <row r="121" spans="1:19" ht="12.75" x14ac:dyDescent="0.2">
      <c r="A121" s="40">
        <v>43281</v>
      </c>
      <c r="B121" s="18">
        <v>2904.93</v>
      </c>
      <c r="C121" s="18">
        <v>-84.33</v>
      </c>
      <c r="D121" s="18">
        <v>-302.14999999999998</v>
      </c>
      <c r="E121" s="18">
        <v>-354.83</v>
      </c>
      <c r="F121" s="19">
        <f t="shared" si="107"/>
        <v>781.64044145323669</v>
      </c>
      <c r="G121" s="18">
        <f t="shared" si="118"/>
        <v>26594.695390692523</v>
      </c>
      <c r="H121" s="19"/>
      <c r="I121" s="18">
        <v>-87024.46</v>
      </c>
      <c r="J121" s="18">
        <v>-2536.36</v>
      </c>
      <c r="K121" s="19">
        <f t="shared" si="106"/>
        <v>-781.64044145323669</v>
      </c>
      <c r="L121" s="19"/>
      <c r="M121" s="18">
        <f t="shared" si="117"/>
        <v>-710097.10050693725</v>
      </c>
      <c r="N121" s="19"/>
      <c r="O121" s="18">
        <f t="shared" si="105"/>
        <v>-84119.530000000013</v>
      </c>
      <c r="P121" s="18">
        <f t="shared" si="55"/>
        <v>-84.33</v>
      </c>
      <c r="Q121" s="18">
        <f t="shared" si="84"/>
        <v>-3193.34</v>
      </c>
      <c r="R121" s="18">
        <f t="shared" si="110"/>
        <v>-683502.40511624503</v>
      </c>
      <c r="S121" s="19">
        <f t="shared" si="111"/>
        <v>-87397.200000000012</v>
      </c>
    </row>
    <row r="122" spans="1:19" ht="12.75" x14ac:dyDescent="0.2">
      <c r="A122" s="40">
        <v>43312</v>
      </c>
      <c r="B122" s="18">
        <v>2537.14</v>
      </c>
      <c r="C122" s="18">
        <v>-124.32</v>
      </c>
      <c r="D122" s="18">
        <v>-345.58</v>
      </c>
      <c r="E122" s="18">
        <v>-337.81</v>
      </c>
      <c r="F122" s="19">
        <f t="shared" si="107"/>
        <v>802.56672156944524</v>
      </c>
      <c r="G122" s="18">
        <f t="shared" ref="G122" si="119">SUM(B122:F122)+G121</f>
        <v>29126.692112261968</v>
      </c>
      <c r="H122" s="19"/>
      <c r="I122" s="18">
        <v>-76996.62</v>
      </c>
      <c r="J122" s="18">
        <v>-2417.39</v>
      </c>
      <c r="K122" s="19">
        <f t="shared" si="106"/>
        <v>-802.56672156944524</v>
      </c>
      <c r="L122" s="19"/>
      <c r="M122" s="18">
        <f t="shared" ref="M122:M124" si="120">SUM(I122:K122)+M121</f>
        <v>-790313.67722850665</v>
      </c>
      <c r="N122" s="19"/>
      <c r="O122" s="18">
        <f t="shared" si="105"/>
        <v>-74459.48</v>
      </c>
      <c r="P122" s="18">
        <f t="shared" si="55"/>
        <v>-124.32</v>
      </c>
      <c r="Q122" s="18">
        <f t="shared" si="84"/>
        <v>-3100.7799999999997</v>
      </c>
      <c r="R122" s="18">
        <f t="shared" si="110"/>
        <v>-761186.98511624499</v>
      </c>
      <c r="S122" s="19">
        <f t="shared" si="111"/>
        <v>-77684.58</v>
      </c>
    </row>
    <row r="123" spans="1:19" ht="12.75" x14ac:dyDescent="0.2">
      <c r="A123" s="40">
        <v>43343</v>
      </c>
      <c r="B123" s="18">
        <f>280.02-1619.9</f>
        <v>-1339.88</v>
      </c>
      <c r="C123" s="18">
        <v>-1006.32</v>
      </c>
      <c r="D123" s="18">
        <v>-340.96</v>
      </c>
      <c r="E123" s="18">
        <v>-356.25</v>
      </c>
      <c r="F123" s="19">
        <f t="shared" si="107"/>
        <v>796.46078811600319</v>
      </c>
      <c r="G123" s="18">
        <f t="shared" ref="G123" si="121">SUM(B123:F123)+G122</f>
        <v>26879.742900377969</v>
      </c>
      <c r="H123" s="19"/>
      <c r="I123" s="18">
        <v>-81577.990000000005</v>
      </c>
      <c r="J123" s="18">
        <v>-2317.8200000000002</v>
      </c>
      <c r="K123" s="19">
        <f t="shared" si="106"/>
        <v>-796.46078811600319</v>
      </c>
      <c r="L123" s="19"/>
      <c r="M123" s="18">
        <f t="shared" si="120"/>
        <v>-875005.94801662269</v>
      </c>
      <c r="N123" s="19"/>
      <c r="O123" s="18">
        <f t="shared" si="105"/>
        <v>-82917.87000000001</v>
      </c>
      <c r="P123" s="18">
        <f t="shared" si="55"/>
        <v>-1006.32</v>
      </c>
      <c r="Q123" s="18">
        <f t="shared" si="84"/>
        <v>-3015.03</v>
      </c>
      <c r="R123" s="18">
        <f t="shared" si="110"/>
        <v>-848126.20511624496</v>
      </c>
      <c r="S123" s="19">
        <f t="shared" si="111"/>
        <v>-86939.220000000016</v>
      </c>
    </row>
    <row r="124" spans="1:19" ht="12.75" x14ac:dyDescent="0.2">
      <c r="A124" s="40">
        <v>43373</v>
      </c>
      <c r="B124" s="18">
        <v>51.42</v>
      </c>
      <c r="C124" s="18">
        <v>-520.48</v>
      </c>
      <c r="D124" s="18">
        <v>-333.56</v>
      </c>
      <c r="E124" s="18">
        <v>-404.97</v>
      </c>
      <c r="F124" s="19">
        <f t="shared" si="107"/>
        <v>834.9869241174124</v>
      </c>
      <c r="G124" s="18">
        <f t="shared" ref="G124" si="122">SUM(B124:F124)+G123</f>
        <v>26507.139824495382</v>
      </c>
      <c r="H124" s="19"/>
      <c r="I124" s="18">
        <v>-89545.43</v>
      </c>
      <c r="J124" s="18">
        <v>-2619.66</v>
      </c>
      <c r="K124" s="19">
        <f t="shared" si="106"/>
        <v>-834.9869241174124</v>
      </c>
      <c r="L124" s="19"/>
      <c r="M124" s="18">
        <f t="shared" si="120"/>
        <v>-968006.02494074008</v>
      </c>
      <c r="N124" s="19"/>
      <c r="O124" s="18">
        <f t="shared" si="105"/>
        <v>-89494.01</v>
      </c>
      <c r="P124" s="18">
        <f t="shared" si="55"/>
        <v>-520.48</v>
      </c>
      <c r="Q124" s="18">
        <f t="shared" si="84"/>
        <v>-3358.19</v>
      </c>
      <c r="R124" s="18">
        <f t="shared" si="110"/>
        <v>-941498.8851162449</v>
      </c>
      <c r="S124" s="19">
        <f t="shared" si="111"/>
        <v>-93372.68</v>
      </c>
    </row>
  </sheetData>
  <mergeCells count="5">
    <mergeCell ref="A1:S1"/>
    <mergeCell ref="A2:S2"/>
    <mergeCell ref="B4:G4"/>
    <mergeCell ref="I4:M4"/>
    <mergeCell ref="O4:S4"/>
  </mergeCells>
  <pageMargins left="0.1" right="0.1" top="0.51" bottom="1" header="0.28999999999999998" footer="0.5"/>
  <pageSetup scale="61" orientation="landscape"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RowHeight="11.25" outlineLevelRow="3" outlineLevelCol="1" x14ac:dyDescent="0.2"/>
  <cols>
    <col min="1" max="1" width="10.140625" style="37" customWidth="1"/>
    <col min="2" max="2" width="2.7109375" style="37" customWidth="1"/>
    <col min="3" max="3" width="14.5703125" style="37" customWidth="1" outlineLevel="1"/>
    <col min="4" max="4" width="13.28515625" style="37" customWidth="1" outlineLevel="1"/>
    <col min="5" max="6" width="12.140625" style="37" customWidth="1" outlineLevel="1"/>
    <col min="7" max="7" width="12.85546875" style="37" customWidth="1" outlineLevel="1"/>
    <col min="8" max="8" width="13" style="37" customWidth="1" outlineLevel="1"/>
    <col min="9" max="9" width="3.42578125" style="37" customWidth="1" outlineLevel="1"/>
    <col min="10" max="10" width="14.140625" style="37" customWidth="1" outlineLevel="1"/>
    <col min="11" max="11" width="12.7109375" style="37" customWidth="1" outlineLevel="1"/>
    <col min="12" max="12" width="12.42578125" style="37" customWidth="1" outlineLevel="1"/>
    <col min="13" max="13" width="12.140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0</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C4" s="47" t="s">
        <v>2</v>
      </c>
      <c r="D4" s="48"/>
      <c r="E4" s="48"/>
      <c r="F4" s="48"/>
      <c r="G4" s="48"/>
      <c r="H4" s="49"/>
      <c r="J4" s="47" t="s">
        <v>20</v>
      </c>
      <c r="K4" s="48"/>
      <c r="L4" s="48"/>
      <c r="M4" s="49"/>
      <c r="O4" s="47" t="s">
        <v>3</v>
      </c>
      <c r="P4" s="48"/>
      <c r="Q4" s="48"/>
      <c r="R4" s="48"/>
      <c r="S4" s="49"/>
    </row>
    <row r="5" spans="1:20" s="3" customFormat="1" ht="38.25" x14ac:dyDescent="0.2">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2.75" hidden="1" outlineLevel="2" x14ac:dyDescent="0.2">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75" hidden="1" outlineLevel="3" x14ac:dyDescent="0.2">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2.75" hidden="1" outlineLevel="2" collapsed="1" x14ac:dyDescent="0.2">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75" hidden="1" outlineLevel="3" x14ac:dyDescent="0.2">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2">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2">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2">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2">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2.75" hidden="1" outlineLevel="1" x14ac:dyDescent="0.2">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2.75" hidden="1" outlineLevel="1" collapsed="1" x14ac:dyDescent="0.2">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2.75" hidden="1" outlineLevel="1" x14ac:dyDescent="0.2">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2.75" hidden="1" outlineLevel="1" x14ac:dyDescent="0.2">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2.75" hidden="1" outlineLevel="1" x14ac:dyDescent="0.2">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2.75" hidden="1" outlineLevel="1" x14ac:dyDescent="0.2">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2.75" hidden="1" outlineLevel="1" x14ac:dyDescent="0.2">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2.75" hidden="1" outlineLevel="1" x14ac:dyDescent="0.2">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2.75" hidden="1" outlineLevel="1" x14ac:dyDescent="0.2">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2.75" hidden="1" outlineLevel="1" x14ac:dyDescent="0.2">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2.75" hidden="1" outlineLevel="1" x14ac:dyDescent="0.2">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2.75" hidden="1" outlineLevel="1" x14ac:dyDescent="0.2">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2.75" hidden="1" outlineLevel="1" x14ac:dyDescent="0.2">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2.75" hidden="1" outlineLevel="1" x14ac:dyDescent="0.2">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2.75" collapsed="1" x14ac:dyDescent="0.2">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2.75" x14ac:dyDescent="0.2">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2.75" x14ac:dyDescent="0.2">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75" x14ac:dyDescent="0.2">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2.75" x14ac:dyDescent="0.2">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2.75" x14ac:dyDescent="0.2">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2.75" x14ac:dyDescent="0.2">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x14ac:dyDescent="0.2">
      <c r="C69" s="39" t="s">
        <v>18</v>
      </c>
    </row>
    <row r="70" spans="1:19" ht="41.25" customHeight="1" x14ac:dyDescent="0.2">
      <c r="C70" s="50" t="s">
        <v>19</v>
      </c>
      <c r="D70" s="50"/>
      <c r="E70" s="50"/>
      <c r="F70" s="50"/>
      <c r="G70" s="50"/>
      <c r="H70" s="50"/>
      <c r="I70" s="50"/>
      <c r="J70" s="50"/>
      <c r="K70" s="50"/>
      <c r="L70" s="50"/>
      <c r="M70" s="50"/>
    </row>
    <row r="71" spans="1:19" ht="14.25" x14ac:dyDescent="0.2">
      <c r="C71" s="35"/>
    </row>
    <row r="72" spans="1:19" ht="14.25" x14ac:dyDescent="0.2">
      <c r="C72" s="35"/>
    </row>
    <row r="73" spans="1:19" ht="14.25" x14ac:dyDescent="0.2">
      <c r="C73" s="35"/>
    </row>
    <row r="74" spans="1:19" ht="14.25" x14ac:dyDescent="0.2">
      <c r="C74" s="35"/>
    </row>
    <row r="75" spans="1:19" ht="14.25" x14ac:dyDescent="0.2">
      <c r="C75" s="35"/>
    </row>
    <row r="76" spans="1:19" ht="14.25" x14ac:dyDescent="0.2">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E796E-D6BE-445E-98C6-AD1D62D13A68}">
  <ds:schemaRefs>
    <ds:schemaRef ds:uri="http://purl.org/dc/terms/"/>
    <ds:schemaRef ds:uri="ebfaebbf-4320-422c-ac1d-4cb4d6876cb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38881C0-6DF5-49E8-8DB4-E30FE6758C58}">
  <ds:schemaRefs>
    <ds:schemaRef ds:uri="http://schemas.microsoft.com/sharepoint/events"/>
  </ds:schemaRefs>
</ds:datastoreItem>
</file>

<file path=customXml/itemProps4.xml><?xml version="1.0" encoding="utf-8"?>
<ds:datastoreItem xmlns:ds="http://schemas.openxmlformats.org/officeDocument/2006/customXml" ds:itemID="{29A5C3DA-4AB2-4563-B37F-EC472EF221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cp:lastPrinted>2018-10-10T23:24:17Z</cp:lastPrinted>
  <dcterms:created xsi:type="dcterms:W3CDTF">2014-04-03T21:06:53Z</dcterms:created>
  <dcterms:modified xsi:type="dcterms:W3CDTF">2018-10-10T23:24:20Z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