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filterPrivacy="1" defaultThemeVersion="124226"/>
  <xr:revisionPtr revIDLastSave="0" documentId="13_ncr:1_{6A212522-DEF4-4C2A-85C9-0029CDB12F56}" xr6:coauthVersionLast="47" xr6:coauthVersionMax="47" xr10:uidLastSave="{00000000-0000-0000-0000-000000000000}"/>
  <bookViews>
    <workbookView xWindow="33720" yWindow="-7395" windowWidth="29040" windowHeight="15840" xr2:uid="{00000000-000D-0000-FFFF-FFFF00000000}"/>
  </bookViews>
  <sheets>
    <sheet name="Attachment 6" sheetId="1" r:id="rId1"/>
  </sheets>
  <definedNames>
    <definedName name="_xlnm.Print_Area" localSheetId="0">'Attachment 6'!$A$1:$R$59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7" i="1" l="1"/>
  <c r="G17" i="1"/>
  <c r="H17" i="1"/>
  <c r="J17" i="1"/>
  <c r="Q61" i="1" l="1"/>
  <c r="O44" i="1"/>
  <c r="O46" i="1" s="1"/>
  <c r="O19" i="1"/>
  <c r="O58" i="1"/>
  <c r="O31" i="1"/>
  <c r="O32" i="1" l="1"/>
  <c r="O59" i="1"/>
  <c r="H44" i="1"/>
  <c r="M57" i="1"/>
  <c r="J44" i="1"/>
  <c r="P30" i="1" a="1"/>
  <c r="P30" i="1" s="1"/>
  <c r="M17" i="1" l="1"/>
  <c r="M44" i="1"/>
  <c r="P17" i="1"/>
  <c r="L44" i="1"/>
  <c r="L17" i="1"/>
  <c r="K44" i="1"/>
  <c r="P57" i="1" a="1"/>
  <c r="P57" i="1" s="1"/>
  <c r="R57" i="1" s="1"/>
  <c r="N44" i="1"/>
  <c r="P44" i="1" l="1"/>
  <c r="K17" i="1"/>
  <c r="I31" i="1" l="1"/>
  <c r="I17" i="1"/>
  <c r="P58" i="1"/>
  <c r="N58" i="1"/>
  <c r="M58" i="1"/>
  <c r="L58" i="1"/>
  <c r="K58" i="1"/>
  <c r="J58" i="1"/>
  <c r="J59" i="1" s="1"/>
  <c r="I58" i="1"/>
  <c r="H58" i="1"/>
  <c r="G58" i="1"/>
  <c r="R56" i="1"/>
  <c r="R55" i="1"/>
  <c r="R54" i="1"/>
  <c r="R53" i="1"/>
  <c r="R52" i="1"/>
  <c r="R51" i="1"/>
  <c r="R50" i="1"/>
  <c r="R49" i="1"/>
  <c r="P46" i="1"/>
  <c r="N46" i="1"/>
  <c r="M46" i="1"/>
  <c r="L46" i="1"/>
  <c r="K46" i="1"/>
  <c r="J46" i="1"/>
  <c r="I46" i="1"/>
  <c r="H46" i="1"/>
  <c r="G46" i="1"/>
  <c r="R45" i="1"/>
  <c r="R44" i="1"/>
  <c r="G59" i="1" l="1"/>
  <c r="H59" i="1"/>
  <c r="I59" i="1"/>
  <c r="K59" i="1"/>
  <c r="P59" i="1"/>
  <c r="L59" i="1"/>
  <c r="M59" i="1"/>
  <c r="N59" i="1"/>
  <c r="R46" i="1"/>
  <c r="R58" i="1"/>
  <c r="P31" i="1" l="1"/>
  <c r="M31" i="1"/>
  <c r="L31" i="1"/>
  <c r="K31" i="1"/>
  <c r="J31" i="1"/>
  <c r="J32" i="1" s="1"/>
  <c r="H31" i="1"/>
  <c r="G31" i="1"/>
  <c r="R29" i="1"/>
  <c r="R28" i="1"/>
  <c r="R27" i="1"/>
  <c r="R26" i="1"/>
  <c r="R25" i="1"/>
  <c r="R24" i="1"/>
  <c r="R23" i="1"/>
  <c r="R22" i="1"/>
  <c r="P19" i="1"/>
  <c r="M19" i="1"/>
  <c r="L19" i="1"/>
  <c r="K19" i="1"/>
  <c r="I19" i="1"/>
  <c r="I32" i="1" s="1"/>
  <c r="H19" i="1"/>
  <c r="G19" i="1"/>
  <c r="R18" i="1"/>
  <c r="N17" i="1"/>
  <c r="N19" i="1" s="1"/>
  <c r="R30" i="1"/>
  <c r="N31" i="1"/>
  <c r="G32" i="1" l="1"/>
  <c r="H32" i="1"/>
  <c r="K32" i="1"/>
  <c r="P32" i="1"/>
  <c r="M32" i="1"/>
  <c r="L32" i="1"/>
  <c r="N32" i="1"/>
  <c r="R31" i="1"/>
  <c r="R17" i="1"/>
  <c r="R1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<sst xmlns="http://schemas.openxmlformats.org/spreadsheetml/2006/main" count="112" uniqueCount="55">
  <si>
    <t>Utility Revenue Requirement</t>
  </si>
  <si>
    <t>As Filed</t>
  </si>
  <si>
    <t>Updates</t>
  </si>
  <si>
    <t>YUB Directions</t>
  </si>
  <si>
    <t>Refiling</t>
  </si>
  <si>
    <t>Filing</t>
  </si>
  <si>
    <t>#2</t>
  </si>
  <si>
    <t>#5</t>
  </si>
  <si>
    <t>Update</t>
  </si>
  <si>
    <t>FTE</t>
  </si>
  <si>
    <t>Depreciation</t>
  </si>
  <si>
    <t>Reduction</t>
  </si>
  <si>
    <t>Costs</t>
  </si>
  <si>
    <t>Revenues</t>
  </si>
  <si>
    <t>Retail Revenues</t>
  </si>
  <si>
    <t>Other Revenue</t>
  </si>
  <si>
    <t>Total Revenues</t>
  </si>
  <si>
    <t>Purchase Power</t>
  </si>
  <si>
    <t>Fuel</t>
  </si>
  <si>
    <t>Operations and Maintenance</t>
  </si>
  <si>
    <t>Property Taxes</t>
  </si>
  <si>
    <t>Amortization of Contributions</t>
  </si>
  <si>
    <t>Amortization of Deferred Charges &amp; Credits</t>
  </si>
  <si>
    <t>Return on Rate Base</t>
  </si>
  <si>
    <t>Income Taxes</t>
  </si>
  <si>
    <t>Total Costs</t>
  </si>
  <si>
    <t>Line</t>
  </si>
  <si>
    <t>No.</t>
  </si>
  <si>
    <t>Non-Labour</t>
  </si>
  <si>
    <t>Inflation</t>
  </si>
  <si>
    <t>ATCO Electric Yukon (AEY)</t>
  </si>
  <si>
    <t>Power</t>
  </si>
  <si>
    <t>Purchase</t>
  </si>
  <si>
    <t>#3</t>
  </si>
  <si>
    <t>Sponsorships</t>
  </si>
  <si>
    <t>Head Office</t>
  </si>
  <si>
    <t>#6</t>
  </si>
  <si>
    <t>Net Salvage</t>
  </si>
  <si>
    <t>#31</t>
  </si>
  <si>
    <t>ARD</t>
  </si>
  <si>
    <t>#4</t>
  </si>
  <si>
    <t>#8 - #30</t>
  </si>
  <si>
    <t>#36 - #39</t>
  </si>
  <si>
    <t xml:space="preserve"> #41 - #44</t>
  </si>
  <si>
    <t>Capital</t>
  </si>
  <si>
    <t>Other</t>
  </si>
  <si>
    <t>Amort. Deferred</t>
  </si>
  <si>
    <t xml:space="preserve"> Charges Update</t>
  </si>
  <si>
    <t>Removal</t>
  </si>
  <si>
    <t>Mid Year</t>
  </si>
  <si>
    <t>Common Stock</t>
  </si>
  <si>
    <t>#34</t>
  </si>
  <si>
    <t>($000)</t>
  </si>
  <si>
    <t>Compliance Filing</t>
  </si>
  <si>
    <t>2023 - 2024 General Rate Application (GRA)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</si>
</sst>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1" formatCode="_(* #,##0_);_(* \(#,##0\);_(* &quot;-&quot;_);_(@_)"/>
    <numFmt numFmtId="43" formatCode="_(* #,##0.00_);_(* \(#,##0.00\);_(* &quot;-&quot;??_);_(@_)"/>
    <numFmt numFmtId="164" formatCode="_(* #,##0.0_);_(* \(#,##0.0\);_(* &quot;-&quot;??_);_(@_)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5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Continuous"/>
    </xf>
    <xf numFmtId="41" fontId="2" fillId="0" borderId="0" xfId="0" applyNumberFormat="1" applyFont="1" applyAlignment="1">
      <alignment horizontal="centerContinuous"/>
    </xf>
    <xf numFmtId="0" fontId="3" fillId="0" borderId="2" xfId="0" applyFont="1" applyBorder="1" applyAlignment="1">
      <alignment horizontal="center"/>
    </xf>
    <xf numFmtId="0" fontId="3" fillId="0" borderId="0" xfId="0" applyFont="1"/>
    <xf numFmtId="41" fontId="3" fillId="0" borderId="1" xfId="0" applyNumberFormat="1" applyFont="1" applyBorder="1" applyAlignment="1">
      <alignment horizontal="center"/>
    </xf>
    <xf numFmtId="41" fontId="2" fillId="0" borderId="0" xfId="0" applyNumberFormat="1" applyFont="1"/>
    <xf numFmtId="0" fontId="2" fillId="0" borderId="0" xfId="0" applyFont="1" applyAlignment="1">
      <alignment horizontal="center"/>
    </xf>
    <xf numFmtId="41" fontId="2" fillId="0" borderId="3" xfId="0" applyNumberFormat="1" applyFont="1" applyBorder="1"/>
    <xf numFmtId="41" fontId="3" fillId="0" borderId="3" xfId="0" applyNumberFormat="1" applyFont="1" applyBorder="1" applyAlignment="1">
      <alignment horizontal="center"/>
    </xf>
    <xf numFmtId="41" fontId="3" fillId="0" borderId="0" xfId="0" applyNumberFormat="1" applyFont="1" applyAlignment="1">
      <alignment horizontal="center"/>
    </xf>
    <xf numFmtId="0" fontId="2" fillId="0" borderId="0" xfId="0" applyFont="1" applyAlignment="1">
      <alignment horizontal="centerContinuous"/>
    </xf>
    <xf numFmtId="10" fontId="3" fillId="0" borderId="0" xfId="0" applyNumberFormat="1" applyFont="1" applyAlignment="1">
      <alignment horizontal="center"/>
    </xf>
    <xf numFmtId="0" fontId="2" fillId="0" borderId="0" xfId="0" applyFont="1" applyAlignment="1">
      <alignment horizontal="left" indent="1"/>
    </xf>
    <xf numFmtId="41" fontId="2" fillId="0" borderId="4" xfId="0" applyNumberFormat="1" applyFont="1" applyBorder="1"/>
    <xf numFmtId="41" fontId="2" fillId="0" borderId="2" xfId="0" applyNumberFormat="1" applyFont="1" applyBorder="1"/>
    <xf numFmtId="41" fontId="2" fillId="0" borderId="3" xfId="1" applyNumberFormat="1" applyFont="1" applyFill="1" applyBorder="1"/>
    <xf numFmtId="41" fontId="2" fillId="0" borderId="0" xfId="1" applyNumberFormat="1" applyFont="1" applyFill="1" applyBorder="1"/>
    <xf numFmtId="41" fontId="2" fillId="0" borderId="5" xfId="0" applyNumberFormat="1" applyFont="1" applyBorder="1"/>
    <xf numFmtId="41" fontId="2" fillId="0" borderId="6" xfId="0" applyNumberFormat="1" applyFont="1" applyBorder="1"/>
    <xf numFmtId="41" fontId="2" fillId="0" borderId="7" xfId="0" applyNumberFormat="1" applyFont="1" applyBorder="1"/>
    <xf numFmtId="41" fontId="3" fillId="0" borderId="2" xfId="0" applyNumberFormat="1" applyFont="1" applyBorder="1" applyAlignment="1">
      <alignment horizontal="center"/>
    </xf>
    <xf numFmtId="41" fontId="2" fillId="0" borderId="3" xfId="0" applyNumberFormat="1" applyFont="1" applyBorder="1" applyAlignment="1">
      <alignment horizontal="center"/>
    </xf>
    <xf numFmtId="0" fontId="3" fillId="0" borderId="4" xfId="0" quotePrefix="1" applyFont="1" applyBorder="1" applyAlignment="1">
      <alignment horizontal="center"/>
    </xf>
    <xf numFmtId="13" fontId="3" fillId="0" borderId="0" xfId="0" quotePrefix="1" applyNumberFormat="1" applyFont="1" applyAlignment="1">
      <alignment horizontal="center"/>
    </xf>
    <xf numFmtId="41" fontId="3" fillId="0" borderId="0" xfId="0" quotePrefix="1" applyNumberFormat="1" applyFont="1" applyAlignment="1">
      <alignment horizontal="center"/>
    </xf>
    <xf numFmtId="164" fontId="2" fillId="0" borderId="0" xfId="1" applyNumberFormat="1" applyFont="1" applyFill="1" applyBorder="1"/>
    <xf numFmtId="164" fontId="2" fillId="0" borderId="0" xfId="1" applyNumberFormat="1" applyFont="1"/>
    <xf numFmtId="41" fontId="2" fillId="0" borderId="0" xfId="1" applyNumberFormat="1" applyFont="1"/>
    <xf numFmtId="41" fontId="3" fillId="0" borderId="2" xfId="0" applyNumberFormat="1" applyFont="1" applyBorder="1" applyAlignment="1">
      <alignment horizontal="center"/>
    </xf>
    <xf numFmtId="0" fontId="0" fillId="0" borderId="2" xfId="0" applyBorder="1"/>
    <xf numFmtId="0" fontId="3" fillId="0" borderId="0" xfId="0" applyFont="1" applyAlignment="1">
      <alignment horizontal="center"/>
    </xf>
    <xf numFmtId="6" fontId="3" fillId="0" borderId="0" xfId="0" quotePrefix="1" applyNumberFormat="1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61"/>
  <sheetViews>
    <sheetView tabSelected="1" topLeftCell="B18" zoomScale="70" zoomScaleNormal="70" zoomScalePageLayoutView="50" workbookViewId="0">
      <selection activeCell="O30" sqref="O30"/>
    </sheetView>
  </sheetViews>
  <sheetFormatPr defaultColWidth="7.54296875" defaultRowHeight="15.5"/>
  <cols>
    <col min="1" max="1" width="7.54296875" style="1" bestFit="1" customWidth="1"/>
    <col min="2" max="2" width="51" style="1" customWidth="1"/>
    <col min="3" max="3" width="15.54296875" style="8" bestFit="1" customWidth="1"/>
    <col min="4" max="4" width="2.7265625" style="8" customWidth="1"/>
    <col min="5" max="5" width="15.54296875" style="8" bestFit="1" customWidth="1"/>
    <col min="6" max="6" width="2.7265625" style="8" customWidth="1"/>
    <col min="7" max="7" width="16.36328125" style="8" bestFit="1" customWidth="1"/>
    <col min="8" max="8" width="18.1796875" style="8" bestFit="1" customWidth="1"/>
    <col min="9" max="9" width="15.54296875" style="8" bestFit="1" customWidth="1"/>
    <col min="10" max="10" width="20.1796875" style="8" bestFit="1" customWidth="1"/>
    <col min="11" max="13" width="18.1796875" style="8" bestFit="1" customWidth="1"/>
    <col min="14" max="14" width="20.36328125" style="8" bestFit="1" customWidth="1"/>
    <col min="15" max="15" width="20.36328125" style="8" customWidth="1"/>
    <col min="16" max="16" width="21.81640625" style="8" bestFit="1" customWidth="1"/>
    <col min="17" max="17" width="2.7265625" style="8" customWidth="1"/>
    <col min="18" max="18" width="15" style="8" bestFit="1" customWidth="1"/>
    <col min="19" max="16384" width="7.54296875" style="1"/>
  </cols>
  <sheetData>
    <row r="1" spans="1:18">
      <c r="B1" s="33" t="s">
        <v>30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2" spans="1:18">
      <c r="B2" s="33" t="s">
        <v>54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</row>
    <row r="3" spans="1:18">
      <c r="B3" s="33" t="s">
        <v>53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</row>
    <row r="4" spans="1:18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1:18">
      <c r="B5" s="33" t="s">
        <v>0</v>
      </c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</row>
    <row r="6" spans="1:18">
      <c r="B6" s="34" t="s">
        <v>52</v>
      </c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</row>
    <row r="7" spans="1:18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6" thickBot="1">
      <c r="A8" s="2" t="s">
        <v>26</v>
      </c>
      <c r="B8" s="3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</row>
    <row r="9" spans="1:18">
      <c r="A9" s="5" t="s">
        <v>27</v>
      </c>
      <c r="B9" s="6"/>
      <c r="C9" s="7" t="s">
        <v>1</v>
      </c>
      <c r="E9" s="7" t="s">
        <v>2</v>
      </c>
      <c r="G9" s="31" t="s">
        <v>3</v>
      </c>
      <c r="H9" s="32"/>
      <c r="I9" s="32"/>
      <c r="J9" s="32"/>
      <c r="K9" s="32"/>
      <c r="L9" s="32"/>
      <c r="M9" s="32"/>
      <c r="N9" s="32"/>
      <c r="O9" s="32"/>
      <c r="P9" s="32"/>
      <c r="R9" s="7" t="s">
        <v>4</v>
      </c>
    </row>
    <row r="10" spans="1:18">
      <c r="A10" s="9">
        <v>1</v>
      </c>
      <c r="C10" s="10"/>
      <c r="E10" s="11" t="s">
        <v>5</v>
      </c>
      <c r="G10" s="12" t="s">
        <v>6</v>
      </c>
      <c r="H10" s="12" t="s">
        <v>33</v>
      </c>
      <c r="I10" s="12" t="s">
        <v>40</v>
      </c>
      <c r="J10" s="12" t="s">
        <v>7</v>
      </c>
      <c r="K10" s="12" t="s">
        <v>36</v>
      </c>
      <c r="L10" s="12" t="s">
        <v>41</v>
      </c>
      <c r="M10" s="12" t="s">
        <v>38</v>
      </c>
      <c r="N10" s="12" t="s">
        <v>42</v>
      </c>
      <c r="O10" s="12" t="s">
        <v>51</v>
      </c>
      <c r="P10" s="26" t="s">
        <v>45</v>
      </c>
      <c r="R10" s="11" t="s">
        <v>8</v>
      </c>
    </row>
    <row r="11" spans="1:18">
      <c r="A11" s="9">
        <v>2</v>
      </c>
      <c r="B11" s="13"/>
      <c r="C11" s="10"/>
      <c r="E11" s="24"/>
      <c r="G11" s="12"/>
      <c r="H11" s="12"/>
      <c r="I11" s="12"/>
      <c r="J11" s="12"/>
      <c r="K11" s="12"/>
      <c r="L11" s="12"/>
      <c r="M11" s="12"/>
      <c r="N11" s="12" t="s">
        <v>43</v>
      </c>
      <c r="O11" s="12"/>
      <c r="P11" s="12"/>
      <c r="Q11" s="12"/>
      <c r="R11" s="10"/>
    </row>
    <row r="12" spans="1:18">
      <c r="A12" s="9">
        <v>3</v>
      </c>
      <c r="B12" s="2"/>
      <c r="C12" s="11"/>
      <c r="D12" s="12"/>
      <c r="E12" s="11"/>
      <c r="F12" s="12"/>
      <c r="G12" s="12" t="s">
        <v>32</v>
      </c>
      <c r="H12" s="12" t="s">
        <v>9</v>
      </c>
      <c r="I12" s="2" t="s">
        <v>34</v>
      </c>
      <c r="J12" s="12" t="s">
        <v>28</v>
      </c>
      <c r="K12" s="27" t="s">
        <v>35</v>
      </c>
      <c r="L12" s="27" t="s">
        <v>37</v>
      </c>
      <c r="M12" s="27" t="s">
        <v>39</v>
      </c>
      <c r="N12" s="14" t="s">
        <v>44</v>
      </c>
      <c r="O12" s="14" t="s">
        <v>49</v>
      </c>
      <c r="P12" s="14" t="s">
        <v>46</v>
      </c>
      <c r="Q12" s="14"/>
      <c r="R12" s="11"/>
    </row>
    <row r="13" spans="1:18">
      <c r="A13" s="9">
        <v>4</v>
      </c>
      <c r="B13" s="2"/>
      <c r="C13" s="25">
        <v>2023</v>
      </c>
      <c r="D13" s="2"/>
      <c r="E13" s="25">
        <v>2023</v>
      </c>
      <c r="F13" s="12"/>
      <c r="G13" s="23" t="s">
        <v>31</v>
      </c>
      <c r="H13" s="23" t="s">
        <v>11</v>
      </c>
      <c r="I13" s="23" t="s">
        <v>48</v>
      </c>
      <c r="J13" s="23" t="s">
        <v>29</v>
      </c>
      <c r="K13" s="23" t="s">
        <v>11</v>
      </c>
      <c r="L13" s="23" t="s">
        <v>8</v>
      </c>
      <c r="M13" s="23" t="s">
        <v>8</v>
      </c>
      <c r="N13" s="23" t="s">
        <v>2</v>
      </c>
      <c r="O13" s="23" t="s">
        <v>50</v>
      </c>
      <c r="P13" s="23" t="s">
        <v>47</v>
      </c>
      <c r="Q13" s="12"/>
      <c r="R13" s="25">
        <v>2023</v>
      </c>
    </row>
    <row r="14" spans="1:18">
      <c r="A14" s="9">
        <v>5</v>
      </c>
      <c r="B14" s="2"/>
      <c r="C14" s="11"/>
      <c r="D14" s="12"/>
      <c r="E14" s="11"/>
      <c r="F14" s="12"/>
      <c r="G14" s="12"/>
      <c r="H14" s="12"/>
      <c r="I14" s="2"/>
      <c r="J14" s="12"/>
      <c r="K14" s="12"/>
      <c r="L14" s="12"/>
      <c r="M14" s="12"/>
      <c r="N14" s="12"/>
      <c r="O14" s="12"/>
      <c r="P14" s="12"/>
      <c r="Q14" s="12"/>
      <c r="R14" s="11"/>
    </row>
    <row r="15" spans="1:18">
      <c r="A15" s="9">
        <v>6</v>
      </c>
      <c r="B15" s="2"/>
      <c r="C15" s="11"/>
      <c r="D15" s="12"/>
      <c r="E15" s="11"/>
      <c r="F15" s="12"/>
      <c r="G15" s="12"/>
      <c r="H15" s="12"/>
      <c r="I15" s="2"/>
      <c r="J15" s="12"/>
      <c r="K15" s="12"/>
      <c r="L15" s="12"/>
      <c r="M15" s="12"/>
      <c r="N15" s="12"/>
      <c r="O15" s="12"/>
      <c r="P15" s="12"/>
      <c r="Q15" s="12"/>
      <c r="R15" s="11"/>
    </row>
    <row r="16" spans="1:18">
      <c r="A16" s="9">
        <v>7</v>
      </c>
      <c r="B16" s="6" t="s">
        <v>13</v>
      </c>
      <c r="C16" s="10"/>
      <c r="E16" s="10"/>
      <c r="R16" s="10"/>
    </row>
    <row r="17" spans="1:18">
      <c r="A17" s="9">
        <v>8</v>
      </c>
      <c r="B17" s="15" t="s">
        <v>14</v>
      </c>
      <c r="C17" s="10">
        <v>64690</v>
      </c>
      <c r="E17" s="10">
        <v>63701.772917634371</v>
      </c>
      <c r="G17" s="8">
        <f>SUM(G22:G30)</f>
        <v>151</v>
      </c>
      <c r="H17" s="8">
        <f>SUM(H22:H30)</f>
        <v>-121</v>
      </c>
      <c r="I17" s="8">
        <f>SUM(I22:I30)</f>
        <v>-5</v>
      </c>
      <c r="J17" s="8">
        <f>SUM(J22:J30)</f>
        <v>0</v>
      </c>
      <c r="K17" s="8">
        <f>SUM(K22:K30)</f>
        <v>-291</v>
      </c>
      <c r="L17" s="8">
        <f t="shared" ref="L17:P17" si="0">SUM(L22:L30)</f>
        <v>-998.91294396684998</v>
      </c>
      <c r="M17" s="8">
        <f t="shared" si="0"/>
        <v>-443.99418409809272</v>
      </c>
      <c r="N17" s="8">
        <f t="shared" si="0"/>
        <v>-45</v>
      </c>
      <c r="O17" s="8">
        <f>SUM(O22:O30)</f>
        <v>17</v>
      </c>
      <c r="P17" s="8">
        <f t="shared" si="0"/>
        <v>237.93126149999998</v>
      </c>
      <c r="R17" s="10">
        <f>SUM(E17:P17)</f>
        <v>62202.797051069436</v>
      </c>
    </row>
    <row r="18" spans="1:18">
      <c r="A18" s="9">
        <v>9</v>
      </c>
      <c r="B18" s="15" t="s">
        <v>15</v>
      </c>
      <c r="C18" s="16">
        <v>2103</v>
      </c>
      <c r="E18" s="16">
        <v>2103.2299274551078</v>
      </c>
      <c r="G18" s="17"/>
      <c r="H18" s="17"/>
      <c r="I18" s="17"/>
      <c r="J18" s="17"/>
      <c r="K18" s="17">
        <v>0</v>
      </c>
      <c r="L18" s="17">
        <v>0</v>
      </c>
      <c r="M18" s="17">
        <v>0</v>
      </c>
      <c r="N18" s="17">
        <v>0</v>
      </c>
      <c r="O18" s="17"/>
      <c r="P18" s="17">
        <v>0</v>
      </c>
      <c r="R18" s="16">
        <f>SUM(E18:P18)</f>
        <v>2103.2299274551078</v>
      </c>
    </row>
    <row r="19" spans="1:18">
      <c r="A19" s="9">
        <v>10</v>
      </c>
      <c r="B19" s="6" t="s">
        <v>16</v>
      </c>
      <c r="C19" s="18">
        <v>66793</v>
      </c>
      <c r="D19" s="19"/>
      <c r="E19" s="18">
        <v>65805.002845089475</v>
      </c>
      <c r="F19" s="19"/>
      <c r="G19" s="19">
        <f t="shared" ref="G19:M19" si="1">SUM(G17:G18)</f>
        <v>151</v>
      </c>
      <c r="H19" s="19">
        <f t="shared" si="1"/>
        <v>-121</v>
      </c>
      <c r="I19" s="19">
        <f>SUM(I17:I18)</f>
        <v>-5</v>
      </c>
      <c r="J19" s="19"/>
      <c r="K19" s="19">
        <f t="shared" si="1"/>
        <v>-291</v>
      </c>
      <c r="L19" s="19">
        <f t="shared" si="1"/>
        <v>-998.91294396684998</v>
      </c>
      <c r="M19" s="19">
        <f t="shared" si="1"/>
        <v>-443.99418409809272</v>
      </c>
      <c r="N19" s="19">
        <f>SUM(N17:N18)</f>
        <v>-45</v>
      </c>
      <c r="O19" s="19">
        <f>SUM(O17:O18)</f>
        <v>17</v>
      </c>
      <c r="P19" s="19">
        <f>SUM(P17:P18)</f>
        <v>237.93126149999998</v>
      </c>
      <c r="Q19" s="19"/>
      <c r="R19" s="18">
        <f>SUM(R17:R18)</f>
        <v>64306.026978524547</v>
      </c>
    </row>
    <row r="20" spans="1:18">
      <c r="A20" s="9">
        <v>11</v>
      </c>
      <c r="C20" s="10"/>
      <c r="E20" s="10"/>
      <c r="R20" s="10"/>
    </row>
    <row r="21" spans="1:18">
      <c r="A21" s="9">
        <v>12</v>
      </c>
      <c r="B21" s="6" t="s">
        <v>12</v>
      </c>
      <c r="C21" s="10"/>
      <c r="E21" s="10"/>
      <c r="R21" s="10"/>
    </row>
    <row r="22" spans="1:18">
      <c r="A22" s="9">
        <v>13</v>
      </c>
      <c r="B22" s="15" t="s">
        <v>17</v>
      </c>
      <c r="C22" s="18">
        <v>29777</v>
      </c>
      <c r="D22" s="19"/>
      <c r="E22" s="10">
        <v>29761.74628965501</v>
      </c>
      <c r="G22" s="8">
        <v>151</v>
      </c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0">
        <f t="shared" ref="R22:R30" si="2">SUM(E22:P22)</f>
        <v>29912.74628965501</v>
      </c>
    </row>
    <row r="23" spans="1:18">
      <c r="A23" s="9">
        <v>14</v>
      </c>
      <c r="B23" s="15" t="s">
        <v>18</v>
      </c>
      <c r="C23" s="18">
        <v>9181</v>
      </c>
      <c r="D23" s="19"/>
      <c r="E23" s="10">
        <v>9180.7313510468011</v>
      </c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0">
        <f t="shared" si="2"/>
        <v>9180.7313510468011</v>
      </c>
    </row>
    <row r="24" spans="1:18">
      <c r="A24" s="9">
        <v>15</v>
      </c>
      <c r="B24" s="15" t="s">
        <v>19</v>
      </c>
      <c r="C24" s="18">
        <v>14609</v>
      </c>
      <c r="D24" s="19"/>
      <c r="E24" s="10">
        <v>14500</v>
      </c>
      <c r="G24" s="19"/>
      <c r="H24" s="19">
        <v>-121</v>
      </c>
      <c r="I24" s="19">
        <v>-5</v>
      </c>
      <c r="J24" s="19"/>
      <c r="K24" s="19">
        <v>-291</v>
      </c>
      <c r="L24" s="19"/>
      <c r="M24" s="19"/>
      <c r="N24" s="19"/>
      <c r="O24" s="19"/>
      <c r="P24" s="19"/>
      <c r="Q24" s="19"/>
      <c r="R24" s="10">
        <f t="shared" si="2"/>
        <v>14083</v>
      </c>
    </row>
    <row r="25" spans="1:18">
      <c r="A25" s="9">
        <v>16</v>
      </c>
      <c r="B25" s="15" t="s">
        <v>20</v>
      </c>
      <c r="C25" s="18">
        <v>285</v>
      </c>
      <c r="D25" s="19"/>
      <c r="E25" s="10">
        <v>285.18618192000002</v>
      </c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0">
        <f t="shared" si="2"/>
        <v>285.18618192000002</v>
      </c>
    </row>
    <row r="26" spans="1:18">
      <c r="A26" s="9">
        <v>17</v>
      </c>
      <c r="B26" s="15" t="s">
        <v>10</v>
      </c>
      <c r="C26" s="18">
        <v>9390</v>
      </c>
      <c r="D26" s="19"/>
      <c r="E26" s="10">
        <v>8664.1334659337081</v>
      </c>
      <c r="G26" s="19"/>
      <c r="H26" s="19"/>
      <c r="I26" s="19"/>
      <c r="J26" s="19"/>
      <c r="K26" s="19"/>
      <c r="L26" s="19">
        <v>-737</v>
      </c>
      <c r="M26" s="19">
        <v>-333.90712806494275</v>
      </c>
      <c r="N26" s="19">
        <v>-74</v>
      </c>
      <c r="O26" s="19"/>
      <c r="P26" s="19"/>
      <c r="Q26" s="19"/>
      <c r="R26" s="10">
        <f t="shared" si="2"/>
        <v>7519.2263378687658</v>
      </c>
    </row>
    <row r="27" spans="1:18">
      <c r="A27" s="9">
        <v>18</v>
      </c>
      <c r="B27" s="15" t="s">
        <v>21</v>
      </c>
      <c r="C27" s="18">
        <v>-2159</v>
      </c>
      <c r="D27" s="19"/>
      <c r="E27" s="10">
        <v>-2077</v>
      </c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0">
        <f t="shared" si="2"/>
        <v>-2077</v>
      </c>
    </row>
    <row r="28" spans="1:18">
      <c r="A28" s="9">
        <v>19</v>
      </c>
      <c r="B28" s="15" t="s">
        <v>22</v>
      </c>
      <c r="C28" s="18">
        <v>-234</v>
      </c>
      <c r="D28" s="19"/>
      <c r="E28" s="10">
        <v>-203.89005856164391</v>
      </c>
      <c r="G28" s="19"/>
      <c r="H28" s="19"/>
      <c r="I28" s="19"/>
      <c r="J28" s="19"/>
      <c r="K28" s="19"/>
      <c r="L28" s="19"/>
      <c r="M28" s="19"/>
      <c r="N28" s="19"/>
      <c r="O28" s="19"/>
      <c r="P28" s="19">
        <v>187.34744999999998</v>
      </c>
      <c r="Q28" s="19"/>
      <c r="R28" s="10">
        <f t="shared" si="2"/>
        <v>-16.542608561643931</v>
      </c>
    </row>
    <row r="29" spans="1:18">
      <c r="A29" s="9">
        <v>20</v>
      </c>
      <c r="B29" s="15" t="s">
        <v>23</v>
      </c>
      <c r="C29" s="18">
        <v>8301</v>
      </c>
      <c r="D29" s="19"/>
      <c r="E29" s="10">
        <v>8282.0956150956081</v>
      </c>
      <c r="G29" s="19"/>
      <c r="H29" s="19"/>
      <c r="I29" s="19"/>
      <c r="J29" s="19"/>
      <c r="K29" s="19"/>
      <c r="L29" s="19">
        <v>24.087056033149981</v>
      </c>
      <c r="M29" s="19">
        <v>10.912943966850019</v>
      </c>
      <c r="N29" s="19">
        <v>-98</v>
      </c>
      <c r="O29" s="19">
        <v>17</v>
      </c>
      <c r="P29" s="19"/>
      <c r="Q29" s="19"/>
      <c r="R29" s="10">
        <f t="shared" si="2"/>
        <v>8236.0956150956081</v>
      </c>
    </row>
    <row r="30" spans="1:18">
      <c r="A30" s="9">
        <v>21</v>
      </c>
      <c r="B30" s="15" t="s">
        <v>24</v>
      </c>
      <c r="C30" s="18">
        <v>-2357</v>
      </c>
      <c r="D30" s="19"/>
      <c r="E30" s="16">
        <v>-2588</v>
      </c>
      <c r="G30" s="19"/>
      <c r="H30" s="30"/>
      <c r="I30" s="30"/>
      <c r="J30" s="30"/>
      <c r="K30" s="30"/>
      <c r="L30" s="19">
        <v>-286</v>
      </c>
      <c r="M30" s="19">
        <v>-121</v>
      </c>
      <c r="N30" s="30">
        <v>127</v>
      </c>
      <c r="O30" s="19"/>
      <c r="P30" s="19" cm="1">
        <f t="array" ref="P30">SUM(P22:P29*0.27)</f>
        <v>50.583811499999996</v>
      </c>
      <c r="Q30" s="19"/>
      <c r="R30" s="16">
        <f t="shared" si="2"/>
        <v>-2817.4161884999999</v>
      </c>
    </row>
    <row r="31" spans="1:18" ht="16" thickBot="1">
      <c r="A31" s="9">
        <v>22</v>
      </c>
      <c r="B31" s="6" t="s">
        <v>25</v>
      </c>
      <c r="C31" s="20">
        <v>66793</v>
      </c>
      <c r="E31" s="20">
        <v>65805.002845089475</v>
      </c>
      <c r="G31" s="21">
        <f t="shared" ref="G31" si="3">SUM(G22:G30)</f>
        <v>151</v>
      </c>
      <c r="H31" s="21">
        <f>SUM(H22:H30)</f>
        <v>-121</v>
      </c>
      <c r="I31" s="21">
        <f>SUM(I22:I30)</f>
        <v>-5</v>
      </c>
      <c r="J31" s="21">
        <f>SUM(J22:J30)</f>
        <v>0</v>
      </c>
      <c r="K31" s="21">
        <f>SUM(K22:K30)</f>
        <v>-291</v>
      </c>
      <c r="L31" s="21">
        <f t="shared" ref="L31:P31" si="4">SUM(L22:L30)</f>
        <v>-998.91294396684998</v>
      </c>
      <c r="M31" s="21">
        <f t="shared" si="4"/>
        <v>-443.99418409809272</v>
      </c>
      <c r="N31" s="21">
        <f t="shared" si="4"/>
        <v>-45</v>
      </c>
      <c r="O31" s="21">
        <f t="shared" si="4"/>
        <v>17</v>
      </c>
      <c r="P31" s="21">
        <f t="shared" si="4"/>
        <v>237.93126149999998</v>
      </c>
      <c r="R31" s="20">
        <f>SUM(R22:R30)</f>
        <v>64306.02697852454</v>
      </c>
    </row>
    <row r="32" spans="1:18" ht="16.5" thickTop="1" thickBot="1">
      <c r="A32" s="9">
        <v>23</v>
      </c>
      <c r="C32" s="22"/>
      <c r="E32" s="22"/>
      <c r="G32" s="8">
        <f t="shared" ref="G32:P32" si="5">G31-G19</f>
        <v>0</v>
      </c>
      <c r="H32" s="8">
        <f t="shared" si="5"/>
        <v>0</v>
      </c>
      <c r="I32" s="8">
        <f t="shared" si="5"/>
        <v>0</v>
      </c>
      <c r="J32" s="8">
        <f t="shared" si="5"/>
        <v>0</v>
      </c>
      <c r="K32" s="8">
        <f t="shared" si="5"/>
        <v>0</v>
      </c>
      <c r="L32" s="8">
        <f t="shared" si="5"/>
        <v>0</v>
      </c>
      <c r="M32" s="8">
        <f t="shared" si="5"/>
        <v>0</v>
      </c>
      <c r="N32" s="8">
        <f t="shared" si="5"/>
        <v>0</v>
      </c>
      <c r="O32" s="8">
        <f t="shared" si="5"/>
        <v>0</v>
      </c>
      <c r="P32" s="8">
        <f t="shared" si="5"/>
        <v>0</v>
      </c>
      <c r="R32" s="22"/>
    </row>
    <row r="33" spans="1:18">
      <c r="L33" s="28"/>
      <c r="M33" s="29"/>
      <c r="N33" s="29"/>
      <c r="O33" s="29"/>
    </row>
    <row r="34" spans="1:18">
      <c r="B34" s="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</row>
    <row r="35" spans="1:18" ht="16" thickBot="1">
      <c r="B35" s="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</row>
    <row r="36" spans="1:18">
      <c r="A36" s="5" t="s">
        <v>27</v>
      </c>
      <c r="B36" s="6"/>
      <c r="C36" s="7" t="s">
        <v>1</v>
      </c>
      <c r="E36" s="7" t="s">
        <v>2</v>
      </c>
      <c r="G36" s="31" t="s">
        <v>3</v>
      </c>
      <c r="H36" s="32"/>
      <c r="I36" s="32"/>
      <c r="J36" s="32"/>
      <c r="K36" s="32"/>
      <c r="L36" s="32"/>
      <c r="M36" s="32"/>
      <c r="N36" s="32"/>
      <c r="O36" s="32"/>
      <c r="P36" s="32"/>
      <c r="R36" s="7" t="s">
        <v>4</v>
      </c>
    </row>
    <row r="37" spans="1:18">
      <c r="A37" s="9">
        <v>1</v>
      </c>
      <c r="C37" s="10"/>
      <c r="E37" s="11" t="s">
        <v>5</v>
      </c>
      <c r="G37" s="12" t="s">
        <v>6</v>
      </c>
      <c r="H37" s="12" t="s">
        <v>33</v>
      </c>
      <c r="I37" s="12" t="s">
        <v>40</v>
      </c>
      <c r="J37" s="12" t="s">
        <v>7</v>
      </c>
      <c r="K37" s="12" t="s">
        <v>36</v>
      </c>
      <c r="L37" s="12" t="s">
        <v>41</v>
      </c>
      <c r="M37" s="12" t="s">
        <v>38</v>
      </c>
      <c r="N37" s="12" t="s">
        <v>42</v>
      </c>
      <c r="O37" s="12" t="s">
        <v>51</v>
      </c>
      <c r="P37" s="26" t="s">
        <v>45</v>
      </c>
      <c r="R37" s="11" t="s">
        <v>8</v>
      </c>
    </row>
    <row r="38" spans="1:18">
      <c r="A38" s="9">
        <v>2</v>
      </c>
      <c r="B38" s="13"/>
      <c r="C38" s="10"/>
      <c r="E38" s="10"/>
      <c r="G38" s="12"/>
      <c r="H38" s="12"/>
      <c r="I38" s="12"/>
      <c r="J38" s="12"/>
      <c r="K38" s="12"/>
      <c r="L38" s="12"/>
      <c r="M38" s="12"/>
      <c r="N38" s="12" t="s">
        <v>43</v>
      </c>
      <c r="O38" s="12"/>
      <c r="P38" s="12"/>
      <c r="Q38" s="12"/>
      <c r="R38" s="10"/>
    </row>
    <row r="39" spans="1:18">
      <c r="A39" s="9">
        <v>3</v>
      </c>
      <c r="B39" s="2"/>
      <c r="C39" s="11"/>
      <c r="D39" s="12"/>
      <c r="E39" s="11"/>
      <c r="F39" s="12"/>
      <c r="G39" s="12" t="s">
        <v>32</v>
      </c>
      <c r="H39" s="12" t="s">
        <v>9</v>
      </c>
      <c r="I39" s="2" t="s">
        <v>34</v>
      </c>
      <c r="J39" s="12" t="s">
        <v>28</v>
      </c>
      <c r="K39" s="27" t="s">
        <v>35</v>
      </c>
      <c r="L39" s="27" t="s">
        <v>37</v>
      </c>
      <c r="M39" s="27" t="s">
        <v>39</v>
      </c>
      <c r="N39" s="14" t="s">
        <v>44</v>
      </c>
      <c r="O39" s="14" t="s">
        <v>49</v>
      </c>
      <c r="P39" s="14" t="s">
        <v>46</v>
      </c>
      <c r="Q39" s="14"/>
      <c r="R39" s="11"/>
    </row>
    <row r="40" spans="1:18">
      <c r="A40" s="9">
        <v>4</v>
      </c>
      <c r="B40" s="2"/>
      <c r="C40" s="25">
        <v>2024</v>
      </c>
      <c r="D40" s="2"/>
      <c r="E40" s="25">
        <v>2024</v>
      </c>
      <c r="F40" s="12"/>
      <c r="G40" s="23" t="s">
        <v>31</v>
      </c>
      <c r="H40" s="23" t="s">
        <v>11</v>
      </c>
      <c r="I40" s="23" t="s">
        <v>48</v>
      </c>
      <c r="J40" s="23" t="s">
        <v>29</v>
      </c>
      <c r="K40" s="23" t="s">
        <v>11</v>
      </c>
      <c r="L40" s="23" t="s">
        <v>8</v>
      </c>
      <c r="M40" s="23" t="s">
        <v>8</v>
      </c>
      <c r="N40" s="23" t="s">
        <v>2</v>
      </c>
      <c r="O40" s="23" t="s">
        <v>50</v>
      </c>
      <c r="P40" s="23" t="s">
        <v>47</v>
      </c>
      <c r="Q40" s="12"/>
      <c r="R40" s="25">
        <v>2024</v>
      </c>
    </row>
    <row r="41" spans="1:18">
      <c r="A41" s="9">
        <v>5</v>
      </c>
      <c r="B41" s="2"/>
      <c r="C41" s="11"/>
      <c r="D41" s="12"/>
      <c r="E41" s="11"/>
      <c r="F41" s="12"/>
      <c r="G41" s="12"/>
      <c r="H41" s="12"/>
      <c r="I41" s="2"/>
      <c r="J41" s="12"/>
      <c r="K41" s="12"/>
      <c r="L41" s="12"/>
      <c r="M41" s="12"/>
      <c r="N41" s="12"/>
      <c r="O41" s="12"/>
      <c r="P41" s="12"/>
      <c r="Q41" s="12"/>
      <c r="R41" s="11"/>
    </row>
    <row r="42" spans="1:18">
      <c r="A42" s="9">
        <v>6</v>
      </c>
      <c r="B42" s="2"/>
      <c r="C42" s="11"/>
      <c r="D42" s="12"/>
      <c r="E42" s="11"/>
      <c r="F42" s="12"/>
      <c r="G42" s="12"/>
      <c r="H42" s="12"/>
      <c r="I42" s="2"/>
      <c r="J42" s="12"/>
      <c r="K42" s="12"/>
      <c r="L42" s="12"/>
      <c r="M42" s="12"/>
      <c r="N42" s="12"/>
      <c r="O42" s="12"/>
      <c r="P42" s="12"/>
      <c r="Q42" s="12"/>
      <c r="R42" s="11"/>
    </row>
    <row r="43" spans="1:18">
      <c r="A43" s="9">
        <v>7</v>
      </c>
      <c r="B43" s="6" t="s">
        <v>13</v>
      </c>
      <c r="C43" s="10"/>
      <c r="E43" s="10"/>
      <c r="R43" s="10"/>
    </row>
    <row r="44" spans="1:18">
      <c r="A44" s="9">
        <v>8</v>
      </c>
      <c r="B44" s="15" t="s">
        <v>14</v>
      </c>
      <c r="C44" s="10">
        <v>71736</v>
      </c>
      <c r="E44" s="10">
        <v>71014.122466392015</v>
      </c>
      <c r="H44" s="8">
        <f>SUM(H49:H57)</f>
        <v>-241.04999999999998</v>
      </c>
      <c r="I44" s="8">
        <v>-5</v>
      </c>
      <c r="J44" s="8">
        <f t="shared" ref="J44:N44" si="6">SUM(J49:J57)</f>
        <v>-50</v>
      </c>
      <c r="K44" s="8">
        <f t="shared" si="6"/>
        <v>-386</v>
      </c>
      <c r="L44" s="8">
        <f t="shared" si="6"/>
        <v>-1058</v>
      </c>
      <c r="M44" s="8">
        <f t="shared" si="6"/>
        <v>-382.15205264247732</v>
      </c>
      <c r="N44" s="8">
        <f t="shared" si="6"/>
        <v>-271</v>
      </c>
      <c r="O44" s="8">
        <f>SUM(O49:O57)</f>
        <v>36</v>
      </c>
      <c r="P44" s="8">
        <f>SUM(P49:P57)</f>
        <v>118.96563075</v>
      </c>
      <c r="R44" s="10">
        <f>SUM(E44:P44)</f>
        <v>68775.886044499537</v>
      </c>
    </row>
    <row r="45" spans="1:18">
      <c r="A45" s="9">
        <v>9</v>
      </c>
      <c r="B45" s="15" t="s">
        <v>15</v>
      </c>
      <c r="C45" s="16">
        <v>2186</v>
      </c>
      <c r="E45" s="16">
        <v>2186.0010527148215</v>
      </c>
      <c r="G45" s="17"/>
      <c r="H45" s="17"/>
      <c r="I45" s="17"/>
      <c r="J45" s="17"/>
      <c r="K45" s="17"/>
      <c r="L45" s="17"/>
      <c r="M45" s="17"/>
      <c r="N45" s="17"/>
      <c r="O45" s="17"/>
      <c r="P45" s="17"/>
      <c r="R45" s="16">
        <f>SUM(E45:P45)</f>
        <v>2186.0010527148215</v>
      </c>
    </row>
    <row r="46" spans="1:18">
      <c r="A46" s="9">
        <v>10</v>
      </c>
      <c r="B46" s="6" t="s">
        <v>16</v>
      </c>
      <c r="C46" s="18">
        <v>73922</v>
      </c>
      <c r="D46" s="19"/>
      <c r="E46" s="18">
        <v>73200.123519106841</v>
      </c>
      <c r="F46" s="19"/>
      <c r="G46" s="19">
        <f t="shared" ref="G46:H46" si="7">SUM(G44:G45)</f>
        <v>0</v>
      </c>
      <c r="H46" s="19">
        <f t="shared" si="7"/>
        <v>-241.04999999999998</v>
      </c>
      <c r="I46" s="19">
        <f>SUM(I44:I45)</f>
        <v>-5</v>
      </c>
      <c r="J46" s="19">
        <f>SUM(J44:J45)</f>
        <v>-50</v>
      </c>
      <c r="K46" s="19">
        <f t="shared" ref="K46:M46" si="8">SUM(K44:K45)</f>
        <v>-386</v>
      </c>
      <c r="L46" s="19">
        <f t="shared" si="8"/>
        <v>-1058</v>
      </c>
      <c r="M46" s="19">
        <f t="shared" si="8"/>
        <v>-382.15205264247732</v>
      </c>
      <c r="N46" s="19">
        <f>SUM(N44:N45)</f>
        <v>-271</v>
      </c>
      <c r="O46" s="19">
        <f>SUM(O44:O45)</f>
        <v>36</v>
      </c>
      <c r="P46" s="19">
        <f>SUM(P44:P45)</f>
        <v>118.96563075</v>
      </c>
      <c r="Q46" s="19"/>
      <c r="R46" s="18">
        <f>SUM(R44:R45)</f>
        <v>70961.887097214363</v>
      </c>
    </row>
    <row r="47" spans="1:18">
      <c r="A47" s="9">
        <v>11</v>
      </c>
      <c r="C47" s="10"/>
      <c r="E47" s="10"/>
      <c r="R47" s="10"/>
    </row>
    <row r="48" spans="1:18">
      <c r="A48" s="9">
        <v>12</v>
      </c>
      <c r="B48" s="6" t="s">
        <v>12</v>
      </c>
      <c r="C48" s="10"/>
      <c r="E48" s="10"/>
      <c r="R48" s="10"/>
    </row>
    <row r="49" spans="1:18">
      <c r="A49" s="9">
        <v>13</v>
      </c>
      <c r="B49" s="15" t="s">
        <v>17</v>
      </c>
      <c r="C49" s="18">
        <v>30960</v>
      </c>
      <c r="D49" s="19"/>
      <c r="E49" s="10">
        <v>30943.957112586628</v>
      </c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0">
        <f t="shared" ref="R49:R56" si="9">SUM(E49:P49)</f>
        <v>30943.957112586628</v>
      </c>
    </row>
    <row r="50" spans="1:18">
      <c r="A50" s="9">
        <v>14</v>
      </c>
      <c r="B50" s="15" t="s">
        <v>18</v>
      </c>
      <c r="C50" s="18">
        <v>9023</v>
      </c>
      <c r="D50" s="19"/>
      <c r="E50" s="10">
        <v>9022.9838795776323</v>
      </c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0">
        <f t="shared" si="9"/>
        <v>9022.9838795776323</v>
      </c>
    </row>
    <row r="51" spans="1:18">
      <c r="A51" s="9">
        <v>15</v>
      </c>
      <c r="B51" s="15" t="s">
        <v>19</v>
      </c>
      <c r="C51" s="18">
        <v>14863</v>
      </c>
      <c r="D51" s="19"/>
      <c r="E51" s="10">
        <v>14754.82</v>
      </c>
      <c r="G51" s="19"/>
      <c r="H51" s="19">
        <v>-241.04999999999998</v>
      </c>
      <c r="I51" s="19">
        <v>-5</v>
      </c>
      <c r="J51" s="19">
        <v>-50</v>
      </c>
      <c r="K51" s="19">
        <v>-386</v>
      </c>
      <c r="L51" s="19"/>
      <c r="M51" s="19"/>
      <c r="N51" s="19"/>
      <c r="O51" s="19"/>
      <c r="P51" s="19"/>
      <c r="Q51" s="19"/>
      <c r="R51" s="10">
        <f t="shared" si="9"/>
        <v>14072.77</v>
      </c>
    </row>
    <row r="52" spans="1:18">
      <c r="A52" s="9">
        <v>16</v>
      </c>
      <c r="B52" s="15" t="s">
        <v>20</v>
      </c>
      <c r="C52" s="18">
        <v>292</v>
      </c>
      <c r="D52" s="19"/>
      <c r="E52" s="10">
        <v>292.31583646799999</v>
      </c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0">
        <f t="shared" si="9"/>
        <v>292.31583646799999</v>
      </c>
    </row>
    <row r="53" spans="1:18">
      <c r="A53" s="9">
        <v>17</v>
      </c>
      <c r="B53" s="15" t="s">
        <v>10</v>
      </c>
      <c r="C53" s="18">
        <v>11219</v>
      </c>
      <c r="D53" s="19"/>
      <c r="E53" s="10">
        <v>10596.32287373371</v>
      </c>
      <c r="G53" s="19"/>
      <c r="H53" s="19"/>
      <c r="I53" s="19"/>
      <c r="J53" s="19"/>
      <c r="K53" s="19"/>
      <c r="L53" s="19">
        <v>-829</v>
      </c>
      <c r="M53" s="19">
        <v>-333.90712806494275</v>
      </c>
      <c r="N53" s="19">
        <v>-95</v>
      </c>
      <c r="O53" s="19"/>
      <c r="P53" s="19"/>
      <c r="Q53" s="19"/>
      <c r="R53" s="10">
        <f t="shared" si="9"/>
        <v>9338.4157456687681</v>
      </c>
    </row>
    <row r="54" spans="1:18">
      <c r="A54" s="9">
        <v>18</v>
      </c>
      <c r="B54" s="15" t="s">
        <v>21</v>
      </c>
      <c r="C54" s="18">
        <v>-2528</v>
      </c>
      <c r="D54" s="19"/>
      <c r="E54" s="10">
        <v>-2389</v>
      </c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0">
        <f t="shared" si="9"/>
        <v>-2389</v>
      </c>
    </row>
    <row r="55" spans="1:18">
      <c r="A55" s="9">
        <v>19</v>
      </c>
      <c r="B55" s="15" t="s">
        <v>22</v>
      </c>
      <c r="C55" s="18">
        <v>-143</v>
      </c>
      <c r="D55" s="19"/>
      <c r="E55" s="10">
        <v>-112.97775066692822</v>
      </c>
      <c r="G55" s="19"/>
      <c r="H55" s="19"/>
      <c r="I55" s="19"/>
      <c r="J55" s="19"/>
      <c r="K55" s="19"/>
      <c r="L55" s="19"/>
      <c r="M55" s="19"/>
      <c r="N55" s="19"/>
      <c r="O55" s="19"/>
      <c r="P55" s="19">
        <v>93.673725000000005</v>
      </c>
      <c r="Q55" s="19"/>
      <c r="R55" s="10">
        <f t="shared" si="9"/>
        <v>-19.304025666928212</v>
      </c>
    </row>
    <row r="56" spans="1:18">
      <c r="A56" s="9">
        <v>20</v>
      </c>
      <c r="B56" s="15" t="s">
        <v>23</v>
      </c>
      <c r="C56" s="18">
        <v>9102</v>
      </c>
      <c r="D56" s="19"/>
      <c r="E56" s="10">
        <v>9121.7015674078011</v>
      </c>
      <c r="G56" s="19"/>
      <c r="H56" s="19"/>
      <c r="I56" s="19"/>
      <c r="J56" s="19"/>
      <c r="K56" s="19"/>
      <c r="L56" s="19">
        <v>72</v>
      </c>
      <c r="M56" s="19">
        <v>33</v>
      </c>
      <c r="N56" s="19">
        <v>-273</v>
      </c>
      <c r="O56" s="19">
        <v>36</v>
      </c>
      <c r="P56" s="19"/>
      <c r="Q56" s="19"/>
      <c r="R56" s="10">
        <f t="shared" si="9"/>
        <v>8989.7015674078011</v>
      </c>
    </row>
    <row r="57" spans="1:18">
      <c r="A57" s="9">
        <v>21</v>
      </c>
      <c r="B57" s="15" t="s">
        <v>24</v>
      </c>
      <c r="C57" s="18">
        <v>1134</v>
      </c>
      <c r="D57" s="19"/>
      <c r="E57" s="16">
        <v>970</v>
      </c>
      <c r="G57" s="19"/>
      <c r="H57" s="19"/>
      <c r="I57" s="19"/>
      <c r="J57" s="19"/>
      <c r="K57" s="19"/>
      <c r="L57" s="19">
        <v>-301</v>
      </c>
      <c r="M57" s="19">
        <f>SUM(M51:M56)*0.27</f>
        <v>-81.244924577534547</v>
      </c>
      <c r="N57" s="30">
        <v>97</v>
      </c>
      <c r="O57" s="19"/>
      <c r="P57" s="19" cm="1">
        <f t="array" ref="P57">SUM(P49:P56*0.27)</f>
        <v>25.291905750000002</v>
      </c>
      <c r="Q57" s="19"/>
      <c r="R57" s="16">
        <f>SUM(E57:P57)</f>
        <v>710.04698117246539</v>
      </c>
    </row>
    <row r="58" spans="1:18" ht="16" thickBot="1">
      <c r="A58" s="9">
        <v>22</v>
      </c>
      <c r="B58" s="6" t="s">
        <v>25</v>
      </c>
      <c r="C58" s="20">
        <v>73922</v>
      </c>
      <c r="E58" s="20">
        <v>73200.123519106841</v>
      </c>
      <c r="G58" s="21">
        <f t="shared" ref="G58" si="10">SUM(G49:G57)</f>
        <v>0</v>
      </c>
      <c r="H58" s="21">
        <f>SUM(H49:H57)</f>
        <v>-241.04999999999998</v>
      </c>
      <c r="I58" s="21">
        <f>SUM(I49:I57)</f>
        <v>-5</v>
      </c>
      <c r="J58" s="21">
        <f>SUM(J49:J57)</f>
        <v>-50</v>
      </c>
      <c r="K58" s="21">
        <f>SUM(K49:K57)</f>
        <v>-386</v>
      </c>
      <c r="L58" s="21">
        <f t="shared" ref="L58:P58" si="11">SUM(L49:L57)</f>
        <v>-1058</v>
      </c>
      <c r="M58" s="21">
        <f t="shared" si="11"/>
        <v>-382.15205264247732</v>
      </c>
      <c r="N58" s="21">
        <f t="shared" si="11"/>
        <v>-271</v>
      </c>
      <c r="O58" s="21">
        <f t="shared" si="11"/>
        <v>36</v>
      </c>
      <c r="P58" s="21">
        <f t="shared" si="11"/>
        <v>118.96563075</v>
      </c>
      <c r="R58" s="20">
        <f t="shared" ref="R58" si="12">SUM(R49:R57)</f>
        <v>70961.887097214363</v>
      </c>
    </row>
    <row r="59" spans="1:18" ht="16.5" thickTop="1" thickBot="1">
      <c r="A59" s="9">
        <v>23</v>
      </c>
      <c r="C59" s="22"/>
      <c r="E59" s="22"/>
      <c r="G59" s="8">
        <f t="shared" ref="G59:P59" si="13">G58-G46</f>
        <v>0</v>
      </c>
      <c r="H59" s="8">
        <f t="shared" si="13"/>
        <v>0</v>
      </c>
      <c r="I59" s="8">
        <f t="shared" si="13"/>
        <v>0</v>
      </c>
      <c r="J59" s="8">
        <f t="shared" si="13"/>
        <v>0</v>
      </c>
      <c r="K59" s="8">
        <f t="shared" si="13"/>
        <v>0</v>
      </c>
      <c r="L59" s="8">
        <f t="shared" si="13"/>
        <v>0</v>
      </c>
      <c r="M59" s="8">
        <f t="shared" si="13"/>
        <v>0</v>
      </c>
      <c r="N59" s="8">
        <f t="shared" si="13"/>
        <v>0</v>
      </c>
      <c r="O59" s="8">
        <f t="shared" si="13"/>
        <v>0</v>
      </c>
      <c r="P59" s="8">
        <f t="shared" si="13"/>
        <v>0</v>
      </c>
      <c r="R59" s="22"/>
    </row>
    <row r="60" spans="1:18">
      <c r="L60" s="29"/>
      <c r="M60" s="29"/>
    </row>
    <row r="61" spans="1:18">
      <c r="Q61" s="8">
        <f>SUM(Q52:Q56)*0.27</f>
        <v>0</v>
      </c>
    </row>
  </sheetData>
  <mergeCells count="7">
    <mergeCell ref="G36:P36"/>
    <mergeCell ref="B1:R1"/>
    <mergeCell ref="B2:R2"/>
    <mergeCell ref="B5:R5"/>
    <mergeCell ref="B6:R6"/>
    <mergeCell ref="G9:P9"/>
    <mergeCell ref="B3:R3"/>
  </mergeCells>
  <printOptions horizontalCentered="1"/>
  <pageMargins left="0.7" right="0.7" top="0.75" bottom="0.75" header="0.3" footer="0.3"/>
  <pageSetup paperSize="5" scale="53" fitToHeight="0" orientation="landscape" r:id="rId1"/>
  <headerFooter>
    <oddHeader>&amp;R&amp;"Arial,Bold"&amp;9Attachment 6
Page &amp;P of &amp;N</oddHeader>
  </headerFooter>
  <ignoredErrors>
    <ignoredError sqref="B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Attachment 6</vt:lpstr>
      <vt:lpstr>'Attachment 6'!Print_Area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2024-06-29T01:28:24Z</dcterms:created>
  <dcterms:modified xsi:type="dcterms:W3CDTF">2024-06-29T01:40:33Z</dcterms:modified>
</cp:coreProperties>
</file>