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166925"/>
  <xr:revisionPtr revIDLastSave="365" documentId="13_ncr:1_{17C8540A-A518-480D-B6DF-E821ECF94C13}" xr6:coauthVersionLast="47" xr6:coauthVersionMax="47" xr10:uidLastSave="{6C8271B2-E887-4FB3-B59C-51568452CBA9}"/>
  <bookViews>
    <workbookView xWindow="38280" yWindow="-120" windowWidth="38640" windowHeight="21240" xr2:uid="{24E81A56-8A2D-4807-AC98-5893E6733D26}"/>
  </bookViews>
  <sheets>
    <sheet name="2024 Filing" sheetId="1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Z">#REF!</definedName>
    <definedName name="_1_2006_06_FR_MR_DR_A_G">#REF!</definedName>
    <definedName name="_BQ4.1" hidden="1">#REF!</definedName>
    <definedName name="_BQ4.17">#REF!</definedName>
    <definedName name="_BQ4.19" hidden="1">#REF!</definedName>
    <definedName name="_BQ4.2" hidden="1">#REF!</definedName>
    <definedName name="_BQ4.20" hidden="1">#REF!</definedName>
    <definedName name="_BQ4.21" hidden="1">#REF!</definedName>
    <definedName name="_BQ4.23">#REF!</definedName>
    <definedName name="_BQ4.24" hidden="1">#REF!</definedName>
    <definedName name="_BQ4.25" hidden="1">#REF!</definedName>
    <definedName name="_BQ4.26" hidden="1">#REF!</definedName>
    <definedName name="_BQ4.27" hidden="1">#REF!</definedName>
    <definedName name="_BQ4.28" hidden="1">#REF!</definedName>
    <definedName name="_BQ4.29">#REF!</definedName>
    <definedName name="_BQ4.3" hidden="1">#REF!</definedName>
    <definedName name="_BQ4.30" hidden="1">#REF!</definedName>
    <definedName name="_BQ4.31" hidden="1">#REF!</definedName>
    <definedName name="_BQ4.32" hidden="1">#REF!</definedName>
    <definedName name="_BQ4.33" hidden="1">#REF!</definedName>
    <definedName name="_BQ4.34" hidden="1">#REF!</definedName>
    <definedName name="_BQ4.35" hidden="1">#REF!</definedName>
    <definedName name="_BQ4.36">#REF!</definedName>
    <definedName name="_BQ4.37">#REF!</definedName>
    <definedName name="_BQ4.38" hidden="1">#REF!</definedName>
    <definedName name="_BQ4.39">#REF!</definedName>
    <definedName name="_BQ4.4" hidden="1">#REF!</definedName>
    <definedName name="_BQ4.40" hidden="1">#REF!</definedName>
    <definedName name="_BQ4.41">#REF!</definedName>
    <definedName name="_F_">#REF!</definedName>
    <definedName name="_H_">#REF!</definedName>
    <definedName name="_L_">#REF!</definedName>
    <definedName name="_O_">#REF!</definedName>
    <definedName name="_P_">#REF!</definedName>
    <definedName name="_RM_">#REF!</definedName>
    <definedName name="_SS_">#REF!</definedName>
    <definedName name="_Tax2009">#REF!</definedName>
    <definedName name="_TL_">#REF!</definedName>
    <definedName name="_V_">#REF!</definedName>
    <definedName name="A">#REF!</definedName>
    <definedName name="aaaa">#REF!</definedName>
    <definedName name="aaaaaa">#REF!</definedName>
    <definedName name="all">#REF!</definedName>
    <definedName name="aprmax">#REF!</definedName>
    <definedName name="Assets">#REF!</definedName>
    <definedName name="augmax">#REF!</definedName>
    <definedName name="B">#REF!</definedName>
    <definedName name="Bal_sh_pg1">#REF!</definedName>
    <definedName name="Bal_sh_pg2">#REF!</definedName>
    <definedName name="BEAVER_">#REF!</definedName>
    <definedName name="BEAVERKWHR">#REF!</definedName>
    <definedName name="BEAVERLITRES">#REF!</definedName>
    <definedName name="BORDER">#REF!</definedName>
    <definedName name="C_">#REF!</definedName>
    <definedName name="Call_Centre_cost">#REF!</definedName>
    <definedName name="Call_Centre_num">#REF!</definedName>
    <definedName name="CARMACKS_">#REF!</definedName>
    <definedName name="CARMACKSKWHR">#REF!</definedName>
    <definedName name="cc">#REF!</definedName>
    <definedName name="cgl">#REF!</definedName>
    <definedName name="Contribution">#REF!</definedName>
    <definedName name="_xlnm.Database">#REF!</definedName>
    <definedName name="dd" hidden="1">{"Generation Schedule",#N/A,FALSE,"Generation"}</definedName>
    <definedName name="decmax">#REF!</definedName>
    <definedName name="DEST_">#REF!</definedName>
    <definedName name="DESTKWHR">#REF!</definedName>
    <definedName name="DESTLITRES">#REF!</definedName>
    <definedName name="ELIM_BS">#REF!</definedName>
    <definedName name="ELIM_IS">#REF!</definedName>
    <definedName name="Estimated_Voice___South">#REF!</definedName>
    <definedName name="exit" hidden="1">{"Generation Schedule",#N/A,FALSE,"Generation"}</definedName>
    <definedName name="F">#REF!</definedName>
    <definedName name="febmax">#REF!</definedName>
    <definedName name="FERAR" hidden="1">{"Generation Schedule",#N/A,FALSE,"Generation"}</definedName>
    <definedName name="fr_printing">#REF!,#REF!,#REF!,#REF!,#REF!,#REF!,#REF!,#REF!,#REF!</definedName>
    <definedName name="FRONTEC">#REF!</definedName>
    <definedName name="HAINES_">#REF!</definedName>
    <definedName name="HAINESKWHR">#REF!</definedName>
    <definedName name="hcredit">#REF!</definedName>
    <definedName name="HPSET">#REF!</definedName>
    <definedName name="hpset1">#REF!</definedName>
    <definedName name="HPSETMACRO">#REF!</definedName>
    <definedName name="hpsetmacro2">#REF!</definedName>
    <definedName name="income_stmt">#REF!</definedName>
    <definedName name="INDEX">#N/A</definedName>
    <definedName name="input">#REF!</definedName>
    <definedName name="interco_pg1">#REF!</definedName>
    <definedName name="Interco_pg2">#REF!</definedName>
    <definedName name="janmax">#REF!</definedName>
    <definedName name="julmax">#REF!</definedName>
    <definedName name="junmax">#REF!</definedName>
    <definedName name="KENO_">#REF!</definedName>
    <definedName name="KENOKWHR">#REF!</definedName>
    <definedName name="Laptops_cost">#REF!</definedName>
    <definedName name="Laptops_num">#REF!</definedName>
    <definedName name="LESS__Hardware___Voice_Costs_to_be_capitalized">#REF!</definedName>
    <definedName name="Liabilities">#REF!</definedName>
    <definedName name="marmax">#REF!</definedName>
    <definedName name="maxmar">#REF!</definedName>
    <definedName name="maymax">#REF!</definedName>
    <definedName name="MonthNum">#REF!</definedName>
    <definedName name="NEW">#REF!</definedName>
    <definedName name="none">#REF!</definedName>
    <definedName name="NORVEN">#REF!</definedName>
    <definedName name="novmax">#REF!</definedName>
    <definedName name="NUEA">#REF!</definedName>
    <definedName name="NUEB">#REF!</definedName>
    <definedName name="Number_of_staff">#REF!</definedName>
    <definedName name="NUYA">#REF!</definedName>
    <definedName name="NUYB">#REF!</definedName>
    <definedName name="NWTA">#REF!</definedName>
    <definedName name="NWTB">#REF!</definedName>
    <definedName name="octmax">#REF!</definedName>
    <definedName name="OLDCROW_">#REF!</definedName>
    <definedName name="OLDCROWKWHR">#REF!</definedName>
    <definedName name="OLDCROWKWR">#REF!</definedName>
    <definedName name="OLDCROWLITRES">#REF!</definedName>
    <definedName name="optha">#REF!</definedName>
    <definedName name="opthd">#REF!</definedName>
    <definedName name="pafe2">#REF!</definedName>
    <definedName name="page1">#REF!</definedName>
    <definedName name="PAGEEIGHT">#REF!</definedName>
    <definedName name="PAGEELEVEN">#REF!</definedName>
    <definedName name="PAGEETTEEN">#REF!</definedName>
    <definedName name="PAGEFOUR">#REF!</definedName>
    <definedName name="PAGEFTEEN">#REF!</definedName>
    <definedName name="PAGENINE">#REF!</definedName>
    <definedName name="PAGENNTEEN">#REF!</definedName>
    <definedName name="PAGESEVEN">#REF!</definedName>
    <definedName name="PAGESIX">#REF!</definedName>
    <definedName name="PAGESIXTEEN">#REF!</definedName>
    <definedName name="PAGESXTEEN">#REF!</definedName>
    <definedName name="PAGETHIRTEEN">#REF!</definedName>
    <definedName name="PAGETWELVE">#REF!</definedName>
    <definedName name="PAGETWENONE">#REF!</definedName>
    <definedName name="PAGETWENTTWO">#REF!</definedName>
    <definedName name="PAGETWENTY">#REF!</definedName>
    <definedName name="part1">#REF!</definedName>
    <definedName name="part2">#REF!</definedName>
    <definedName name="PCs_cost">#REF!</definedName>
    <definedName name="PCs_num">#REF!</definedName>
    <definedName name="PELLY_">#REF!</definedName>
    <definedName name="PELLYKWHR">#REF!</definedName>
    <definedName name="PELLYLITRES">#REF!</definedName>
    <definedName name="PPPP">#REF!</definedName>
    <definedName name="_xlnm.Print_Area" localSheetId="0">'2024 Filing'!$A$3:$H$207</definedName>
    <definedName name="Print_Area_MI">#REF!</definedName>
    <definedName name="printboth">#REF!,#REF!</definedName>
    <definedName name="Printer___High_cost">#REF!</definedName>
    <definedName name="Printer___High_num">#REF!</definedName>
    <definedName name="Printer___Low_cost">#REF!</definedName>
    <definedName name="Printer___Low_num">#REF!</definedName>
    <definedName name="Printer___Standard_cost">#REF!</definedName>
    <definedName name="Printer___Standard_num">#REF!</definedName>
    <definedName name="printpages">#REF!,#REF!</definedName>
    <definedName name="Proj55156">#REF!</definedName>
    <definedName name="Proj55156.">#REF!</definedName>
    <definedName name="Query10">#REF!</definedName>
    <definedName name="reclass">#REF!</definedName>
    <definedName name="Recover">#REF!</definedName>
    <definedName name="ret_earnings">#REF!</definedName>
    <definedName name="ridera2">#REF!</definedName>
    <definedName name="riderj">#REF!</definedName>
    <definedName name="RiderJForecast">#REF!</definedName>
    <definedName name="RJE_2000_PG1">#REF!</definedName>
    <definedName name="RJE_2000_PG2">#REF!</definedName>
    <definedName name="rolling">#REF!</definedName>
    <definedName name="ROSS_">#REF!</definedName>
    <definedName name="ROSSKWHR">#REF!</definedName>
    <definedName name="rp930je">#REF!</definedName>
    <definedName name="rt11dc1">#REF!</definedName>
    <definedName name="rt11de1">#REF!</definedName>
    <definedName name="rt11ge1">#REF!</definedName>
    <definedName name="rt11sc1">#REF!</definedName>
    <definedName name="rt11te1">#REF!</definedName>
    <definedName name="rt21dc1">#REF!</definedName>
    <definedName name="rt21dd1">#REF!</definedName>
    <definedName name="rt21de1">#REF!</definedName>
    <definedName name="rt21de2">#REF!</definedName>
    <definedName name="rt21ge1">#REF!</definedName>
    <definedName name="rt21ge2">#REF!</definedName>
    <definedName name="rt21sc1">#REF!</definedName>
    <definedName name="rt21sd1">#REF!</definedName>
    <definedName name="rt21tc1">#REF!</definedName>
    <definedName name="rt21td1">#REF!</definedName>
    <definedName name="rt21te1">#REF!</definedName>
    <definedName name="rt21te2">#REF!</definedName>
    <definedName name="rt22dc1">#REF!</definedName>
    <definedName name="rt22dd1">#REF!</definedName>
    <definedName name="rt22de1">#REF!</definedName>
    <definedName name="rt22de2">#REF!</definedName>
    <definedName name="rt22ge1">#REF!</definedName>
    <definedName name="rt22ge2">#REF!</definedName>
    <definedName name="rt22sc1">#REF!</definedName>
    <definedName name="rt22sd1">#REF!</definedName>
    <definedName name="rt22tc1">#REF!</definedName>
    <definedName name="rt22td1">#REF!</definedName>
    <definedName name="rt22te1">#REF!</definedName>
    <definedName name="rt22te2">#REF!</definedName>
    <definedName name="rt25dc1">#REF!</definedName>
    <definedName name="rt25dd1">#REF!</definedName>
    <definedName name="rt25de1">#REF!</definedName>
    <definedName name="rt25de2">#REF!</definedName>
    <definedName name="rt25ge1">#REF!</definedName>
    <definedName name="rt25ge2">#REF!</definedName>
    <definedName name="rt25tc1">#REF!</definedName>
    <definedName name="rt25td1">#REF!</definedName>
    <definedName name="rt25te1">#REF!</definedName>
    <definedName name="rt25te2">#REF!</definedName>
    <definedName name="rt26dc1">#REF!</definedName>
    <definedName name="rt26dd1">#REF!</definedName>
    <definedName name="rt31ddd1">#REF!</definedName>
    <definedName name="rt31ddd2">#REF!</definedName>
    <definedName name="rt31dde1">#REF!</definedName>
    <definedName name="rt31dde2">#REF!</definedName>
    <definedName name="rt31dge1">#REF!</definedName>
    <definedName name="rt31dge2">#REF!</definedName>
    <definedName name="rt31dsd1">#REF!</definedName>
    <definedName name="rt31dsd2">#REF!</definedName>
    <definedName name="rt31dtd1">#REF!</definedName>
    <definedName name="rt31dtd2">#REF!</definedName>
    <definedName name="rt31dte1">#REF!</definedName>
    <definedName name="rt31dte2">#REF!</definedName>
    <definedName name="rt31tdd1">#REF!</definedName>
    <definedName name="rt31tdd2">#REF!</definedName>
    <definedName name="rt31tde1">#REF!</definedName>
    <definedName name="rt31tde2">#REF!</definedName>
    <definedName name="rt31tge1">#REF!</definedName>
    <definedName name="rt31tge2">#REF!</definedName>
    <definedName name="rt31tsd1">#REF!</definedName>
    <definedName name="rt31tsd2">#REF!</definedName>
    <definedName name="rt31ttd1">#REF!</definedName>
    <definedName name="rt31ttd2">#REF!</definedName>
    <definedName name="rt31tte1">#REF!</definedName>
    <definedName name="rt31tte2">#REF!</definedName>
    <definedName name="rt32dd1">#REF!</definedName>
    <definedName name="rt32dd2">#REF!</definedName>
    <definedName name="rt32de1">#REF!</definedName>
    <definedName name="rt32de2">#REF!</definedName>
    <definedName name="rt32ge1">#REF!</definedName>
    <definedName name="rt32ge2">#REF!</definedName>
    <definedName name="rt32sd1">#REF!</definedName>
    <definedName name="rt32sd2">#REF!</definedName>
    <definedName name="rt32td1">#REF!</definedName>
    <definedName name="rt32td2">#REF!</definedName>
    <definedName name="rt32te1">#REF!</definedName>
    <definedName name="rt32te2">#REF!</definedName>
    <definedName name="rt33ge1">#REF!</definedName>
    <definedName name="rt33ge2">#REF!</definedName>
    <definedName name="rt33sc1">#REF!</definedName>
    <definedName name="rt33se1">#REF!</definedName>
    <definedName name="rt33se2">#REF!</definedName>
    <definedName name="rt33tc1">#REF!</definedName>
    <definedName name="rt33te1">#REF!</definedName>
    <definedName name="rt33te2">#REF!</definedName>
    <definedName name="rt38ge1">#REF!</definedName>
    <definedName name="rt38ge2">#REF!</definedName>
    <definedName name="rt41dc1">#REF!</definedName>
    <definedName name="rt41dd1">#REF!</definedName>
    <definedName name="rt41de1">#REF!</definedName>
    <definedName name="rt41de2">#REF!</definedName>
    <definedName name="rt41ge1">#REF!</definedName>
    <definedName name="rt41ge2">#REF!</definedName>
    <definedName name="rt41sc1">#REF!</definedName>
    <definedName name="rt41sd1">#REF!</definedName>
    <definedName name="rt41tc1">#REF!</definedName>
    <definedName name="rt41td1">#REF!</definedName>
    <definedName name="rt41te1">#REF!</definedName>
    <definedName name="rt41te2">#REF!</definedName>
    <definedName name="rt51dc1">#REF!</definedName>
    <definedName name="rt51dd1">#REF!</definedName>
    <definedName name="rt51de1">#REF!</definedName>
    <definedName name="rt51de2">#REF!</definedName>
    <definedName name="rt51ge1">#REF!</definedName>
    <definedName name="rt51ge2">#REF!</definedName>
    <definedName name="rt51sc1">#REF!</definedName>
    <definedName name="rt51sd1">#REF!</definedName>
    <definedName name="rt51tc1">#REF!</definedName>
    <definedName name="rt51td1">#REF!</definedName>
    <definedName name="rt51te1">#REF!</definedName>
    <definedName name="rt51te2">#REF!</definedName>
    <definedName name="rt56dc1">#REF!</definedName>
    <definedName name="rt56dd1">#REF!</definedName>
    <definedName name="rt56de1">#REF!</definedName>
    <definedName name="rt56de2">#REF!</definedName>
    <definedName name="rt56ge1">#REF!</definedName>
    <definedName name="rt56ge2">#REF!</definedName>
    <definedName name="rt56sc1">#REF!</definedName>
    <definedName name="rt56sd1">#REF!</definedName>
    <definedName name="rt56tc1">#REF!</definedName>
    <definedName name="rt56td1">#REF!</definedName>
    <definedName name="rt56te1">#REF!</definedName>
    <definedName name="rt56te2">#REF!</definedName>
    <definedName name="rt61dabcd1">#REF!</definedName>
    <definedName name="rt61gd1">#REF!</definedName>
    <definedName name="rt61td1">#REF!</definedName>
    <definedName name="rt63dabced1">#REF!</definedName>
    <definedName name="rt63gd1">#REF!</definedName>
    <definedName name="rt63td1">#REF!</definedName>
    <definedName name="Salesforecastdollars">#REF!</definedName>
    <definedName name="SalesforecastKWh">#REF!</definedName>
    <definedName name="Schedule10B1">#REF!</definedName>
    <definedName name="Schedule10B2">#REF!</definedName>
    <definedName name="Schedule10B3">#REF!</definedName>
    <definedName name="Schedule10B4">#REF!</definedName>
    <definedName name="Schedule10B5">#REF!</definedName>
    <definedName name="Schedule10B6">#REF!</definedName>
    <definedName name="Schedule11B1">#REF!</definedName>
    <definedName name="Schedule11B2">#REF!</definedName>
    <definedName name="Schedule11B3">#REF!</definedName>
    <definedName name="Schedule11B4">#REF!</definedName>
    <definedName name="Schedule11B5">#REF!</definedName>
    <definedName name="Schedule12B1">#REF!</definedName>
    <definedName name="Schedule12B2">#REF!</definedName>
    <definedName name="Schedule13B1">#REF!</definedName>
    <definedName name="Schedule14B1">#REF!</definedName>
    <definedName name="Schedule14B2">#REF!</definedName>
    <definedName name="Schedule14B3">#REF!</definedName>
    <definedName name="Schedule15B1">#REF!</definedName>
    <definedName name="Schedule15B2">#REF!</definedName>
    <definedName name="Schedule15B3">#REF!</definedName>
    <definedName name="Schedule15B4">#REF!</definedName>
    <definedName name="Schedule15B5">#REF!</definedName>
    <definedName name="Schedule16B1">#REF!</definedName>
    <definedName name="Schedule16B2">#REF!</definedName>
    <definedName name="Schedule16B3">#REF!</definedName>
    <definedName name="Schedule16B4">#REF!</definedName>
    <definedName name="Schedule16B5">#REF!</definedName>
    <definedName name="Schedule17B1">#REF!</definedName>
    <definedName name="Schedule17B2">#REF!</definedName>
    <definedName name="Schedule17B3">#REF!</definedName>
    <definedName name="Schedule17B4">#REF!</definedName>
    <definedName name="Schedule17B5">#REF!</definedName>
    <definedName name="Schedule18B1">#REF!</definedName>
    <definedName name="Schedule19B1">#REF!</definedName>
    <definedName name="Schedule19B2">#REF!</definedName>
    <definedName name="Schedule19B3">#REF!</definedName>
    <definedName name="Schedule20B1">#REF!</definedName>
    <definedName name="Schedule20B2">#REF!</definedName>
    <definedName name="Schedule20B3">#REF!</definedName>
    <definedName name="Schedule20B4">#REF!</definedName>
    <definedName name="Schedule20B5">#REF!</definedName>
    <definedName name="Schedule20B6">#REF!</definedName>
    <definedName name="Schedule21B1">#REF!</definedName>
    <definedName name="Schedule21B2">#REF!</definedName>
    <definedName name="Schedule21B3">#REF!</definedName>
    <definedName name="Schedule21B4">#REF!</definedName>
    <definedName name="Schedule21B5">#REF!</definedName>
    <definedName name="Schedule22B1">#REF!</definedName>
    <definedName name="Schedule22B2">#REF!</definedName>
    <definedName name="Schedule22B3">#REF!</definedName>
    <definedName name="Schedule22B4">#REF!</definedName>
    <definedName name="Schedule22B5">#REF!</definedName>
    <definedName name="Schedule22B6">#REF!</definedName>
    <definedName name="Schedule22B7">#REF!</definedName>
    <definedName name="Schedule22B8">#REF!</definedName>
    <definedName name="Schedule23B1">#REF!</definedName>
    <definedName name="Schedule23B2">#REF!</definedName>
    <definedName name="Schedule24E1">#REF!</definedName>
    <definedName name="Schedule24E2">#REF!</definedName>
    <definedName name="Schedule24E3">#REF!</definedName>
    <definedName name="Schedule25B1">#REF!</definedName>
    <definedName name="Schedule25B2">#REF!</definedName>
    <definedName name="Schedule25B3">#REF!</definedName>
    <definedName name="Schedule26E1">#REF!</definedName>
    <definedName name="Schedule26E2">#REF!</definedName>
    <definedName name="Schedule26E3">#REF!</definedName>
    <definedName name="Schedule26E4">#REF!</definedName>
    <definedName name="Schedule26E5">#REF!</definedName>
    <definedName name="Schedule28B1">#REF!</definedName>
    <definedName name="Schedule28B2">#REF!</definedName>
    <definedName name="Schedule28B3">#REF!</definedName>
    <definedName name="Schedule29B1">#REF!</definedName>
    <definedName name="Schedule29B10">#REF!</definedName>
    <definedName name="Schedule30B1">#REF!</definedName>
    <definedName name="Schedule4B1">#REF!</definedName>
    <definedName name="Schedule4B2">#REF!</definedName>
    <definedName name="Schedule4B3">#REF!</definedName>
    <definedName name="Schedule4B5">#REF!</definedName>
    <definedName name="Schedule5B1">#REF!</definedName>
    <definedName name="Schedule5B2">#REF!</definedName>
    <definedName name="Schedule5B3">#REF!</definedName>
    <definedName name="Schedule5B4">#REF!</definedName>
    <definedName name="Schedule5B5">#REF!</definedName>
    <definedName name="Schedule6B1">#REF!</definedName>
    <definedName name="Schedule6B2">#REF!</definedName>
    <definedName name="Schedule6B3">#REF!</definedName>
    <definedName name="Schedule6B4">#REF!</definedName>
    <definedName name="Schedule6B5">#REF!</definedName>
    <definedName name="Schedule7B1">#REF!</definedName>
    <definedName name="Schedule7B2">#REF!</definedName>
    <definedName name="Schedule7B3">#REF!</definedName>
    <definedName name="Schedule7B4">#REF!</definedName>
    <definedName name="Schedule7B5">#REF!</definedName>
    <definedName name="Schedule8B1">#REF!</definedName>
    <definedName name="Schedule9B1">#REF!</definedName>
    <definedName name="Schedule9B2">#REF!</definedName>
    <definedName name="Schedule9B3">#REF!</definedName>
    <definedName name="sepmax">#REF!</definedName>
    <definedName name="Specialized_Hardware">#REF!</definedName>
    <definedName name="STEWART_">#REF!</definedName>
    <definedName name="STEWARTKWHR">#REF!</definedName>
    <definedName name="STEWARTLITRES">#REF!</definedName>
    <definedName name="SUMMARY">#REF!</definedName>
    <definedName name="SWIFT_">#REF!</definedName>
    <definedName name="SWIFTKWHR">#REF!</definedName>
    <definedName name="SWIFTLITRES">#REF!</definedName>
    <definedName name="TABLE">#REF!</definedName>
    <definedName name="TableName">"Dummy"</definedName>
    <definedName name="Terminals_cost">#REF!</definedName>
    <definedName name="Terminals_num">#REF!</definedName>
    <definedName name="TEST">#REF!</definedName>
    <definedName name="TITLE">#REF!</definedName>
    <definedName name="TOTAL_CAPITAL">#REF!</definedName>
    <definedName name="Total_Distributed">#REF!</definedName>
    <definedName name="Total_Hardware">#REF!</definedName>
    <definedName name="Total_Mainframe_Costs">#REF!</definedName>
    <definedName name="TOTAL_O_M">#REF!</definedName>
    <definedName name="Total_O_M_project">#REF!</definedName>
    <definedName name="Total_Standard_Hardware">#REF!</definedName>
    <definedName name="Training_Cost">#REF!</definedName>
    <definedName name="variance">#REF!</definedName>
    <definedName name="VARIANCES">#REF!</definedName>
    <definedName name="Voice___Long_Distance">#REF!</definedName>
    <definedName name="Voice_Lines_cost">#REF!</definedName>
    <definedName name="Voice_Lines_num">#REF!</definedName>
    <definedName name="Voice_Mail_cost">#REF!</definedName>
    <definedName name="Voice_Mail_num">#REF!</definedName>
    <definedName name="Voice_Sets_cost">#REF!</definedName>
    <definedName name="Voice_Sets_num">#REF!</definedName>
    <definedName name="vvvv">#REF!</definedName>
    <definedName name="w3aje">#REF!</definedName>
    <definedName name="WAN">#REF!</definedName>
    <definedName name="WATSON_">#REF!</definedName>
    <definedName name="WATSONKWHR">#REF!</definedName>
    <definedName name="WATSONLITRES">#REF!</definedName>
    <definedName name="WHSE_">#REF!</definedName>
    <definedName name="WHSEKWHR">#REF!</definedName>
    <definedName name="worksh_bs_pg1">#REF!</definedName>
    <definedName name="worksh_bs_pg2">#REF!</definedName>
    <definedName name="worksh_incstmt">#REF!</definedName>
    <definedName name="worksh_interco_pg1">#REF!</definedName>
    <definedName name="worksh_interco_pg2">#REF!</definedName>
    <definedName name="worksh_retearn">#REF!</definedName>
    <definedName name="wrn.Account._.Codes." localSheetId="0" hidden="1">{#N/A,#N/A,FALSE,"Account Codes"}</definedName>
    <definedName name="wrn.Account._.Codes." hidden="1">{#N/A,#N/A,FALSE,"Account Codes"}</definedName>
    <definedName name="wrn.Bank._.LOC." localSheetId="0" hidden="1">{#N/A,#N/A,FALSE,"Bank LOC(U.S.Canada)"}</definedName>
    <definedName name="wrn.Bank._.LOC." hidden="1">{#N/A,#N/A,FALSE,"Bank LOC(U.S.Canada)"}</definedName>
    <definedName name="wrn.Generation._.Scheduling." localSheetId="0" hidden="1">{"Generation Schedule",#N/A,FALSE,"Generation"}</definedName>
    <definedName name="wrn.Generation._.Scheduling." hidden="1">{"Generation Schedule",#N/A,FALSE,"Generation"}</definedName>
    <definedName name="wrn.Key._.Assumptions." localSheetId="0" hidden="1">{#N/A,#N/A,FALSE,"Key Assumptions"}</definedName>
    <definedName name="wrn.Key._.Assumptions." hidden="1">{#N/A,#N/A,FALSE,"Key Assumptions"}</definedName>
    <definedName name="wrn.Summary." localSheetId="0" hidden="1">{#N/A,#N/A,FALSE,"Summary"}</definedName>
    <definedName name="wrn.Summary." hidden="1">{#N/A,#N/A,FALSE,"Summary"}</definedName>
    <definedName name="wrn.TEC._.Consolidated." localSheetId="0" hidden="1">{#N/A,#N/A,FALSE,"TEC Consolidated"}</definedName>
    <definedName name="wrn.TEC._.Consolidated." hidden="1">{#N/A,#N/A,FALSE,"TEC Consolidated"}</definedName>
    <definedName name="xxExistingRiderC">#REF!</definedName>
    <definedName name="xxExistingRiderP">#REF!</definedName>
    <definedName name="YUKONHYDRO">#REF!</definedName>
    <definedName name="Z_371BCA7F_2084_4414_A1FD_D7A592C38B80_.wvu.PrintArea" localSheetId="0" hidden="1">'2024 Filing'!$B$1:$H$207</definedName>
    <definedName name="Z_418DF6FE_13EF_11D2_8C37_00A0C92A9A63_.wvu.Rows" hidden="1">#REF!,#REF!,#REF!,#REF!,#REF!,#REF!,#REF!</definedName>
    <definedName name="Z_4EFEF333_AC7D_4F7A_876A_9609650D5DD8_.wvu.PrintArea" localSheetId="0" hidden="1">'2024 Filing'!$B$4:$H$212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5" i="1" l="1"/>
  <c r="B187" i="1"/>
  <c r="B184" i="1"/>
  <c r="B162" i="1"/>
  <c r="B164" i="1"/>
  <c r="B165" i="1"/>
  <c r="B161" i="1"/>
  <c r="B127" i="1"/>
  <c r="B126" i="1"/>
  <c r="B124" i="1"/>
  <c r="B123" i="1"/>
  <c r="B80" i="1"/>
  <c r="B82" i="1"/>
  <c r="B83" i="1"/>
  <c r="B79" i="1"/>
  <c r="B43" i="1"/>
  <c r="B45" i="1"/>
  <c r="B46" i="1"/>
  <c r="B42" i="1"/>
  <c r="H155" i="1"/>
  <c r="H149" i="1"/>
  <c r="H172" i="1"/>
  <c r="H87" i="1"/>
  <c r="H204" i="1" l="1"/>
  <c r="H118" i="1"/>
  <c r="H110" i="1"/>
  <c r="H59" i="1"/>
  <c r="H15" i="1"/>
  <c r="H141" i="1"/>
  <c r="H94" i="1"/>
  <c r="D206" i="1" l="1"/>
  <c r="H23" i="1"/>
  <c r="H199" i="1"/>
  <c r="H114" i="1"/>
  <c r="H197" i="1"/>
  <c r="H106" i="1"/>
  <c r="H29" i="1"/>
  <c r="H61" i="1"/>
  <c r="H65" i="1" s="1"/>
  <c r="H67" i="1" s="1"/>
  <c r="H98" i="1"/>
  <c r="H150" i="1"/>
  <c r="H174" i="1"/>
  <c r="H180" i="1" s="1"/>
  <c r="H32" i="1" l="1"/>
  <c r="H34" i="1" s="1"/>
  <c r="H75" i="1"/>
  <c r="H36" i="1" s="1"/>
  <c r="H38" i="1" s="1"/>
  <c r="H206" i="1" s="1"/>
  <c r="H202" i="1" s="1"/>
  <c r="F202" i="1" s="1"/>
  <c r="H134" i="1"/>
  <c r="H88" i="1"/>
  <c r="H90" i="1" s="1"/>
  <c r="H120" i="1" s="1"/>
  <c r="H143" i="1" l="1"/>
  <c r="H152" i="1" s="1"/>
  <c r="H157" i="1" s="1"/>
</calcChain>
</file>

<file path=xl/sharedStrings.xml><?xml version="1.0" encoding="utf-8"?>
<sst xmlns="http://schemas.openxmlformats.org/spreadsheetml/2006/main" count="117" uniqueCount="99">
  <si>
    <t>THE YUKON ELECTRICAL COMPANY LIMITED</t>
  </si>
  <si>
    <t>(O/A ATCO ELECTRIC YUKON)</t>
  </si>
  <si>
    <t>UTILITY INCOME AND RATE OF RETURN</t>
  </si>
  <si>
    <t>Revenue</t>
  </si>
  <si>
    <t>Less:</t>
  </si>
  <si>
    <t>Non-Utility Revenue</t>
  </si>
  <si>
    <t>UTILITY REVENUE</t>
  </si>
  <si>
    <t>Costs and Expenses</t>
  </si>
  <si>
    <t>Non Allowables</t>
  </si>
  <si>
    <t>Non-Utility O&amp;M</t>
  </si>
  <si>
    <t>Non Utility Income Taxes</t>
  </si>
  <si>
    <t xml:space="preserve">Add: </t>
  </si>
  <si>
    <t>Depreciation</t>
  </si>
  <si>
    <t>Income Taxes</t>
  </si>
  <si>
    <t>Amortization of Contribution for Extensions</t>
  </si>
  <si>
    <t>Amortization of Deferred Costs</t>
  </si>
  <si>
    <t>UTILITY EXPENSE</t>
  </si>
  <si>
    <t>UTILITY INCOME</t>
  </si>
  <si>
    <t>NET RATE BASE</t>
  </si>
  <si>
    <t>RATE OF RETURN</t>
  </si>
  <si>
    <t>COMPUTATION OF NET RATE BASE</t>
  </si>
  <si>
    <t>PROPERTY PLANT AND EQUIPMENT</t>
  </si>
  <si>
    <t>Add:</t>
  </si>
  <si>
    <t xml:space="preserve">Regulatory Assets </t>
  </si>
  <si>
    <t>Accumulated Depreciation</t>
  </si>
  <si>
    <t>Construction Work-in-Progress</t>
  </si>
  <si>
    <t>NET BALANCE AT YEAR END</t>
  </si>
  <si>
    <t>Previous Year's Balance</t>
  </si>
  <si>
    <t>TOTAL</t>
  </si>
  <si>
    <t>MID-YEAR BALANCE</t>
  </si>
  <si>
    <t>Allowance for Working Capital</t>
  </si>
  <si>
    <t>Mid-Year Contribution</t>
  </si>
  <si>
    <t>Mid-year Deferred Charges/Credits</t>
  </si>
  <si>
    <t>SCHEDULE OF ALLOWANCE FOR WORKING CAPITAL</t>
  </si>
  <si>
    <t>Operations and Maintenance</t>
  </si>
  <si>
    <t>Add: Other Taxes</t>
  </si>
  <si>
    <t>Less: Non-Allowables and Non-Utility O&amp;M</t>
  </si>
  <si>
    <t>Net O&amp;M</t>
  </si>
  <si>
    <t>O&amp;M Lag Days</t>
  </si>
  <si>
    <t>Operating Expenses Working Capital</t>
  </si>
  <si>
    <t>Tax installments</t>
  </si>
  <si>
    <t xml:space="preserve">Income Tax Installment Lag Days </t>
  </si>
  <si>
    <t>Tax Installments Working Capital</t>
  </si>
  <si>
    <t>Income taxes receivable (payable)</t>
  </si>
  <si>
    <t xml:space="preserve">Tax Receivable Lag Days </t>
  </si>
  <si>
    <t>Taxes Payable Working Capital</t>
  </si>
  <si>
    <t>Inventory (Three year average)</t>
  </si>
  <si>
    <t>GST Impact on working capital</t>
  </si>
  <si>
    <t>Return - Long Term Debt</t>
  </si>
  <si>
    <t>Combined Long Term Debt Lag Days</t>
  </si>
  <si>
    <t>Long Term Debt Working Capital</t>
  </si>
  <si>
    <t>Return - 50% of Common Equity</t>
  </si>
  <si>
    <t>Dividend Lag Days</t>
  </si>
  <si>
    <t>Common Equity (Dividend) Working Capital</t>
  </si>
  <si>
    <t>Depreciation Lag Days</t>
  </si>
  <si>
    <t>Common Equity (Retained Earnings) Working Capital</t>
  </si>
  <si>
    <t>Net Depreciation</t>
  </si>
  <si>
    <t>Depreciation  Working Capital</t>
  </si>
  <si>
    <t>TOTAL WORKING CAPITAL</t>
  </si>
  <si>
    <t>RECONCILIATION OF UTILITY INCOME TO NET EARNINGS</t>
  </si>
  <si>
    <t>Add: Non-Utility Income:</t>
  </si>
  <si>
    <t>Allowance for Funds Used During Construction</t>
  </si>
  <si>
    <t>Short Term Interest from Parent</t>
  </si>
  <si>
    <t>MDL Fair Value Adjustment</t>
  </si>
  <si>
    <t>Non-Regulated Revenues</t>
  </si>
  <si>
    <t>Sub-Total</t>
  </si>
  <si>
    <t>Less: Non-Utility Expenses:</t>
  </si>
  <si>
    <t>Interest to Parent</t>
  </si>
  <si>
    <t>Non Regulated Expenses</t>
  </si>
  <si>
    <t>Other Interest</t>
  </si>
  <si>
    <t xml:space="preserve">Non Allowables </t>
  </si>
  <si>
    <t>Add: Income Tax Adjustment:</t>
  </si>
  <si>
    <t>Income Tax Adjustments</t>
  </si>
  <si>
    <t>ADJUSTED EARNINGS</t>
  </si>
  <si>
    <t>ANALYSIS OF DEPRECIATION RESERVE</t>
  </si>
  <si>
    <t>Depreciation - Operating Expense</t>
  </si>
  <si>
    <t>Depreciation - Other</t>
  </si>
  <si>
    <t>Retirements</t>
  </si>
  <si>
    <t>Other</t>
  </si>
  <si>
    <t xml:space="preserve"> </t>
  </si>
  <si>
    <t>COST OF CAPITAL CALCULATION</t>
  </si>
  <si>
    <t>CAPITAL</t>
  </si>
  <si>
    <t>RETURN</t>
  </si>
  <si>
    <t>RATIO</t>
  </si>
  <si>
    <t>COST</t>
  </si>
  <si>
    <t>COMPONENT</t>
  </si>
  <si>
    <t>LONG TERM DEBT</t>
  </si>
  <si>
    <t>PREFERRED SHARES</t>
  </si>
  <si>
    <t xml:space="preserve">COMMON SHARES AND </t>
  </si>
  <si>
    <t>RETAINED EARNINGS</t>
  </si>
  <si>
    <t>NO COST CAPITAL</t>
  </si>
  <si>
    <t>(%)</t>
  </si>
  <si>
    <t>For The Year Ended December 31, 2024</t>
  </si>
  <si>
    <t>BALANCE AT December 31, 2024</t>
  </si>
  <si>
    <t>BALANCE - DECEMBER 31, 2023</t>
  </si>
  <si>
    <t>BALANCE - December 31, 2024</t>
  </si>
  <si>
    <t>Actual</t>
  </si>
  <si>
    <t>($000)</t>
  </si>
  <si>
    <t>Line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</si>
</sst>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-&quot;_);_(@_)"/>
    <numFmt numFmtId="165" formatCode="_(* #,##0.0_);_(* \(#,##0.0\);_(* &quot;-&quot;_);_(@_)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fill"/>
    </xf>
    <xf numFmtId="41" fontId="1" fillId="0" borderId="0" xfId="0" applyNumberFormat="1" applyFont="1"/>
    <xf numFmtId="0" fontId="1" fillId="0" borderId="0" xfId="0" quotePrefix="1" applyFont="1" applyAlignment="1">
      <alignment horizontal="left"/>
    </xf>
    <xf numFmtId="41" fontId="1" fillId="0" borderId="0" xfId="2" applyNumberFormat="1" applyFont="1" applyFill="1" applyBorder="1"/>
    <xf numFmtId="41" fontId="1" fillId="0" borderId="0" xfId="2" applyNumberFormat="1" applyFont="1" applyFill="1"/>
    <xf numFmtId="43" fontId="1" fillId="0" borderId="0" xfId="1" applyFont="1" applyFill="1"/>
    <xf numFmtId="43" fontId="1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center"/>
    </xf>
    <xf numFmtId="41" fontId="1" fillId="0" borderId="0" xfId="1" applyNumberFormat="1" applyFont="1" applyFill="1"/>
    <xf numFmtId="41" fontId="4" fillId="0" borderId="0" xfId="0" applyNumberFormat="1" applyFont="1" applyProtection="1">
      <protection locked="0"/>
    </xf>
    <xf numFmtId="37" fontId="1" fillId="0" borderId="0" xfId="0" applyNumberFormat="1" applyFont="1"/>
    <xf numFmtId="41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41" fontId="1" fillId="0" borderId="1" xfId="0" applyNumberFormat="1" applyFont="1" applyBorder="1" applyAlignment="1">
      <alignment horizontal="center"/>
    </xf>
    <xf numFmtId="41" fontId="1" fillId="0" borderId="0" xfId="0" applyNumberFormat="1" applyFont="1" applyAlignment="1">
      <alignment horizontal="left"/>
    </xf>
    <xf numFmtId="164" fontId="1" fillId="0" borderId="0" xfId="0" applyNumberFormat="1" applyFont="1"/>
    <xf numFmtId="0" fontId="4" fillId="0" borderId="0" xfId="0" applyFont="1" applyProtection="1">
      <protection locked="0"/>
    </xf>
    <xf numFmtId="38" fontId="1" fillId="0" borderId="0" xfId="1" applyNumberFormat="1" applyFont="1" applyFill="1"/>
    <xf numFmtId="10" fontId="1" fillId="0" borderId="0" xfId="3" applyNumberFormat="1" applyFont="1" applyFill="1"/>
    <xf numFmtId="41" fontId="1" fillId="0" borderId="1" xfId="0" applyNumberFormat="1" applyFont="1" applyBorder="1"/>
    <xf numFmtId="41" fontId="1" fillId="0" borderId="1" xfId="0" applyNumberFormat="1" applyFont="1" applyBorder="1" applyProtection="1">
      <protection locked="0"/>
    </xf>
    <xf numFmtId="41" fontId="1" fillId="0" borderId="0" xfId="0" applyNumberFormat="1" applyFont="1" applyProtection="1">
      <protection locked="0"/>
    </xf>
    <xf numFmtId="41" fontId="1" fillId="0" borderId="2" xfId="0" applyNumberFormat="1" applyFont="1" applyBorder="1" applyProtection="1">
      <protection locked="0"/>
    </xf>
    <xf numFmtId="41" fontId="1" fillId="0" borderId="2" xfId="0" applyNumberFormat="1" applyFont="1" applyBorder="1"/>
    <xf numFmtId="10" fontId="1" fillId="0" borderId="2" xfId="3" applyNumberFormat="1" applyFont="1" applyFill="1" applyBorder="1" applyProtection="1"/>
    <xf numFmtId="41" fontId="1" fillId="0" borderId="1" xfId="1" applyNumberFormat="1" applyFont="1" applyFill="1" applyBorder="1"/>
    <xf numFmtId="41" fontId="1" fillId="0" borderId="3" xfId="1" applyNumberFormat="1" applyFont="1" applyFill="1" applyBorder="1"/>
    <xf numFmtId="41" fontId="1" fillId="0" borderId="4" xfId="0" applyNumberFormat="1" applyFont="1" applyBorder="1"/>
    <xf numFmtId="165" fontId="4" fillId="0" borderId="0" xfId="0" applyNumberFormat="1" applyFont="1" applyProtection="1">
      <protection locked="0"/>
    </xf>
    <xf numFmtId="165" fontId="1" fillId="0" borderId="4" xfId="0" applyNumberFormat="1" applyFont="1" applyBorder="1"/>
    <xf numFmtId="39" fontId="1" fillId="0" borderId="0" xfId="0" applyNumberFormat="1" applyFont="1"/>
    <xf numFmtId="39" fontId="4" fillId="0" borderId="0" xfId="0" applyNumberFormat="1" applyFont="1" applyProtection="1">
      <protection locked="0"/>
    </xf>
    <xf numFmtId="41" fontId="0" fillId="0" borderId="3" xfId="0" applyNumberFormat="1" applyBorder="1" applyProtection="1">
      <protection locked="0"/>
    </xf>
    <xf numFmtId="41" fontId="0" fillId="0" borderId="0" xfId="0" applyNumberFormat="1"/>
    <xf numFmtId="41" fontId="0" fillId="0" borderId="1" xfId="0" applyNumberFormat="1" applyBorder="1"/>
    <xf numFmtId="41" fontId="0" fillId="0" borderId="3" xfId="0" applyNumberFormat="1" applyBorder="1"/>
    <xf numFmtId="41" fontId="1" fillId="0" borderId="5" xfId="0" applyNumberFormat="1" applyFont="1" applyBorder="1"/>
    <xf numFmtId="164" fontId="0" fillId="0" borderId="4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68</xdr:row>
      <xdr:rowOff>0</xdr:rowOff>
    </xdr:from>
    <xdr:to>
      <xdr:col>8</xdr:col>
      <xdr:colOff>304800</xdr:colOff>
      <xdr:row>69</xdr:row>
      <xdr:rowOff>141098</xdr:rowOff>
    </xdr:to>
    <xdr:sp macro="" textlink="">
      <xdr:nvSpPr>
        <xdr:cNvPr id="3" name="avatar">
          <a:extLst>
            <a:ext uri="{FF2B5EF4-FFF2-40B4-BE49-F238E27FC236}">
              <a16:creationId xmlns:a16="http://schemas.microsoft.com/office/drawing/2014/main" id="{A029FE12-1FFB-44A8-A4C6-A5AE68D09902}"/>
            </a:ext>
          </a:extLst>
        </xdr:cNvPr>
        <xdr:cNvSpPr>
          <a:spLocks noChangeAspect="1" noChangeArrowheads="1"/>
        </xdr:cNvSpPr>
      </xdr:nvSpPr>
      <xdr:spPr bwMode="auto">
        <a:xfrm>
          <a:off x="29571950" y="11531600"/>
          <a:ext cx="30480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9A019-33A5-4461-9967-2A18F52D11B4}">
  <sheetPr>
    <tabColor rgb="FFCCFFCC"/>
  </sheetPr>
  <dimension ref="A1:K218"/>
  <sheetViews>
    <sheetView tabSelected="1" topLeftCell="A63" zoomScaleNormal="100" zoomScaleSheetLayoutView="115" workbookViewId="0">
      <selection activeCell="M78" sqref="M78"/>
    </sheetView>
  </sheetViews>
  <sheetFormatPr defaultColWidth="9.140625" defaultRowHeight="12.75" x14ac:dyDescent="0.2"/>
  <cols>
    <col min="1" max="1" width="6" style="3" customWidth="1"/>
    <col min="2" max="2" width="37.28515625" style="1" customWidth="1"/>
    <col min="3" max="3" width="13" style="1" customWidth="1"/>
    <col min="4" max="4" width="10.28515625" style="1" bestFit="1" customWidth="1"/>
    <col min="5" max="5" width="9.140625" style="1"/>
    <col min="6" max="7" width="10.7109375" style="1" customWidth="1"/>
    <col min="8" max="8" width="16.7109375" style="1" customWidth="1"/>
    <col min="9" max="16384" width="9.140625" style="1"/>
  </cols>
  <sheetData>
    <row r="1" spans="1:8" x14ac:dyDescent="0.2">
      <c r="B1" s="48"/>
      <c r="C1" s="48"/>
      <c r="D1" s="48"/>
      <c r="E1" s="48"/>
      <c r="F1" s="48"/>
      <c r="G1" s="48"/>
      <c r="H1" s="48"/>
    </row>
    <row r="4" spans="1:8" ht="15.75" x14ac:dyDescent="0.25">
      <c r="B4" s="46" t="s">
        <v>0</v>
      </c>
      <c r="C4" s="46"/>
      <c r="D4" s="46"/>
      <c r="E4" s="46"/>
      <c r="F4" s="46"/>
      <c r="G4" s="46"/>
      <c r="H4" s="46"/>
    </row>
    <row r="5" spans="1:8" ht="15.75" x14ac:dyDescent="0.25">
      <c r="B5" s="46" t="s">
        <v>1</v>
      </c>
      <c r="C5" s="46"/>
      <c r="D5" s="46"/>
      <c r="E5" s="46"/>
      <c r="F5" s="46"/>
      <c r="G5" s="46"/>
      <c r="H5" s="46"/>
    </row>
    <row r="6" spans="1:8" ht="15.75" x14ac:dyDescent="0.25">
      <c r="B6" s="46" t="s">
        <v>2</v>
      </c>
      <c r="C6" s="46"/>
      <c r="D6" s="46"/>
      <c r="E6" s="46"/>
      <c r="F6" s="46"/>
      <c r="G6" s="46"/>
      <c r="H6" s="46"/>
    </row>
    <row r="7" spans="1:8" ht="15.75" x14ac:dyDescent="0.25">
      <c r="B7" s="46" t="s">
        <v>92</v>
      </c>
      <c r="C7" s="46"/>
      <c r="D7" s="46"/>
      <c r="E7" s="46"/>
      <c r="F7" s="46"/>
      <c r="G7" s="46"/>
      <c r="H7" s="46"/>
    </row>
    <row r="8" spans="1:8" ht="15.75" x14ac:dyDescent="0.25">
      <c r="B8" s="46" t="s">
        <v>97</v>
      </c>
      <c r="C8" s="46"/>
      <c r="D8" s="46"/>
      <c r="E8" s="47"/>
      <c r="F8" s="46"/>
      <c r="G8" s="46"/>
      <c r="H8" s="46"/>
    </row>
    <row r="9" spans="1:8" ht="25.5" x14ac:dyDescent="0.2">
      <c r="A9" s="45" t="s">
        <v>98</v>
      </c>
      <c r="C9" s="4"/>
      <c r="D9" s="5"/>
      <c r="E9" s="5"/>
      <c r="F9" s="4"/>
      <c r="G9" s="4"/>
      <c r="H9" s="3">
        <v>2024</v>
      </c>
    </row>
    <row r="10" spans="1:8" x14ac:dyDescent="0.2">
      <c r="B10" s="4"/>
      <c r="H10" s="17" t="s">
        <v>96</v>
      </c>
    </row>
    <row r="11" spans="1:8" x14ac:dyDescent="0.2">
      <c r="A11" s="44">
        <v>1</v>
      </c>
      <c r="B11" s="1" t="s">
        <v>3</v>
      </c>
      <c r="H11" s="6">
        <v>102736.19901</v>
      </c>
    </row>
    <row r="12" spans="1:8" x14ac:dyDescent="0.2">
      <c r="A12" s="44">
        <v>2</v>
      </c>
      <c r="H12" s="6"/>
    </row>
    <row r="13" spans="1:8" x14ac:dyDescent="0.2">
      <c r="A13" s="44">
        <v>3</v>
      </c>
      <c r="C13" s="1" t="s">
        <v>4</v>
      </c>
      <c r="D13" s="1" t="s">
        <v>5</v>
      </c>
      <c r="H13" s="25">
        <v>0</v>
      </c>
    </row>
    <row r="14" spans="1:8" x14ac:dyDescent="0.2">
      <c r="A14" s="44">
        <v>4</v>
      </c>
      <c r="H14" s="6"/>
    </row>
    <row r="15" spans="1:8" x14ac:dyDescent="0.2">
      <c r="A15" s="44">
        <v>5</v>
      </c>
      <c r="B15" s="1" t="s">
        <v>6</v>
      </c>
      <c r="H15" s="25">
        <f>H11-H13</f>
        <v>102736.19901</v>
      </c>
    </row>
    <row r="16" spans="1:8" x14ac:dyDescent="0.2">
      <c r="A16" s="44">
        <v>6</v>
      </c>
      <c r="H16" s="6"/>
    </row>
    <row r="17" spans="1:8" x14ac:dyDescent="0.2">
      <c r="A17" s="44">
        <v>7</v>
      </c>
      <c r="B17" s="4" t="s">
        <v>7</v>
      </c>
      <c r="H17" s="6">
        <v>87201.134043996804</v>
      </c>
    </row>
    <row r="18" spans="1:8" x14ac:dyDescent="0.2">
      <c r="A18" s="44">
        <v>8</v>
      </c>
      <c r="B18" s="4"/>
      <c r="H18" s="6"/>
    </row>
    <row r="19" spans="1:8" x14ac:dyDescent="0.2">
      <c r="A19" s="44">
        <v>9</v>
      </c>
      <c r="H19" s="6"/>
    </row>
    <row r="20" spans="1:8" x14ac:dyDescent="0.2">
      <c r="A20" s="44">
        <v>10</v>
      </c>
      <c r="B20" s="1" t="s">
        <v>4</v>
      </c>
      <c r="C20" s="1" t="s">
        <v>8</v>
      </c>
      <c r="H20" s="6">
        <v>-11.168289999999992</v>
      </c>
    </row>
    <row r="21" spans="1:8" x14ac:dyDescent="0.2">
      <c r="A21" s="44">
        <v>11</v>
      </c>
      <c r="C21" s="1" t="s">
        <v>9</v>
      </c>
      <c r="H21" s="6">
        <v>0</v>
      </c>
    </row>
    <row r="22" spans="1:8" x14ac:dyDescent="0.2">
      <c r="A22" s="44">
        <v>12</v>
      </c>
      <c r="C22" s="1" t="s">
        <v>10</v>
      </c>
      <c r="H22" s="40">
        <v>-134.17165600320607</v>
      </c>
    </row>
    <row r="23" spans="1:8" x14ac:dyDescent="0.2">
      <c r="A23" s="44">
        <v>13</v>
      </c>
      <c r="H23" s="27">
        <f>SUM(H20:H22)</f>
        <v>-145.33994600320605</v>
      </c>
    </row>
    <row r="24" spans="1:8" x14ac:dyDescent="0.2">
      <c r="A24" s="44">
        <v>14</v>
      </c>
    </row>
    <row r="25" spans="1:8" x14ac:dyDescent="0.2">
      <c r="A25" s="44">
        <v>15</v>
      </c>
      <c r="B25" s="1" t="s">
        <v>11</v>
      </c>
      <c r="C25" s="1" t="s">
        <v>12</v>
      </c>
      <c r="H25" s="6">
        <v>8925.5295800000167</v>
      </c>
    </row>
    <row r="26" spans="1:8" x14ac:dyDescent="0.2">
      <c r="A26" s="44">
        <v>16</v>
      </c>
      <c r="C26" s="1" t="s">
        <v>13</v>
      </c>
      <c r="H26" s="6">
        <v>-838</v>
      </c>
    </row>
    <row r="27" spans="1:8" x14ac:dyDescent="0.2">
      <c r="A27" s="44">
        <v>17</v>
      </c>
      <c r="C27" s="1" t="s">
        <v>14</v>
      </c>
      <c r="H27" s="6">
        <v>-2270.4869499999973</v>
      </c>
    </row>
    <row r="28" spans="1:8" x14ac:dyDescent="0.2">
      <c r="A28" s="44">
        <v>18</v>
      </c>
      <c r="C28" s="7" t="s">
        <v>15</v>
      </c>
      <c r="H28" s="40">
        <v>-18.840030000000041</v>
      </c>
    </row>
    <row r="29" spans="1:8" x14ac:dyDescent="0.2">
      <c r="A29" s="44">
        <v>19</v>
      </c>
      <c r="B29" s="4"/>
      <c r="C29" s="7"/>
      <c r="G29" s="6"/>
      <c r="H29" s="6">
        <f>SUM(H25:H28)</f>
        <v>5798.2026000000196</v>
      </c>
    </row>
    <row r="30" spans="1:8" x14ac:dyDescent="0.2">
      <c r="A30" s="44">
        <v>20</v>
      </c>
      <c r="B30" s="4"/>
      <c r="C30" s="7"/>
    </row>
    <row r="31" spans="1:8" x14ac:dyDescent="0.2">
      <c r="A31" s="44">
        <v>21</v>
      </c>
      <c r="B31" s="4"/>
      <c r="C31" s="7"/>
      <c r="H31" s="6"/>
    </row>
    <row r="32" spans="1:8" x14ac:dyDescent="0.2">
      <c r="A32" s="44">
        <v>22</v>
      </c>
      <c r="B32" s="7" t="s">
        <v>16</v>
      </c>
      <c r="H32" s="26">
        <f>H17-H23+H29</f>
        <v>93144.676590000032</v>
      </c>
    </row>
    <row r="33" spans="1:11" x14ac:dyDescent="0.2">
      <c r="A33" s="44">
        <v>23</v>
      </c>
      <c r="H33" s="8"/>
    </row>
    <row r="34" spans="1:11" ht="13.5" thickBot="1" x14ac:dyDescent="0.25">
      <c r="A34" s="44">
        <v>24</v>
      </c>
      <c r="B34" s="4" t="s">
        <v>17</v>
      </c>
      <c r="H34" s="28">
        <f>H15-H32</f>
        <v>9591.5224199999648</v>
      </c>
    </row>
    <row r="35" spans="1:11" x14ac:dyDescent="0.2">
      <c r="A35" s="44">
        <v>25</v>
      </c>
      <c r="H35" s="9"/>
    </row>
    <row r="36" spans="1:11" ht="13.5" thickBot="1" x14ac:dyDescent="0.25">
      <c r="A36" s="44">
        <v>26</v>
      </c>
      <c r="B36" s="4" t="s">
        <v>18</v>
      </c>
      <c r="H36" s="29">
        <f>H75</f>
        <v>138398.21904469904</v>
      </c>
      <c r="K36" s="6"/>
    </row>
    <row r="37" spans="1:11" x14ac:dyDescent="0.2">
      <c r="A37" s="44">
        <v>27</v>
      </c>
      <c r="H37" s="9"/>
    </row>
    <row r="38" spans="1:11" ht="13.5" thickBot="1" x14ac:dyDescent="0.25">
      <c r="A38" s="44">
        <v>28</v>
      </c>
      <c r="B38" s="4" t="s">
        <v>19</v>
      </c>
      <c r="H38" s="30">
        <f>H34/H36</f>
        <v>6.9303799472319447E-2</v>
      </c>
    </row>
    <row r="39" spans="1:11" x14ac:dyDescent="0.2">
      <c r="A39" s="44"/>
      <c r="H39" s="6"/>
    </row>
    <row r="40" spans="1:11" x14ac:dyDescent="0.2">
      <c r="H40" s="6"/>
    </row>
    <row r="41" spans="1:11" x14ac:dyDescent="0.2">
      <c r="H41" s="6"/>
    </row>
    <row r="42" spans="1:11" ht="15.75" customHeight="1" x14ac:dyDescent="0.25">
      <c r="B42" s="46" t="str">
        <f>B4</f>
        <v>THE YUKON ELECTRICAL COMPANY LIMITED</v>
      </c>
      <c r="C42" s="46"/>
      <c r="D42" s="46"/>
      <c r="E42" s="46"/>
      <c r="F42" s="46"/>
      <c r="G42" s="46"/>
      <c r="H42" s="46"/>
    </row>
    <row r="43" spans="1:11" ht="15.75" x14ac:dyDescent="0.25">
      <c r="B43" s="46" t="str">
        <f>B5</f>
        <v>(O/A ATCO ELECTRIC YUKON)</v>
      </c>
      <c r="C43" s="46"/>
      <c r="D43" s="46"/>
      <c r="E43" s="46"/>
      <c r="F43" s="46"/>
      <c r="G43" s="46"/>
      <c r="H43" s="46"/>
    </row>
    <row r="44" spans="1:11" ht="15.75" x14ac:dyDescent="0.25">
      <c r="B44" s="46" t="s">
        <v>20</v>
      </c>
      <c r="C44" s="46"/>
      <c r="D44" s="46"/>
      <c r="E44" s="46"/>
      <c r="F44" s="46"/>
      <c r="G44" s="46"/>
      <c r="H44" s="46"/>
    </row>
    <row r="45" spans="1:11" ht="15.75" x14ac:dyDescent="0.25">
      <c r="B45" s="46" t="str">
        <f>B7</f>
        <v>For The Year Ended December 31, 2024</v>
      </c>
      <c r="C45" s="46"/>
      <c r="D45" s="46"/>
      <c r="E45" s="46"/>
      <c r="F45" s="46"/>
      <c r="G45" s="46"/>
      <c r="H45" s="46"/>
    </row>
    <row r="46" spans="1:11" ht="15.75" x14ac:dyDescent="0.25">
      <c r="B46" s="46" t="str">
        <f>B8</f>
        <v>($000)</v>
      </c>
      <c r="C46" s="46"/>
      <c r="D46" s="46"/>
      <c r="E46" s="47"/>
      <c r="F46" s="46"/>
      <c r="G46" s="46"/>
      <c r="H46" s="46"/>
    </row>
    <row r="47" spans="1:11" x14ac:dyDescent="0.2">
      <c r="C47" s="4"/>
      <c r="D47" s="5"/>
      <c r="E47" s="5"/>
      <c r="F47" s="4"/>
      <c r="G47" s="4"/>
      <c r="H47" s="6"/>
    </row>
    <row r="48" spans="1:11" x14ac:dyDescent="0.2">
      <c r="H48" s="6"/>
    </row>
    <row r="49" spans="1:9" x14ac:dyDescent="0.2">
      <c r="H49" s="6"/>
    </row>
    <row r="50" spans="1:9" ht="25.5" x14ac:dyDescent="0.2">
      <c r="A50" s="45" t="s">
        <v>98</v>
      </c>
      <c r="H50" s="6"/>
    </row>
    <row r="51" spans="1:9" x14ac:dyDescent="0.2">
      <c r="A51" s="44">
        <v>1</v>
      </c>
      <c r="B51" s="4" t="s">
        <v>21</v>
      </c>
      <c r="H51" s="6"/>
    </row>
    <row r="52" spans="1:9" x14ac:dyDescent="0.2">
      <c r="A52" s="44">
        <v>2</v>
      </c>
      <c r="H52" s="6"/>
    </row>
    <row r="53" spans="1:9" x14ac:dyDescent="0.2">
      <c r="A53" s="44">
        <v>3</v>
      </c>
      <c r="B53" s="7" t="s">
        <v>93</v>
      </c>
      <c r="H53" s="39">
        <v>341340.29675999703</v>
      </c>
    </row>
    <row r="54" spans="1:9" x14ac:dyDescent="0.2">
      <c r="A54" s="44">
        <v>4</v>
      </c>
      <c r="H54" s="14"/>
    </row>
    <row r="55" spans="1:9" x14ac:dyDescent="0.2">
      <c r="A55" s="44">
        <v>5</v>
      </c>
      <c r="B55" s="1" t="s">
        <v>22</v>
      </c>
      <c r="C55" s="1" t="s">
        <v>23</v>
      </c>
      <c r="H55" s="39">
        <v>1969.6871400000002</v>
      </c>
      <c r="I55" s="16"/>
    </row>
    <row r="56" spans="1:9" x14ac:dyDescent="0.2">
      <c r="A56" s="44">
        <v>6</v>
      </c>
      <c r="H56" s="14"/>
    </row>
    <row r="57" spans="1:9" x14ac:dyDescent="0.2">
      <c r="A57" s="44">
        <v>7</v>
      </c>
      <c r="B57" s="1" t="s">
        <v>4</v>
      </c>
      <c r="C57" s="1" t="s">
        <v>24</v>
      </c>
      <c r="H57" s="39">
        <v>119083.04326000002</v>
      </c>
    </row>
    <row r="58" spans="1:9" x14ac:dyDescent="0.2">
      <c r="A58" s="44">
        <v>8</v>
      </c>
      <c r="B58" s="4"/>
      <c r="C58" s="1" t="s">
        <v>25</v>
      </c>
      <c r="H58" s="39">
        <v>13816.165554030973</v>
      </c>
    </row>
    <row r="59" spans="1:9" x14ac:dyDescent="0.2">
      <c r="A59" s="44">
        <v>9</v>
      </c>
      <c r="H59" s="32">
        <f>SUM(H57:H58)</f>
        <v>132899.20881403098</v>
      </c>
    </row>
    <row r="60" spans="1:9" x14ac:dyDescent="0.2">
      <c r="A60" s="44">
        <v>10</v>
      </c>
      <c r="H60" s="6"/>
    </row>
    <row r="61" spans="1:9" x14ac:dyDescent="0.2">
      <c r="A61" s="44">
        <v>11</v>
      </c>
      <c r="B61" s="4" t="s">
        <v>26</v>
      </c>
      <c r="H61" s="14">
        <f>H53+H55-H59</f>
        <v>210410.77508596604</v>
      </c>
    </row>
    <row r="62" spans="1:9" x14ac:dyDescent="0.2">
      <c r="A62" s="44">
        <v>12</v>
      </c>
      <c r="H62" s="6"/>
      <c r="I62"/>
    </row>
    <row r="63" spans="1:9" x14ac:dyDescent="0.2">
      <c r="A63" s="44">
        <v>13</v>
      </c>
      <c r="B63" s="4" t="s">
        <v>22</v>
      </c>
      <c r="C63" s="1" t="s">
        <v>27</v>
      </c>
      <c r="G63" s="10"/>
      <c r="H63" s="39">
        <v>179428.98712261461</v>
      </c>
    </row>
    <row r="64" spans="1:9" x14ac:dyDescent="0.2">
      <c r="A64" s="44">
        <v>14</v>
      </c>
      <c r="H64" s="6"/>
    </row>
    <row r="65" spans="1:8" x14ac:dyDescent="0.2">
      <c r="A65" s="44">
        <v>15</v>
      </c>
      <c r="B65" s="4" t="s">
        <v>28</v>
      </c>
      <c r="H65" s="31">
        <f>H61+H63</f>
        <v>389839.76220858062</v>
      </c>
    </row>
    <row r="66" spans="1:8" x14ac:dyDescent="0.2">
      <c r="A66" s="44">
        <v>16</v>
      </c>
      <c r="H66" s="6"/>
    </row>
    <row r="67" spans="1:8" x14ac:dyDescent="0.2">
      <c r="A67" s="44">
        <v>17</v>
      </c>
      <c r="B67" s="4" t="s">
        <v>29</v>
      </c>
      <c r="H67" s="14">
        <f>H65/2</f>
        <v>194919.88110429031</v>
      </c>
    </row>
    <row r="68" spans="1:8" x14ac:dyDescent="0.2">
      <c r="A68" s="44">
        <v>18</v>
      </c>
      <c r="H68" s="6"/>
    </row>
    <row r="69" spans="1:8" x14ac:dyDescent="0.2">
      <c r="A69" s="44">
        <v>19</v>
      </c>
      <c r="B69" s="4" t="s">
        <v>22</v>
      </c>
      <c r="C69" s="1" t="s">
        <v>30</v>
      </c>
      <c r="H69" s="39">
        <v>4948.562241144703</v>
      </c>
    </row>
    <row r="70" spans="1:8" x14ac:dyDescent="0.2">
      <c r="A70" s="44">
        <v>20</v>
      </c>
      <c r="B70" s="4"/>
      <c r="H70" s="15"/>
    </row>
    <row r="71" spans="1:8" x14ac:dyDescent="0.2">
      <c r="A71" s="44">
        <v>21</v>
      </c>
      <c r="B71" s="4" t="s">
        <v>4</v>
      </c>
      <c r="C71" s="1" t="s">
        <v>31</v>
      </c>
      <c r="H71" s="39">
        <v>61302</v>
      </c>
    </row>
    <row r="72" spans="1:8" x14ac:dyDescent="0.2">
      <c r="A72" s="44">
        <v>22</v>
      </c>
      <c r="B72" s="4" t="s">
        <v>22</v>
      </c>
      <c r="C72" s="1" t="s">
        <v>32</v>
      </c>
      <c r="H72" s="39">
        <v>-168.22430073596541</v>
      </c>
    </row>
    <row r="73" spans="1:8" x14ac:dyDescent="0.2">
      <c r="A73" s="44">
        <v>23</v>
      </c>
      <c r="H73" s="25"/>
    </row>
    <row r="74" spans="1:8" x14ac:dyDescent="0.2">
      <c r="A74" s="44">
        <v>24</v>
      </c>
      <c r="H74" s="6"/>
    </row>
    <row r="75" spans="1:8" ht="13.5" thickBot="1" x14ac:dyDescent="0.25">
      <c r="A75" s="44">
        <v>25</v>
      </c>
      <c r="B75" s="4" t="s">
        <v>18</v>
      </c>
      <c r="H75" s="29">
        <f>H67+H69-H71+H72</f>
        <v>138398.21904469904</v>
      </c>
    </row>
    <row r="76" spans="1:8" x14ac:dyDescent="0.2">
      <c r="H76" s="6"/>
    </row>
    <row r="77" spans="1:8" x14ac:dyDescent="0.2">
      <c r="H77" s="6"/>
    </row>
    <row r="78" spans="1:8" x14ac:dyDescent="0.2">
      <c r="H78" s="6"/>
    </row>
    <row r="79" spans="1:8" ht="15.75" customHeight="1" x14ac:dyDescent="0.25">
      <c r="B79" s="46" t="str">
        <f>B4</f>
        <v>THE YUKON ELECTRICAL COMPANY LIMITED</v>
      </c>
      <c r="C79" s="46"/>
      <c r="D79" s="46"/>
      <c r="E79" s="46"/>
      <c r="F79" s="46"/>
      <c r="G79" s="46"/>
      <c r="H79" s="46"/>
    </row>
    <row r="80" spans="1:8" ht="15.75" x14ac:dyDescent="0.25">
      <c r="B80" s="46" t="str">
        <f>B5</f>
        <v>(O/A ATCO ELECTRIC YUKON)</v>
      </c>
      <c r="C80" s="46"/>
      <c r="D80" s="46"/>
      <c r="E80" s="46"/>
      <c r="F80" s="46"/>
      <c r="G80" s="46"/>
      <c r="H80" s="46"/>
    </row>
    <row r="81" spans="1:9" ht="15.75" x14ac:dyDescent="0.25">
      <c r="B81" s="46" t="s">
        <v>33</v>
      </c>
      <c r="C81" s="46"/>
      <c r="D81" s="46"/>
      <c r="E81" s="46"/>
      <c r="F81" s="46"/>
      <c r="G81" s="46"/>
      <c r="H81" s="46"/>
    </row>
    <row r="82" spans="1:9" ht="15.75" x14ac:dyDescent="0.25">
      <c r="B82" s="46" t="str">
        <f>B7</f>
        <v>For The Year Ended December 31, 2024</v>
      </c>
      <c r="C82" s="46"/>
      <c r="D82" s="46"/>
      <c r="E82" s="46"/>
      <c r="F82" s="46"/>
      <c r="G82" s="46"/>
      <c r="H82" s="46"/>
    </row>
    <row r="83" spans="1:9" ht="15.75" x14ac:dyDescent="0.25">
      <c r="B83" s="46" t="str">
        <f>B8</f>
        <v>($000)</v>
      </c>
      <c r="C83" s="46"/>
      <c r="D83" s="46"/>
      <c r="E83" s="47"/>
      <c r="F83" s="46"/>
      <c r="G83" s="46"/>
      <c r="H83" s="46"/>
    </row>
    <row r="84" spans="1:9" ht="25.5" x14ac:dyDescent="0.2">
      <c r="A84" s="45" t="s">
        <v>98</v>
      </c>
      <c r="C84" s="5"/>
      <c r="D84" s="5"/>
      <c r="E84" s="5"/>
      <c r="F84" s="5"/>
      <c r="G84" s="5"/>
      <c r="H84" s="6"/>
    </row>
    <row r="85" spans="1:9" x14ac:dyDescent="0.2">
      <c r="A85" s="44">
        <v>1</v>
      </c>
      <c r="B85" s="1" t="s">
        <v>34</v>
      </c>
      <c r="H85" s="39">
        <v>57142.160550000015</v>
      </c>
    </row>
    <row r="86" spans="1:9" x14ac:dyDescent="0.2">
      <c r="A86" s="44">
        <v>2</v>
      </c>
      <c r="B86" s="7" t="s">
        <v>35</v>
      </c>
      <c r="H86" s="39">
        <v>285.17109999999997</v>
      </c>
      <c r="I86" s="39"/>
    </row>
    <row r="87" spans="1:9" x14ac:dyDescent="0.2">
      <c r="A87" s="44">
        <v>3</v>
      </c>
      <c r="B87" s="7" t="s">
        <v>36</v>
      </c>
      <c r="D87" s="7"/>
      <c r="H87" s="40">
        <f>+H20+H21</f>
        <v>-11.168289999999992</v>
      </c>
    </row>
    <row r="88" spans="1:9" x14ac:dyDescent="0.2">
      <c r="A88" s="44">
        <v>4</v>
      </c>
      <c r="B88" s="1" t="s">
        <v>37</v>
      </c>
      <c r="H88" s="14">
        <f>H85+H86+H87</f>
        <v>57416.163360000013</v>
      </c>
    </row>
    <row r="89" spans="1:9" x14ac:dyDescent="0.2">
      <c r="A89" s="44">
        <v>5</v>
      </c>
      <c r="B89" s="1" t="s">
        <v>38</v>
      </c>
      <c r="H89" s="31">
        <v>4</v>
      </c>
    </row>
    <row r="90" spans="1:9" x14ac:dyDescent="0.2">
      <c r="A90" s="44">
        <v>6</v>
      </c>
      <c r="B90" s="12" t="s">
        <v>39</v>
      </c>
      <c r="H90" s="32">
        <f>(H89/365)*H88</f>
        <v>629.21822860273983</v>
      </c>
    </row>
    <row r="91" spans="1:9" x14ac:dyDescent="0.2">
      <c r="A91" s="44">
        <v>7</v>
      </c>
      <c r="H91" s="14"/>
    </row>
    <row r="92" spans="1:9" x14ac:dyDescent="0.2">
      <c r="A92" s="44">
        <v>8</v>
      </c>
      <c r="B92" s="1" t="s">
        <v>40</v>
      </c>
      <c r="H92" s="39">
        <v>-287.76827000000003</v>
      </c>
    </row>
    <row r="93" spans="1:9" x14ac:dyDescent="0.2">
      <c r="A93" s="44">
        <v>9</v>
      </c>
      <c r="B93" s="1" t="s">
        <v>41</v>
      </c>
      <c r="H93" s="39">
        <v>22</v>
      </c>
    </row>
    <row r="94" spans="1:9" x14ac:dyDescent="0.2">
      <c r="A94" s="44">
        <v>10</v>
      </c>
      <c r="B94" s="12" t="s">
        <v>42</v>
      </c>
      <c r="H94" s="32">
        <f>(H93/365)*H92</f>
        <v>-17.344936821917809</v>
      </c>
    </row>
    <row r="95" spans="1:9" x14ac:dyDescent="0.2">
      <c r="A95" s="44">
        <v>11</v>
      </c>
      <c r="H95" s="14"/>
    </row>
    <row r="96" spans="1:9" x14ac:dyDescent="0.2">
      <c r="A96" s="44">
        <v>12</v>
      </c>
      <c r="B96" s="1" t="s">
        <v>43</v>
      </c>
      <c r="H96" s="39">
        <v>1003.0326800000072</v>
      </c>
    </row>
    <row r="97" spans="1:8" x14ac:dyDescent="0.2">
      <c r="A97" s="44">
        <v>13</v>
      </c>
      <c r="B97" s="1" t="s">
        <v>44</v>
      </c>
      <c r="H97" s="39">
        <v>204</v>
      </c>
    </row>
    <row r="98" spans="1:8" x14ac:dyDescent="0.2">
      <c r="A98" s="44">
        <v>14</v>
      </c>
      <c r="B98" s="12" t="s">
        <v>45</v>
      </c>
      <c r="H98" s="32">
        <f>(H97/365)*H96</f>
        <v>560.59908690411362</v>
      </c>
    </row>
    <row r="99" spans="1:8" x14ac:dyDescent="0.2">
      <c r="A99" s="44">
        <v>15</v>
      </c>
      <c r="H99" s="14"/>
    </row>
    <row r="100" spans="1:8" x14ac:dyDescent="0.2">
      <c r="A100" s="44">
        <v>16</v>
      </c>
      <c r="B100" s="12" t="s">
        <v>46</v>
      </c>
      <c r="H100" s="41">
        <v>3008.2232000000095</v>
      </c>
    </row>
    <row r="101" spans="1:8" x14ac:dyDescent="0.2">
      <c r="A101" s="44">
        <v>17</v>
      </c>
      <c r="H101" s="14"/>
    </row>
    <row r="102" spans="1:8" x14ac:dyDescent="0.2">
      <c r="A102" s="44">
        <v>18</v>
      </c>
      <c r="B102" s="12" t="s">
        <v>47</v>
      </c>
      <c r="H102" s="41">
        <v>194.96220327567457</v>
      </c>
    </row>
    <row r="103" spans="1:8" x14ac:dyDescent="0.2">
      <c r="A103" s="44">
        <v>19</v>
      </c>
      <c r="H103" s="14"/>
    </row>
    <row r="104" spans="1:8" x14ac:dyDescent="0.2">
      <c r="A104" s="44">
        <v>20</v>
      </c>
      <c r="B104" s="1" t="s">
        <v>48</v>
      </c>
      <c r="H104" s="39">
        <v>3558.3048007288662</v>
      </c>
    </row>
    <row r="105" spans="1:8" x14ac:dyDescent="0.2">
      <c r="A105" s="44">
        <v>21</v>
      </c>
      <c r="B105" s="1" t="s">
        <v>49</v>
      </c>
      <c r="H105" s="39">
        <v>-52</v>
      </c>
    </row>
    <row r="106" spans="1:8" x14ac:dyDescent="0.2">
      <c r="A106" s="44">
        <v>22</v>
      </c>
      <c r="B106" s="12" t="s">
        <v>50</v>
      </c>
      <c r="H106" s="32">
        <f>(H105/365)*H104</f>
        <v>-506.93657435041382</v>
      </c>
    </row>
    <row r="107" spans="1:8" x14ac:dyDescent="0.2">
      <c r="A107" s="44">
        <v>23</v>
      </c>
      <c r="H107" s="14"/>
    </row>
    <row r="108" spans="1:8" x14ac:dyDescent="0.2">
      <c r="A108" s="44">
        <v>24</v>
      </c>
      <c r="B108" s="1" t="s">
        <v>51</v>
      </c>
      <c r="H108" s="39">
        <v>3016.5838626339614</v>
      </c>
    </row>
    <row r="109" spans="1:8" x14ac:dyDescent="0.2">
      <c r="A109" s="44">
        <v>25</v>
      </c>
      <c r="B109" s="1" t="s">
        <v>52</v>
      </c>
      <c r="H109" s="39">
        <v>-4</v>
      </c>
    </row>
    <row r="110" spans="1:8" x14ac:dyDescent="0.2">
      <c r="A110" s="44">
        <v>26</v>
      </c>
      <c r="B110" s="12" t="s">
        <v>53</v>
      </c>
      <c r="H110" s="32">
        <f>(H109/365)*H108</f>
        <v>-33.058453289139301</v>
      </c>
    </row>
    <row r="111" spans="1:8" x14ac:dyDescent="0.2">
      <c r="A111" s="44">
        <v>27</v>
      </c>
      <c r="H111" s="14"/>
    </row>
    <row r="112" spans="1:8" x14ac:dyDescent="0.2">
      <c r="A112" s="44">
        <v>28</v>
      </c>
      <c r="B112" s="1" t="s">
        <v>51</v>
      </c>
      <c r="H112" s="39">
        <v>3016.5838626339614</v>
      </c>
    </row>
    <row r="113" spans="1:8" x14ac:dyDescent="0.2">
      <c r="A113" s="44">
        <v>29</v>
      </c>
      <c r="B113" s="1" t="s">
        <v>54</v>
      </c>
      <c r="H113" s="39">
        <v>42</v>
      </c>
    </row>
    <row r="114" spans="1:8" x14ac:dyDescent="0.2">
      <c r="A114" s="44">
        <v>30</v>
      </c>
      <c r="B114" s="12" t="s">
        <v>55</v>
      </c>
      <c r="H114" s="32">
        <f>(H113/365)*H112</f>
        <v>347.11375953596269</v>
      </c>
    </row>
    <row r="115" spans="1:8" x14ac:dyDescent="0.2">
      <c r="A115" s="44">
        <v>31</v>
      </c>
      <c r="H115" s="14"/>
    </row>
    <row r="116" spans="1:8" x14ac:dyDescent="0.2">
      <c r="A116" s="44">
        <v>32</v>
      </c>
      <c r="B116" s="1" t="s">
        <v>56</v>
      </c>
      <c r="H116" s="39">
        <v>6655.0426300000199</v>
      </c>
    </row>
    <row r="117" spans="1:8" x14ac:dyDescent="0.2">
      <c r="A117" s="44">
        <v>33</v>
      </c>
      <c r="B117" s="1" t="s">
        <v>54</v>
      </c>
      <c r="H117" s="39">
        <v>42</v>
      </c>
    </row>
    <row r="118" spans="1:8" x14ac:dyDescent="0.2">
      <c r="A118" s="44">
        <v>34</v>
      </c>
      <c r="B118" s="12" t="s">
        <v>57</v>
      </c>
      <c r="H118" s="32">
        <f>(H117/365)*H116</f>
        <v>765.78572728767347</v>
      </c>
    </row>
    <row r="119" spans="1:8" x14ac:dyDescent="0.2">
      <c r="A119" s="44">
        <v>35</v>
      </c>
    </row>
    <row r="120" spans="1:8" ht="13.5" thickBot="1" x14ac:dyDescent="0.25">
      <c r="A120" s="44">
        <v>36</v>
      </c>
      <c r="B120" s="12" t="s">
        <v>58</v>
      </c>
      <c r="H120" s="33">
        <f>H90+H94+H98+H100+H102+H106+H110+H114+H118</f>
        <v>4948.5622411447021</v>
      </c>
    </row>
    <row r="121" spans="1:8" x14ac:dyDescent="0.2">
      <c r="H121" s="14"/>
    </row>
    <row r="123" spans="1:8" ht="15" customHeight="1" x14ac:dyDescent="0.25">
      <c r="B123" s="46" t="str">
        <f>B4</f>
        <v>THE YUKON ELECTRICAL COMPANY LIMITED</v>
      </c>
      <c r="C123" s="46"/>
      <c r="D123" s="46"/>
      <c r="E123" s="46"/>
      <c r="F123" s="46"/>
      <c r="G123" s="46"/>
      <c r="H123" s="46"/>
    </row>
    <row r="124" spans="1:8" ht="15.75" x14ac:dyDescent="0.25">
      <c r="B124" s="46" t="str">
        <f>B5</f>
        <v>(O/A ATCO ELECTRIC YUKON)</v>
      </c>
      <c r="C124" s="46"/>
      <c r="D124" s="46"/>
      <c r="E124" s="46"/>
      <c r="F124" s="46"/>
      <c r="G124" s="46"/>
      <c r="H124" s="46"/>
    </row>
    <row r="125" spans="1:8" ht="15.75" x14ac:dyDescent="0.25">
      <c r="B125" s="46" t="s">
        <v>59</v>
      </c>
      <c r="C125" s="46"/>
      <c r="D125" s="46"/>
      <c r="E125" s="46"/>
      <c r="F125" s="46"/>
      <c r="G125" s="46"/>
      <c r="H125" s="46"/>
    </row>
    <row r="126" spans="1:8" ht="15.75" x14ac:dyDescent="0.25">
      <c r="B126" s="46" t="str">
        <f>B7</f>
        <v>For The Year Ended December 31, 2024</v>
      </c>
      <c r="C126" s="46"/>
      <c r="D126" s="46"/>
      <c r="E126" s="46"/>
      <c r="F126" s="46"/>
      <c r="G126" s="46"/>
      <c r="H126" s="46"/>
    </row>
    <row r="127" spans="1:8" ht="15.75" x14ac:dyDescent="0.25">
      <c r="B127" s="46" t="str">
        <f>B8</f>
        <v>($000)</v>
      </c>
      <c r="C127" s="46"/>
      <c r="D127" s="46"/>
      <c r="E127" s="46"/>
      <c r="F127" s="46"/>
      <c r="G127" s="46"/>
      <c r="H127" s="46"/>
    </row>
    <row r="128" spans="1:8" ht="15" customHeight="1" x14ac:dyDescent="0.25">
      <c r="E128" s="2"/>
      <c r="H128" s="6"/>
    </row>
    <row r="129" spans="1:8" hidden="1" x14ac:dyDescent="0.2">
      <c r="E129" s="3"/>
      <c r="H129" s="6"/>
    </row>
    <row r="130" spans="1:8" hidden="1" x14ac:dyDescent="0.2">
      <c r="B130" s="4"/>
      <c r="C130" s="5"/>
      <c r="D130" s="5"/>
      <c r="E130" s="5"/>
      <c r="F130" s="5"/>
      <c r="G130" s="5"/>
      <c r="H130" s="6"/>
    </row>
    <row r="131" spans="1:8" hidden="1" x14ac:dyDescent="0.2">
      <c r="H131" s="6"/>
    </row>
    <row r="132" spans="1:8" hidden="1" x14ac:dyDescent="0.2">
      <c r="H132" s="6"/>
    </row>
    <row r="133" spans="1:8" ht="25.5" x14ac:dyDescent="0.2">
      <c r="A133" s="45" t="s">
        <v>98</v>
      </c>
      <c r="H133" s="6"/>
    </row>
    <row r="134" spans="1:8" x14ac:dyDescent="0.2">
      <c r="A134" s="44">
        <v>1</v>
      </c>
      <c r="B134" s="4" t="s">
        <v>17</v>
      </c>
      <c r="H134" s="6">
        <f>H34</f>
        <v>9591.5224199999648</v>
      </c>
    </row>
    <row r="135" spans="1:8" x14ac:dyDescent="0.2">
      <c r="A135" s="44">
        <v>2</v>
      </c>
      <c r="H135" s="6"/>
    </row>
    <row r="136" spans="1:8" x14ac:dyDescent="0.2">
      <c r="A136" s="44">
        <v>3</v>
      </c>
      <c r="B136" s="7" t="s">
        <v>60</v>
      </c>
      <c r="H136" s="6"/>
    </row>
    <row r="137" spans="1:8" x14ac:dyDescent="0.2">
      <c r="A137" s="44">
        <v>4</v>
      </c>
      <c r="B137" s="4"/>
      <c r="C137" s="1" t="s">
        <v>61</v>
      </c>
      <c r="H137" s="6">
        <v>402.05447000000009</v>
      </c>
    </row>
    <row r="138" spans="1:8" x14ac:dyDescent="0.2">
      <c r="A138" s="44">
        <v>5</v>
      </c>
      <c r="B138" s="4"/>
      <c r="C138" s="1" t="s">
        <v>62</v>
      </c>
      <c r="H138" s="6">
        <v>126.08325000000001</v>
      </c>
    </row>
    <row r="139" spans="1:8" x14ac:dyDescent="0.2">
      <c r="A139" s="44">
        <v>6</v>
      </c>
      <c r="B139" s="4"/>
      <c r="C139" s="1" t="s">
        <v>63</v>
      </c>
      <c r="H139" s="6">
        <v>-9.56</v>
      </c>
    </row>
    <row r="140" spans="1:8" x14ac:dyDescent="0.2">
      <c r="A140" s="44">
        <v>7</v>
      </c>
      <c r="B140" s="4"/>
      <c r="C140" s="1" t="s">
        <v>64</v>
      </c>
      <c r="H140" s="39">
        <v>0</v>
      </c>
    </row>
    <row r="141" spans="1:8" x14ac:dyDescent="0.2">
      <c r="A141" s="44">
        <v>8</v>
      </c>
      <c r="H141" s="42">
        <f>SUM(H137:H140)</f>
        <v>518.57772000000011</v>
      </c>
    </row>
    <row r="142" spans="1:8" x14ac:dyDescent="0.2">
      <c r="A142" s="44">
        <v>9</v>
      </c>
      <c r="H142" s="6"/>
    </row>
    <row r="143" spans="1:8" x14ac:dyDescent="0.2">
      <c r="A143" s="44">
        <v>10</v>
      </c>
      <c r="C143" s="4" t="s">
        <v>65</v>
      </c>
      <c r="H143" s="6">
        <f>H134+H141</f>
        <v>10110.100139999964</v>
      </c>
    </row>
    <row r="144" spans="1:8" x14ac:dyDescent="0.2">
      <c r="A144" s="44">
        <v>11</v>
      </c>
      <c r="H144" s="6"/>
    </row>
    <row r="145" spans="1:8" x14ac:dyDescent="0.2">
      <c r="A145" s="44">
        <v>12</v>
      </c>
      <c r="B145" s="7" t="s">
        <v>66</v>
      </c>
      <c r="H145" s="6"/>
    </row>
    <row r="146" spans="1:8" x14ac:dyDescent="0.2">
      <c r="A146" s="44">
        <v>13</v>
      </c>
      <c r="B146" s="4"/>
      <c r="C146" s="1" t="s">
        <v>67</v>
      </c>
      <c r="H146" s="6">
        <v>3411.1554700000006</v>
      </c>
    </row>
    <row r="147" spans="1:8" x14ac:dyDescent="0.2">
      <c r="A147" s="44">
        <v>14</v>
      </c>
      <c r="B147" s="4"/>
      <c r="C147" s="1" t="s">
        <v>68</v>
      </c>
      <c r="H147" s="6">
        <v>0</v>
      </c>
    </row>
    <row r="148" spans="1:8" x14ac:dyDescent="0.2">
      <c r="A148" s="44">
        <v>15</v>
      </c>
      <c r="B148" s="4"/>
      <c r="C148" s="1" t="s">
        <v>69</v>
      </c>
      <c r="H148" s="6">
        <v>790.11864999999955</v>
      </c>
    </row>
    <row r="149" spans="1:8" x14ac:dyDescent="0.2">
      <c r="A149" s="44">
        <v>16</v>
      </c>
      <c r="B149" s="4"/>
      <c r="C149" s="1" t="s">
        <v>70</v>
      </c>
      <c r="H149" s="39">
        <f>H20</f>
        <v>-11.168289999999992</v>
      </c>
    </row>
    <row r="150" spans="1:8" x14ac:dyDescent="0.2">
      <c r="A150" s="44">
        <v>17</v>
      </c>
      <c r="B150" s="4"/>
      <c r="H150" s="38">
        <f>SUM(H146:H149)</f>
        <v>4190.1058300000004</v>
      </c>
    </row>
    <row r="151" spans="1:8" x14ac:dyDescent="0.2">
      <c r="A151" s="44">
        <v>18</v>
      </c>
      <c r="B151" s="4"/>
      <c r="H151" s="15"/>
    </row>
    <row r="152" spans="1:8" x14ac:dyDescent="0.2">
      <c r="A152" s="44">
        <v>19</v>
      </c>
      <c r="B152" s="4" t="s">
        <v>65</v>
      </c>
      <c r="H152" s="6">
        <f>H143-H150</f>
        <v>5919.9943099999637</v>
      </c>
    </row>
    <row r="153" spans="1:8" x14ac:dyDescent="0.2">
      <c r="A153" s="44">
        <v>20</v>
      </c>
      <c r="H153" s="6"/>
    </row>
    <row r="154" spans="1:8" x14ac:dyDescent="0.2">
      <c r="A154" s="44">
        <v>21</v>
      </c>
      <c r="B154" s="7" t="s">
        <v>71</v>
      </c>
      <c r="H154" s="6"/>
    </row>
    <row r="155" spans="1:8" x14ac:dyDescent="0.2">
      <c r="A155" s="44">
        <v>22</v>
      </c>
      <c r="B155" s="7"/>
      <c r="C155" s="1" t="s">
        <v>72</v>
      </c>
      <c r="H155" s="6">
        <f>-H22</f>
        <v>134.17165600320607</v>
      </c>
    </row>
    <row r="156" spans="1:8" x14ac:dyDescent="0.2">
      <c r="A156" s="44">
        <v>23</v>
      </c>
      <c r="H156" s="6"/>
    </row>
    <row r="157" spans="1:8" ht="13.5" thickBot="1" x14ac:dyDescent="0.25">
      <c r="A157" s="44">
        <v>24</v>
      </c>
      <c r="B157" s="4" t="s">
        <v>73</v>
      </c>
      <c r="H157" s="33">
        <f>H152+H155</f>
        <v>6054.1659660031701</v>
      </c>
    </row>
    <row r="158" spans="1:8" x14ac:dyDescent="0.2">
      <c r="H158" s="15"/>
    </row>
    <row r="159" spans="1:8" x14ac:dyDescent="0.2">
      <c r="H159" s="15"/>
    </row>
    <row r="160" spans="1:8" x14ac:dyDescent="0.2">
      <c r="H160" s="6"/>
    </row>
    <row r="161" spans="1:8" ht="15.75" x14ac:dyDescent="0.25">
      <c r="B161" s="46" t="str">
        <f>B4</f>
        <v>THE YUKON ELECTRICAL COMPANY LIMITED</v>
      </c>
      <c r="C161" s="46"/>
      <c r="D161" s="46"/>
      <c r="E161" s="46"/>
      <c r="F161" s="46"/>
      <c r="G161" s="46"/>
      <c r="H161" s="46"/>
    </row>
    <row r="162" spans="1:8" ht="15.75" x14ac:dyDescent="0.25">
      <c r="B162" s="46" t="str">
        <f>B5</f>
        <v>(O/A ATCO ELECTRIC YUKON)</v>
      </c>
      <c r="C162" s="46"/>
      <c r="D162" s="46"/>
      <c r="E162" s="46"/>
      <c r="F162" s="46"/>
      <c r="G162" s="46"/>
      <c r="H162" s="46"/>
    </row>
    <row r="163" spans="1:8" ht="15.75" x14ac:dyDescent="0.25">
      <c r="B163" s="46" t="s">
        <v>74</v>
      </c>
      <c r="C163" s="46"/>
      <c r="D163" s="46"/>
      <c r="E163" s="46"/>
      <c r="F163" s="46"/>
      <c r="G163" s="46"/>
      <c r="H163" s="46"/>
    </row>
    <row r="164" spans="1:8" ht="15.75" x14ac:dyDescent="0.25">
      <c r="B164" s="46" t="str">
        <f>B7</f>
        <v>For The Year Ended December 31, 2024</v>
      </c>
      <c r="C164" s="46"/>
      <c r="D164" s="46"/>
      <c r="E164" s="46"/>
      <c r="F164" s="46"/>
      <c r="G164" s="46"/>
      <c r="H164" s="46"/>
    </row>
    <row r="165" spans="1:8" ht="15.75" x14ac:dyDescent="0.25">
      <c r="B165" s="46" t="str">
        <f>B8</f>
        <v>($000)</v>
      </c>
      <c r="C165" s="46"/>
      <c r="D165" s="46"/>
      <c r="E165" s="46"/>
      <c r="F165" s="46"/>
      <c r="G165" s="46"/>
      <c r="H165" s="46"/>
    </row>
    <row r="166" spans="1:8" hidden="1" x14ac:dyDescent="0.2">
      <c r="C166" s="4"/>
      <c r="D166" s="5"/>
      <c r="E166" s="5"/>
      <c r="F166" s="4"/>
      <c r="G166" s="4"/>
      <c r="H166" s="6"/>
    </row>
    <row r="167" spans="1:8" hidden="1" x14ac:dyDescent="0.2">
      <c r="H167" s="6"/>
    </row>
    <row r="168" spans="1:8" hidden="1" x14ac:dyDescent="0.2">
      <c r="H168" s="6"/>
    </row>
    <row r="169" spans="1:8" ht="25.5" x14ac:dyDescent="0.2">
      <c r="A169" s="45" t="s">
        <v>98</v>
      </c>
      <c r="H169" s="6"/>
    </row>
    <row r="170" spans="1:8" x14ac:dyDescent="0.2">
      <c r="A170" s="44">
        <v>1</v>
      </c>
      <c r="B170" s="7" t="s">
        <v>94</v>
      </c>
      <c r="H170" s="6">
        <v>115001.56935999999</v>
      </c>
    </row>
    <row r="171" spans="1:8" x14ac:dyDescent="0.2">
      <c r="A171" s="44">
        <v>2</v>
      </c>
      <c r="H171" s="6"/>
    </row>
    <row r="172" spans="1:8" x14ac:dyDescent="0.2">
      <c r="A172" s="44">
        <v>3</v>
      </c>
      <c r="B172" s="4" t="s">
        <v>22</v>
      </c>
      <c r="C172" s="1" t="s">
        <v>75</v>
      </c>
      <c r="H172" s="6">
        <f>H25</f>
        <v>8925.5295800000167</v>
      </c>
    </row>
    <row r="173" spans="1:8" x14ac:dyDescent="0.2">
      <c r="A173" s="44">
        <v>4</v>
      </c>
      <c r="B173" s="4"/>
      <c r="C173" s="1" t="s">
        <v>76</v>
      </c>
      <c r="H173" s="40">
        <v>79.099730000000008</v>
      </c>
    </row>
    <row r="174" spans="1:8" x14ac:dyDescent="0.2">
      <c r="A174" s="44">
        <v>5</v>
      </c>
      <c r="H174" s="6">
        <f>SUM(H170:H173)</f>
        <v>124006.19867000001</v>
      </c>
    </row>
    <row r="175" spans="1:8" x14ac:dyDescent="0.2">
      <c r="A175" s="44">
        <v>6</v>
      </c>
      <c r="H175" s="6"/>
    </row>
    <row r="176" spans="1:8" x14ac:dyDescent="0.2">
      <c r="A176" s="44">
        <v>7</v>
      </c>
      <c r="B176" s="4" t="s">
        <v>4</v>
      </c>
      <c r="C176" s="1" t="s">
        <v>77</v>
      </c>
      <c r="H176" s="6">
        <v>2967.3149800000001</v>
      </c>
    </row>
    <row r="177" spans="1:8" x14ac:dyDescent="0.2">
      <c r="A177" s="44">
        <v>8</v>
      </c>
      <c r="B177" s="4"/>
      <c r="C177" s="1" t="s">
        <v>78</v>
      </c>
      <c r="G177" s="6"/>
      <c r="H177" s="40">
        <v>1955.84043</v>
      </c>
    </row>
    <row r="178" spans="1:8" x14ac:dyDescent="0.2">
      <c r="A178" s="44">
        <v>9</v>
      </c>
      <c r="H178" s="6" t="s">
        <v>79</v>
      </c>
    </row>
    <row r="179" spans="1:8" x14ac:dyDescent="0.2">
      <c r="A179" s="44">
        <v>10</v>
      </c>
      <c r="H179" s="6"/>
    </row>
    <row r="180" spans="1:8" ht="13.5" thickBot="1" x14ac:dyDescent="0.25">
      <c r="A180" s="44">
        <v>11</v>
      </c>
      <c r="B180" s="7" t="s">
        <v>95</v>
      </c>
      <c r="H180" s="29">
        <f>H174-H176-H177</f>
        <v>119083.04326000002</v>
      </c>
    </row>
    <row r="181" spans="1:8" x14ac:dyDescent="0.2">
      <c r="H181" s="6"/>
    </row>
    <row r="182" spans="1:8" x14ac:dyDescent="0.2">
      <c r="H182" s="6"/>
    </row>
    <row r="183" spans="1:8" x14ac:dyDescent="0.2">
      <c r="H183" s="6"/>
    </row>
    <row r="184" spans="1:8" ht="15.75" customHeight="1" x14ac:dyDescent="0.25">
      <c r="B184" s="46" t="str">
        <f>B4</f>
        <v>THE YUKON ELECTRICAL COMPANY LIMITED</v>
      </c>
      <c r="C184" s="46"/>
      <c r="D184" s="46"/>
      <c r="E184" s="46"/>
      <c r="F184" s="46"/>
      <c r="G184" s="46"/>
      <c r="H184" s="46"/>
    </row>
    <row r="185" spans="1:8" ht="15.75" x14ac:dyDescent="0.25">
      <c r="B185" s="46" t="str">
        <f>B5</f>
        <v>(O/A ATCO ELECTRIC YUKON)</v>
      </c>
      <c r="C185" s="46"/>
      <c r="D185" s="46"/>
      <c r="E185" s="46"/>
      <c r="F185" s="46"/>
      <c r="G185" s="46"/>
      <c r="H185" s="46"/>
    </row>
    <row r="186" spans="1:8" ht="15.75" x14ac:dyDescent="0.25">
      <c r="B186" s="46" t="s">
        <v>80</v>
      </c>
      <c r="C186" s="46"/>
      <c r="D186" s="46"/>
      <c r="E186" s="46"/>
      <c r="F186" s="46"/>
      <c r="G186" s="46"/>
      <c r="H186" s="46"/>
    </row>
    <row r="187" spans="1:8" ht="15.75" x14ac:dyDescent="0.25">
      <c r="B187" s="46" t="str">
        <f>B7</f>
        <v>For The Year Ended December 31, 2024</v>
      </c>
      <c r="C187" s="46"/>
      <c r="D187" s="46"/>
      <c r="E187" s="46"/>
      <c r="F187" s="46"/>
      <c r="G187" s="46"/>
      <c r="H187" s="46"/>
    </row>
    <row r="188" spans="1:8" ht="15.75" x14ac:dyDescent="0.25">
      <c r="B188" s="46" t="s">
        <v>91</v>
      </c>
      <c r="C188" s="46"/>
      <c r="D188" s="46"/>
      <c r="E188" s="46"/>
      <c r="F188" s="46"/>
      <c r="G188" s="46"/>
      <c r="H188" s="46"/>
    </row>
    <row r="189" spans="1:8" hidden="1" x14ac:dyDescent="0.2">
      <c r="C189" s="4"/>
      <c r="D189" s="5"/>
      <c r="E189" s="5"/>
      <c r="F189" s="4"/>
      <c r="G189" s="4"/>
      <c r="H189" s="6"/>
    </row>
    <row r="190" spans="1:8" hidden="1" x14ac:dyDescent="0.2">
      <c r="H190" s="6"/>
    </row>
    <row r="191" spans="1:8" hidden="1" x14ac:dyDescent="0.2">
      <c r="H191" s="6"/>
    </row>
    <row r="192" spans="1:8" x14ac:dyDescent="0.2">
      <c r="H192" s="6"/>
    </row>
    <row r="193" spans="1:8" x14ac:dyDescent="0.2">
      <c r="D193" s="13" t="s">
        <v>81</v>
      </c>
      <c r="E193" s="13"/>
      <c r="H193" s="17" t="s">
        <v>82</v>
      </c>
    </row>
    <row r="194" spans="1:8" ht="25.5" x14ac:dyDescent="0.2">
      <c r="A194" s="45" t="s">
        <v>98</v>
      </c>
      <c r="D194" s="18" t="s">
        <v>83</v>
      </c>
      <c r="E194" s="13"/>
      <c r="F194" s="18" t="s">
        <v>84</v>
      </c>
      <c r="G194" s="13"/>
      <c r="H194" s="19" t="s">
        <v>85</v>
      </c>
    </row>
    <row r="195" spans="1:8" x14ac:dyDescent="0.2">
      <c r="D195" s="4"/>
      <c r="E195" s="4"/>
      <c r="F195" s="4"/>
      <c r="G195" s="4"/>
      <c r="H195" s="20"/>
    </row>
    <row r="196" spans="1:8" x14ac:dyDescent="0.2">
      <c r="F196" s="16"/>
      <c r="G196" s="16"/>
      <c r="H196" s="15"/>
    </row>
    <row r="197" spans="1:8" x14ac:dyDescent="0.2">
      <c r="A197" s="44">
        <v>1</v>
      </c>
      <c r="B197" s="4" t="s">
        <v>86</v>
      </c>
      <c r="D197" s="21">
        <v>59.13</v>
      </c>
      <c r="E197" s="21"/>
      <c r="F197" s="21">
        <v>4.3479719975414879</v>
      </c>
      <c r="G197" s="21"/>
      <c r="H197" s="21">
        <f>(+F197*D197/100)</f>
        <v>2.5709558421462821</v>
      </c>
    </row>
    <row r="198" spans="1:8" x14ac:dyDescent="0.2">
      <c r="A198" s="44">
        <v>2</v>
      </c>
      <c r="D198" s="21"/>
      <c r="E198" s="21"/>
      <c r="F198" s="21"/>
      <c r="G198" s="21"/>
      <c r="H198" s="21"/>
    </row>
    <row r="199" spans="1:8" x14ac:dyDescent="0.2">
      <c r="A199" s="44">
        <v>3</v>
      </c>
      <c r="B199" s="4" t="s">
        <v>87</v>
      </c>
      <c r="D199" s="21">
        <v>0</v>
      </c>
      <c r="E199" s="21"/>
      <c r="F199" s="21">
        <v>0</v>
      </c>
      <c r="G199" s="21"/>
      <c r="H199" s="21">
        <f>(+F199*D199/100)</f>
        <v>0</v>
      </c>
    </row>
    <row r="200" spans="1:8" x14ac:dyDescent="0.2">
      <c r="A200" s="44">
        <v>4</v>
      </c>
      <c r="D200" s="21"/>
      <c r="E200" s="21"/>
      <c r="F200" s="21"/>
      <c r="G200" s="21"/>
      <c r="H200" s="21"/>
    </row>
    <row r="201" spans="1:8" x14ac:dyDescent="0.2">
      <c r="A201" s="44">
        <v>5</v>
      </c>
      <c r="B201" s="4" t="s">
        <v>88</v>
      </c>
      <c r="D201" s="21"/>
      <c r="E201" s="21"/>
      <c r="F201" s="21"/>
      <c r="G201" s="21"/>
      <c r="H201" s="21"/>
    </row>
    <row r="202" spans="1:8" x14ac:dyDescent="0.2">
      <c r="A202" s="44">
        <v>6</v>
      </c>
      <c r="B202" s="4" t="s">
        <v>89</v>
      </c>
      <c r="D202" s="21">
        <v>40.229999999999997</v>
      </c>
      <c r="E202" s="21"/>
      <c r="F202" s="21">
        <f>ROUND(+H202/D202*100,2)</f>
        <v>10.84</v>
      </c>
      <c r="G202" s="21"/>
      <c r="H202" s="21">
        <f>H206-H197-H199</f>
        <v>4.3594241050856626</v>
      </c>
    </row>
    <row r="203" spans="1:8" x14ac:dyDescent="0.2">
      <c r="A203" s="44">
        <v>7</v>
      </c>
      <c r="D203" s="21"/>
      <c r="E203" s="21"/>
      <c r="F203" s="21"/>
      <c r="G203" s="21"/>
      <c r="H203" s="21"/>
    </row>
    <row r="204" spans="1:8" x14ac:dyDescent="0.2">
      <c r="A204" s="44">
        <v>8</v>
      </c>
      <c r="B204" s="4" t="s">
        <v>90</v>
      </c>
      <c r="D204" s="21">
        <v>0.64</v>
      </c>
      <c r="E204" s="21"/>
      <c r="F204" s="21">
        <v>0</v>
      </c>
      <c r="G204" s="21"/>
      <c r="H204" s="21">
        <f>(+F204*D204/100)</f>
        <v>0</v>
      </c>
    </row>
    <row r="205" spans="1:8" x14ac:dyDescent="0.2">
      <c r="A205" s="44">
        <v>9</v>
      </c>
      <c r="D205" s="34"/>
      <c r="E205" s="22"/>
      <c r="F205" s="22"/>
      <c r="G205" s="22"/>
      <c r="H205" s="22"/>
    </row>
    <row r="206" spans="1:8" ht="13.5" thickBot="1" x14ac:dyDescent="0.25">
      <c r="A206" s="44">
        <v>10</v>
      </c>
      <c r="D206" s="35">
        <f>SUM(D197:D204)</f>
        <v>100</v>
      </c>
      <c r="E206" s="36"/>
      <c r="F206" s="37"/>
      <c r="G206" s="37"/>
      <c r="H206" s="43">
        <f>H38*100</f>
        <v>6.9303799472319447</v>
      </c>
    </row>
    <row r="207" spans="1:8" x14ac:dyDescent="0.2">
      <c r="D207" s="4"/>
      <c r="E207" s="4"/>
      <c r="F207" s="22"/>
      <c r="G207" s="22"/>
      <c r="H207" s="6"/>
    </row>
    <row r="208" spans="1:8" x14ac:dyDescent="0.2">
      <c r="E208" s="16"/>
      <c r="H208" s="6"/>
    </row>
    <row r="209" spans="2:8" x14ac:dyDescent="0.2">
      <c r="B209" s="12"/>
      <c r="F209" s="16"/>
      <c r="G209" s="16"/>
      <c r="H209" s="6"/>
    </row>
    <row r="210" spans="2:8" x14ac:dyDescent="0.2">
      <c r="D210" s="23"/>
      <c r="F210" s="16"/>
      <c r="G210" s="16"/>
      <c r="H210" s="6"/>
    </row>
    <row r="211" spans="2:8" x14ac:dyDescent="0.2">
      <c r="C211" s="11"/>
      <c r="D211" s="23"/>
      <c r="F211" s="16"/>
      <c r="G211" s="16"/>
      <c r="H211" s="6"/>
    </row>
    <row r="212" spans="2:8" x14ac:dyDescent="0.2">
      <c r="D212" s="24"/>
      <c r="F212" s="16"/>
      <c r="G212" s="16"/>
      <c r="H212" s="6"/>
    </row>
    <row r="213" spans="2:8" x14ac:dyDescent="0.2">
      <c r="D213" s="24"/>
      <c r="F213" s="16"/>
      <c r="G213" s="16"/>
      <c r="H213" s="6"/>
    </row>
    <row r="214" spans="2:8" x14ac:dyDescent="0.2">
      <c r="F214" s="16"/>
      <c r="H214" s="6"/>
    </row>
    <row r="215" spans="2:8" x14ac:dyDescent="0.2">
      <c r="F215" s="16"/>
      <c r="G215" s="16"/>
      <c r="H215" s="6"/>
    </row>
    <row r="216" spans="2:8" x14ac:dyDescent="0.2">
      <c r="F216" s="16"/>
      <c r="G216" s="16"/>
      <c r="H216" s="6"/>
    </row>
    <row r="217" spans="2:8" x14ac:dyDescent="0.2">
      <c r="F217" s="16"/>
      <c r="G217" s="16"/>
      <c r="H217" s="6"/>
    </row>
    <row r="218" spans="2:8" x14ac:dyDescent="0.2">
      <c r="F218" s="16"/>
      <c r="G218" s="16"/>
      <c r="H218" s="6"/>
    </row>
  </sheetData>
  <mergeCells count="31">
    <mergeCell ref="B1:H1"/>
    <mergeCell ref="B79:H79"/>
    <mergeCell ref="B4:H4"/>
    <mergeCell ref="B5:H5"/>
    <mergeCell ref="B6:H6"/>
    <mergeCell ref="B7:H7"/>
    <mergeCell ref="B8:H8"/>
    <mergeCell ref="B42:H42"/>
    <mergeCell ref="B43:H43"/>
    <mergeCell ref="B44:H44"/>
    <mergeCell ref="B45:H45"/>
    <mergeCell ref="B46:H46"/>
    <mergeCell ref="B163:H163"/>
    <mergeCell ref="B80:H80"/>
    <mergeCell ref="B81:H81"/>
    <mergeCell ref="B82:H82"/>
    <mergeCell ref="B83:H83"/>
    <mergeCell ref="B123:H123"/>
    <mergeCell ref="B124:H124"/>
    <mergeCell ref="B125:H125"/>
    <mergeCell ref="B126:H126"/>
    <mergeCell ref="B127:H127"/>
    <mergeCell ref="B161:H161"/>
    <mergeCell ref="B162:H162"/>
    <mergeCell ref="B188:H188"/>
    <mergeCell ref="B164:H164"/>
    <mergeCell ref="B165:H165"/>
    <mergeCell ref="B184:H184"/>
    <mergeCell ref="B185:H185"/>
    <mergeCell ref="B186:H186"/>
    <mergeCell ref="B187:H187"/>
  </mergeCells>
  <printOptions horizontalCentered="1"/>
  <pageMargins left="0.75" right="0.75" top="1" bottom="1" header="0.5" footer="0.5"/>
  <pageSetup scale="80" orientation="portrait" r:id="rId1"/>
  <headerFooter alignWithMargins="0"/>
  <rowBreaks count="5" manualBreakCount="5">
    <brk id="40" max="7" man="1"/>
    <brk id="77" max="7" man="1"/>
    <brk id="121" max="7" man="1"/>
    <brk id="159" max="7" man="1"/>
    <brk id="182" max="7" man="1"/>
  </rowBreaks>
  <ignoredErrors>
    <ignoredError sqref="B8" numberStoredAsText="1"/>
    <ignoredError sqref="H23:H34 H15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 Filing</vt:lpstr>
      <vt:lpstr>'2024 Filing'!Print_Area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2025-04-30T21:14:16Z</dcterms:created>
  <dcterms:modified xsi:type="dcterms:W3CDTF">2025-04-30T21:14:19Z</dcterms:modified>
</cp:coreProperties>
</file>