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23145" windowHeight="11385"/>
  </bookViews>
  <sheets>
    <sheet name="Attachment 3" sheetId="1" r:id="rId1"/>
  </sheets>
  <definedNames>
    <definedName name="_xlnm.Print_Area" localSheetId="0">'Attachment 3'!$A$1:$G$38</definedName>
  </definedNames>
  <calcPr calcId="145621"/>
</workbook>
</file>

<file path=xl/calcChain.xml><?xml version="1.0" encoding="utf-8"?>
<calcChain xmlns="http://schemas.openxmlformats.org/spreadsheetml/2006/main">
  <c r="G32" i="1" l="1"/>
  <c r="F32" i="1"/>
  <c r="A34" i="1"/>
  <c r="A35" i="1"/>
  <c r="G35" i="1"/>
  <c r="F35" i="1"/>
  <c r="G27" i="1"/>
  <c r="F27" i="1"/>
  <c r="G16" i="1" l="1"/>
  <c r="F16" i="1"/>
  <c r="G10" i="1"/>
  <c r="F10" i="1"/>
  <c r="G20" i="1"/>
  <c r="F20" i="1"/>
  <c r="F22" i="1" s="1"/>
  <c r="G36" i="1" l="1"/>
  <c r="F36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l="1"/>
  <c r="A20" i="1" s="1"/>
  <c r="A21" i="1" s="1"/>
  <c r="A22" i="1" s="1"/>
  <c r="G22" i="1"/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F37" i="1"/>
  <c r="A33" i="1" l="1"/>
  <c r="A36" i="1" s="1"/>
  <c r="A37" i="1" s="1"/>
  <c r="G37" i="1"/>
</calcChain>
</file>

<file path=xl/sharedStrings.xml><?xml version="1.0" encoding="utf-8"?>
<sst xmlns="http://schemas.openxmlformats.org/spreadsheetml/2006/main" count="46" uniqueCount="35">
  <si>
    <t>Refiling Updates to Sales and Purchase Power</t>
  </si>
  <si>
    <t>Line</t>
  </si>
  <si>
    <t>No.</t>
  </si>
  <si>
    <t>Residential Sales (MWh)</t>
  </si>
  <si>
    <t>Ref</t>
  </si>
  <si>
    <t>Updates Filing, Attachment 1</t>
  </si>
  <si>
    <t>Updated Forecast</t>
  </si>
  <si>
    <t>Revised Sch 2.1, L.3</t>
  </si>
  <si>
    <t>Revised Sch 2.1, L.9</t>
  </si>
  <si>
    <t>Total Change in Forecast Sales (MWh)</t>
  </si>
  <si>
    <t>Losses</t>
  </si>
  <si>
    <t>Application, Sch 3.2, L.4</t>
  </si>
  <si>
    <t>Change in Purchases (MWh)</t>
  </si>
  <si>
    <t>Purchase Power Rate ($ per kWh)</t>
  </si>
  <si>
    <t>Application, Sch 3.1, L.6</t>
  </si>
  <si>
    <t>Board Direction #1 - Adjust 2016-2017 Sales Forecast Methodology</t>
  </si>
  <si>
    <t>Impact on Purchase Power &amp; Fuel</t>
  </si>
  <si>
    <t>2016-2017 General Rate Application</t>
  </si>
  <si>
    <t>Change in Generation &amp; Purchases (MWh)</t>
  </si>
  <si>
    <t>L.3 + L.9</t>
  </si>
  <si>
    <t>L.14 x (1 + L.15)</t>
  </si>
  <si>
    <t>Updates Filing, Attachment 1, Sch 2.1, L.3</t>
  </si>
  <si>
    <t>Forecast per Updates Filing October 24, 2016</t>
  </si>
  <si>
    <t>Commercial Sales (MWh)</t>
  </si>
  <si>
    <t>Change in Fuel Costs ($000s)</t>
  </si>
  <si>
    <t>Change in Purchased Power Costs ($000s)</t>
  </si>
  <si>
    <t>Adjust 2016-2017 Forecast to Forecast Using 10-Year Timeframe</t>
  </si>
  <si>
    <t>Adjust 2016-2017 Forecast Due to Higher Sales</t>
  </si>
  <si>
    <t>L.19 + L.20</t>
  </si>
  <si>
    <t>L.16 - L.20</t>
  </si>
  <si>
    <t>L.29 x L.30</t>
  </si>
  <si>
    <t>L.25 - L.24</t>
  </si>
  <si>
    <t>Revised Sch. 4.1, L6</t>
  </si>
  <si>
    <t>Generation Forecast (MWh)</t>
  </si>
  <si>
    <t>ATCO Electric Yukon (AEY)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</si>
</sst>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0.0000"/>
    <numFmt numFmtId="166" formatCode="_(* #,##0_);_(* \(#,##0\);_(* &quot;-&quot;??_);_(@_)"/>
    <numFmt numFmtId="167" formatCode="_(* #,##0.00_);_(* \(#,##0.00\);_(* &quot;-&quot;_);_(@_)"/>
    <numFmt numFmtId="168" formatCode="_(* #,##0.0000_);_(* \(#,##0.0000\);_(* &quot;-&quot;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3" fillId="0" borderId="1" xfId="0" applyFont="1" applyBorder="1" applyAlignment="1">
      <alignment horizontal="center"/>
    </xf>
    <xf numFmtId="0" fontId="5" fillId="0" borderId="0" xfId="0" applyFont="1" applyBorder="1"/>
    <xf numFmtId="0" fontId="5" fillId="0" borderId="1" xfId="0" applyFont="1" applyBorder="1" applyAlignment="1">
      <alignment horizontal="center"/>
    </xf>
    <xf numFmtId="41" fontId="2" fillId="0" borderId="0" xfId="1" applyNumberFormat="1" applyFont="1" applyBorder="1"/>
    <xf numFmtId="41" fontId="2" fillId="0" borderId="1" xfId="1" applyNumberFormat="1" applyFont="1" applyBorder="1"/>
    <xf numFmtId="0" fontId="2" fillId="0" borderId="0" xfId="0" applyFont="1" applyBorder="1" applyAlignment="1">
      <alignment horizontal="center" wrapText="1"/>
    </xf>
    <xf numFmtId="41" fontId="2" fillId="0" borderId="2" xfId="0" applyNumberFormat="1" applyFont="1" applyBorder="1"/>
    <xf numFmtId="3" fontId="2" fillId="0" borderId="0" xfId="0" applyNumberFormat="1" applyFont="1" applyBorder="1"/>
    <xf numFmtId="164" fontId="6" fillId="0" borderId="0" xfId="2" applyNumberFormat="1" applyFont="1" applyBorder="1"/>
    <xf numFmtId="0" fontId="5" fillId="0" borderId="0" xfId="0" applyFont="1" applyBorder="1" applyAlignment="1">
      <alignment horizontal="center"/>
    </xf>
    <xf numFmtId="0" fontId="3" fillId="0" borderId="0" xfId="0" applyFont="1" applyBorder="1"/>
    <xf numFmtId="41" fontId="2" fillId="0" borderId="0" xfId="0" applyNumberFormat="1" applyFont="1" applyBorder="1"/>
    <xf numFmtId="164" fontId="2" fillId="0" borderId="0" xfId="0" applyNumberFormat="1" applyFont="1" applyBorder="1"/>
    <xf numFmtId="165" fontId="2" fillId="0" borderId="0" xfId="0" applyNumberFormat="1" applyFont="1" applyBorder="1"/>
    <xf numFmtId="0" fontId="2" fillId="0" borderId="0" xfId="0" applyFont="1" applyFill="1" applyBorder="1"/>
    <xf numFmtId="166" fontId="2" fillId="0" borderId="0" xfId="0" applyNumberFormat="1" applyFont="1" applyBorder="1"/>
    <xf numFmtId="41" fontId="2" fillId="0" borderId="3" xfId="0" applyNumberFormat="1" applyFont="1" applyBorder="1"/>
    <xf numFmtId="167" fontId="2" fillId="0" borderId="0" xfId="0" applyNumberFormat="1" applyFont="1" applyBorder="1"/>
    <xf numFmtId="0" fontId="2" fillId="0" borderId="0" xfId="0" quotePrefix="1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41" fontId="7" fillId="0" borderId="0" xfId="0" applyNumberFormat="1" applyFont="1" applyBorder="1"/>
    <xf numFmtId="10" fontId="7" fillId="0" borderId="0" xfId="0" applyNumberFormat="1" applyFont="1" applyBorder="1"/>
    <xf numFmtId="41" fontId="2" fillId="0" borderId="1" xfId="0" applyNumberFormat="1" applyFont="1" applyBorder="1"/>
    <xf numFmtId="168" fontId="2" fillId="0" borderId="0" xfId="0" applyNumberFormat="1" applyFont="1" applyBorder="1"/>
    <xf numFmtId="166" fontId="3" fillId="0" borderId="2" xfId="0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tabSelected="1" view="pageBreakPreview" zoomScale="85" zoomScaleNormal="100" zoomScaleSheetLayoutView="85" workbookViewId="0">
      <selection activeCell="D4" sqref="D4"/>
    </sheetView>
  </sheetViews>
  <sheetFormatPr defaultRowHeight="14.25" x14ac:dyDescent="0.2"/>
  <cols>
    <col min="1" max="1" width="9.140625" style="1"/>
    <col min="2" max="2" width="3.5703125" style="4" bestFit="1" customWidth="1"/>
    <col min="3" max="3" width="85.140625" style="4" bestFit="1" customWidth="1"/>
    <col min="4" max="4" width="40.85546875" style="4" bestFit="1" customWidth="1"/>
    <col min="5" max="7" width="12.7109375" style="4" customWidth="1"/>
    <col min="8" max="8" width="9.140625" style="4"/>
    <col min="9" max="9" width="10" style="4" bestFit="1" customWidth="1"/>
    <col min="10" max="16384" width="9.140625" style="4"/>
  </cols>
  <sheetData>
    <row r="1" spans="1:7" ht="15" x14ac:dyDescent="0.25">
      <c r="B1" s="2" t="s">
        <v>34</v>
      </c>
      <c r="C1" s="3"/>
      <c r="D1" s="3"/>
      <c r="E1" s="3"/>
      <c r="F1" s="3"/>
      <c r="G1" s="3"/>
    </row>
    <row r="2" spans="1:7" ht="15" x14ac:dyDescent="0.25">
      <c r="B2" s="2" t="s">
        <v>17</v>
      </c>
      <c r="C2" s="3"/>
      <c r="D2" s="3"/>
      <c r="E2" s="3"/>
      <c r="F2" s="3"/>
      <c r="G2" s="3"/>
    </row>
    <row r="3" spans="1:7" ht="15" x14ac:dyDescent="0.25">
      <c r="B3" s="2" t="s">
        <v>0</v>
      </c>
      <c r="C3" s="3"/>
      <c r="D3" s="3"/>
      <c r="E3" s="3"/>
      <c r="F3" s="3"/>
      <c r="G3" s="3"/>
    </row>
    <row r="4" spans="1:7" ht="15" x14ac:dyDescent="0.25">
      <c r="B4" s="2"/>
      <c r="C4" s="3"/>
      <c r="D4" s="3"/>
      <c r="E4" s="3"/>
      <c r="F4" s="3"/>
      <c r="G4" s="3"/>
    </row>
    <row r="5" spans="1:7" ht="15" x14ac:dyDescent="0.25">
      <c r="A5" s="5" t="s">
        <v>1</v>
      </c>
      <c r="C5" s="6" t="s">
        <v>15</v>
      </c>
    </row>
    <row r="6" spans="1:7" ht="15" x14ac:dyDescent="0.25">
      <c r="A6" s="7" t="s">
        <v>2</v>
      </c>
      <c r="C6" s="8"/>
    </row>
    <row r="7" spans="1:7" ht="15" x14ac:dyDescent="0.25">
      <c r="A7" s="1">
        <v>1</v>
      </c>
      <c r="C7" s="8" t="s">
        <v>3</v>
      </c>
      <c r="D7" s="9" t="s">
        <v>4</v>
      </c>
      <c r="E7" s="16"/>
      <c r="F7" s="9">
        <v>2016</v>
      </c>
      <c r="G7" s="9">
        <v>2017</v>
      </c>
    </row>
    <row r="8" spans="1:7" x14ac:dyDescent="0.2">
      <c r="A8" s="1">
        <f>A7+1</f>
        <v>2</v>
      </c>
      <c r="C8" s="4" t="s">
        <v>22</v>
      </c>
      <c r="D8" s="1" t="s">
        <v>21</v>
      </c>
      <c r="E8" s="10"/>
      <c r="F8" s="10">
        <v>147111</v>
      </c>
      <c r="G8" s="10">
        <v>151617</v>
      </c>
    </row>
    <row r="9" spans="1:7" x14ac:dyDescent="0.2">
      <c r="A9" s="1">
        <f t="shared" ref="A9:A37" si="0">A8+1</f>
        <v>3</v>
      </c>
      <c r="C9" s="4" t="s">
        <v>26</v>
      </c>
      <c r="E9" s="10"/>
      <c r="F9" s="11">
        <v>1333</v>
      </c>
      <c r="G9" s="11">
        <v>4210</v>
      </c>
    </row>
    <row r="10" spans="1:7" ht="15" thickBot="1" x14ac:dyDescent="0.25">
      <c r="A10" s="1">
        <f t="shared" si="0"/>
        <v>4</v>
      </c>
      <c r="C10" s="4" t="s">
        <v>6</v>
      </c>
      <c r="D10" s="1" t="s">
        <v>7</v>
      </c>
      <c r="E10" s="18"/>
      <c r="F10" s="13">
        <f>SUM(F8:F9)</f>
        <v>148444</v>
      </c>
      <c r="G10" s="13">
        <f>SUM(G8:G9)</f>
        <v>155827</v>
      </c>
    </row>
    <row r="11" spans="1:7" ht="15" thickTop="1" x14ac:dyDescent="0.2">
      <c r="A11" s="1">
        <f t="shared" si="0"/>
        <v>5</v>
      </c>
      <c r="E11" s="14"/>
      <c r="F11" s="15"/>
      <c r="G11" s="15"/>
    </row>
    <row r="12" spans="1:7" x14ac:dyDescent="0.2">
      <c r="A12" s="1">
        <f t="shared" si="0"/>
        <v>6</v>
      </c>
    </row>
    <row r="13" spans="1:7" ht="15" x14ac:dyDescent="0.25">
      <c r="A13" s="1">
        <f t="shared" si="0"/>
        <v>7</v>
      </c>
      <c r="C13" s="8" t="s">
        <v>23</v>
      </c>
      <c r="D13" s="8"/>
      <c r="E13" s="16"/>
      <c r="F13" s="16"/>
      <c r="G13" s="16"/>
    </row>
    <row r="14" spans="1:7" x14ac:dyDescent="0.2">
      <c r="A14" s="1">
        <f t="shared" si="0"/>
        <v>8</v>
      </c>
      <c r="C14" s="4" t="s">
        <v>22</v>
      </c>
      <c r="D14" s="1" t="s">
        <v>5</v>
      </c>
      <c r="E14" s="10"/>
      <c r="F14" s="10">
        <v>152187</v>
      </c>
      <c r="G14" s="10">
        <v>153336</v>
      </c>
    </row>
    <row r="15" spans="1:7" x14ac:dyDescent="0.2">
      <c r="A15" s="1">
        <f t="shared" si="0"/>
        <v>9</v>
      </c>
      <c r="C15" s="4" t="s">
        <v>26</v>
      </c>
      <c r="E15" s="10"/>
      <c r="F15" s="11">
        <v>4096</v>
      </c>
      <c r="G15" s="11">
        <v>9014</v>
      </c>
    </row>
    <row r="16" spans="1:7" ht="15" thickBot="1" x14ac:dyDescent="0.25">
      <c r="A16" s="1">
        <f t="shared" si="0"/>
        <v>10</v>
      </c>
      <c r="C16" s="4" t="s">
        <v>6</v>
      </c>
      <c r="D16" s="1" t="s">
        <v>8</v>
      </c>
      <c r="E16" s="18"/>
      <c r="F16" s="13">
        <f>SUM(F14:F15)</f>
        <v>156283</v>
      </c>
      <c r="G16" s="13">
        <f>SUM(G14:G15)</f>
        <v>162350</v>
      </c>
    </row>
    <row r="17" spans="1:9" ht="15" thickTop="1" x14ac:dyDescent="0.2">
      <c r="A17" s="1">
        <f t="shared" si="0"/>
        <v>11</v>
      </c>
      <c r="E17" s="14"/>
      <c r="F17" s="15"/>
      <c r="G17" s="15"/>
    </row>
    <row r="18" spans="1:9" x14ac:dyDescent="0.2">
      <c r="A18" s="1">
        <f t="shared" si="0"/>
        <v>12</v>
      </c>
    </row>
    <row r="19" spans="1:9" ht="15" x14ac:dyDescent="0.25">
      <c r="A19" s="1">
        <f t="shared" si="0"/>
        <v>13</v>
      </c>
      <c r="C19" s="17" t="s">
        <v>16</v>
      </c>
      <c r="D19" s="17"/>
    </row>
    <row r="20" spans="1:9" x14ac:dyDescent="0.2">
      <c r="A20" s="1">
        <f t="shared" si="0"/>
        <v>14</v>
      </c>
      <c r="C20" s="4" t="s">
        <v>9</v>
      </c>
      <c r="D20" s="1" t="s">
        <v>19</v>
      </c>
      <c r="E20" s="18"/>
      <c r="F20" s="18">
        <f>+F9+F15</f>
        <v>5429</v>
      </c>
      <c r="G20" s="18">
        <f>+G9+G15</f>
        <v>13224</v>
      </c>
    </row>
    <row r="21" spans="1:9" x14ac:dyDescent="0.2">
      <c r="A21" s="1">
        <f t="shared" si="0"/>
        <v>15</v>
      </c>
      <c r="C21" s="4" t="s">
        <v>10</v>
      </c>
      <c r="D21" s="12" t="s">
        <v>11</v>
      </c>
      <c r="E21" s="19"/>
      <c r="F21" s="19">
        <v>6.2E-2</v>
      </c>
      <c r="G21" s="19">
        <v>6.2E-2</v>
      </c>
    </row>
    <row r="22" spans="1:9" x14ac:dyDescent="0.2">
      <c r="A22" s="1">
        <f t="shared" si="0"/>
        <v>16</v>
      </c>
      <c r="C22" s="4" t="s">
        <v>18</v>
      </c>
      <c r="D22" s="1" t="s">
        <v>20</v>
      </c>
      <c r="E22" s="18"/>
      <c r="F22" s="23">
        <f>F20*(1+F21)</f>
        <v>5765.598</v>
      </c>
      <c r="G22" s="23">
        <f>G20*(1+G21)</f>
        <v>14043.888000000001</v>
      </c>
      <c r="I22" s="18"/>
    </row>
    <row r="23" spans="1:9" x14ac:dyDescent="0.2">
      <c r="A23" s="1">
        <f t="shared" si="0"/>
        <v>17</v>
      </c>
      <c r="C23" s="26"/>
      <c r="D23" s="27"/>
      <c r="E23" s="28"/>
      <c r="F23" s="29"/>
      <c r="G23" s="29"/>
    </row>
    <row r="24" spans="1:9" ht="15" x14ac:dyDescent="0.25">
      <c r="A24" s="1">
        <f>A23+1</f>
        <v>18</v>
      </c>
      <c r="C24" s="17" t="s">
        <v>33</v>
      </c>
      <c r="D24" s="1"/>
      <c r="E24" s="18"/>
      <c r="F24" s="18"/>
      <c r="G24" s="18"/>
    </row>
    <row r="25" spans="1:9" x14ac:dyDescent="0.2">
      <c r="A25" s="1">
        <f t="shared" si="0"/>
        <v>19</v>
      </c>
      <c r="C25" s="4" t="s">
        <v>22</v>
      </c>
      <c r="D25" s="1" t="s">
        <v>5</v>
      </c>
      <c r="E25" s="18"/>
      <c r="F25" s="18">
        <v>20697</v>
      </c>
      <c r="G25" s="18">
        <v>20795</v>
      </c>
    </row>
    <row r="26" spans="1:9" x14ac:dyDescent="0.2">
      <c r="A26" s="1">
        <f t="shared" si="0"/>
        <v>20</v>
      </c>
      <c r="C26" s="4" t="s">
        <v>27</v>
      </c>
      <c r="D26" s="1"/>
      <c r="E26" s="18"/>
      <c r="F26" s="30">
        <v>66</v>
      </c>
      <c r="G26" s="30">
        <v>135</v>
      </c>
    </row>
    <row r="27" spans="1:9" x14ac:dyDescent="0.2">
      <c r="A27" s="1">
        <f t="shared" si="0"/>
        <v>21</v>
      </c>
      <c r="C27" s="4" t="s">
        <v>6</v>
      </c>
      <c r="D27" s="1" t="s">
        <v>28</v>
      </c>
      <c r="E27" s="18"/>
      <c r="F27" s="18">
        <f>SUM(F25:F26)</f>
        <v>20763</v>
      </c>
      <c r="G27" s="18">
        <f>SUM(G25:G26)</f>
        <v>20930</v>
      </c>
    </row>
    <row r="28" spans="1:9" x14ac:dyDescent="0.2">
      <c r="A28" s="1">
        <f t="shared" si="0"/>
        <v>22</v>
      </c>
      <c r="D28" s="1"/>
      <c r="E28" s="18"/>
      <c r="F28" s="18"/>
      <c r="G28" s="18"/>
    </row>
    <row r="29" spans="1:9" ht="15" x14ac:dyDescent="0.25">
      <c r="A29" s="1">
        <f t="shared" si="0"/>
        <v>23</v>
      </c>
      <c r="C29" s="17" t="s">
        <v>24</v>
      </c>
      <c r="D29" s="1"/>
      <c r="E29" s="18"/>
      <c r="F29" s="31"/>
      <c r="G29" s="18"/>
    </row>
    <row r="30" spans="1:9" x14ac:dyDescent="0.2">
      <c r="A30" s="1">
        <f t="shared" si="0"/>
        <v>24</v>
      </c>
      <c r="C30" s="4" t="s">
        <v>22</v>
      </c>
      <c r="D30" s="1" t="s">
        <v>5</v>
      </c>
      <c r="E30" s="18"/>
      <c r="F30" s="18">
        <v>5225</v>
      </c>
      <c r="G30" s="18">
        <v>5268</v>
      </c>
    </row>
    <row r="31" spans="1:9" x14ac:dyDescent="0.2">
      <c r="A31" s="1">
        <f t="shared" si="0"/>
        <v>25</v>
      </c>
      <c r="C31" s="4" t="s">
        <v>6</v>
      </c>
      <c r="D31" s="1" t="s">
        <v>32</v>
      </c>
      <c r="E31" s="20"/>
      <c r="F31" s="18">
        <v>5257</v>
      </c>
      <c r="G31" s="18">
        <v>5334</v>
      </c>
    </row>
    <row r="32" spans="1:9" ht="15.75" thickBot="1" x14ac:dyDescent="0.3">
      <c r="A32" s="1">
        <f t="shared" si="0"/>
        <v>26</v>
      </c>
      <c r="C32" s="4" t="s">
        <v>25</v>
      </c>
      <c r="D32" s="12" t="s">
        <v>31</v>
      </c>
      <c r="E32" s="20"/>
      <c r="F32" s="32">
        <f>F31-F30</f>
        <v>32</v>
      </c>
      <c r="G32" s="32">
        <f>G31-G30</f>
        <v>66</v>
      </c>
    </row>
    <row r="33" spans="1:7" ht="15" thickTop="1" x14ac:dyDescent="0.2">
      <c r="A33" s="1">
        <f t="shared" si="0"/>
        <v>27</v>
      </c>
      <c r="D33" s="12"/>
      <c r="E33" s="20"/>
      <c r="F33" s="20"/>
      <c r="G33" s="20"/>
    </row>
    <row r="34" spans="1:7" ht="15" x14ac:dyDescent="0.25">
      <c r="A34" s="1">
        <f t="shared" si="0"/>
        <v>28</v>
      </c>
      <c r="C34" s="17" t="s">
        <v>25</v>
      </c>
      <c r="D34" s="12"/>
      <c r="E34" s="20"/>
      <c r="F34" s="20"/>
      <c r="G34" s="20"/>
    </row>
    <row r="35" spans="1:7" x14ac:dyDescent="0.2">
      <c r="A35" s="1">
        <f t="shared" si="0"/>
        <v>29</v>
      </c>
      <c r="C35" s="4" t="s">
        <v>12</v>
      </c>
      <c r="D35" s="1" t="s">
        <v>29</v>
      </c>
      <c r="E35" s="18"/>
      <c r="F35" s="18">
        <f>+F22-F26</f>
        <v>5699.598</v>
      </c>
      <c r="G35" s="18">
        <f>+G22-G26</f>
        <v>13908.888000000001</v>
      </c>
    </row>
    <row r="36" spans="1:7" x14ac:dyDescent="0.2">
      <c r="A36" s="1">
        <f t="shared" si="0"/>
        <v>30</v>
      </c>
      <c r="C36" s="4" t="s">
        <v>13</v>
      </c>
      <c r="D36" s="12" t="s">
        <v>14</v>
      </c>
      <c r="E36" s="20"/>
      <c r="F36" s="20">
        <f>0.08298</f>
        <v>8.2979999999999998E-2</v>
      </c>
      <c r="G36" s="20">
        <f>0.08298</f>
        <v>8.2979999999999998E-2</v>
      </c>
    </row>
    <row r="37" spans="1:7" ht="15.75" thickBot="1" x14ac:dyDescent="0.3">
      <c r="A37" s="1">
        <f t="shared" si="0"/>
        <v>31</v>
      </c>
      <c r="C37" s="4" t="s">
        <v>25</v>
      </c>
      <c r="D37" s="1" t="s">
        <v>30</v>
      </c>
      <c r="E37" s="22"/>
      <c r="F37" s="32">
        <f>F35*F36</f>
        <v>472.95264204</v>
      </c>
      <c r="G37" s="32">
        <f>G35*G36</f>
        <v>1154.1595262400001</v>
      </c>
    </row>
    <row r="38" spans="1:7" ht="15" thickTop="1" x14ac:dyDescent="0.2"/>
    <row r="39" spans="1:7" x14ac:dyDescent="0.2">
      <c r="D39" s="1"/>
      <c r="E39" s="18"/>
      <c r="F39" s="18"/>
      <c r="G39" s="18"/>
    </row>
    <row r="40" spans="1:7" x14ac:dyDescent="0.2">
      <c r="B40" s="25"/>
      <c r="D40" s="1"/>
      <c r="E40" s="18"/>
      <c r="F40" s="24"/>
      <c r="G40" s="24"/>
    </row>
    <row r="41" spans="1:7" x14ac:dyDescent="0.2">
      <c r="D41" s="1"/>
      <c r="E41" s="18"/>
      <c r="F41" s="18"/>
      <c r="G41" s="18"/>
    </row>
    <row r="42" spans="1:7" x14ac:dyDescent="0.2">
      <c r="D42" s="1"/>
      <c r="E42" s="18"/>
      <c r="F42" s="18"/>
      <c r="G42" s="18"/>
    </row>
    <row r="43" spans="1:7" x14ac:dyDescent="0.2">
      <c r="D43" s="12"/>
      <c r="E43" s="20"/>
      <c r="F43" s="20"/>
      <c r="G43" s="20"/>
    </row>
    <row r="44" spans="1:7" x14ac:dyDescent="0.2">
      <c r="D44" s="1"/>
      <c r="E44" s="22"/>
      <c r="F44" s="22"/>
      <c r="G44" s="22"/>
    </row>
    <row r="50" spans="1:7" x14ac:dyDescent="0.2">
      <c r="C50" s="21"/>
      <c r="D50" s="21"/>
      <c r="E50" s="21"/>
      <c r="F50" s="21"/>
      <c r="G50" s="21"/>
    </row>
    <row r="51" spans="1:7" x14ac:dyDescent="0.2">
      <c r="C51" s="21"/>
      <c r="D51" s="21"/>
      <c r="E51" s="21"/>
      <c r="F51" s="21"/>
      <c r="G51" s="21"/>
    </row>
    <row r="54" spans="1:7" x14ac:dyDescent="0.2">
      <c r="A54" s="4"/>
    </row>
    <row r="55" spans="1:7" x14ac:dyDescent="0.2">
      <c r="A55" s="4"/>
    </row>
  </sheetData>
  <printOptions horizontalCentered="1"/>
  <pageMargins left="0.7" right="0.7" top="0.75" bottom="0.75" header="0.3" footer="0.3"/>
  <pageSetup scale="69" orientation="landscape" r:id="rId1"/>
  <headerFooter>
    <oddHeader>&amp;R&amp;"Arial,Bold"&amp;10AEY 2016-2017 GRA Compliance Filing
Attachment 3
Page &amp;P of &amp;N</oddHeader>
  </headerFooter>
  <ignoredErrors>
    <ignoredError sqref="F10:G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Attachment 3</vt:lpstr>
      <vt:lpstr>'Attachment 3'!Print_Area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2017-05-25T20:54:33Z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