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115" documentId="13_ncr:1_{A7366FAA-3170-4355-B389-AA99CE8989CC}" xr6:coauthVersionLast="47" xr6:coauthVersionMax="47" xr10:uidLastSave="{D0F8FC6D-8A56-4C2F-9EBF-F914090F8197}"/>
  <bookViews>
    <workbookView xWindow="33720" yWindow="-7395" windowWidth="29040" windowHeight="15840" xr2:uid="{B2CA4550-699D-4508-A7E6-02987273222F}"/>
  </bookViews>
  <sheets>
    <sheet name="S8.6- Revised " sheetId="1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BM359439">#REF!</definedName>
    <definedName name="___INDEX_SHEET___ASAP_Utilities">#REF!</definedName>
    <definedName name="__BM359439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aaaaaaa">#REF!</definedName>
    <definedName name="all">#REF!</definedName>
    <definedName name="beCO81">#REF!</definedName>
    <definedName name="Call_Centre_cost">#REF!</definedName>
    <definedName name="Call_Centre_num">#REF!</definedName>
    <definedName name="Contribution">#REF!</definedName>
    <definedName name="_xlnm.Criteria">#REF!</definedName>
    <definedName name="_xlnm.Database">#REF!</definedName>
    <definedName name="DPK_K">#REF!</definedName>
    <definedName name="Estimated_Voice___South">#REF!</definedName>
    <definedName name="FP_K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>#REF!</definedName>
    <definedName name="index">#REF!</definedName>
    <definedName name="input">#REF!</definedName>
    <definedName name="Laptops_cost">#REF!</definedName>
    <definedName name="Laptops_num">#REF!</definedName>
    <definedName name="LESS__Hardware___Voice_Costs_to_be_capitalized">#REF!</definedName>
    <definedName name="Number_of_staff">#REF!</definedName>
    <definedName name="pafe2">#REF!</definedName>
    <definedName name="page1">#REF!</definedName>
    <definedName name="part1">#REF!</definedName>
    <definedName name="part2">#REF!</definedName>
    <definedName name="PCs_cost">#REF!</definedName>
    <definedName name="PCs_num">#REF!</definedName>
    <definedName name="Print_Area_MI">#REF!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oj55156">#REF!</definedName>
    <definedName name="Proj55156.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RiderJForecast">#REF!</definedName>
    <definedName name="rolling">#REF!</definedName>
    <definedName name="Salesforecastdollars">#REF!</definedName>
    <definedName name="SalesforecastKWh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nare">#REF!</definedName>
    <definedName name="snare1">#REF!</definedName>
    <definedName name="Specialized_Hardware">#REF!</definedName>
    <definedName name="SUMMARY">#REF!</definedName>
    <definedName name="Terminals_cost">#REF!</definedName>
    <definedName name="Terminals_num">#REF!</definedName>
    <definedName name="TL_K">#REF!</definedName>
    <definedName name="TOdepall">#REF!</definedName>
    <definedName name="TOforeall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raining_Cost">#REF!</definedName>
    <definedName name="trout1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WAN">#REF!</definedName>
    <definedName name="Wek_K">#REF!</definedName>
    <definedName name="xxExistingRiderC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yrlabel">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A41" i="1" s="1"/>
  <c r="A42" i="1" s="1"/>
  <c r="A43" i="1" s="1"/>
  <c r="A44" i="1" s="1"/>
  <c r="D42" i="1"/>
  <c r="E38" i="1" s="1"/>
  <c r="E42" i="1" l="1"/>
  <c r="F38" i="1" s="1"/>
  <c r="F42" i="1" s="1"/>
  <c r="G38" i="1" s="1"/>
  <c r="R23" i="1"/>
  <c r="F17" i="1"/>
  <c r="E17" i="1"/>
  <c r="D17" i="1"/>
  <c r="D19" i="1" s="1"/>
  <c r="P17" i="1"/>
  <c r="P19" i="1" s="1"/>
  <c r="J17" i="1"/>
  <c r="I17" i="1"/>
  <c r="H17" i="1"/>
  <c r="G17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P42" i="1" l="1"/>
  <c r="R42" i="1" s="1"/>
  <c r="G42" i="1"/>
  <c r="H38" i="1" s="1"/>
  <c r="L17" i="1"/>
  <c r="P33" i="1"/>
  <c r="D33" i="1"/>
  <c r="N17" i="1"/>
  <c r="P23" i="1"/>
  <c r="R12" i="1"/>
  <c r="D23" i="1"/>
  <c r="E12" i="1"/>
  <c r="E19" i="1" s="1"/>
  <c r="D44" i="1" l="1"/>
  <c r="P44" i="1"/>
  <c r="R33" i="1"/>
  <c r="R44" i="1" s="1"/>
  <c r="H42" i="1"/>
  <c r="I38" i="1" s="1"/>
  <c r="E27" i="1"/>
  <c r="E33" i="1" s="1"/>
  <c r="F12" i="1"/>
  <c r="F19" i="1" s="1"/>
  <c r="E23" i="1"/>
  <c r="E44" i="1" l="1"/>
  <c r="I42" i="1"/>
  <c r="J38" i="1" s="1"/>
  <c r="F27" i="1"/>
  <c r="F33" i="1" s="1"/>
  <c r="G12" i="1"/>
  <c r="G19" i="1" s="1"/>
  <c r="F23" i="1"/>
  <c r="F44" i="1" l="1"/>
  <c r="J42" i="1"/>
  <c r="L38" i="1" s="1"/>
  <c r="G27" i="1"/>
  <c r="G33" i="1" s="1"/>
  <c r="H12" i="1"/>
  <c r="H19" i="1" s="1"/>
  <c r="G23" i="1"/>
  <c r="G44" i="1" l="1"/>
  <c r="L42" i="1"/>
  <c r="N38" i="1" s="1"/>
  <c r="N42" i="1" s="1"/>
  <c r="H27" i="1"/>
  <c r="H33" i="1" s="1"/>
  <c r="I12" i="1"/>
  <c r="I19" i="1" s="1"/>
  <c r="H23" i="1"/>
  <c r="H44" i="1" l="1"/>
  <c r="I27" i="1"/>
  <c r="I33" i="1" s="1"/>
  <c r="J12" i="1"/>
  <c r="J19" i="1" s="1"/>
  <c r="I23" i="1"/>
  <c r="I44" i="1" l="1"/>
  <c r="J27" i="1"/>
  <c r="J33" i="1" s="1"/>
  <c r="L12" i="1"/>
  <c r="L19" i="1" s="1"/>
  <c r="J23" i="1"/>
  <c r="J44" i="1" l="1"/>
  <c r="L27" i="1"/>
  <c r="L33" i="1" s="1"/>
  <c r="N12" i="1"/>
  <c r="N19" i="1" s="1"/>
  <c r="N23" i="1" s="1"/>
  <c r="L23" i="1"/>
  <c r="L44" i="1" l="1"/>
  <c r="N27" i="1"/>
  <c r="N33" i="1" s="1"/>
  <c r="N44" i="1" l="1"/>
</calcChain>
</file>

<file path=xl/sharedStrings.xml><?xml version="1.0" encoding="utf-8"?>
<sst xmlns="http://schemas.openxmlformats.org/spreadsheetml/2006/main" count="39" uniqueCount="34">
  <si>
    <t>($000)</t>
  </si>
  <si>
    <t>Line</t>
  </si>
  <si>
    <t>Cross</t>
  </si>
  <si>
    <t>Actuals</t>
  </si>
  <si>
    <t>Test Period</t>
  </si>
  <si>
    <t>Approved</t>
  </si>
  <si>
    <t>No.</t>
  </si>
  <si>
    <t>Description</t>
  </si>
  <si>
    <t>Ref.</t>
  </si>
  <si>
    <t>Property, Plant and Equipment</t>
  </si>
  <si>
    <t>Balance at Beginning of Year</t>
  </si>
  <si>
    <t>Additions</t>
  </si>
  <si>
    <t>S.9.1 L.34</t>
  </si>
  <si>
    <t>Reclassify from Deferred Charges</t>
  </si>
  <si>
    <t>S. 8.8 L.40</t>
  </si>
  <si>
    <t>Retirement and Disposals</t>
  </si>
  <si>
    <t>S.8.7 L.32</t>
  </si>
  <si>
    <t>Balance at End of Year</t>
  </si>
  <si>
    <t>Construction-in-Progress</t>
  </si>
  <si>
    <t>S.9.1 L.38</t>
  </si>
  <si>
    <t>Total Property, Plant and Equipment</t>
  </si>
  <si>
    <t>S.7.1 L.6</t>
  </si>
  <si>
    <t>Depreciation Capitalized</t>
  </si>
  <si>
    <t>S.7.1 L.3</t>
  </si>
  <si>
    <t>Dismantling</t>
  </si>
  <si>
    <t>Retirements</t>
  </si>
  <si>
    <t>Net Property, Plant and Equipment</t>
  </si>
  <si>
    <t>Salvage Depreciation Expense</t>
  </si>
  <si>
    <t>Revised Schedule of Property, Plant and Equipment</t>
  </si>
  <si>
    <t>Life Depreciation Expense</t>
  </si>
  <si>
    <t>2023 - 2024 General Rate Application (GRA)</t>
  </si>
  <si>
    <t>Accumulated Depreciation - Life</t>
  </si>
  <si>
    <t>Accumulated Depreciation - Net Salvage</t>
  </si>
  <si>
    <t>ATCO Electric Yukon (AEY)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</si>
</sst>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theme="3"/>
      <name val="Arial"/>
      <family val="2"/>
    </font>
    <font>
      <sz val="8"/>
      <color theme="3" tint="0.39997558519241921"/>
      <name val="Arial"/>
      <family val="2"/>
    </font>
    <font>
      <b/>
      <sz val="8"/>
      <color theme="7" tint="-0.249977111117893"/>
      <name val="Century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41" fontId="0" fillId="0" borderId="0" xfId="0" applyNumberFormat="1"/>
    <xf numFmtId="0" fontId="5" fillId="0" borderId="0" xfId="0" applyFont="1" applyAlignment="1">
      <alignment horizontal="center"/>
    </xf>
    <xf numFmtId="165" fontId="2" fillId="0" borderId="1" xfId="1" applyNumberFormat="1" applyFill="1" applyBorder="1"/>
    <xf numFmtId="165" fontId="2" fillId="0" borderId="0" xfId="1" applyNumberFormat="1" applyFill="1" applyBorder="1"/>
    <xf numFmtId="164" fontId="0" fillId="0" borderId="0" xfId="1" applyFont="1" applyBorder="1"/>
    <xf numFmtId="166" fontId="0" fillId="0" borderId="0" xfId="1" applyNumberFormat="1" applyFont="1" applyBorder="1"/>
    <xf numFmtId="43" fontId="0" fillId="0" borderId="0" xfId="0" applyNumberFormat="1"/>
    <xf numFmtId="3" fontId="6" fillId="0" borderId="0" xfId="0" applyNumberFormat="1" applyFont="1"/>
    <xf numFmtId="165" fontId="0" fillId="0" borderId="0" xfId="0" applyNumberFormat="1"/>
    <xf numFmtId="164" fontId="0" fillId="0" borderId="0" xfId="0" applyNumberFormat="1"/>
    <xf numFmtId="165" fontId="2" fillId="0" borderId="0" xfId="1" applyNumberFormat="1" applyFill="1"/>
    <xf numFmtId="3" fontId="7" fillId="0" borderId="0" xfId="0" applyNumberFormat="1" applyFont="1"/>
    <xf numFmtId="166" fontId="0" fillId="0" borderId="0" xfId="0" applyNumberFormat="1"/>
    <xf numFmtId="0" fontId="1" fillId="0" borderId="0" xfId="0" applyFont="1"/>
    <xf numFmtId="165" fontId="2" fillId="0" borderId="3" xfId="1" applyNumberFormat="1" applyFont="1" applyFill="1" applyBorder="1"/>
    <xf numFmtId="165" fontId="2" fillId="0" borderId="0" xfId="1" applyNumberFormat="1" applyFont="1" applyFill="1" applyBorder="1"/>
    <xf numFmtId="4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4" fontId="0" fillId="0" borderId="0" xfId="1" applyFont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AE9D-445C-4F42-B3A3-2B482B0556D0}">
  <sheetPr>
    <pageSetUpPr fitToPage="1"/>
  </sheetPr>
  <dimension ref="A1:X58"/>
  <sheetViews>
    <sheetView tabSelected="1" view="pageBreakPreview" zoomScaleNormal="100" zoomScaleSheetLayoutView="100" workbookViewId="0">
      <selection activeCell="D15" sqref="D15"/>
    </sheetView>
  </sheetViews>
  <sheetFormatPr defaultRowHeight="12.5" x14ac:dyDescent="0.25"/>
  <cols>
    <col min="1" max="1" width="5" bestFit="1" customWidth="1"/>
    <col min="2" max="2" width="35.1796875" bestFit="1" customWidth="1"/>
    <col min="3" max="3" width="17.1796875" style="5" bestFit="1" customWidth="1"/>
    <col min="4" max="4" width="15.7265625" style="5" customWidth="1"/>
    <col min="5" max="5" width="9.1796875" style="5" bestFit="1" customWidth="1"/>
    <col min="6" max="6" width="9.1796875" bestFit="1" customWidth="1"/>
    <col min="7" max="10" width="9.7265625" style="6" customWidth="1"/>
    <col min="11" max="11" width="2" style="6" customWidth="1"/>
    <col min="12" max="12" width="9.7265625" style="6" customWidth="1"/>
    <col min="13" max="13" width="2.453125" style="6" customWidth="1"/>
    <col min="14" max="14" width="9.7265625" style="6" customWidth="1"/>
    <col min="15" max="15" width="2.1796875" style="6" customWidth="1"/>
    <col min="16" max="16" width="9.7265625" style="6" customWidth="1"/>
    <col min="17" max="17" width="2.1796875" style="6" customWidth="1"/>
    <col min="18" max="18" width="9.7265625" style="6" customWidth="1"/>
    <col min="19" max="19" width="2.1796875" customWidth="1"/>
    <col min="20" max="20" width="17.1796875" customWidth="1"/>
    <col min="21" max="22" width="10.1796875" bestFit="1" customWidth="1"/>
    <col min="16383" max="16384" width="8.7265625" bestFit="1" customWidth="1"/>
  </cols>
  <sheetData>
    <row r="1" spans="1:22" ht="13" x14ac:dyDescent="0.3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2"/>
    </row>
    <row r="2" spans="1:22" ht="13" x14ac:dyDescent="0.3">
      <c r="A2" s="36" t="s">
        <v>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2"/>
    </row>
    <row r="3" spans="1:22" ht="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22" ht="13" x14ac:dyDescent="0.3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22" ht="13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2" ht="13" x14ac:dyDescent="0.3">
      <c r="A6" s="3"/>
      <c r="B6" s="4"/>
      <c r="J6" s="7"/>
      <c r="K6" s="7"/>
      <c r="L6" s="7"/>
      <c r="M6" s="7"/>
      <c r="N6" s="7"/>
      <c r="O6" s="7"/>
      <c r="P6" s="7"/>
      <c r="Q6" s="7"/>
      <c r="R6" s="7"/>
      <c r="S6" s="8"/>
    </row>
    <row r="7" spans="1:22" ht="15.5" x14ac:dyDescent="0.35">
      <c r="A7" s="1" t="s">
        <v>1</v>
      </c>
      <c r="C7" s="1" t="s">
        <v>2</v>
      </c>
      <c r="D7" s="38" t="s">
        <v>3</v>
      </c>
      <c r="E7" s="38"/>
      <c r="F7" s="38"/>
      <c r="G7" s="38"/>
      <c r="H7" s="38"/>
      <c r="I7" s="38"/>
      <c r="J7" s="38"/>
      <c r="K7" s="9"/>
      <c r="L7" s="39" t="s">
        <v>4</v>
      </c>
      <c r="M7" s="39"/>
      <c r="N7" s="39"/>
      <c r="O7" s="10"/>
      <c r="P7" s="40" t="s">
        <v>5</v>
      </c>
      <c r="Q7" s="40"/>
      <c r="R7" s="40"/>
      <c r="S7" s="8"/>
    </row>
    <row r="8" spans="1:22" ht="13" x14ac:dyDescent="0.3">
      <c r="A8" s="11" t="s">
        <v>6</v>
      </c>
      <c r="B8" s="12" t="s">
        <v>7</v>
      </c>
      <c r="C8" s="11" t="s">
        <v>8</v>
      </c>
      <c r="D8" s="11">
        <v>2016</v>
      </c>
      <c r="E8" s="11">
        <v>2017</v>
      </c>
      <c r="F8" s="11">
        <v>2018</v>
      </c>
      <c r="G8" s="11">
        <v>2019</v>
      </c>
      <c r="H8" s="11">
        <v>2020</v>
      </c>
      <c r="I8" s="11">
        <v>2021</v>
      </c>
      <c r="J8" s="11">
        <v>2022</v>
      </c>
      <c r="K8" s="1"/>
      <c r="L8" s="13">
        <v>2023</v>
      </c>
      <c r="M8" s="13"/>
      <c r="N8" s="13">
        <v>2024</v>
      </c>
      <c r="O8" s="1"/>
      <c r="P8" s="11">
        <v>2016</v>
      </c>
      <c r="Q8" s="1"/>
      <c r="R8" s="11">
        <v>2017</v>
      </c>
      <c r="S8" s="8"/>
    </row>
    <row r="9" spans="1:22" x14ac:dyDescent="0.25">
      <c r="A9" s="8"/>
      <c r="J9" s="7"/>
      <c r="K9" s="7"/>
      <c r="L9" s="7"/>
      <c r="M9" s="7"/>
      <c r="N9" s="7"/>
      <c r="O9" s="7"/>
      <c r="P9" s="7"/>
      <c r="Q9" s="7"/>
      <c r="R9" s="7"/>
      <c r="S9" s="8"/>
    </row>
    <row r="10" spans="1:22" ht="13" x14ac:dyDescent="0.3">
      <c r="A10" s="14">
        <v>1</v>
      </c>
      <c r="B10" s="15" t="s">
        <v>9</v>
      </c>
      <c r="C10" s="1"/>
      <c r="D10" s="1"/>
      <c r="E10" s="1"/>
    </row>
    <row r="11" spans="1:22" x14ac:dyDescent="0.25">
      <c r="A11" s="14">
        <f>A10+1</f>
        <v>2</v>
      </c>
    </row>
    <row r="12" spans="1:22" x14ac:dyDescent="0.25">
      <c r="A12" s="14">
        <f t="shared" ref="A12:A44" si="0">A11+1</f>
        <v>3</v>
      </c>
      <c r="B12" s="8" t="s">
        <v>10</v>
      </c>
      <c r="D12" s="6">
        <v>204749</v>
      </c>
      <c r="E12" s="6">
        <f>D19</f>
        <v>215984.6053538</v>
      </c>
      <c r="F12" s="6">
        <f t="shared" ref="F12:J12" si="1">E19</f>
        <v>223068.05669999999</v>
      </c>
      <c r="G12" s="6">
        <f>F19</f>
        <v>233402.71310999998</v>
      </c>
      <c r="H12" s="6">
        <f>G19</f>
        <v>239889.89759505523</v>
      </c>
      <c r="I12" s="6">
        <f t="shared" si="1"/>
        <v>249496.15671388517</v>
      </c>
      <c r="J12" s="6">
        <f t="shared" si="1"/>
        <v>259796.84054702247</v>
      </c>
      <c r="L12" s="6">
        <f>+J19</f>
        <v>273899.37332785659</v>
      </c>
      <c r="N12" s="6">
        <f>+L19</f>
        <v>305644.0494023714</v>
      </c>
      <c r="P12" s="6">
        <v>204749.05060000002</v>
      </c>
      <c r="R12" s="6">
        <f>+P19</f>
        <v>217951.75238073117</v>
      </c>
    </row>
    <row r="13" spans="1:22" x14ac:dyDescent="0.25">
      <c r="A13" s="14">
        <f t="shared" si="0"/>
        <v>4</v>
      </c>
      <c r="B13" s="8"/>
      <c r="D13" s="6"/>
      <c r="E13" s="6"/>
      <c r="F13" s="6"/>
    </row>
    <row r="14" spans="1:22" x14ac:dyDescent="0.25">
      <c r="A14" s="14">
        <f t="shared" si="0"/>
        <v>5</v>
      </c>
      <c r="B14" t="s">
        <v>11</v>
      </c>
      <c r="C14" s="14" t="s">
        <v>12</v>
      </c>
      <c r="D14" s="6">
        <v>11545.343893799998</v>
      </c>
      <c r="E14" s="6">
        <v>8393.4309261999988</v>
      </c>
      <c r="F14" s="6">
        <v>11159.167850000003</v>
      </c>
      <c r="G14" s="6">
        <v>9982.3035250552512</v>
      </c>
      <c r="H14" s="6">
        <v>11893.179808829929</v>
      </c>
      <c r="I14" s="6">
        <v>11014.229703137313</v>
      </c>
      <c r="J14" s="6">
        <v>15856.778100834106</v>
      </c>
      <c r="L14" s="6">
        <v>34733.580034514802</v>
      </c>
      <c r="N14" s="6">
        <v>31780.082242933422</v>
      </c>
      <c r="P14" s="6">
        <v>13822.701780731157</v>
      </c>
      <c r="R14" s="6">
        <v>12059.344537480396</v>
      </c>
    </row>
    <row r="15" spans="1:22" x14ac:dyDescent="0.25">
      <c r="A15" s="14">
        <f t="shared" si="0"/>
        <v>6</v>
      </c>
      <c r="B15" t="s">
        <v>13</v>
      </c>
      <c r="C15" s="14" t="s">
        <v>14</v>
      </c>
      <c r="D15" s="16">
        <v>534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/>
      <c r="L15" s="16">
        <v>0</v>
      </c>
      <c r="M15" s="16"/>
      <c r="N15" s="16">
        <v>0</v>
      </c>
      <c r="O15" s="16"/>
      <c r="P15" s="16">
        <v>534</v>
      </c>
      <c r="Q15" s="16"/>
      <c r="R15" s="16">
        <v>0</v>
      </c>
      <c r="U15" s="6"/>
    </row>
    <row r="16" spans="1:22" x14ac:dyDescent="0.25">
      <c r="A16" s="14">
        <f t="shared" si="0"/>
        <v>7</v>
      </c>
      <c r="B16" s="8" t="s">
        <v>15</v>
      </c>
      <c r="C16" s="17" t="s">
        <v>16</v>
      </c>
      <c r="D16" s="18">
        <v>-843.73854000000006</v>
      </c>
      <c r="E16" s="18">
        <v>-1309.9795800000002</v>
      </c>
      <c r="F16" s="18">
        <v>-824.51143999999988</v>
      </c>
      <c r="G16" s="18">
        <v>-3495.1190399999996</v>
      </c>
      <c r="H16" s="18">
        <v>-2286.9206899999999</v>
      </c>
      <c r="I16" s="18">
        <v>-713.54587000000004</v>
      </c>
      <c r="J16" s="18">
        <v>-1754.2453200000002</v>
      </c>
      <c r="K16" s="19"/>
      <c r="L16" s="18">
        <v>-2988.9039600000006</v>
      </c>
      <c r="M16" s="19"/>
      <c r="N16" s="18">
        <v>-1644.30396</v>
      </c>
      <c r="O16" s="19"/>
      <c r="P16" s="18">
        <v>-1154</v>
      </c>
      <c r="Q16" s="19"/>
      <c r="R16" s="18">
        <v>-741</v>
      </c>
      <c r="U16" s="20"/>
      <c r="V16" s="21"/>
    </row>
    <row r="17" spans="1:24" x14ac:dyDescent="0.25">
      <c r="A17" s="14">
        <f t="shared" si="0"/>
        <v>8</v>
      </c>
      <c r="C17" s="14"/>
      <c r="D17" s="19">
        <f t="shared" ref="D17:J17" si="2">SUM(D14:D16)</f>
        <v>11235.605353799998</v>
      </c>
      <c r="E17" s="19">
        <f t="shared" si="2"/>
        <v>7083.4513461999986</v>
      </c>
      <c r="F17" s="19">
        <f t="shared" si="2"/>
        <v>10334.656410000003</v>
      </c>
      <c r="G17" s="19">
        <f t="shared" si="2"/>
        <v>6487.1844850552516</v>
      </c>
      <c r="H17" s="19">
        <f t="shared" si="2"/>
        <v>9606.2591188299302</v>
      </c>
      <c r="I17" s="19">
        <f t="shared" si="2"/>
        <v>10300.683833137313</v>
      </c>
      <c r="J17" s="19">
        <f t="shared" si="2"/>
        <v>14102.532780834106</v>
      </c>
      <c r="K17" s="19"/>
      <c r="L17" s="19">
        <f>SUM(L14:L16)</f>
        <v>31744.676074514802</v>
      </c>
      <c r="M17" s="19"/>
      <c r="N17" s="19">
        <f>SUM(N14:N16)</f>
        <v>30135.778282933421</v>
      </c>
      <c r="O17" s="19"/>
      <c r="P17" s="19">
        <f>SUM(P14:P16)</f>
        <v>13202.701780731157</v>
      </c>
      <c r="Q17" s="19"/>
      <c r="R17" s="19">
        <v>11319</v>
      </c>
      <c r="U17" s="22"/>
      <c r="V17" s="21"/>
    </row>
    <row r="18" spans="1:24" x14ac:dyDescent="0.25">
      <c r="A18" s="14">
        <f t="shared" si="0"/>
        <v>9</v>
      </c>
      <c r="B18" s="8"/>
      <c r="D18" s="6"/>
      <c r="E18" s="6"/>
      <c r="F18" s="6"/>
      <c r="J18" s="19"/>
      <c r="K18" s="23"/>
      <c r="L18" s="19"/>
      <c r="M18" s="23"/>
      <c r="N18" s="19"/>
      <c r="U18" s="6"/>
      <c r="V18" s="21"/>
    </row>
    <row r="19" spans="1:24" x14ac:dyDescent="0.25">
      <c r="A19" s="14">
        <f t="shared" si="0"/>
        <v>10</v>
      </c>
      <c r="B19" s="8" t="s">
        <v>17</v>
      </c>
      <c r="C19" s="14"/>
      <c r="D19" s="19">
        <f t="shared" ref="D19:J19" si="3">D12+D17</f>
        <v>215984.6053538</v>
      </c>
      <c r="E19" s="19">
        <f t="shared" si="3"/>
        <v>223068.05669999999</v>
      </c>
      <c r="F19" s="19">
        <f t="shared" si="3"/>
        <v>233402.71310999998</v>
      </c>
      <c r="G19" s="19">
        <f t="shared" si="3"/>
        <v>239889.89759505523</v>
      </c>
      <c r="H19" s="19">
        <f t="shared" si="3"/>
        <v>249496.15671388517</v>
      </c>
      <c r="I19" s="19">
        <f t="shared" si="3"/>
        <v>259796.84054702247</v>
      </c>
      <c r="J19" s="19">
        <f t="shared" si="3"/>
        <v>273899.37332785659</v>
      </c>
      <c r="K19" s="19"/>
      <c r="L19" s="19">
        <f>L12+L17</f>
        <v>305644.0494023714</v>
      </c>
      <c r="M19" s="19"/>
      <c r="N19" s="19">
        <f>N12+N17</f>
        <v>335779.8276853048</v>
      </c>
      <c r="O19" s="19"/>
      <c r="P19" s="19">
        <f>P12+P17</f>
        <v>217951.75238073117</v>
      </c>
      <c r="Q19" s="19"/>
      <c r="R19" s="19">
        <v>229270</v>
      </c>
      <c r="S19" s="24"/>
      <c r="T19" s="24"/>
      <c r="U19" s="24"/>
      <c r="V19" s="21"/>
    </row>
    <row r="20" spans="1:24" x14ac:dyDescent="0.25">
      <c r="A20" s="14">
        <f t="shared" si="0"/>
        <v>11</v>
      </c>
      <c r="D20" s="6"/>
      <c r="E20" s="6"/>
      <c r="F20" s="6"/>
      <c r="S20" s="24"/>
      <c r="U20" s="25"/>
      <c r="V20" s="21"/>
    </row>
    <row r="21" spans="1:24" x14ac:dyDescent="0.25">
      <c r="A21" s="14">
        <f t="shared" si="0"/>
        <v>12</v>
      </c>
      <c r="B21" s="8" t="s">
        <v>18</v>
      </c>
      <c r="C21" s="14" t="s">
        <v>19</v>
      </c>
      <c r="D21" s="18">
        <v>4266.0120562000011</v>
      </c>
      <c r="E21" s="18">
        <v>6348.5811519529161</v>
      </c>
      <c r="F21" s="18">
        <v>4680.795471784566</v>
      </c>
      <c r="G21" s="18">
        <v>8227.0216817845703</v>
      </c>
      <c r="H21" s="18">
        <v>9334.7018217845725</v>
      </c>
      <c r="I21" s="18">
        <v>13467.09460059481</v>
      </c>
      <c r="J21" s="18">
        <v>16524.198081180999</v>
      </c>
      <c r="K21" s="19"/>
      <c r="L21" s="18">
        <v>13024.977039546837</v>
      </c>
      <c r="M21" s="19"/>
      <c r="N21" s="18">
        <v>6318.326552589162</v>
      </c>
      <c r="O21" s="19"/>
      <c r="P21" s="18">
        <v>2374.6566969883784</v>
      </c>
      <c r="Q21" s="19"/>
      <c r="R21" s="18">
        <v>2785.8320327982547</v>
      </c>
      <c r="U21" s="6"/>
      <c r="V21" s="21"/>
    </row>
    <row r="22" spans="1:24" x14ac:dyDescent="0.25">
      <c r="A22" s="14">
        <f t="shared" si="0"/>
        <v>13</v>
      </c>
      <c r="B22" s="8"/>
      <c r="D22" s="26"/>
      <c r="E22" s="26"/>
      <c r="F22" s="26"/>
      <c r="G22" s="26"/>
      <c r="H22" s="26"/>
      <c r="I22" s="26"/>
      <c r="K22" s="26"/>
      <c r="M22" s="26"/>
      <c r="O22" s="26"/>
      <c r="P22" s="26"/>
      <c r="Q22" s="26"/>
      <c r="R22" s="26"/>
      <c r="S22" s="24"/>
    </row>
    <row r="23" spans="1:24" x14ac:dyDescent="0.25">
      <c r="A23" s="14">
        <f t="shared" si="0"/>
        <v>14</v>
      </c>
      <c r="B23" t="s">
        <v>20</v>
      </c>
      <c r="D23" s="26">
        <f t="shared" ref="D23:I23" si="4">SUM(D19:D21)</f>
        <v>220250.61741000001</v>
      </c>
      <c r="E23" s="26">
        <f t="shared" si="4"/>
        <v>229416.6378519529</v>
      </c>
      <c r="F23" s="26">
        <f t="shared" si="4"/>
        <v>238083.50858178455</v>
      </c>
      <c r="G23" s="26">
        <f t="shared" si="4"/>
        <v>248116.91927683979</v>
      </c>
      <c r="H23" s="26">
        <f t="shared" si="4"/>
        <v>258830.85853566974</v>
      </c>
      <c r="I23" s="26">
        <f t="shared" si="4"/>
        <v>273263.9351476173</v>
      </c>
      <c r="J23" s="26">
        <f>SUM(J19:J22)</f>
        <v>290423.57140903757</v>
      </c>
      <c r="K23" s="26"/>
      <c r="L23" s="26">
        <f>SUM(L19:L22)</f>
        <v>318669.02644191822</v>
      </c>
      <c r="M23" s="26"/>
      <c r="N23" s="26">
        <f>SUM(N19:N22)</f>
        <v>342098.15423789399</v>
      </c>
      <c r="O23" s="26"/>
      <c r="P23" s="26">
        <f>SUM(P19:P22)</f>
        <v>220326.40907771955</v>
      </c>
      <c r="Q23" s="26"/>
      <c r="R23" s="26">
        <f>SUM(R19:R22)</f>
        <v>232055.83203279827</v>
      </c>
    </row>
    <row r="24" spans="1:24" x14ac:dyDescent="0.25">
      <c r="A24" s="14">
        <f t="shared" si="0"/>
        <v>15</v>
      </c>
      <c r="D24" s="6"/>
      <c r="E24" s="6"/>
      <c r="F24" s="6"/>
      <c r="J24" s="27"/>
      <c r="K24" s="27"/>
      <c r="L24" s="27"/>
      <c r="M24" s="27"/>
      <c r="N24" s="27"/>
      <c r="U24" s="21"/>
      <c r="V24" s="21"/>
    </row>
    <row r="25" spans="1:24" ht="13" x14ac:dyDescent="0.3">
      <c r="A25" s="14">
        <f t="shared" si="0"/>
        <v>16</v>
      </c>
      <c r="B25" s="15" t="s">
        <v>31</v>
      </c>
      <c r="C25" s="1"/>
      <c r="D25" s="6"/>
      <c r="E25" s="6"/>
      <c r="F25" s="6"/>
    </row>
    <row r="26" spans="1:24" x14ac:dyDescent="0.25">
      <c r="A26" s="14">
        <f t="shared" si="0"/>
        <v>17</v>
      </c>
      <c r="D26" s="6"/>
      <c r="E26" s="6"/>
      <c r="F26" s="6"/>
      <c r="U26" s="24"/>
      <c r="V26" s="24"/>
    </row>
    <row r="27" spans="1:24" x14ac:dyDescent="0.25">
      <c r="A27" s="14">
        <f t="shared" si="0"/>
        <v>18</v>
      </c>
      <c r="B27" s="8" t="s">
        <v>10</v>
      </c>
      <c r="D27" s="26">
        <v>74135.17899</v>
      </c>
      <c r="E27" s="26">
        <f>D33</f>
        <v>79267.687189999997</v>
      </c>
      <c r="F27" s="26">
        <f t="shared" ref="F27:J27" si="5">E33</f>
        <v>84228.668389999992</v>
      </c>
      <c r="G27" s="26">
        <f t="shared" si="5"/>
        <v>89841.519089999987</v>
      </c>
      <c r="H27" s="26">
        <f t="shared" si="5"/>
        <v>92854.982349999991</v>
      </c>
      <c r="I27" s="26">
        <f t="shared" si="5"/>
        <v>97412.804499999998</v>
      </c>
      <c r="J27" s="26">
        <f t="shared" si="5"/>
        <v>103827.25863</v>
      </c>
      <c r="K27" s="26"/>
      <c r="L27" s="26">
        <f>+J33</f>
        <v>109626.7098</v>
      </c>
      <c r="M27" s="26"/>
      <c r="N27" s="26">
        <f>+L33</f>
        <v>113535.75947966873</v>
      </c>
      <c r="O27" s="26"/>
      <c r="P27" s="26">
        <v>74136.17899</v>
      </c>
      <c r="Q27" s="26"/>
      <c r="R27" s="26">
        <v>78916.701990000001</v>
      </c>
    </row>
    <row r="28" spans="1:24" x14ac:dyDescent="0.25">
      <c r="A28" s="14">
        <f t="shared" si="0"/>
        <v>19</v>
      </c>
      <c r="B28" t="s">
        <v>13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v>0</v>
      </c>
      <c r="M28" s="16"/>
      <c r="N28" s="16">
        <v>0</v>
      </c>
      <c r="O28" s="16"/>
      <c r="P28" s="16">
        <v>0</v>
      </c>
      <c r="Q28" s="16"/>
      <c r="R28" s="16">
        <v>0</v>
      </c>
    </row>
    <row r="29" spans="1:24" x14ac:dyDescent="0.25">
      <c r="A29" s="14">
        <f t="shared" si="0"/>
        <v>20</v>
      </c>
      <c r="B29" s="8" t="s">
        <v>29</v>
      </c>
      <c r="C29" s="5" t="s">
        <v>21</v>
      </c>
      <c r="D29" s="6">
        <v>5835.2467399999996</v>
      </c>
      <c r="E29" s="6">
        <v>6114.9607800000003</v>
      </c>
      <c r="F29" s="6">
        <v>6293.0964600000052</v>
      </c>
      <c r="G29" s="6">
        <v>6382.1372999999976</v>
      </c>
      <c r="H29" s="6">
        <v>6706.7428400000026</v>
      </c>
      <c r="I29" s="6">
        <v>6950</v>
      </c>
      <c r="J29" s="6">
        <v>7343.1328799999983</v>
      </c>
      <c r="L29" s="6">
        <v>6687.3900296687407</v>
      </c>
      <c r="N29" s="6">
        <v>8470.5794374687393</v>
      </c>
      <c r="P29" s="6">
        <v>5846.1673333333329</v>
      </c>
      <c r="R29" s="6">
        <v>6231.0002199999999</v>
      </c>
      <c r="T29" s="8"/>
    </row>
    <row r="30" spans="1:24" x14ac:dyDescent="0.25">
      <c r="A30" s="14">
        <f t="shared" si="0"/>
        <v>21</v>
      </c>
      <c r="B30" s="8" t="s">
        <v>22</v>
      </c>
      <c r="C30" s="14" t="s">
        <v>23</v>
      </c>
      <c r="D30" s="6">
        <v>141</v>
      </c>
      <c r="E30" s="6">
        <v>156</v>
      </c>
      <c r="F30" s="6">
        <v>144.26568</v>
      </c>
      <c r="G30" s="6">
        <v>126.44499999999999</v>
      </c>
      <c r="H30" s="6">
        <v>138</v>
      </c>
      <c r="I30" s="6">
        <v>178</v>
      </c>
      <c r="J30" s="6">
        <v>210.56360999999998</v>
      </c>
      <c r="L30" s="6">
        <v>210.56360999999998</v>
      </c>
      <c r="N30" s="6">
        <v>214.77488219999998</v>
      </c>
      <c r="P30" s="6">
        <v>88.355666666666664</v>
      </c>
      <c r="R30" s="6">
        <v>90.122780000000006</v>
      </c>
      <c r="T30" s="8"/>
      <c r="U30" s="21"/>
      <c r="V30" s="24"/>
      <c r="X30" s="28"/>
    </row>
    <row r="31" spans="1:24" x14ac:dyDescent="0.25">
      <c r="A31" s="14">
        <f t="shared" si="0"/>
        <v>22</v>
      </c>
      <c r="B31" s="8" t="s">
        <v>25</v>
      </c>
      <c r="C31" s="14"/>
      <c r="D31" s="18">
        <v>-843.73854000000006</v>
      </c>
      <c r="E31" s="18">
        <v>-1309.9795800000002</v>
      </c>
      <c r="F31" s="18">
        <v>-824.51143999999988</v>
      </c>
      <c r="G31" s="18">
        <v>-3495.1190399999996</v>
      </c>
      <c r="H31" s="18">
        <v>-2286.9206899999999</v>
      </c>
      <c r="I31" s="18">
        <v>-713.54587000000004</v>
      </c>
      <c r="J31" s="18">
        <v>-1754.2453200000002</v>
      </c>
      <c r="K31" s="19"/>
      <c r="L31" s="18">
        <v>-2988.9039600000006</v>
      </c>
      <c r="M31" s="19"/>
      <c r="N31" s="18">
        <v>-1644.30396</v>
      </c>
      <c r="O31" s="19"/>
      <c r="P31" s="18">
        <v>-1154</v>
      </c>
      <c r="Q31" s="19"/>
      <c r="R31" s="18">
        <v>-741</v>
      </c>
      <c r="T31" s="8"/>
      <c r="U31" s="21"/>
      <c r="V31" s="6"/>
    </row>
    <row r="32" spans="1:24" x14ac:dyDescent="0.25">
      <c r="A32" s="14">
        <f t="shared" si="0"/>
        <v>23</v>
      </c>
      <c r="D32" s="6"/>
      <c r="E32" s="6"/>
      <c r="F32" s="6"/>
      <c r="T32" s="8"/>
      <c r="U32" s="24"/>
      <c r="V32" s="24"/>
      <c r="X32" s="24"/>
    </row>
    <row r="33" spans="1:24" x14ac:dyDescent="0.25">
      <c r="A33" s="14">
        <f t="shared" si="0"/>
        <v>24</v>
      </c>
      <c r="B33" s="8" t="s">
        <v>17</v>
      </c>
      <c r="D33" s="18">
        <f t="shared" ref="D33:J33" si="6">SUM(D27:D31)</f>
        <v>79267.687189999997</v>
      </c>
      <c r="E33" s="18">
        <f t="shared" si="6"/>
        <v>84228.668389999992</v>
      </c>
      <c r="F33" s="18">
        <f t="shared" si="6"/>
        <v>89841.519089999987</v>
      </c>
      <c r="G33" s="18">
        <f t="shared" si="6"/>
        <v>92854.982349999991</v>
      </c>
      <c r="H33" s="18">
        <f t="shared" si="6"/>
        <v>97412.804499999998</v>
      </c>
      <c r="I33" s="18">
        <f t="shared" si="6"/>
        <v>103827.25863</v>
      </c>
      <c r="J33" s="18">
        <f t="shared" si="6"/>
        <v>109626.7098</v>
      </c>
      <c r="K33" s="19"/>
      <c r="L33" s="18">
        <f>SUM(L27:L31)</f>
        <v>113535.75947966873</v>
      </c>
      <c r="M33" s="19"/>
      <c r="N33" s="18">
        <f>SUM(N27:N31)</f>
        <v>120576.80983933747</v>
      </c>
      <c r="O33" s="19"/>
      <c r="P33" s="18">
        <f>SUM(P27:P31)</f>
        <v>78916.701990000001</v>
      </c>
      <c r="Q33" s="19"/>
      <c r="R33" s="18">
        <f>SUM(R27:R31)</f>
        <v>84496.824990000008</v>
      </c>
      <c r="T33" s="8"/>
      <c r="U33" s="24"/>
      <c r="V33" s="24"/>
    </row>
    <row r="34" spans="1:24" x14ac:dyDescent="0.25">
      <c r="A34" s="14">
        <f t="shared" si="0"/>
        <v>25</v>
      </c>
      <c r="D34" s="6"/>
      <c r="E34" s="6"/>
      <c r="F34" s="6"/>
      <c r="J34" s="27"/>
      <c r="K34" s="27"/>
      <c r="L34" s="27"/>
      <c r="M34" s="27"/>
      <c r="N34" s="27"/>
      <c r="S34" s="24"/>
      <c r="T34" s="8"/>
      <c r="U34" s="24"/>
      <c r="V34" s="24"/>
    </row>
    <row r="35" spans="1:24" x14ac:dyDescent="0.25">
      <c r="A35" s="14">
        <f t="shared" si="0"/>
        <v>26</v>
      </c>
      <c r="D35" s="6"/>
      <c r="E35" s="6"/>
      <c r="F35" s="6"/>
      <c r="S35" s="24"/>
    </row>
    <row r="36" spans="1:24" ht="13" x14ac:dyDescent="0.3">
      <c r="A36" s="14">
        <f t="shared" si="0"/>
        <v>27</v>
      </c>
      <c r="B36" s="15" t="s">
        <v>32</v>
      </c>
      <c r="C36" s="1"/>
      <c r="D36" s="6"/>
      <c r="E36" s="6"/>
      <c r="F36" s="6"/>
    </row>
    <row r="37" spans="1:24" x14ac:dyDescent="0.25">
      <c r="A37" s="14">
        <f t="shared" si="0"/>
        <v>28</v>
      </c>
      <c r="D37" s="6"/>
      <c r="E37" s="6"/>
      <c r="F37" s="6"/>
      <c r="U37" s="24"/>
      <c r="V37" s="24"/>
    </row>
    <row r="38" spans="1:24" x14ac:dyDescent="0.25">
      <c r="A38" s="14">
        <f t="shared" si="0"/>
        <v>29</v>
      </c>
      <c r="B38" s="8" t="s">
        <v>10</v>
      </c>
      <c r="D38" s="26">
        <v>3693.0202300000001</v>
      </c>
      <c r="E38" s="26">
        <f>D42</f>
        <v>3470</v>
      </c>
      <c r="F38" s="26">
        <f t="shared" ref="F38" si="7">E42</f>
        <v>3287</v>
      </c>
      <c r="G38" s="26">
        <f t="shared" ref="G38" si="8">F42</f>
        <v>2847.0237200000001</v>
      </c>
      <c r="H38" s="26">
        <f t="shared" ref="H38" si="9">G42</f>
        <v>2159.105</v>
      </c>
      <c r="I38" s="26">
        <f t="shared" ref="I38" si="10">H42</f>
        <v>1661.67625</v>
      </c>
      <c r="J38" s="26">
        <f t="shared" ref="J38" si="11">I42</f>
        <v>1351.58428</v>
      </c>
      <c r="K38" s="26"/>
      <c r="L38" s="26">
        <f>+J42</f>
        <v>477.41144000000008</v>
      </c>
      <c r="M38" s="26"/>
      <c r="N38" s="26">
        <f>+L42</f>
        <v>1485.5816340809938</v>
      </c>
      <c r="O38" s="26"/>
      <c r="P38" s="26">
        <v>3692.0202300000001</v>
      </c>
      <c r="Q38" s="26"/>
      <c r="R38" s="26">
        <v>3642.0202300000001</v>
      </c>
    </row>
    <row r="39" spans="1:24" x14ac:dyDescent="0.25">
      <c r="A39" s="14">
        <f t="shared" si="0"/>
        <v>30</v>
      </c>
      <c r="B39" s="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L39" s="6">
        <v>2008</v>
      </c>
      <c r="N39" s="6">
        <v>2103</v>
      </c>
      <c r="P39" s="35">
        <v>0</v>
      </c>
      <c r="Q39" s="35"/>
      <c r="R39" s="35">
        <v>0</v>
      </c>
      <c r="T39" s="8"/>
    </row>
    <row r="40" spans="1:24" x14ac:dyDescent="0.25">
      <c r="A40" s="14">
        <f t="shared" si="0"/>
        <v>31</v>
      </c>
      <c r="B40" s="8" t="s">
        <v>24</v>
      </c>
      <c r="C40" s="14"/>
      <c r="D40" s="18">
        <v>-223.02023000000008</v>
      </c>
      <c r="E40" s="18">
        <v>-183</v>
      </c>
      <c r="F40" s="18">
        <v>-439.97628000000003</v>
      </c>
      <c r="G40" s="18">
        <v>-687.91872000000012</v>
      </c>
      <c r="H40" s="18">
        <v>-497.42874999999998</v>
      </c>
      <c r="I40" s="18">
        <v>-310.09196999999995</v>
      </c>
      <c r="J40" s="18">
        <v>-874.17283999999995</v>
      </c>
      <c r="K40" s="19"/>
      <c r="L40" s="18">
        <v>-999.82980591900605</v>
      </c>
      <c r="M40" s="19"/>
      <c r="N40" s="18">
        <v>-1263.7979882390289</v>
      </c>
      <c r="O40" s="19"/>
      <c r="P40" s="18">
        <v>-50</v>
      </c>
      <c r="Q40" s="19"/>
      <c r="R40" s="18">
        <v>-50</v>
      </c>
      <c r="T40" s="8"/>
      <c r="U40" s="21"/>
      <c r="V40" s="6"/>
    </row>
    <row r="41" spans="1:24" x14ac:dyDescent="0.25">
      <c r="A41" s="14">
        <f t="shared" si="0"/>
        <v>32</v>
      </c>
      <c r="D41" s="6"/>
      <c r="E41" s="6"/>
      <c r="F41" s="6"/>
      <c r="T41" s="8"/>
      <c r="U41" s="24"/>
      <c r="V41" s="24"/>
      <c r="X41" s="24"/>
    </row>
    <row r="42" spans="1:24" x14ac:dyDescent="0.25">
      <c r="A42" s="14">
        <f t="shared" si="0"/>
        <v>33</v>
      </c>
      <c r="B42" s="8" t="s">
        <v>17</v>
      </c>
      <c r="D42" s="18">
        <f t="shared" ref="D42:J42" si="12">SUM(D38:D40)</f>
        <v>3470</v>
      </c>
      <c r="E42" s="18">
        <f t="shared" si="12"/>
        <v>3287</v>
      </c>
      <c r="F42" s="18">
        <f t="shared" si="12"/>
        <v>2847.0237200000001</v>
      </c>
      <c r="G42" s="18">
        <f t="shared" si="12"/>
        <v>2159.105</v>
      </c>
      <c r="H42" s="18">
        <f t="shared" si="12"/>
        <v>1661.67625</v>
      </c>
      <c r="I42" s="18">
        <f t="shared" si="12"/>
        <v>1351.58428</v>
      </c>
      <c r="J42" s="18">
        <f t="shared" si="12"/>
        <v>477.41144000000008</v>
      </c>
      <c r="K42" s="19"/>
      <c r="L42" s="18">
        <f>SUM(L38:L40)</f>
        <v>1485.5816340809938</v>
      </c>
      <c r="M42" s="19"/>
      <c r="N42" s="18">
        <f>SUM(N38:N40)</f>
        <v>2324.7836458419652</v>
      </c>
      <c r="O42" s="19"/>
      <c r="P42" s="18">
        <f>SUM(P38:P40)</f>
        <v>3642.0202300000001</v>
      </c>
      <c r="Q42" s="19"/>
      <c r="R42" s="18">
        <f>SUM(R38:R40)</f>
        <v>3592.0202300000001</v>
      </c>
      <c r="T42" s="8"/>
      <c r="U42" s="24"/>
      <c r="V42" s="24"/>
    </row>
    <row r="43" spans="1:24" x14ac:dyDescent="0.25">
      <c r="A43" s="14">
        <f t="shared" si="0"/>
        <v>34</v>
      </c>
      <c r="B43" s="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T43" s="8"/>
      <c r="U43" s="24"/>
      <c r="V43" s="24"/>
    </row>
    <row r="44" spans="1:24" s="29" customFormat="1" ht="13.5" thickBot="1" x14ac:dyDescent="0.35">
      <c r="A44" s="14">
        <f t="shared" si="0"/>
        <v>35</v>
      </c>
      <c r="B44" s="29" t="s">
        <v>26</v>
      </c>
      <c r="C44" s="1"/>
      <c r="D44" s="30">
        <f t="shared" ref="D44:J44" si="13">+D23-D33-D42</f>
        <v>137512.93022000001</v>
      </c>
      <c r="E44" s="30">
        <f t="shared" si="13"/>
        <v>141900.96946195292</v>
      </c>
      <c r="F44" s="30">
        <f t="shared" si="13"/>
        <v>145394.96577178457</v>
      </c>
      <c r="G44" s="30">
        <f t="shared" si="13"/>
        <v>153102.8319268398</v>
      </c>
      <c r="H44" s="30">
        <f t="shared" si="13"/>
        <v>159756.37778566976</v>
      </c>
      <c r="I44" s="30">
        <f t="shared" si="13"/>
        <v>168085.0922376173</v>
      </c>
      <c r="J44" s="30">
        <f t="shared" si="13"/>
        <v>180319.45016903756</v>
      </c>
      <c r="K44" s="31"/>
      <c r="L44" s="30">
        <f>+L23-L33-L42</f>
        <v>203647.68532816847</v>
      </c>
      <c r="M44" s="31"/>
      <c r="N44" s="30">
        <f>+N23-N33-N42</f>
        <v>219196.56075271455</v>
      </c>
      <c r="O44" s="31"/>
      <c r="P44" s="30">
        <f>+P23-P33-P42</f>
        <v>137767.68685771956</v>
      </c>
      <c r="Q44" s="31"/>
      <c r="R44" s="30">
        <f>+R23-R33-R42</f>
        <v>143966.98681279828</v>
      </c>
    </row>
    <row r="45" spans="1:24" x14ac:dyDescent="0.25">
      <c r="A45" s="14"/>
    </row>
    <row r="46" spans="1:24" x14ac:dyDescent="0.25">
      <c r="F46" s="5"/>
      <c r="G46" s="5"/>
      <c r="H46" s="5"/>
      <c r="I46" s="5"/>
      <c r="J46" s="5"/>
      <c r="K46" s="5"/>
      <c r="L46" s="33"/>
      <c r="M46" s="5"/>
      <c r="N46" s="33"/>
    </row>
    <row r="47" spans="1:24" x14ac:dyDescent="0.25"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24" x14ac:dyDescent="0.25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50" spans="1:24" x14ac:dyDescent="0.25">
      <c r="C50"/>
    </row>
    <row r="51" spans="1:24" s="6" customFormat="1" x14ac:dyDescent="0.25">
      <c r="A51"/>
      <c r="B51"/>
      <c r="C51"/>
      <c r="D51" s="5"/>
      <c r="E51" s="5"/>
      <c r="F51" s="28"/>
      <c r="G51" s="28"/>
      <c r="H51" s="28"/>
      <c r="I51" s="28"/>
      <c r="J51" s="28"/>
      <c r="S51"/>
      <c r="T51"/>
      <c r="U51"/>
      <c r="V51"/>
      <c r="W51"/>
      <c r="X51"/>
    </row>
    <row r="52" spans="1:24" s="6" customFormat="1" x14ac:dyDescent="0.25">
      <c r="A52"/>
      <c r="B52"/>
      <c r="C52"/>
      <c r="D52" s="5"/>
      <c r="E52" s="34"/>
      <c r="F52"/>
      <c r="S52"/>
      <c r="T52"/>
      <c r="U52"/>
      <c r="V52"/>
      <c r="W52"/>
      <c r="X52"/>
    </row>
    <row r="53" spans="1:24" s="6" customFormat="1" x14ac:dyDescent="0.25">
      <c r="A53"/>
      <c r="B53"/>
      <c r="C53"/>
      <c r="D53" s="5"/>
      <c r="E53" s="34"/>
      <c r="F53" s="34"/>
      <c r="G53" s="34"/>
      <c r="H53" s="34"/>
      <c r="I53" s="34"/>
      <c r="J53" s="34"/>
      <c r="S53"/>
      <c r="T53"/>
      <c r="U53"/>
      <c r="V53"/>
      <c r="W53"/>
      <c r="X53"/>
    </row>
    <row r="54" spans="1:24" s="6" customFormat="1" x14ac:dyDescent="0.25">
      <c r="A54"/>
      <c r="B54"/>
      <c r="C54" s="5"/>
      <c r="D54" s="5"/>
      <c r="E54" s="34"/>
      <c r="F54" s="34"/>
      <c r="G54" s="34"/>
      <c r="H54" s="34"/>
      <c r="I54" s="34"/>
      <c r="J54" s="34"/>
      <c r="S54"/>
      <c r="T54"/>
      <c r="U54"/>
      <c r="V54"/>
      <c r="W54"/>
      <c r="X54"/>
    </row>
    <row r="56" spans="1:24" s="6" customFormat="1" x14ac:dyDescent="0.25">
      <c r="A56"/>
      <c r="B56"/>
      <c r="C56" s="5"/>
      <c r="D56" s="5"/>
      <c r="E56" s="33"/>
      <c r="F56" s="33"/>
      <c r="G56" s="33"/>
      <c r="H56" s="33"/>
      <c r="I56" s="33"/>
      <c r="J56" s="33"/>
      <c r="S56"/>
      <c r="T56"/>
      <c r="U56"/>
      <c r="V56"/>
      <c r="W56"/>
      <c r="X56"/>
    </row>
    <row r="57" spans="1:24" s="6" customFormat="1" x14ac:dyDescent="0.25">
      <c r="A57"/>
      <c r="B57"/>
      <c r="C57" s="5"/>
      <c r="D57" s="5"/>
      <c r="E57" s="5"/>
      <c r="F57"/>
      <c r="H57"/>
      <c r="S57"/>
      <c r="T57"/>
      <c r="U57"/>
      <c r="V57"/>
      <c r="W57"/>
      <c r="X57"/>
    </row>
    <row r="58" spans="1:24" s="6" customFormat="1" x14ac:dyDescent="0.25">
      <c r="A58"/>
      <c r="B58"/>
      <c r="C58" s="5"/>
      <c r="D58" s="5"/>
      <c r="E58" s="33"/>
      <c r="F58"/>
      <c r="S58"/>
      <c r="T58"/>
      <c r="U58"/>
      <c r="V58"/>
      <c r="W58"/>
      <c r="X58"/>
    </row>
  </sheetData>
  <mergeCells count="7">
    <mergeCell ref="A1:R1"/>
    <mergeCell ref="A4:R4"/>
    <mergeCell ref="A5:R5"/>
    <mergeCell ref="D7:J7"/>
    <mergeCell ref="L7:N7"/>
    <mergeCell ref="P7:R7"/>
    <mergeCell ref="A2:R2"/>
  </mergeCells>
  <printOptions horizontalCentered="1"/>
  <pageMargins left="0.5" right="0.5" top="0.75" bottom="0.75" header="0.5" footer="0.5"/>
  <pageSetup scale="73" fitToHeight="2" orientation="landscape" useFirstPageNumber="1" r:id="rId1"/>
  <headerFooter alignWithMargins="0">
    <oddHeader>&amp;R&amp;"Arial,Bold"AEY-YUB-2-001(l)
Attachment 1
Schedule 8.6 - Revised
Page &amp;P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S8.6- Revised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2023-10-25T03:38:36Z</dcterms:created>
  <dcterms:modified xsi:type="dcterms:W3CDTF">2023-10-25T03:39:09Z</dcterms:modified>
</cp:coreProperties>
</file>