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323" documentId="13_ncr:1_{3CC10AA0-4FC0-4E7F-8E05-31FD11E1BEAC}" xr6:coauthVersionLast="47" xr6:coauthVersionMax="47" xr10:uidLastSave="{EC38EE3F-6C80-4425-87AD-56361D2EA488}"/>
  <bookViews>
    <workbookView xWindow="-110" yWindow="-110" windowWidth="22780" windowHeight="14660" xr2:uid="{75383B39-C43F-4AC2-A779-6A49CD4B89D1}"/>
  </bookViews>
  <sheets>
    <sheet name="Sch 8.12 Revised" sheetId="1" r:id="rId1"/>
  </sheets>
  <definedNames>
    <definedName name="_xlnm.Print_Area" localSheetId="0">'Sch 8.12 Revised'!$A$1:$L$94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L85" i="1"/>
  <c r="L19" i="1" l="1"/>
  <c r="K19" i="1" l="1"/>
  <c r="K60" i="1" l="1"/>
  <c r="A10" i="1"/>
  <c r="A11" i="1" s="1"/>
  <c r="A12" i="1" s="1"/>
  <c r="A13" i="1" s="1"/>
  <c r="A14" i="1" s="1"/>
  <c r="A15" i="1" s="1"/>
  <c r="A16" i="1" s="1"/>
  <c r="A17" i="1" s="1"/>
  <c r="L81" i="1"/>
  <c r="G81" i="1"/>
  <c r="F81" i="1"/>
  <c r="J81" i="1"/>
  <c r="I81" i="1"/>
  <c r="K81" i="1"/>
  <c r="H81" i="1"/>
  <c r="E81" i="1"/>
  <c r="D81" i="1"/>
  <c r="L60" i="1"/>
  <c r="J60" i="1"/>
  <c r="D60" i="1"/>
  <c r="H60" i="1"/>
  <c r="I60" i="1"/>
  <c r="G60" i="1"/>
  <c r="F60" i="1"/>
  <c r="E60" i="1"/>
  <c r="L53" i="1"/>
  <c r="K53" i="1"/>
  <c r="D53" i="1"/>
  <c r="J53" i="1"/>
  <c r="I53" i="1"/>
  <c r="H53" i="1"/>
  <c r="G53" i="1"/>
  <c r="F53" i="1"/>
  <c r="E53" i="1"/>
  <c r="L44" i="1"/>
  <c r="K44" i="1"/>
  <c r="I44" i="1"/>
  <c r="G44" i="1"/>
  <c r="F44" i="1"/>
  <c r="J44" i="1"/>
  <c r="H44" i="1"/>
  <c r="E44" i="1"/>
  <c r="D44" i="1"/>
  <c r="J19" i="1"/>
  <c r="H19" i="1"/>
  <c r="G19" i="1"/>
  <c r="D19" i="1"/>
  <c r="I19" i="1"/>
  <c r="F19" i="1"/>
  <c r="E19" i="1"/>
  <c r="L13" i="1"/>
  <c r="K13" i="1"/>
  <c r="F13" i="1"/>
  <c r="E13" i="1"/>
  <c r="D13" i="1"/>
  <c r="I13" i="1"/>
  <c r="H13" i="1"/>
  <c r="G13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L83" i="1"/>
  <c r="L88" i="1" s="1"/>
  <c r="K83" i="1"/>
  <c r="K88" i="1" s="1"/>
  <c r="F83" i="1"/>
  <c r="F88" i="1" s="1"/>
  <c r="I83" i="1"/>
  <c r="I88" i="1" s="1"/>
  <c r="D83" i="1"/>
  <c r="D88" i="1" s="1"/>
  <c r="E83" i="1"/>
  <c r="E88" i="1" s="1"/>
  <c r="G83" i="1"/>
  <c r="G88" i="1" s="1"/>
  <c r="J13" i="1"/>
  <c r="J83" i="1" s="1"/>
  <c r="J88" i="1" s="1"/>
  <c r="H83" i="1"/>
  <c r="H88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l="1"/>
  <c r="A86" i="1" s="1"/>
  <c r="A87" i="1" s="1"/>
  <c r="A88" i="1" s="1"/>
</calcChain>
</file>

<file path=xl/sharedStrings.xml><?xml version="1.0" encoding="utf-8"?>
<sst xmlns="http://schemas.openxmlformats.org/spreadsheetml/2006/main" count="107" uniqueCount="93">
  <si>
    <t>ATCO Electric Yukon (AEY)</t>
  </si>
  <si>
    <t>2023 - 2024 General Rate Application (GRA)</t>
  </si>
  <si>
    <t xml:space="preserve">Continuity of Contribution in Aid of Construction </t>
  </si>
  <si>
    <t>($000)</t>
  </si>
  <si>
    <t>Line</t>
  </si>
  <si>
    <t>Cross</t>
  </si>
  <si>
    <t>Actuals</t>
  </si>
  <si>
    <t>Test Period</t>
  </si>
  <si>
    <t>No.</t>
  </si>
  <si>
    <t>Project Name</t>
  </si>
  <si>
    <t>Ref.</t>
  </si>
  <si>
    <t>Renewables</t>
  </si>
  <si>
    <t>Renewables - Old Crow</t>
  </si>
  <si>
    <t>Kluane Wind Project</t>
  </si>
  <si>
    <t>Business Case No. 37</t>
  </si>
  <si>
    <t>Beaver Creek PV Project</t>
  </si>
  <si>
    <t>Business Case No. 38</t>
  </si>
  <si>
    <t>Renewables Total</t>
  </si>
  <si>
    <t>Generation</t>
  </si>
  <si>
    <t>WL - Waste Heat Cathodic Protection</t>
  </si>
  <si>
    <t xml:space="preserve">WL – Replace HRS pumps/motors </t>
  </si>
  <si>
    <t>Generation Total</t>
  </si>
  <si>
    <t>New Extensions</t>
  </si>
  <si>
    <t>New Services Overhead and Underground</t>
  </si>
  <si>
    <t>Business Case No. 18</t>
  </si>
  <si>
    <t xml:space="preserve"> Mt Sima Pumphouse</t>
  </si>
  <si>
    <t>Brookside Phase 2B</t>
  </si>
  <si>
    <t>Schmidt, Harold &amp; Savanah</t>
  </si>
  <si>
    <t>TSL/Ketza Old Crow Health &amp; Housing</t>
  </si>
  <si>
    <t>VGFN Houses on North Rd</t>
  </si>
  <si>
    <t>VoT Connector Road Subdivision</t>
  </si>
  <si>
    <t>Loft 2240 2nd Avenue</t>
  </si>
  <si>
    <t>Whistle Bend Stage 3</t>
  </si>
  <si>
    <t>Business Case No. 31</t>
  </si>
  <si>
    <t>Whistle Bend Stage 4</t>
  </si>
  <si>
    <t>Whistle Bend Stage 5</t>
  </si>
  <si>
    <t>Whistle Bend Stage 9</t>
  </si>
  <si>
    <t>Whistle Bend Stage 8</t>
  </si>
  <si>
    <t>Whistle Bend Stage 6</t>
  </si>
  <si>
    <t>Whistle Bend Stage 7</t>
  </si>
  <si>
    <t>Whistle Bend - Future Stages</t>
  </si>
  <si>
    <t>Yukon Lot 503</t>
  </si>
  <si>
    <t>YG Airport Hangar</t>
  </si>
  <si>
    <t>CAFN Marshall Creek Rd Subdivision, HJunction</t>
  </si>
  <si>
    <t xml:space="preserve"> Hammerstone Lots off Tlingit Street</t>
  </si>
  <si>
    <t>New Extensions&lt; -$20,000</t>
  </si>
  <si>
    <t>New Extensions Total</t>
  </si>
  <si>
    <t>New Extensions-IPP</t>
  </si>
  <si>
    <t xml:space="preserve">Arctic Pharm IPP </t>
  </si>
  <si>
    <t>Business Case No. 35</t>
  </si>
  <si>
    <t>Sunergy YEC HJ IPP</t>
  </si>
  <si>
    <t>Haeckel Hill</t>
  </si>
  <si>
    <t>Business Case No. 36</t>
  </si>
  <si>
    <t>YEC Mayo Road IPP Interconnection</t>
  </si>
  <si>
    <t>Other New Ext IPP</t>
  </si>
  <si>
    <t>THELP</t>
  </si>
  <si>
    <t>New Extensions - IPP Total</t>
  </si>
  <si>
    <t>Distribution Improvements</t>
  </si>
  <si>
    <t>AEY YG Nares River Bridge</t>
  </si>
  <si>
    <t>YG Toyota Access, Intersection &amp; Frontage Road Upgrades</t>
  </si>
  <si>
    <t>McIntyre Subdivision Rebuild</t>
  </si>
  <si>
    <t>Business Case No. 01</t>
  </si>
  <si>
    <t>Distribution Improvements&lt; -$20,000</t>
  </si>
  <si>
    <t>Distribution Improvements Total</t>
  </si>
  <si>
    <t>Street and Sentinel Lighting</t>
  </si>
  <si>
    <t>New Customer Streetlight Installations</t>
  </si>
  <si>
    <t>Business Case No. 34</t>
  </si>
  <si>
    <t>General Streetlight Replacements</t>
  </si>
  <si>
    <t>Alaska Highway North Klondike Highway Intersection</t>
  </si>
  <si>
    <t>Car Cross Streetlights</t>
  </si>
  <si>
    <t>Street Lights Burns Road to Range Road Intersection</t>
  </si>
  <si>
    <t>YG Nisutlin Bridge Streetlights</t>
  </si>
  <si>
    <t>Whistle Bend Street Lights - Stage 3</t>
  </si>
  <si>
    <t>Whistle Bend Street Lights - Stage 4</t>
  </si>
  <si>
    <t>Whistle Bend Street Lights - Stage 5</t>
  </si>
  <si>
    <t>Whistle Bend Street Lights - Stage 8</t>
  </si>
  <si>
    <t>Whistle Bend Street Lights - Stage 6</t>
  </si>
  <si>
    <t>Whistle Bend Street Lights - Stage 7</t>
  </si>
  <si>
    <t>Whistle Bend Street Lights - Stage 9</t>
  </si>
  <si>
    <t>YG Lighting Stewart Crossing</t>
  </si>
  <si>
    <t>Village of Carmacks Street Lights</t>
  </si>
  <si>
    <t>C of W Cook St Street Lights</t>
  </si>
  <si>
    <t>YG Street Lights Lodestar to Philmars Phase 1</t>
  </si>
  <si>
    <t>Street and Sentinel Lights&lt; -$20,000</t>
  </si>
  <si>
    <t>Street and Sentinel Lighting Total</t>
  </si>
  <si>
    <t>Grand Total</t>
  </si>
  <si>
    <t>Opening Contribution Work in Progress</t>
  </si>
  <si>
    <t>Note 1</t>
  </si>
  <si>
    <t>Ending Contribution Working in Progress</t>
  </si>
  <si>
    <t>Contribution Additions</t>
  </si>
  <si>
    <t>Note 2</t>
  </si>
  <si>
    <t xml:space="preserve">Note 1:  Amounts from 2016 to 2021 are there for illustrative purposes, they were included in the additions each year until 2022.  In 2022 , per the proposed methodology, contributions included in work in progress (WIP) were removed. 2023 and 2024 continue with this proposed methodology  and a continuity of contributions in WIP is shown. 
</t>
  </si>
  <si>
    <t>Note 2: ATCO Electric Yukon (AEY) 2023-2024 General Rate Application, Schedule 8.12, Line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</si>
</sst>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1" xfId="2" applyFont="1" applyBorder="1"/>
    <xf numFmtId="0" fontId="5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3" quotePrefix="1" applyNumberFormat="1" applyFont="1" applyFill="1" applyBorder="1" applyAlignment="1">
      <alignment horizontal="center"/>
    </xf>
    <xf numFmtId="0" fontId="6" fillId="0" borderId="2" xfId="3" quotePrefix="1" applyNumberFormat="1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Alignment="1">
      <alignment horizontal="left" indent="2"/>
    </xf>
    <xf numFmtId="0" fontId="6" fillId="0" borderId="0" xfId="0" applyFont="1"/>
    <xf numFmtId="164" fontId="6" fillId="0" borderId="3" xfId="1" applyNumberFormat="1" applyFont="1" applyBorder="1"/>
    <xf numFmtId="164" fontId="6" fillId="0" borderId="0" xfId="1" applyNumberFormat="1" applyFont="1" applyBorder="1"/>
    <xf numFmtId="164" fontId="0" fillId="0" borderId="0" xfId="0" applyNumberFormat="1"/>
    <xf numFmtId="164" fontId="6" fillId="0" borderId="3" xfId="1" applyNumberFormat="1" applyFont="1" applyFill="1" applyBorder="1"/>
    <xf numFmtId="164" fontId="6" fillId="0" borderId="0" xfId="1" applyNumberFormat="1" applyFont="1"/>
    <xf numFmtId="0" fontId="0" fillId="2" borderId="0" xfId="0" applyFill="1"/>
    <xf numFmtId="164" fontId="0" fillId="2" borderId="0" xfId="0" applyNumberFormat="1" applyFill="1"/>
    <xf numFmtId="0" fontId="8" fillId="0" borderId="0" xfId="0" applyFont="1"/>
    <xf numFmtId="164" fontId="8" fillId="0" borderId="0" xfId="1" applyNumberFormat="1" applyFont="1"/>
    <xf numFmtId="164" fontId="8" fillId="0" borderId="0" xfId="2" applyNumberFormat="1" applyFont="1" applyAlignment="1">
      <alignment horizontal="center"/>
    </xf>
    <xf numFmtId="164" fontId="8" fillId="0" borderId="0" xfId="1" applyNumberFormat="1" applyFont="1" applyFill="1"/>
    <xf numFmtId="164" fontId="8" fillId="0" borderId="0" xfId="0" applyNumberFormat="1" applyFont="1"/>
    <xf numFmtId="0" fontId="9" fillId="0" borderId="0" xfId="0" applyFont="1"/>
    <xf numFmtId="0" fontId="3" fillId="0" borderId="0" xfId="2" applyFont="1"/>
    <xf numFmtId="0" fontId="3" fillId="0" borderId="0" xfId="2" quotePrefix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4">
    <cellStyle name="Comma" xfId="1" builtinId="3"/>
    <cellStyle name="Comma 6" xfId="3" xr:uid="{F3C45FE3-DBAA-4555-B41E-1DB6A00E69F6}"/>
    <cellStyle name="Normal" xfId="0" builtinId="0"/>
    <cellStyle name="Normal 2 3" xfId="2" xr:uid="{240E4CFF-44CC-4EE8-864A-5AA53361D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7105-1AA6-4468-A09D-E48DB76BF83F}">
  <sheetPr>
    <pageSetUpPr fitToPage="1"/>
  </sheetPr>
  <dimension ref="A1:M102"/>
  <sheetViews>
    <sheetView tabSelected="1" view="pageBreakPreview" topLeftCell="A63" zoomScale="85" zoomScaleNormal="100" zoomScaleSheetLayoutView="85" workbookViewId="0">
      <selection activeCell="B93" sqref="B93"/>
    </sheetView>
  </sheetViews>
  <sheetFormatPr defaultRowHeight="14.5" x14ac:dyDescent="0.35"/>
  <cols>
    <col min="2" max="2" width="60.453125" bestFit="1" customWidth="1"/>
    <col min="3" max="3" width="23.81640625" bestFit="1" customWidth="1"/>
    <col min="4" max="4" width="10.453125" bestFit="1" customWidth="1"/>
    <col min="5" max="5" width="11.26953125" bestFit="1" customWidth="1"/>
    <col min="6" max="6" width="11.453125" bestFit="1" customWidth="1"/>
    <col min="7" max="7" width="14.26953125" bestFit="1" customWidth="1"/>
    <col min="8" max="8" width="12.54296875" bestFit="1" customWidth="1"/>
    <col min="9" max="9" width="14.26953125" bestFit="1" customWidth="1"/>
    <col min="10" max="11" width="11.26953125" bestFit="1" customWidth="1"/>
    <col min="12" max="12" width="11.81640625" bestFit="1" customWidth="1"/>
  </cols>
  <sheetData>
    <row r="1" spans="1:13" ht="15.5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5"/>
    </row>
    <row r="2" spans="1:13" ht="15.5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5"/>
    </row>
    <row r="4" spans="1:13" ht="15.5" x14ac:dyDescent="0.3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5"/>
    </row>
    <row r="5" spans="1:13" ht="15.5" x14ac:dyDescent="0.3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26"/>
    </row>
    <row r="7" spans="1:13" x14ac:dyDescent="0.35">
      <c r="A7" s="1" t="s">
        <v>4</v>
      </c>
      <c r="B7" s="19"/>
      <c r="C7" s="2" t="s">
        <v>5</v>
      </c>
      <c r="D7" s="32" t="s">
        <v>6</v>
      </c>
      <c r="E7" s="32"/>
      <c r="F7" s="32"/>
      <c r="G7" s="32"/>
      <c r="H7" s="32"/>
      <c r="I7" s="32"/>
      <c r="J7" s="32"/>
      <c r="K7" s="33" t="s">
        <v>7</v>
      </c>
      <c r="L7" s="33"/>
    </row>
    <row r="8" spans="1:13" x14ac:dyDescent="0.35">
      <c r="A8" s="3" t="s">
        <v>8</v>
      </c>
      <c r="B8" s="4" t="s">
        <v>9</v>
      </c>
      <c r="C8" s="5" t="s">
        <v>10</v>
      </c>
      <c r="D8" s="5">
        <v>2016</v>
      </c>
      <c r="E8" s="6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8">
        <v>2023</v>
      </c>
      <c r="L8" s="8">
        <v>2024</v>
      </c>
    </row>
    <row r="9" spans="1:13" x14ac:dyDescent="0.35">
      <c r="A9" s="27">
        <v>1</v>
      </c>
      <c r="B9" s="9" t="s">
        <v>11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3" x14ac:dyDescent="0.35">
      <c r="A10" s="27">
        <f>A9+1</f>
        <v>2</v>
      </c>
      <c r="B10" s="10" t="s">
        <v>12</v>
      </c>
      <c r="C10" s="19"/>
      <c r="D10" s="20">
        <v>0</v>
      </c>
      <c r="E10" s="20">
        <v>0</v>
      </c>
      <c r="F10" s="20">
        <v>0</v>
      </c>
      <c r="G10" s="20">
        <v>2045</v>
      </c>
      <c r="H10" s="20">
        <v>417.83244000000002</v>
      </c>
      <c r="I10" s="20">
        <v>1002.10044</v>
      </c>
      <c r="J10" s="20">
        <v>0</v>
      </c>
      <c r="K10" s="20">
        <v>0</v>
      </c>
      <c r="L10" s="20">
        <v>0</v>
      </c>
    </row>
    <row r="11" spans="1:13" x14ac:dyDescent="0.35">
      <c r="A11" s="27">
        <f t="shared" ref="A11:A76" si="0">A10+1</f>
        <v>3</v>
      </c>
      <c r="B11" s="10" t="s">
        <v>13</v>
      </c>
      <c r="C11" s="21" t="s">
        <v>14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1951.89662</v>
      </c>
      <c r="K11" s="20">
        <v>2056.0822400000002</v>
      </c>
      <c r="L11" s="20">
        <v>0</v>
      </c>
    </row>
    <row r="12" spans="1:13" x14ac:dyDescent="0.35">
      <c r="A12" s="27">
        <f t="shared" si="0"/>
        <v>4</v>
      </c>
      <c r="B12" s="10" t="s">
        <v>15</v>
      </c>
      <c r="C12" s="21" t="s">
        <v>16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74.990229999999997</v>
      </c>
      <c r="J12" s="20">
        <v>204.768</v>
      </c>
      <c r="K12" s="20">
        <v>5794.4040000000005</v>
      </c>
      <c r="L12" s="20">
        <v>1686.1100000000001</v>
      </c>
    </row>
    <row r="13" spans="1:13" x14ac:dyDescent="0.35">
      <c r="A13" s="27">
        <f t="shared" si="0"/>
        <v>5</v>
      </c>
      <c r="B13" s="11" t="s">
        <v>17</v>
      </c>
      <c r="C13" s="19"/>
      <c r="D13" s="12">
        <f>SUBTOTAL(109,D10:D12)</f>
        <v>0</v>
      </c>
      <c r="E13" s="12">
        <f t="shared" ref="E13:L13" si="1">SUBTOTAL(109,E10:E12)</f>
        <v>0</v>
      </c>
      <c r="F13" s="12">
        <f t="shared" si="1"/>
        <v>0</v>
      </c>
      <c r="G13" s="12">
        <f t="shared" si="1"/>
        <v>2045</v>
      </c>
      <c r="H13" s="12">
        <f t="shared" si="1"/>
        <v>417.83244000000002</v>
      </c>
      <c r="I13" s="12">
        <f t="shared" si="1"/>
        <v>1077.09067</v>
      </c>
      <c r="J13" s="12">
        <f t="shared" si="1"/>
        <v>2156.66462</v>
      </c>
      <c r="K13" s="12">
        <f t="shared" si="1"/>
        <v>7850.4862400000002</v>
      </c>
      <c r="L13" s="12">
        <f t="shared" si="1"/>
        <v>1686.1100000000001</v>
      </c>
    </row>
    <row r="14" spans="1:13" x14ac:dyDescent="0.35">
      <c r="A14" s="27">
        <f t="shared" si="0"/>
        <v>6</v>
      </c>
      <c r="B14" s="19"/>
      <c r="D14" s="19"/>
      <c r="E14" s="19"/>
      <c r="F14" s="19"/>
      <c r="G14" s="19"/>
      <c r="H14" s="19"/>
      <c r="I14" s="19"/>
      <c r="J14" s="19"/>
      <c r="K14" s="20"/>
      <c r="L14" s="20"/>
    </row>
    <row r="15" spans="1:13" x14ac:dyDescent="0.35">
      <c r="A15" s="27">
        <f t="shared" si="0"/>
        <v>7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20"/>
    </row>
    <row r="16" spans="1:13" x14ac:dyDescent="0.35">
      <c r="A16" s="27">
        <f t="shared" si="0"/>
        <v>8</v>
      </c>
      <c r="B16" s="9" t="s">
        <v>18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35">
      <c r="A17" s="27">
        <f t="shared" si="0"/>
        <v>9</v>
      </c>
      <c r="B17" s="10" t="s">
        <v>19</v>
      </c>
      <c r="C17" s="19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150</v>
      </c>
      <c r="L17" s="20">
        <v>0</v>
      </c>
    </row>
    <row r="18" spans="1:12" x14ac:dyDescent="0.35">
      <c r="A18" s="27">
        <f t="shared" si="0"/>
        <v>10</v>
      </c>
      <c r="B18" s="10" t="s">
        <v>20</v>
      </c>
      <c r="C18" s="19"/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75.312225000000012</v>
      </c>
      <c r="L18" s="20">
        <v>0</v>
      </c>
    </row>
    <row r="19" spans="1:12" x14ac:dyDescent="0.35">
      <c r="A19" s="27">
        <f t="shared" si="0"/>
        <v>11</v>
      </c>
      <c r="B19" s="11" t="s">
        <v>21</v>
      </c>
      <c r="C19" s="19"/>
      <c r="D19" s="12">
        <f t="shared" ref="D19:J19" si="2">SUBTOTAL(109,D17)</f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>SUBTOTAL(109,K17:K18)</f>
        <v>225.31222500000001</v>
      </c>
      <c r="L19" s="12">
        <f>SUBTOTAL(109,L17:L18)</f>
        <v>0</v>
      </c>
    </row>
    <row r="20" spans="1:12" x14ac:dyDescent="0.35">
      <c r="A20" s="27">
        <f t="shared" si="0"/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20"/>
    </row>
    <row r="21" spans="1:12" x14ac:dyDescent="0.35">
      <c r="A21" s="27">
        <f t="shared" si="0"/>
        <v>13</v>
      </c>
      <c r="B21" s="19"/>
      <c r="C21" s="19"/>
      <c r="D21" s="19"/>
      <c r="E21" s="19"/>
      <c r="F21" s="19"/>
      <c r="G21" s="19"/>
      <c r="H21" s="19"/>
      <c r="I21" s="19"/>
      <c r="J21" s="19"/>
      <c r="K21" s="20"/>
      <c r="L21" s="20"/>
    </row>
    <row r="22" spans="1:12" x14ac:dyDescent="0.35">
      <c r="A22" s="27">
        <f t="shared" si="0"/>
        <v>14</v>
      </c>
      <c r="B22" s="11" t="s">
        <v>22</v>
      </c>
      <c r="C22" s="19"/>
      <c r="D22" s="19"/>
      <c r="E22" s="19"/>
      <c r="F22" s="19"/>
      <c r="G22" s="19"/>
      <c r="H22" s="19"/>
      <c r="I22" s="19"/>
      <c r="J22" s="19"/>
      <c r="K22" s="20"/>
      <c r="L22" s="20"/>
    </row>
    <row r="23" spans="1:12" x14ac:dyDescent="0.35">
      <c r="A23" s="27">
        <f t="shared" si="0"/>
        <v>15</v>
      </c>
      <c r="B23" s="10" t="s">
        <v>23</v>
      </c>
      <c r="C23" s="21" t="s">
        <v>24</v>
      </c>
      <c r="D23" s="20">
        <v>275.05438000000004</v>
      </c>
      <c r="E23" s="20">
        <v>708.9171</v>
      </c>
      <c r="F23" s="20">
        <v>749.0026499999999</v>
      </c>
      <c r="G23" s="20">
        <v>724.35387999999966</v>
      </c>
      <c r="H23" s="20">
        <v>789.29715999999985</v>
      </c>
      <c r="I23" s="20">
        <v>1206.1511699999996</v>
      </c>
      <c r="J23" s="20">
        <v>3284.2198800000006</v>
      </c>
      <c r="K23" s="20">
        <v>4101.3058500000006</v>
      </c>
      <c r="L23" s="20">
        <v>3243.1604669818057</v>
      </c>
    </row>
    <row r="24" spans="1:12" x14ac:dyDescent="0.35">
      <c r="A24" s="27">
        <f t="shared" si="0"/>
        <v>16</v>
      </c>
      <c r="B24" s="10" t="s">
        <v>25</v>
      </c>
      <c r="C24" s="19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174.93180999999998</v>
      </c>
      <c r="J24" s="20">
        <v>0</v>
      </c>
      <c r="K24" s="20">
        <v>0</v>
      </c>
      <c r="L24" s="20">
        <v>0</v>
      </c>
    </row>
    <row r="25" spans="1:12" x14ac:dyDescent="0.35">
      <c r="A25" s="27">
        <f t="shared" si="0"/>
        <v>17</v>
      </c>
      <c r="B25" s="10" t="s">
        <v>26</v>
      </c>
      <c r="C25" s="19"/>
      <c r="D25" s="20">
        <v>0</v>
      </c>
      <c r="E25" s="20">
        <v>143.30000000000001</v>
      </c>
      <c r="F25" s="20">
        <v>26.94464</v>
      </c>
      <c r="G25" s="20">
        <v>0</v>
      </c>
      <c r="H25" s="20">
        <v>-66.784059999999997</v>
      </c>
      <c r="I25" s="20">
        <v>0</v>
      </c>
      <c r="J25" s="20">
        <v>0</v>
      </c>
      <c r="K25" s="20">
        <v>0</v>
      </c>
      <c r="L25" s="20">
        <v>0</v>
      </c>
    </row>
    <row r="26" spans="1:12" x14ac:dyDescent="0.35">
      <c r="A26" s="27">
        <f t="shared" si="0"/>
        <v>18</v>
      </c>
      <c r="B26" s="10" t="s">
        <v>27</v>
      </c>
      <c r="C26" s="19"/>
      <c r="D26" s="20">
        <v>0</v>
      </c>
      <c r="E26" s="20">
        <v>0</v>
      </c>
      <c r="F26" s="20">
        <v>0</v>
      </c>
      <c r="G26" s="20">
        <v>114.84345999999999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1:12" x14ac:dyDescent="0.35">
      <c r="A27" s="27">
        <f t="shared" si="0"/>
        <v>19</v>
      </c>
      <c r="B27" s="10" t="s">
        <v>28</v>
      </c>
      <c r="C27" s="19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210.49</v>
      </c>
      <c r="J27" s="20">
        <v>0</v>
      </c>
      <c r="K27" s="20">
        <v>0</v>
      </c>
      <c r="L27" s="20">
        <v>0</v>
      </c>
    </row>
    <row r="28" spans="1:12" x14ac:dyDescent="0.35">
      <c r="A28" s="27">
        <f t="shared" si="0"/>
        <v>20</v>
      </c>
      <c r="B28" s="10" t="s">
        <v>29</v>
      </c>
      <c r="C28" s="19"/>
      <c r="D28" s="20">
        <v>246.83202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</row>
    <row r="29" spans="1:12" x14ac:dyDescent="0.35">
      <c r="A29" s="27">
        <f t="shared" si="0"/>
        <v>21</v>
      </c>
      <c r="B29" s="10" t="s">
        <v>30</v>
      </c>
      <c r="C29" s="19"/>
      <c r="D29" s="20">
        <v>0</v>
      </c>
      <c r="E29" s="20">
        <v>0</v>
      </c>
      <c r="F29" s="20">
        <v>0</v>
      </c>
      <c r="G29" s="20">
        <v>142.82907999999998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</row>
    <row r="30" spans="1:12" x14ac:dyDescent="0.35">
      <c r="A30" s="27">
        <f t="shared" si="0"/>
        <v>22</v>
      </c>
      <c r="B30" s="10" t="s">
        <v>31</v>
      </c>
      <c r="C30" s="19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104.9</v>
      </c>
      <c r="J30" s="20">
        <v>0</v>
      </c>
      <c r="K30" s="20">
        <v>0</v>
      </c>
      <c r="L30" s="20">
        <v>0</v>
      </c>
    </row>
    <row r="31" spans="1:12" x14ac:dyDescent="0.35">
      <c r="A31" s="27">
        <f t="shared" si="0"/>
        <v>23</v>
      </c>
      <c r="B31" s="10" t="s">
        <v>32</v>
      </c>
      <c r="C31" s="21" t="s">
        <v>33</v>
      </c>
      <c r="D31" s="20">
        <v>225.52854000000002</v>
      </c>
      <c r="E31" s="20">
        <v>337.14783</v>
      </c>
      <c r="F31" s="20">
        <v>530.48959000000002</v>
      </c>
      <c r="G31" s="20">
        <v>223.31720999999999</v>
      </c>
      <c r="H31" s="20">
        <v>-2.23123</v>
      </c>
      <c r="I31" s="20">
        <v>0</v>
      </c>
      <c r="J31" s="20">
        <v>0</v>
      </c>
      <c r="K31" s="20">
        <v>0</v>
      </c>
      <c r="L31" s="20">
        <v>0</v>
      </c>
    </row>
    <row r="32" spans="1:12" x14ac:dyDescent="0.35">
      <c r="A32" s="27">
        <f t="shared" si="0"/>
        <v>24</v>
      </c>
      <c r="B32" s="10" t="s">
        <v>34</v>
      </c>
      <c r="C32" s="21" t="s">
        <v>33</v>
      </c>
      <c r="D32" s="20">
        <v>0</v>
      </c>
      <c r="E32" s="20">
        <v>455.31853000000001</v>
      </c>
      <c r="F32" s="20">
        <v>706.18090000000018</v>
      </c>
      <c r="G32" s="20">
        <v>805.36302999999987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</row>
    <row r="33" spans="1:12" x14ac:dyDescent="0.35">
      <c r="A33" s="27">
        <f t="shared" si="0"/>
        <v>25</v>
      </c>
      <c r="B33" s="10" t="s">
        <v>35</v>
      </c>
      <c r="C33" s="21" t="s">
        <v>33</v>
      </c>
      <c r="D33" s="20">
        <v>0</v>
      </c>
      <c r="E33" s="20">
        <v>0</v>
      </c>
      <c r="F33" s="20">
        <v>0</v>
      </c>
      <c r="G33" s="20">
        <v>581.50558000000001</v>
      </c>
      <c r="H33" s="20">
        <v>359.61808000000002</v>
      </c>
      <c r="I33" s="20">
        <v>0</v>
      </c>
      <c r="J33" s="20">
        <v>0</v>
      </c>
      <c r="K33" s="20">
        <v>0</v>
      </c>
      <c r="L33" s="20">
        <v>0</v>
      </c>
    </row>
    <row r="34" spans="1:12" x14ac:dyDescent="0.35">
      <c r="A34" s="27">
        <f t="shared" si="0"/>
        <v>26</v>
      </c>
      <c r="B34" s="10" t="s">
        <v>36</v>
      </c>
      <c r="C34" s="21" t="s">
        <v>33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869.87799999999993</v>
      </c>
      <c r="L34" s="20">
        <v>458.35</v>
      </c>
    </row>
    <row r="35" spans="1:12" x14ac:dyDescent="0.35">
      <c r="A35" s="27">
        <f t="shared" si="0"/>
        <v>27</v>
      </c>
      <c r="B35" s="10" t="s">
        <v>37</v>
      </c>
      <c r="C35" s="21" t="s">
        <v>33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</row>
    <row r="36" spans="1:12" x14ac:dyDescent="0.35">
      <c r="A36" s="27">
        <f t="shared" si="0"/>
        <v>28</v>
      </c>
      <c r="B36" s="10" t="s">
        <v>38</v>
      </c>
      <c r="C36" s="21" t="s">
        <v>33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</row>
    <row r="37" spans="1:12" x14ac:dyDescent="0.35">
      <c r="A37" s="27">
        <f t="shared" si="0"/>
        <v>29</v>
      </c>
      <c r="B37" s="10" t="s">
        <v>39</v>
      </c>
      <c r="C37" s="21" t="s">
        <v>33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139.93409</v>
      </c>
      <c r="J37" s="20">
        <v>0</v>
      </c>
      <c r="K37" s="20">
        <v>0</v>
      </c>
      <c r="L37" s="20">
        <v>0</v>
      </c>
    </row>
    <row r="38" spans="1:12" x14ac:dyDescent="0.35">
      <c r="A38" s="27">
        <f t="shared" si="0"/>
        <v>30</v>
      </c>
      <c r="B38" s="10" t="s">
        <v>40</v>
      </c>
      <c r="C38" s="21" t="s">
        <v>33</v>
      </c>
      <c r="D38" s="20"/>
      <c r="E38" s="20"/>
      <c r="F38" s="20"/>
      <c r="G38" s="20"/>
      <c r="H38" s="20"/>
      <c r="I38" s="20"/>
      <c r="J38" s="20"/>
      <c r="K38" s="20">
        <v>727</v>
      </c>
      <c r="L38" s="20">
        <v>309</v>
      </c>
    </row>
    <row r="39" spans="1:12" x14ac:dyDescent="0.35">
      <c r="A39" s="27">
        <f t="shared" si="0"/>
        <v>31</v>
      </c>
      <c r="B39" s="10" t="s">
        <v>41</v>
      </c>
      <c r="C39" s="19"/>
      <c r="D39" s="20">
        <v>0</v>
      </c>
      <c r="E39" s="20">
        <v>0</v>
      </c>
      <c r="F39" s="20">
        <v>0</v>
      </c>
      <c r="G39" s="20">
        <v>101.71272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</row>
    <row r="40" spans="1:12" x14ac:dyDescent="0.35">
      <c r="A40" s="27">
        <f t="shared" si="0"/>
        <v>32</v>
      </c>
      <c r="B40" s="10" t="s">
        <v>42</v>
      </c>
      <c r="C40" s="19"/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234.65970999999999</v>
      </c>
      <c r="L40" s="20">
        <v>0</v>
      </c>
    </row>
    <row r="41" spans="1:12" x14ac:dyDescent="0.35">
      <c r="A41" s="27">
        <f t="shared" si="0"/>
        <v>33</v>
      </c>
      <c r="B41" s="10" t="s">
        <v>43</v>
      </c>
      <c r="C41" s="19"/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1:12" x14ac:dyDescent="0.35">
      <c r="A42" s="27">
        <f t="shared" si="0"/>
        <v>34</v>
      </c>
      <c r="B42" s="10" t="s">
        <v>44</v>
      </c>
      <c r="C42" s="19"/>
      <c r="D42" s="20">
        <v>0</v>
      </c>
      <c r="E42" s="20">
        <v>0</v>
      </c>
      <c r="F42" s="20">
        <v>0</v>
      </c>
      <c r="G42" s="20">
        <v>0</v>
      </c>
      <c r="H42" s="20">
        <v>23.904960000000003</v>
      </c>
      <c r="I42" s="20">
        <v>162.29048</v>
      </c>
      <c r="J42" s="20">
        <v>0</v>
      </c>
      <c r="K42" s="20">
        <v>0</v>
      </c>
      <c r="L42" s="20">
        <v>0</v>
      </c>
    </row>
    <row r="43" spans="1:12" x14ac:dyDescent="0.35">
      <c r="A43" s="27">
        <f t="shared" si="0"/>
        <v>35</v>
      </c>
      <c r="B43" s="10" t="s">
        <v>45</v>
      </c>
      <c r="C43" s="19"/>
      <c r="D43" s="20">
        <v>303.72387000000009</v>
      </c>
      <c r="E43" s="20">
        <v>349.12207999999998</v>
      </c>
      <c r="F43" s="20">
        <v>441.75282000000004</v>
      </c>
      <c r="G43" s="20">
        <v>743.92231000000027</v>
      </c>
      <c r="H43" s="20">
        <v>740.2849799999999</v>
      </c>
      <c r="I43" s="20">
        <v>828.86223000000018</v>
      </c>
      <c r="J43" s="20">
        <v>461.89292000000012</v>
      </c>
      <c r="K43" s="20"/>
      <c r="L43" s="20">
        <v>0</v>
      </c>
    </row>
    <row r="44" spans="1:12" x14ac:dyDescent="0.35">
      <c r="A44" s="27">
        <f t="shared" si="0"/>
        <v>36</v>
      </c>
      <c r="B44" s="11" t="s">
        <v>46</v>
      </c>
      <c r="C44" s="19"/>
      <c r="D44" s="12">
        <f t="shared" ref="D44:L44" si="3">SUBTOTAL(109,D23:D43)</f>
        <v>1051.1388100000001</v>
      </c>
      <c r="E44" s="12">
        <f t="shared" si="3"/>
        <v>1993.8055400000003</v>
      </c>
      <c r="F44" s="12">
        <f t="shared" si="3"/>
        <v>2454.3706000000002</v>
      </c>
      <c r="G44" s="12">
        <f t="shared" si="3"/>
        <v>3437.8472699999998</v>
      </c>
      <c r="H44" s="12">
        <f t="shared" si="3"/>
        <v>1844.08989</v>
      </c>
      <c r="I44" s="12">
        <f t="shared" si="3"/>
        <v>2827.55978</v>
      </c>
      <c r="J44" s="12">
        <f t="shared" si="3"/>
        <v>3746.1128000000008</v>
      </c>
      <c r="K44" s="12">
        <f t="shared" si="3"/>
        <v>5932.8435600000003</v>
      </c>
      <c r="L44" s="12">
        <f t="shared" si="3"/>
        <v>4010.5104669818056</v>
      </c>
    </row>
    <row r="45" spans="1:12" x14ac:dyDescent="0.35">
      <c r="A45" s="27">
        <f t="shared" si="0"/>
        <v>37</v>
      </c>
      <c r="B45" s="11"/>
      <c r="C45" s="19"/>
      <c r="D45" s="19"/>
      <c r="E45" s="19"/>
      <c r="F45" s="19"/>
      <c r="G45" s="19"/>
      <c r="H45" s="19"/>
      <c r="I45" s="19"/>
      <c r="J45" s="19"/>
      <c r="K45" s="13"/>
      <c r="L45" s="13"/>
    </row>
    <row r="46" spans="1:12" x14ac:dyDescent="0.35">
      <c r="A46" s="27">
        <f t="shared" si="0"/>
        <v>38</v>
      </c>
      <c r="B46" s="11" t="s">
        <v>47</v>
      </c>
      <c r="C46" s="19"/>
      <c r="D46" s="19"/>
      <c r="E46" s="19"/>
      <c r="F46" s="19"/>
      <c r="G46" s="19"/>
      <c r="H46" s="19"/>
      <c r="I46" s="19"/>
      <c r="J46" s="19"/>
      <c r="K46" s="13"/>
      <c r="L46" s="13"/>
    </row>
    <row r="47" spans="1:12" x14ac:dyDescent="0.35">
      <c r="A47" s="27">
        <f t="shared" si="0"/>
        <v>39</v>
      </c>
      <c r="B47" s="10" t="s">
        <v>48</v>
      </c>
      <c r="C47" s="21" t="s">
        <v>49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116.5</v>
      </c>
      <c r="K47" s="20">
        <v>523</v>
      </c>
      <c r="L47" s="20">
        <v>0</v>
      </c>
    </row>
    <row r="48" spans="1:12" x14ac:dyDescent="0.35">
      <c r="A48" s="27">
        <f t="shared" si="0"/>
        <v>40</v>
      </c>
      <c r="B48" s="10" t="s">
        <v>50</v>
      </c>
      <c r="C48" s="19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236.5</v>
      </c>
      <c r="K48" s="20">
        <v>340</v>
      </c>
      <c r="L48" s="20">
        <v>0</v>
      </c>
    </row>
    <row r="49" spans="1:12" x14ac:dyDescent="0.35">
      <c r="A49" s="27">
        <f t="shared" si="0"/>
        <v>41</v>
      </c>
      <c r="B49" s="10" t="s">
        <v>51</v>
      </c>
      <c r="C49" s="21" t="s">
        <v>52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710</v>
      </c>
      <c r="J49" s="20">
        <v>1575.7142900000001</v>
      </c>
      <c r="K49" s="20">
        <v>0</v>
      </c>
      <c r="L49" s="20">
        <v>0</v>
      </c>
    </row>
    <row r="50" spans="1:12" x14ac:dyDescent="0.35">
      <c r="A50" s="27">
        <f t="shared" si="0"/>
        <v>42</v>
      </c>
      <c r="B50" s="10" t="s">
        <v>53</v>
      </c>
      <c r="C50" s="19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134.53805</v>
      </c>
      <c r="J50" s="20">
        <v>8.9953500000000002</v>
      </c>
      <c r="K50" s="20">
        <v>0</v>
      </c>
      <c r="L50" s="20">
        <v>0</v>
      </c>
    </row>
    <row r="51" spans="1:12" x14ac:dyDescent="0.35">
      <c r="A51" s="27">
        <f t="shared" si="0"/>
        <v>43</v>
      </c>
      <c r="B51" s="10" t="s">
        <v>54</v>
      </c>
      <c r="C51" s="19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</row>
    <row r="52" spans="1:12" x14ac:dyDescent="0.35">
      <c r="A52" s="27">
        <f t="shared" si="0"/>
        <v>44</v>
      </c>
      <c r="B52" s="10" t="s">
        <v>55</v>
      </c>
      <c r="C52" s="19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233.33332999999999</v>
      </c>
      <c r="J52" s="20">
        <v>55.103610000000003</v>
      </c>
      <c r="K52" s="20">
        <v>0</v>
      </c>
      <c r="L52" s="20">
        <v>0</v>
      </c>
    </row>
    <row r="53" spans="1:12" x14ac:dyDescent="0.35">
      <c r="A53" s="27">
        <f t="shared" si="0"/>
        <v>45</v>
      </c>
      <c r="B53" s="11" t="s">
        <v>56</v>
      </c>
      <c r="C53" s="19"/>
      <c r="D53" s="12">
        <f t="shared" ref="D53:L53" si="4">SUBTOTAL(109,D47:D52)</f>
        <v>0</v>
      </c>
      <c r="E53" s="12">
        <f t="shared" si="4"/>
        <v>0</v>
      </c>
      <c r="F53" s="12">
        <f t="shared" si="4"/>
        <v>0</v>
      </c>
      <c r="G53" s="12">
        <f t="shared" si="4"/>
        <v>0</v>
      </c>
      <c r="H53" s="12">
        <f t="shared" si="4"/>
        <v>0</v>
      </c>
      <c r="I53" s="12">
        <f t="shared" si="4"/>
        <v>1077.87138</v>
      </c>
      <c r="J53" s="12">
        <f t="shared" si="4"/>
        <v>1992.8132500000002</v>
      </c>
      <c r="K53" s="12">
        <f t="shared" si="4"/>
        <v>863</v>
      </c>
      <c r="L53" s="12">
        <f t="shared" si="4"/>
        <v>0</v>
      </c>
    </row>
    <row r="54" spans="1:12" x14ac:dyDescent="0.35">
      <c r="A54" s="27">
        <f t="shared" si="0"/>
        <v>46</v>
      </c>
      <c r="B54" s="11"/>
      <c r="C54" s="19"/>
      <c r="D54" s="19"/>
      <c r="E54" s="19"/>
      <c r="F54" s="19"/>
      <c r="G54" s="19"/>
      <c r="H54" s="19"/>
      <c r="I54" s="19"/>
      <c r="J54" s="19"/>
      <c r="K54" s="20"/>
      <c r="L54" s="20"/>
    </row>
    <row r="55" spans="1:12" x14ac:dyDescent="0.35">
      <c r="A55" s="27">
        <f t="shared" si="0"/>
        <v>47</v>
      </c>
      <c r="B55" s="11" t="s">
        <v>57</v>
      </c>
      <c r="C55" s="19"/>
      <c r="D55" s="19"/>
      <c r="E55" s="19"/>
      <c r="F55" s="19"/>
      <c r="G55" s="19"/>
      <c r="H55" s="19"/>
      <c r="I55" s="19"/>
      <c r="J55" s="20"/>
      <c r="K55" s="19"/>
      <c r="L55" s="20"/>
    </row>
    <row r="56" spans="1:12" x14ac:dyDescent="0.35">
      <c r="A56" s="27">
        <f t="shared" si="0"/>
        <v>48</v>
      </c>
      <c r="B56" s="10" t="s">
        <v>58</v>
      </c>
      <c r="C56" s="19"/>
      <c r="D56" s="20">
        <v>0</v>
      </c>
      <c r="E56" s="20">
        <v>30.690290000000001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</row>
    <row r="57" spans="1:12" x14ac:dyDescent="0.35">
      <c r="A57" s="27">
        <f t="shared" si="0"/>
        <v>49</v>
      </c>
      <c r="B57" s="10" t="s">
        <v>59</v>
      </c>
      <c r="C57" s="19"/>
      <c r="D57" s="20">
        <v>0</v>
      </c>
      <c r="E57" s="20">
        <v>0</v>
      </c>
      <c r="F57" s="20">
        <v>0</v>
      </c>
      <c r="G57" s="20">
        <v>4</v>
      </c>
      <c r="H57" s="20">
        <v>302.10581000000002</v>
      </c>
      <c r="I57" s="20">
        <v>0</v>
      </c>
      <c r="J57" s="20">
        <v>0</v>
      </c>
      <c r="K57" s="20">
        <v>0</v>
      </c>
      <c r="L57" s="20">
        <v>0</v>
      </c>
    </row>
    <row r="58" spans="1:12" x14ac:dyDescent="0.35">
      <c r="A58" s="27">
        <f t="shared" si="0"/>
        <v>50</v>
      </c>
      <c r="B58" s="10" t="s">
        <v>60</v>
      </c>
      <c r="C58" s="21" t="s">
        <v>61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154.5</v>
      </c>
    </row>
    <row r="59" spans="1:12" x14ac:dyDescent="0.35">
      <c r="A59" s="27">
        <f t="shared" si="0"/>
        <v>51</v>
      </c>
      <c r="B59" s="10" t="s">
        <v>62</v>
      </c>
      <c r="C59" s="19"/>
      <c r="D59" s="20">
        <v>0</v>
      </c>
      <c r="E59" s="20">
        <v>0</v>
      </c>
      <c r="F59" s="20">
        <v>14.9</v>
      </c>
      <c r="G59" s="20">
        <v>8.6259300000000003</v>
      </c>
      <c r="H59" s="20">
        <v>7.2102299999999993</v>
      </c>
      <c r="I59" s="20">
        <v>0</v>
      </c>
      <c r="J59" s="20">
        <v>0.5</v>
      </c>
      <c r="K59" s="20">
        <v>4.0510000000000002</v>
      </c>
      <c r="L59" s="20">
        <v>0</v>
      </c>
    </row>
    <row r="60" spans="1:12" x14ac:dyDescent="0.35">
      <c r="A60" s="27">
        <f t="shared" si="0"/>
        <v>52</v>
      </c>
      <c r="B60" s="11" t="s">
        <v>63</v>
      </c>
      <c r="C60" s="19"/>
      <c r="D60" s="12">
        <f t="shared" ref="D60:L60" si="5">SUBTOTAL(109,D56:D59)</f>
        <v>0</v>
      </c>
      <c r="E60" s="12">
        <f t="shared" si="5"/>
        <v>30.690290000000001</v>
      </c>
      <c r="F60" s="12">
        <f t="shared" si="5"/>
        <v>14.9</v>
      </c>
      <c r="G60" s="12">
        <f t="shared" si="5"/>
        <v>12.62593</v>
      </c>
      <c r="H60" s="12">
        <f t="shared" si="5"/>
        <v>309.31604000000004</v>
      </c>
      <c r="I60" s="12">
        <f t="shared" si="5"/>
        <v>0</v>
      </c>
      <c r="J60" s="12">
        <f t="shared" si="5"/>
        <v>0.5</v>
      </c>
      <c r="K60" s="12">
        <f>SUBTOTAL(109,K56:K59)</f>
        <v>4.0510000000000002</v>
      </c>
      <c r="L60" s="12">
        <f t="shared" si="5"/>
        <v>154.5</v>
      </c>
    </row>
    <row r="61" spans="1:12" x14ac:dyDescent="0.35">
      <c r="A61" s="27">
        <f t="shared" si="0"/>
        <v>53</v>
      </c>
      <c r="B61" s="19"/>
      <c r="C61" s="19"/>
      <c r="D61" s="19"/>
      <c r="E61" s="19"/>
      <c r="F61" s="19"/>
      <c r="G61" s="19"/>
      <c r="H61" s="19"/>
      <c r="I61" s="19"/>
      <c r="J61" s="19"/>
      <c r="K61" s="20"/>
      <c r="L61" s="20"/>
    </row>
    <row r="62" spans="1:12" x14ac:dyDescent="0.35">
      <c r="A62" s="27">
        <f t="shared" si="0"/>
        <v>54</v>
      </c>
      <c r="B62" s="11" t="s">
        <v>64</v>
      </c>
      <c r="C62" s="19"/>
      <c r="D62" s="19"/>
      <c r="E62" s="19"/>
      <c r="F62" s="19"/>
      <c r="G62" s="19"/>
      <c r="H62" s="19"/>
      <c r="I62" s="19"/>
      <c r="J62" s="19"/>
      <c r="K62" s="20">
        <v>0</v>
      </c>
      <c r="L62" s="20">
        <v>0</v>
      </c>
    </row>
    <row r="63" spans="1:12" x14ac:dyDescent="0.35">
      <c r="A63" s="27">
        <f t="shared" si="0"/>
        <v>55</v>
      </c>
      <c r="B63" s="10" t="s">
        <v>65</v>
      </c>
      <c r="C63" s="21" t="s">
        <v>66</v>
      </c>
      <c r="D63" s="20">
        <v>167.45505</v>
      </c>
      <c r="E63" s="20">
        <v>157.16239000000002</v>
      </c>
      <c r="F63" s="20">
        <v>162.35942000000003</v>
      </c>
      <c r="G63" s="20">
        <v>14.129220000000002</v>
      </c>
      <c r="H63" s="20">
        <v>873.88439999999991</v>
      </c>
      <c r="I63" s="20">
        <v>183.10008999999999</v>
      </c>
      <c r="J63" s="20">
        <v>295.09003000000001</v>
      </c>
      <c r="K63" s="20">
        <v>1284.9238700000001</v>
      </c>
      <c r="L63" s="20">
        <v>346.11862500000001</v>
      </c>
    </row>
    <row r="64" spans="1:12" x14ac:dyDescent="0.35">
      <c r="A64" s="27">
        <f t="shared" si="0"/>
        <v>56</v>
      </c>
      <c r="B64" s="10" t="s">
        <v>67</v>
      </c>
      <c r="C64" s="19"/>
      <c r="D64" s="20">
        <v>0</v>
      </c>
      <c r="E64" s="20">
        <v>0</v>
      </c>
      <c r="F64" s="20">
        <v>32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</row>
    <row r="65" spans="1:12" x14ac:dyDescent="0.35">
      <c r="A65" s="27">
        <f t="shared" si="0"/>
        <v>57</v>
      </c>
      <c r="B65" s="10" t="s">
        <v>68</v>
      </c>
      <c r="C65" s="19"/>
      <c r="D65" s="20">
        <v>0</v>
      </c>
      <c r="E65" s="20">
        <v>0</v>
      </c>
      <c r="F65" s="20">
        <v>0</v>
      </c>
      <c r="G65" s="20">
        <v>0</v>
      </c>
      <c r="H65" s="20">
        <v>320.95726000000002</v>
      </c>
      <c r="I65" s="20">
        <v>0</v>
      </c>
      <c r="J65" s="20">
        <v>0</v>
      </c>
      <c r="K65" s="20">
        <v>0</v>
      </c>
      <c r="L65" s="20">
        <v>0</v>
      </c>
    </row>
    <row r="66" spans="1:12" x14ac:dyDescent="0.35">
      <c r="A66" s="27">
        <f t="shared" si="0"/>
        <v>58</v>
      </c>
      <c r="B66" s="10" t="s">
        <v>69</v>
      </c>
      <c r="C66" s="19"/>
      <c r="D66" s="20">
        <v>0</v>
      </c>
      <c r="E66" s="20">
        <v>0</v>
      </c>
      <c r="F66" s="20">
        <v>315.65280000000001</v>
      </c>
      <c r="G66" s="20">
        <v>0</v>
      </c>
      <c r="H66" s="20">
        <v>80.535269999999997</v>
      </c>
      <c r="I66" s="20">
        <v>0</v>
      </c>
      <c r="J66" s="20">
        <v>0</v>
      </c>
      <c r="K66" s="20">
        <v>0</v>
      </c>
      <c r="L66" s="20">
        <v>0</v>
      </c>
    </row>
    <row r="67" spans="1:12" x14ac:dyDescent="0.35">
      <c r="A67" s="27">
        <f t="shared" si="0"/>
        <v>59</v>
      </c>
      <c r="B67" s="10" t="s">
        <v>70</v>
      </c>
      <c r="C67" s="19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141.96063999999998</v>
      </c>
      <c r="K67" s="20">
        <v>0</v>
      </c>
      <c r="L67" s="20">
        <v>0</v>
      </c>
    </row>
    <row r="68" spans="1:12" x14ac:dyDescent="0.35">
      <c r="A68" s="27">
        <f t="shared" si="0"/>
        <v>60</v>
      </c>
      <c r="B68" s="10" t="s">
        <v>71</v>
      </c>
      <c r="C68" s="19"/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82.5</v>
      </c>
      <c r="L68" s="20">
        <v>88.054699999999997</v>
      </c>
    </row>
    <row r="69" spans="1:12" x14ac:dyDescent="0.35">
      <c r="A69" s="27">
        <f t="shared" si="0"/>
        <v>61</v>
      </c>
      <c r="B69" s="10" t="s">
        <v>72</v>
      </c>
      <c r="C69" s="19"/>
      <c r="D69" s="20">
        <v>0</v>
      </c>
      <c r="E69" s="20">
        <v>0</v>
      </c>
      <c r="F69" s="20">
        <v>160.55587</v>
      </c>
      <c r="G69" s="20">
        <v>17.80434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</row>
    <row r="70" spans="1:12" x14ac:dyDescent="0.35">
      <c r="A70" s="27">
        <f t="shared" si="0"/>
        <v>62</v>
      </c>
      <c r="B70" s="10" t="s">
        <v>73</v>
      </c>
      <c r="C70" s="21" t="s">
        <v>33</v>
      </c>
      <c r="D70" s="20">
        <v>0</v>
      </c>
      <c r="E70" s="20">
        <v>0</v>
      </c>
      <c r="F70" s="20">
        <v>50.79119</v>
      </c>
      <c r="G70" s="20">
        <v>376.39202</v>
      </c>
      <c r="H70" s="20">
        <v>148.14061999999998</v>
      </c>
      <c r="I70" s="20">
        <v>0</v>
      </c>
      <c r="J70" s="20">
        <v>0</v>
      </c>
      <c r="K70" s="20">
        <v>0</v>
      </c>
      <c r="L70" s="20">
        <v>0</v>
      </c>
    </row>
    <row r="71" spans="1:12" x14ac:dyDescent="0.35">
      <c r="A71" s="27">
        <f t="shared" si="0"/>
        <v>63</v>
      </c>
      <c r="B71" s="10" t="s">
        <v>74</v>
      </c>
      <c r="C71" s="21" t="s">
        <v>33</v>
      </c>
      <c r="D71" s="20">
        <v>0</v>
      </c>
      <c r="E71" s="20">
        <v>0</v>
      </c>
      <c r="F71" s="20">
        <v>0</v>
      </c>
      <c r="G71" s="20">
        <v>42.278320000000001</v>
      </c>
      <c r="H71" s="20">
        <v>186.38778999999997</v>
      </c>
      <c r="I71" s="20">
        <v>0</v>
      </c>
      <c r="J71" s="20">
        <v>0</v>
      </c>
      <c r="K71" s="20">
        <v>0</v>
      </c>
      <c r="L71" s="20">
        <v>0</v>
      </c>
    </row>
    <row r="72" spans="1:12" x14ac:dyDescent="0.35">
      <c r="A72" s="27">
        <f t="shared" si="0"/>
        <v>64</v>
      </c>
      <c r="B72" s="10" t="s">
        <v>75</v>
      </c>
      <c r="C72" s="21" t="s">
        <v>33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136.04464999999999</v>
      </c>
      <c r="L72" s="20">
        <v>0</v>
      </c>
    </row>
    <row r="73" spans="1:12" x14ac:dyDescent="0.35">
      <c r="A73" s="27">
        <f t="shared" si="0"/>
        <v>65</v>
      </c>
      <c r="B73" s="10" t="s">
        <v>76</v>
      </c>
      <c r="C73" s="21" t="s">
        <v>33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</row>
    <row r="74" spans="1:12" x14ac:dyDescent="0.35">
      <c r="A74" s="27">
        <f t="shared" si="0"/>
        <v>66</v>
      </c>
      <c r="B74" s="10" t="s">
        <v>77</v>
      </c>
      <c r="C74" s="21" t="s">
        <v>33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62.041059999999995</v>
      </c>
      <c r="J74" s="20">
        <v>0</v>
      </c>
      <c r="K74" s="20">
        <v>0</v>
      </c>
      <c r="L74" s="20">
        <v>0</v>
      </c>
    </row>
    <row r="75" spans="1:12" x14ac:dyDescent="0.35">
      <c r="A75" s="27">
        <f t="shared" si="0"/>
        <v>67</v>
      </c>
      <c r="B75" s="10" t="s">
        <v>78</v>
      </c>
      <c r="C75" s="21" t="s">
        <v>33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159</v>
      </c>
      <c r="L75" s="20">
        <v>119.48</v>
      </c>
    </row>
    <row r="76" spans="1:12" x14ac:dyDescent="0.35">
      <c r="A76" s="27">
        <f t="shared" si="0"/>
        <v>68</v>
      </c>
      <c r="B76" s="10" t="s">
        <v>79</v>
      </c>
      <c r="C76" s="19"/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</row>
    <row r="77" spans="1:12" x14ac:dyDescent="0.35">
      <c r="A77" s="27">
        <f t="shared" ref="A77:A88" si="6">A76+1</f>
        <v>69</v>
      </c>
      <c r="B77" s="10" t="s">
        <v>80</v>
      </c>
      <c r="C77" s="19"/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</row>
    <row r="78" spans="1:12" x14ac:dyDescent="0.35">
      <c r="A78" s="27">
        <f t="shared" si="6"/>
        <v>70</v>
      </c>
      <c r="B78" s="10" t="s">
        <v>81</v>
      </c>
      <c r="C78" s="19"/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1:12" x14ac:dyDescent="0.35">
      <c r="A79" s="27">
        <f t="shared" si="6"/>
        <v>71</v>
      </c>
      <c r="B79" s="10" t="s">
        <v>82</v>
      </c>
      <c r="C79" s="19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</row>
    <row r="80" spans="1:12" x14ac:dyDescent="0.35">
      <c r="A80" s="27">
        <f t="shared" si="6"/>
        <v>72</v>
      </c>
      <c r="B80" s="10" t="s">
        <v>83</v>
      </c>
      <c r="C80" s="19"/>
      <c r="D80" s="20">
        <v>22.87829</v>
      </c>
      <c r="E80" s="20">
        <v>22.1114</v>
      </c>
      <c r="F80" s="20">
        <v>21.002330000000001</v>
      </c>
      <c r="G80" s="20">
        <v>22.661150000000003</v>
      </c>
      <c r="H80" s="20">
        <v>38.635020000000004</v>
      </c>
      <c r="I80" s="20">
        <v>22.000679999999999</v>
      </c>
      <c r="J80" s="20">
        <v>28.438190000000002</v>
      </c>
      <c r="K80" s="20">
        <v>0</v>
      </c>
      <c r="L80" s="20">
        <v>0</v>
      </c>
    </row>
    <row r="81" spans="1:12" x14ac:dyDescent="0.35">
      <c r="A81" s="27">
        <f t="shared" si="6"/>
        <v>73</v>
      </c>
      <c r="B81" s="11" t="s">
        <v>84</v>
      </c>
      <c r="C81" s="19"/>
      <c r="D81" s="12">
        <f t="shared" ref="D81:L81" si="7">SUBTOTAL(109,D62:D80)</f>
        <v>190.33333999999999</v>
      </c>
      <c r="E81" s="12">
        <f t="shared" si="7"/>
        <v>179.27379000000002</v>
      </c>
      <c r="F81" s="12">
        <f t="shared" si="7"/>
        <v>742.36161000000016</v>
      </c>
      <c r="G81" s="12">
        <f t="shared" si="7"/>
        <v>473.26505000000003</v>
      </c>
      <c r="H81" s="12">
        <f t="shared" si="7"/>
        <v>1648.54036</v>
      </c>
      <c r="I81" s="12">
        <f t="shared" si="7"/>
        <v>267.14182999999997</v>
      </c>
      <c r="J81" s="12">
        <f t="shared" si="7"/>
        <v>465.48885999999999</v>
      </c>
      <c r="K81" s="12">
        <f t="shared" si="7"/>
        <v>1662.4685200000001</v>
      </c>
      <c r="L81" s="12">
        <f t="shared" si="7"/>
        <v>553.653325</v>
      </c>
    </row>
    <row r="82" spans="1:12" x14ac:dyDescent="0.35">
      <c r="A82" s="27">
        <f t="shared" si="6"/>
        <v>74</v>
      </c>
      <c r="B82" s="19"/>
      <c r="C82" s="19"/>
      <c r="D82" s="19"/>
      <c r="E82" s="19"/>
      <c r="F82" s="19"/>
      <c r="G82" s="19"/>
      <c r="H82" s="19"/>
      <c r="I82" s="19"/>
      <c r="J82" s="19"/>
      <c r="K82" s="20"/>
      <c r="L82" s="20"/>
    </row>
    <row r="83" spans="1:12" x14ac:dyDescent="0.35">
      <c r="A83" s="27">
        <f t="shared" si="6"/>
        <v>75</v>
      </c>
      <c r="B83" s="11" t="s">
        <v>85</v>
      </c>
      <c r="C83" s="19"/>
      <c r="D83" s="12">
        <f t="shared" ref="D83:L83" si="8">SUBTOTAL(109,D9:D81)</f>
        <v>1241.4721500000003</v>
      </c>
      <c r="E83" s="12">
        <f t="shared" si="8"/>
        <v>2203.76962</v>
      </c>
      <c r="F83" s="12">
        <f t="shared" si="8"/>
        <v>3211.6322100000002</v>
      </c>
      <c r="G83" s="12">
        <f t="shared" si="8"/>
        <v>5968.7382500000003</v>
      </c>
      <c r="H83" s="12">
        <f t="shared" si="8"/>
        <v>4219.7787299999991</v>
      </c>
      <c r="I83" s="12">
        <f t="shared" si="8"/>
        <v>5249.6636600000002</v>
      </c>
      <c r="J83" s="12">
        <f t="shared" si="8"/>
        <v>8361.5795300000009</v>
      </c>
      <c r="K83" s="15">
        <f t="shared" si="8"/>
        <v>16538.161545000003</v>
      </c>
      <c r="L83" s="15">
        <f t="shared" si="8"/>
        <v>6404.7737919818055</v>
      </c>
    </row>
    <row r="84" spans="1:12" x14ac:dyDescent="0.35">
      <c r="A84" s="27">
        <f t="shared" si="6"/>
        <v>76</v>
      </c>
      <c r="B84" s="19"/>
      <c r="C84" s="19"/>
      <c r="D84" s="13"/>
      <c r="E84" s="13"/>
      <c r="F84" s="13"/>
      <c r="G84" s="13"/>
      <c r="H84" s="13"/>
      <c r="I84" s="13"/>
      <c r="J84" s="13"/>
      <c r="K84" s="16"/>
      <c r="L84" s="16"/>
    </row>
    <row r="85" spans="1:12" x14ac:dyDescent="0.35">
      <c r="A85" s="27">
        <f t="shared" si="6"/>
        <v>77</v>
      </c>
      <c r="B85" s="10" t="s">
        <v>86</v>
      </c>
      <c r="C85" s="19" t="s">
        <v>87</v>
      </c>
      <c r="D85" s="13">
        <v>0</v>
      </c>
      <c r="E85" s="13">
        <v>0</v>
      </c>
      <c r="F85" s="13">
        <v>0</v>
      </c>
      <c r="G85" s="13">
        <v>0</v>
      </c>
      <c r="H85" s="20">
        <v>0</v>
      </c>
      <c r="I85" s="20">
        <v>0</v>
      </c>
      <c r="J85" s="20">
        <v>0</v>
      </c>
      <c r="K85" s="20">
        <f>J86</f>
        <v>5832.7883299999985</v>
      </c>
      <c r="L85" s="20">
        <f>K86</f>
        <v>12252</v>
      </c>
    </row>
    <row r="86" spans="1:12" x14ac:dyDescent="0.35">
      <c r="A86" s="27">
        <f t="shared" si="6"/>
        <v>78</v>
      </c>
      <c r="B86" s="10" t="s">
        <v>88</v>
      </c>
      <c r="C86" s="19" t="s">
        <v>87</v>
      </c>
      <c r="D86" s="22">
        <v>305.74701000000005</v>
      </c>
      <c r="E86" s="22">
        <v>1354.3566800000003</v>
      </c>
      <c r="F86" s="22">
        <v>2726.9640199999994</v>
      </c>
      <c r="G86" s="22">
        <v>3614.5291800000036</v>
      </c>
      <c r="H86" s="22">
        <v>3898.1427900000026</v>
      </c>
      <c r="I86" s="22">
        <v>4278.1549000000059</v>
      </c>
      <c r="J86" s="20">
        <v>5832.7883299999985</v>
      </c>
      <c r="K86" s="22">
        <v>12252</v>
      </c>
      <c r="L86" s="22">
        <v>2226</v>
      </c>
    </row>
    <row r="87" spans="1:12" x14ac:dyDescent="0.35">
      <c r="A87" s="27">
        <f>A86+1</f>
        <v>79</v>
      </c>
      <c r="B87" s="19"/>
      <c r="C87" s="19"/>
      <c r="D87" s="19"/>
      <c r="E87" s="19"/>
      <c r="F87" s="19"/>
      <c r="G87" s="19"/>
      <c r="H87" s="19"/>
      <c r="I87" s="19"/>
      <c r="J87" s="19"/>
      <c r="K87" s="20"/>
      <c r="L87" s="20"/>
    </row>
    <row r="88" spans="1:12" x14ac:dyDescent="0.35">
      <c r="A88" s="27">
        <f t="shared" si="6"/>
        <v>80</v>
      </c>
      <c r="B88" s="11" t="s">
        <v>89</v>
      </c>
      <c r="C88" s="19" t="s">
        <v>90</v>
      </c>
      <c r="D88" s="12">
        <f>D83</f>
        <v>1241.4721500000003</v>
      </c>
      <c r="E88" s="12">
        <f t="shared" ref="E88:G88" si="9">E83</f>
        <v>2203.76962</v>
      </c>
      <c r="F88" s="12">
        <f t="shared" si="9"/>
        <v>3211.6322100000002</v>
      </c>
      <c r="G88" s="12">
        <f t="shared" si="9"/>
        <v>5968.7382500000003</v>
      </c>
      <c r="H88" s="12">
        <f>H83</f>
        <v>4219.7787299999991</v>
      </c>
      <c r="I88" s="12">
        <f>I83</f>
        <v>5249.6636600000002</v>
      </c>
      <c r="J88" s="12">
        <f>+J83-J86</f>
        <v>2528.7912000000024</v>
      </c>
      <c r="K88" s="12">
        <f>K83+K85-K86</f>
        <v>10118.949875000002</v>
      </c>
      <c r="L88" s="12">
        <f>L83+L85-L86</f>
        <v>16430.773791981806</v>
      </c>
    </row>
    <row r="89" spans="1:12" x14ac:dyDescent="0.35">
      <c r="A89" s="19"/>
      <c r="B89" s="10"/>
      <c r="C89" s="19"/>
      <c r="D89" s="20"/>
      <c r="E89" s="20"/>
      <c r="F89" s="20"/>
      <c r="G89" s="20"/>
      <c r="H89" s="20"/>
      <c r="I89" s="20"/>
      <c r="J89" s="20"/>
      <c r="K89" s="19"/>
      <c r="L89" s="19"/>
    </row>
    <row r="90" spans="1:12" x14ac:dyDescent="0.35">
      <c r="A90" s="19"/>
      <c r="B90" s="19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x14ac:dyDescent="0.35">
      <c r="A91" s="19"/>
      <c r="B91" s="28" t="s">
        <v>91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ht="13.5" customHeight="1" x14ac:dyDescent="0.35">
      <c r="A92" s="1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 x14ac:dyDescent="0.35">
      <c r="A93" s="19"/>
      <c r="B93" s="24" t="s">
        <v>92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8" spans="6:13" x14ac:dyDescent="0.35">
      <c r="K98" s="18"/>
      <c r="L98" s="18"/>
    </row>
    <row r="99" spans="6:13" x14ac:dyDescent="0.35">
      <c r="F99" s="14"/>
      <c r="K99" s="14"/>
      <c r="L99" s="14"/>
      <c r="M99" s="14"/>
    </row>
    <row r="100" spans="6:13" x14ac:dyDescent="0.35">
      <c r="F100" s="17"/>
    </row>
    <row r="102" spans="6:13" x14ac:dyDescent="0.35">
      <c r="F102" s="14"/>
    </row>
  </sheetData>
  <mergeCells count="7">
    <mergeCell ref="B91:L92"/>
    <mergeCell ref="A1:L1"/>
    <mergeCell ref="A2:L2"/>
    <mergeCell ref="A4:L4"/>
    <mergeCell ref="A5:L5"/>
    <mergeCell ref="D7:J7"/>
    <mergeCell ref="K7:L7"/>
  </mergeCells>
  <printOptions horizontalCentered="1"/>
  <pageMargins left="0.7" right="0.7" top="0.75" bottom="0.75" header="0.3" footer="0.3"/>
  <pageSetup scale="45" orientation="portrait" horizontalDpi="1200" verticalDpi="1200" r:id="rId1"/>
  <headerFooter>
    <oddHeader>&amp;R&amp;"Arial,Bold"&amp;10AEY-YUB-001(f)
Attachment 1
Schedule 8.12
Page &amp;P of &amp;N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 8.12 Revised</vt:lpstr>
      <vt:lpstr>'Sch 8.12 Revised'!Print_Area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2023-09-28T23:07:55Z</dcterms:created>
  <dcterms:modified xsi:type="dcterms:W3CDTF">2023-09-29T01:33:26Z</dcterms:modified>
  <cp:category/>
  <cp:contentStatus/>
</cp:coreProperties>
</file>