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14" documentId="8_{407419CA-D6D8-4A6A-A523-9B6563C783E2}" xr6:coauthVersionLast="47" xr6:coauthVersionMax="47" xr10:uidLastSave="{56B4E465-7A5E-4033-B093-6696AC268C9F}"/>
  <bookViews>
    <workbookView xWindow="-110" yWindow="-110" windowWidth="22780" windowHeight="14660" xr2:uid="{6D059B14-10C1-4B69-B7A7-FAD0856007B9}"/>
  </bookViews>
  <sheets>
    <sheet name="S8.10" sheetId="1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Z">#REF!</definedName>
    <definedName name="___BM359439">#REF!</definedName>
    <definedName name="___INDEX_SHEET___ASAP_Utilities">#REF!</definedName>
    <definedName name="__BM359439">#REF!</definedName>
    <definedName name="_F_">#REF!</definedName>
    <definedName name="_H_">#REF!</definedName>
    <definedName name="_L_">#REF!</definedName>
    <definedName name="_O_">#REF!</definedName>
    <definedName name="_P_">#REF!</definedName>
    <definedName name="_RM_">#REF!</definedName>
    <definedName name="_SS_">#REF!</definedName>
    <definedName name="_TL_">#REF!</definedName>
    <definedName name="_V_">#REF!</definedName>
    <definedName name="aaaaaaaa">#REF!</definedName>
    <definedName name="all">#REF!</definedName>
    <definedName name="beCO81">#REF!</definedName>
    <definedName name="Call_Centre_cost">#REF!</definedName>
    <definedName name="Call_Centre_num">#REF!</definedName>
    <definedName name="Contribution">#REF!</definedName>
    <definedName name="_xlnm.Criteria">#REF!</definedName>
    <definedName name="_xlnm.Database">#REF!</definedName>
    <definedName name="DPK_K">#REF!</definedName>
    <definedName name="Estimated_Voice___South">#REF!</definedName>
    <definedName name="FP_K">#REF!</definedName>
    <definedName name="HPSET">#REF!</definedName>
    <definedName name="hpset1">#REF!</definedName>
    <definedName name="HPSETMACRO">#REF!</definedName>
    <definedName name="hpsetmacro2">#REF!</definedName>
    <definedName name="HR_K">#REF!</definedName>
    <definedName name="HRSUM">#REF!</definedName>
    <definedName name="index">#REF!</definedName>
    <definedName name="input">#REF!</definedName>
    <definedName name="Laptops_cost">#REF!</definedName>
    <definedName name="Laptops_num">#REF!</definedName>
    <definedName name="LESS__Hardware___Voice_Costs_to_be_capitalized">#REF!</definedName>
    <definedName name="Number_of_staff">#REF!</definedName>
    <definedName name="pafe2">#REF!</definedName>
    <definedName name="page1">#REF!</definedName>
    <definedName name="part1">#REF!</definedName>
    <definedName name="part2">#REF!</definedName>
    <definedName name="PCs_cost">#REF!</definedName>
    <definedName name="PCs_num">#REF!</definedName>
    <definedName name="_xlnm.Print_Area" localSheetId="0">'S8.10'!$A$1:$R$46</definedName>
    <definedName name="Print_Area_MI">#REF!</definedName>
    <definedName name="_xlnm.Print_Titles" localSheetId="0">'S8.10'!$1:$8</definedName>
    <definedName name="Printer___High_cost">#REF!</definedName>
    <definedName name="Printer___High_num">#REF!</definedName>
    <definedName name="Printer___Low_cost">#REF!</definedName>
    <definedName name="Printer___Low_num">#REF!</definedName>
    <definedName name="Printer___Standard_cost">#REF!</definedName>
    <definedName name="Printer___Standard_num">#REF!</definedName>
    <definedName name="Proj55156">#REF!</definedName>
    <definedName name="Proj55156.">#REF!</definedName>
    <definedName name="prt_diesel_I_y0">#REF!</definedName>
    <definedName name="prt_diesel_I_y1">#REF!</definedName>
    <definedName name="prt_diesel_I_y2">#REF!</definedName>
    <definedName name="prt_diesel_II_y0">#REF!</definedName>
    <definedName name="prt_diesel_II_y1">#REF!</definedName>
    <definedName name="prt_diesel_II_y2">#REF!</definedName>
    <definedName name="prt_diesel_III_y0">#REF!</definedName>
    <definedName name="prt_diesel_III_y1">#REF!</definedName>
    <definedName name="prt_diesel_III_y2">#REF!</definedName>
    <definedName name="prt_hyd_diesel_y0">#REF!</definedName>
    <definedName name="prt_hyd_diesel_y1">#REF!</definedName>
    <definedName name="prt_hyd_diesel_y2">#REF!</definedName>
    <definedName name="prt_system_y0">#REF!</definedName>
    <definedName name="prt_system_y1">#REF!</definedName>
    <definedName name="prt_system_y2">#REF!</definedName>
    <definedName name="RiderJForecast">#REF!</definedName>
    <definedName name="rolling">#REF!</definedName>
    <definedName name="Salesforecastdollars">#REF!</definedName>
    <definedName name="SalesforecastKWh">#REF!</definedName>
    <definedName name="Schedule_11.1">#REF!</definedName>
    <definedName name="Schedule_11.10">#REF!</definedName>
    <definedName name="Schedule_11.11">#REF!</definedName>
    <definedName name="Schedule_11.12">#REF!</definedName>
    <definedName name="Schedule_11.13">#REF!</definedName>
    <definedName name="Schedule_11.14">#REF!</definedName>
    <definedName name="Schedule_11.15">#REF!</definedName>
    <definedName name="Schedule_11.16">#REF!</definedName>
    <definedName name="Schedule_11.17">#REF!</definedName>
    <definedName name="Schedule_11.18">#REF!</definedName>
    <definedName name="Schedule_11.19">#REF!</definedName>
    <definedName name="Schedule_11.2">#REF!</definedName>
    <definedName name="Schedule_11.20">#REF!</definedName>
    <definedName name="Schedule_11.21">#REF!</definedName>
    <definedName name="Schedule_11.22">#REF!</definedName>
    <definedName name="Schedule_11.23">#REF!</definedName>
    <definedName name="Schedule_11.24">#REF!</definedName>
    <definedName name="Schedule_11.25">#REF!</definedName>
    <definedName name="Schedule_11.26">#REF!</definedName>
    <definedName name="Schedule_11.27">#REF!</definedName>
    <definedName name="Schedule_11.28">#REF!</definedName>
    <definedName name="Schedule_11.29">#REF!</definedName>
    <definedName name="Schedule_11.3">#REF!</definedName>
    <definedName name="Schedule_11.4">#REF!</definedName>
    <definedName name="Schedule_11.5">#REF!</definedName>
    <definedName name="Schedule_11.6">#REF!</definedName>
    <definedName name="Schedule_11.7">#REF!</definedName>
    <definedName name="Schedule_11.8">#REF!</definedName>
    <definedName name="Schedule_11.9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#REF!</definedName>
    <definedName name="Schedule6B3">#REF!</definedName>
    <definedName name="Schedule6B4">#REF!</definedName>
    <definedName name="Schedule6B5">#REF!</definedName>
    <definedName name="Schedule7B4">#REF!</definedName>
    <definedName name="Schedule9B2">#REF!</definedName>
    <definedName name="snare">#REF!</definedName>
    <definedName name="snare1">#REF!</definedName>
    <definedName name="Specialized_Hardware">#REF!</definedName>
    <definedName name="SUMMARY">#REF!</definedName>
    <definedName name="Terminals_cost">#REF!</definedName>
    <definedName name="Terminals_num">#REF!</definedName>
    <definedName name="TL_K">#REF!</definedName>
    <definedName name="TOdepall">#REF!</definedName>
    <definedName name="TOforeall">#REF!</definedName>
    <definedName name="Total_Distributed">#REF!</definedName>
    <definedName name="Total_Hardware">#REF!</definedName>
    <definedName name="Total_Mainframe_Costs">#REF!</definedName>
    <definedName name="TOTAL_O_M">#REF!</definedName>
    <definedName name="Total_Standard_Hardware">#REF!</definedName>
    <definedName name="Training_Cost">#REF!</definedName>
    <definedName name="trout1">#REF!</definedName>
    <definedName name="variance">#REF!</definedName>
    <definedName name="Voice___Long_Distance">#REF!</definedName>
    <definedName name="Voice_Lines_cost">#REF!</definedName>
    <definedName name="Voice_Lines_num">#REF!</definedName>
    <definedName name="Voice_Mail_cost">#REF!</definedName>
    <definedName name="Voice_Mail_num">#REF!</definedName>
    <definedName name="Voice_Sets_cost">#REF!</definedName>
    <definedName name="Voice_Sets_num">#REF!</definedName>
    <definedName name="WAN">#REF!</definedName>
    <definedName name="Wek_K">#REF!</definedName>
    <definedName name="xxExistingRiderC">#REF!</definedName>
    <definedName name="xxExistingRiderP">#REF!</definedName>
    <definedName name="xxHR05TOT">#REF!</definedName>
    <definedName name="xxHRGS">#REF!</definedName>
    <definedName name="xxHRLGS">#REF!</definedName>
    <definedName name="xxHRR">#REF!</definedName>
    <definedName name="xxHRSPL">#REF!</definedName>
    <definedName name="xxHRSTL">#REF!</definedName>
    <definedName name="xyrlabel">#REF!</definedName>
    <definedName name="Z_418DF6FE_13EF_11D2_8C37_00A0C92A9A63_.wvu.Rows" hidden="1">#REF!,#REF!,#REF!,#REF!,#REF!,#REF!,#REF!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4" i="1" l="1"/>
  <c r="P44" i="1"/>
  <c r="N44" i="1"/>
  <c r="L44" i="1"/>
  <c r="J44" i="1"/>
  <c r="I44" i="1"/>
  <c r="H44" i="1"/>
  <c r="G44" i="1"/>
  <c r="F44" i="1"/>
  <c r="E44" i="1"/>
  <c r="D44" i="1"/>
  <c r="R40" i="1"/>
  <c r="P40" i="1"/>
  <c r="R36" i="1"/>
  <c r="P36" i="1"/>
  <c r="J36" i="1"/>
  <c r="G36" i="1"/>
  <c r="N38" i="1"/>
  <c r="N40" i="1" s="1"/>
  <c r="L38" i="1"/>
  <c r="L40" i="1" s="1"/>
  <c r="J38" i="1"/>
  <c r="J40" i="1" s="1"/>
  <c r="I38" i="1"/>
  <c r="I40" i="1" s="1"/>
  <c r="H38" i="1"/>
  <c r="H40" i="1" s="1"/>
  <c r="G38" i="1"/>
  <c r="G40" i="1" s="1"/>
  <c r="F36" i="1"/>
  <c r="E38" i="1"/>
  <c r="E40" i="1" s="1"/>
  <c r="D38" i="1"/>
  <c r="D40" i="1" s="1"/>
  <c r="R32" i="1"/>
  <c r="P32" i="1"/>
  <c r="J32" i="1"/>
  <c r="G32" i="1"/>
  <c r="N32" i="1"/>
  <c r="L32" i="1"/>
  <c r="I32" i="1"/>
  <c r="H32" i="1"/>
  <c r="F32" i="1"/>
  <c r="E32" i="1"/>
  <c r="D32" i="1"/>
  <c r="N26" i="1"/>
  <c r="L26" i="1"/>
  <c r="R24" i="1"/>
  <c r="P24" i="1"/>
  <c r="N24" i="1"/>
  <c r="L24" i="1"/>
  <c r="J24" i="1"/>
  <c r="I24" i="1"/>
  <c r="H24" i="1"/>
  <c r="G24" i="1"/>
  <c r="F24" i="1"/>
  <c r="E24" i="1"/>
  <c r="D24" i="1"/>
  <c r="R20" i="1"/>
  <c r="P20" i="1"/>
  <c r="L20" i="1"/>
  <c r="J20" i="1"/>
  <c r="I20" i="1"/>
  <c r="H20" i="1"/>
  <c r="G20" i="1"/>
  <c r="F20" i="1"/>
  <c r="E20" i="1"/>
  <c r="D20" i="1"/>
  <c r="N20" i="1"/>
  <c r="L15" i="1"/>
  <c r="N15" i="1" s="1"/>
  <c r="N16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R14" i="1"/>
  <c r="R16" i="1" s="1"/>
  <c r="P14" i="1"/>
  <c r="P16" i="1" s="1"/>
  <c r="N14" i="1"/>
  <c r="L14" i="1"/>
  <c r="J14" i="1"/>
  <c r="J16" i="1" s="1"/>
  <c r="I14" i="1"/>
  <c r="I16" i="1" s="1"/>
  <c r="H14" i="1"/>
  <c r="H16" i="1" s="1"/>
  <c r="G14" i="1"/>
  <c r="G16" i="1" s="1"/>
  <c r="F14" i="1"/>
  <c r="F16" i="1" s="1"/>
  <c r="E14" i="1"/>
  <c r="E16" i="1" s="1"/>
  <c r="D14" i="1"/>
  <c r="D16" i="1" s="1"/>
  <c r="F38" i="1" l="1"/>
  <c r="F40" i="1" s="1"/>
  <c r="H36" i="1"/>
  <c r="I36" i="1"/>
  <c r="L16" i="1"/>
  <c r="L36" i="1"/>
  <c r="N36" i="1"/>
  <c r="D36" i="1"/>
  <c r="E36" i="1"/>
</calcChain>
</file>

<file path=xl/sharedStrings.xml><?xml version="1.0" encoding="utf-8"?>
<sst xmlns="http://schemas.openxmlformats.org/spreadsheetml/2006/main" count="44" uniqueCount="42">
  <si>
    <t>ATCO Electric Yukon (AEY)</t>
  </si>
  <si>
    <t>2023 - 2024 General Rate Application (GRA)</t>
  </si>
  <si>
    <t>Computation of Allowance for Working Capital</t>
  </si>
  <si>
    <t>($000)</t>
  </si>
  <si>
    <t>Line</t>
  </si>
  <si>
    <t>Cross</t>
  </si>
  <si>
    <t>Actuals</t>
  </si>
  <si>
    <t>Test Period</t>
  </si>
  <si>
    <t>Approved</t>
  </si>
  <si>
    <t>No.</t>
  </si>
  <si>
    <t>Description</t>
  </si>
  <si>
    <t>Ref.</t>
  </si>
  <si>
    <t>Operations and Maintenance</t>
  </si>
  <si>
    <t>S.1.1 L.9</t>
  </si>
  <si>
    <t>Purchase Power</t>
  </si>
  <si>
    <t>Diesel Fuel</t>
  </si>
  <si>
    <t>S.1.1 L.8</t>
  </si>
  <si>
    <t>Property Taxes</t>
  </si>
  <si>
    <t>S.1.1 L.10</t>
  </si>
  <si>
    <t>Net O&amp;M</t>
  </si>
  <si>
    <t>O&amp;M Lag Days</t>
  </si>
  <si>
    <t>Operating Expenses Working Capital</t>
  </si>
  <si>
    <t>Tax Installments</t>
  </si>
  <si>
    <t xml:space="preserve">Income Tax Installment Lag Days </t>
  </si>
  <si>
    <t>Tax Installments Working Capital</t>
  </si>
  <si>
    <t>Income Taxes Receivable (Payable)</t>
  </si>
  <si>
    <t xml:space="preserve">Tax Receivable Lag Days </t>
  </si>
  <si>
    <t>Taxes Payable Working Capital</t>
  </si>
  <si>
    <t>Inventory (Three-Year Average)</t>
  </si>
  <si>
    <t>GST Impact on Working Capital</t>
  </si>
  <si>
    <t>S.8.11 L.36</t>
  </si>
  <si>
    <t>Return - Long Term Debt</t>
  </si>
  <si>
    <t>Combined Long Term Debt Lag Days</t>
  </si>
  <si>
    <t>Long Term Debt Working Capital</t>
  </si>
  <si>
    <t>Return - 50% of Common Equity</t>
  </si>
  <si>
    <t>Dividend Lag Days</t>
  </si>
  <si>
    <t>Common Equity (Dividend) Working Capital</t>
  </si>
  <si>
    <t>Depreciation Lag Days</t>
  </si>
  <si>
    <t>Common Equity (Retained Earnings) Working Capital</t>
  </si>
  <si>
    <t>Net Depreciation</t>
  </si>
  <si>
    <t>Depreciation  Working Capital</t>
  </si>
  <si>
    <t>Working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</si>
</sst>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#,##0\ ;\(#,##0\)"/>
    <numFmt numFmtId="165" formatCode="_-* #,##0.00_-;\-* #,##0.00_-;_-* &quot;-&quot;??_-;_-@_-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 applyProtection="1">
      <alignment horizontal="centerContinuous"/>
      <protection locked="0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164" fontId="3" fillId="0" borderId="0" xfId="0" applyNumberFormat="1" applyFont="1"/>
    <xf numFmtId="41" fontId="3" fillId="0" borderId="0" xfId="0" applyNumberFormat="1" applyFont="1"/>
    <xf numFmtId="164" fontId="3" fillId="0" borderId="0" xfId="1" applyNumberFormat="1" applyFont="1" applyFill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0" fontId="3" fillId="0" borderId="0" xfId="0" applyFont="1" applyAlignment="1">
      <alignment horizontal="right"/>
    </xf>
    <xf numFmtId="38" fontId="3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0E0AE-E771-4415-8890-86D2F2F5E8F0}">
  <sheetPr>
    <pageSetUpPr fitToPage="1"/>
  </sheetPr>
  <dimension ref="A1:AF63"/>
  <sheetViews>
    <sheetView tabSelected="1" view="pageBreakPreview" zoomScale="70" zoomScaleNormal="100" zoomScaleSheetLayoutView="7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W45" sqref="W45"/>
    </sheetView>
  </sheetViews>
  <sheetFormatPr defaultColWidth="8" defaultRowHeight="14" x14ac:dyDescent="0.3"/>
  <cols>
    <col min="1" max="1" width="6" style="4" bestFit="1" customWidth="1"/>
    <col min="2" max="2" width="45" style="4" customWidth="1"/>
    <col min="3" max="3" width="18.54296875" style="4" customWidth="1"/>
    <col min="4" max="4" width="12.81640625" style="4" customWidth="1"/>
    <col min="5" max="5" width="9.1796875" style="4" bestFit="1" customWidth="1"/>
    <col min="6" max="10" width="12.7265625" style="4" customWidth="1"/>
    <col min="11" max="11" width="2" style="4" customWidth="1"/>
    <col min="12" max="12" width="12.7265625" style="4" customWidth="1"/>
    <col min="13" max="13" width="2.453125" style="4" customWidth="1"/>
    <col min="14" max="14" width="12.7265625" style="4" customWidth="1"/>
    <col min="15" max="15" width="2.1796875" style="4" customWidth="1"/>
    <col min="16" max="16" width="12.7265625" style="4" customWidth="1"/>
    <col min="17" max="17" width="2.1796875" style="4" customWidth="1"/>
    <col min="18" max="18" width="12.7265625" style="4" customWidth="1"/>
    <col min="19" max="19" width="2.1796875" style="4" customWidth="1"/>
    <col min="20" max="20" width="9.1796875" style="4" bestFit="1" customWidth="1"/>
    <col min="21" max="24" width="8.81640625" style="4" bestFit="1" customWidth="1"/>
    <col min="25" max="27" width="10.1796875" style="4" bestFit="1" customWidth="1"/>
    <col min="28" max="32" width="3" style="4" bestFit="1" customWidth="1"/>
    <col min="33" max="16384" width="8" style="4"/>
  </cols>
  <sheetData>
    <row r="1" spans="1:32" s="3" customFormat="1" x14ac:dyDescent="0.3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"/>
    </row>
    <row r="2" spans="1:32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"/>
    </row>
    <row r="3" spans="1:32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</row>
    <row r="4" spans="1:32" x14ac:dyDescent="0.3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5"/>
    </row>
    <row r="5" spans="1:32" x14ac:dyDescent="0.3">
      <c r="A5" s="20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5"/>
    </row>
    <row r="6" spans="1:32" x14ac:dyDescent="0.3">
      <c r="A6" s="5"/>
      <c r="B6" s="5"/>
      <c r="C6" s="5"/>
      <c r="D6" s="5"/>
      <c r="P6" s="5"/>
      <c r="R6" s="5"/>
      <c r="S6" s="5"/>
    </row>
    <row r="7" spans="1:32" x14ac:dyDescent="0.3">
      <c r="A7" s="5" t="s">
        <v>4</v>
      </c>
      <c r="B7" s="5"/>
      <c r="C7" s="5" t="s">
        <v>5</v>
      </c>
      <c r="D7" s="18" t="s">
        <v>6</v>
      </c>
      <c r="E7" s="18"/>
      <c r="F7" s="18"/>
      <c r="G7" s="18"/>
      <c r="H7" s="18"/>
      <c r="I7" s="18"/>
      <c r="J7" s="18"/>
      <c r="K7" s="5"/>
      <c r="L7" s="19" t="s">
        <v>7</v>
      </c>
      <c r="M7" s="19"/>
      <c r="N7" s="19"/>
      <c r="O7" s="5"/>
      <c r="P7" s="18" t="s">
        <v>8</v>
      </c>
      <c r="Q7" s="18"/>
      <c r="R7" s="18"/>
      <c r="S7" s="5"/>
    </row>
    <row r="8" spans="1:32" x14ac:dyDescent="0.3">
      <c r="A8" s="6" t="s">
        <v>9</v>
      </c>
      <c r="B8" s="6" t="s">
        <v>10</v>
      </c>
      <c r="C8" s="6" t="s">
        <v>11</v>
      </c>
      <c r="D8" s="6">
        <v>2016</v>
      </c>
      <c r="E8" s="6">
        <v>2017</v>
      </c>
      <c r="F8" s="6">
        <v>2018</v>
      </c>
      <c r="G8" s="6">
        <v>2019</v>
      </c>
      <c r="H8" s="6">
        <v>2020</v>
      </c>
      <c r="I8" s="6">
        <v>2021</v>
      </c>
      <c r="J8" s="6">
        <v>2022</v>
      </c>
      <c r="K8" s="5"/>
      <c r="L8" s="7">
        <v>2023</v>
      </c>
      <c r="M8" s="7"/>
      <c r="N8" s="7">
        <v>2024</v>
      </c>
      <c r="O8" s="5"/>
      <c r="P8" s="6">
        <v>2016</v>
      </c>
      <c r="Q8" s="5"/>
      <c r="R8" s="6">
        <v>2017</v>
      </c>
      <c r="S8" s="5"/>
      <c r="U8" s="6"/>
      <c r="V8" s="6"/>
      <c r="W8" s="6"/>
      <c r="X8" s="6"/>
      <c r="Y8" s="6"/>
      <c r="Z8" s="6"/>
      <c r="AA8" s="6"/>
    </row>
    <row r="10" spans="1:32" x14ac:dyDescent="0.3">
      <c r="A10" s="8">
        <v>1</v>
      </c>
      <c r="B10" s="9" t="s">
        <v>12</v>
      </c>
      <c r="C10" s="8" t="s">
        <v>13</v>
      </c>
      <c r="D10" s="10">
        <v>11140.84943</v>
      </c>
      <c r="E10" s="10">
        <v>11883.974000685488</v>
      </c>
      <c r="F10" s="10">
        <v>11113.915819475989</v>
      </c>
      <c r="G10" s="10">
        <v>11103.850865699955</v>
      </c>
      <c r="H10" s="10">
        <v>11965.641386777039</v>
      </c>
      <c r="I10" s="10">
        <v>13813.570635673899</v>
      </c>
      <c r="J10" s="10">
        <v>14794.13415</v>
      </c>
      <c r="K10" s="10"/>
      <c r="L10" s="10">
        <v>14609</v>
      </c>
      <c r="M10" s="10"/>
      <c r="N10" s="10">
        <v>14862.82</v>
      </c>
      <c r="O10" s="10"/>
      <c r="P10" s="10">
        <v>11630.415192752958</v>
      </c>
      <c r="Q10" s="10"/>
      <c r="R10" s="10">
        <v>11754.466891109798</v>
      </c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x14ac:dyDescent="0.3">
      <c r="A11" s="8">
        <f t="shared" ref="A11:A46" si="0">A10+1</f>
        <v>2</v>
      </c>
      <c r="B11" s="4" t="s">
        <v>14</v>
      </c>
      <c r="C11" s="8"/>
      <c r="D11" s="10">
        <v>25135.14184</v>
      </c>
      <c r="E11" s="10">
        <v>27524.241628253363</v>
      </c>
      <c r="F11" s="10">
        <v>27674.17420373291</v>
      </c>
      <c r="G11" s="10">
        <v>27419.185664299992</v>
      </c>
      <c r="H11" s="10">
        <v>28825.115743222974</v>
      </c>
      <c r="I11" s="10">
        <v>29432.118991393905</v>
      </c>
      <c r="J11" s="11">
        <v>29498.413463866669</v>
      </c>
      <c r="K11" s="10"/>
      <c r="L11" s="10">
        <v>29778.036920434071</v>
      </c>
      <c r="M11" s="10"/>
      <c r="N11" s="10">
        <v>30960.842820374914</v>
      </c>
      <c r="O11" s="10"/>
      <c r="P11" s="10">
        <v>25228.516184490061</v>
      </c>
      <c r="Q11" s="10"/>
      <c r="R11" s="10">
        <v>26403.710743274452</v>
      </c>
      <c r="S11" s="12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x14ac:dyDescent="0.3">
      <c r="A12" s="8">
        <f t="shared" si="0"/>
        <v>3</v>
      </c>
      <c r="B12" s="4" t="s">
        <v>15</v>
      </c>
      <c r="C12" s="8" t="s">
        <v>16</v>
      </c>
      <c r="D12" s="10">
        <v>5363.4058500000001</v>
      </c>
      <c r="E12" s="10">
        <v>5570.9436799999994</v>
      </c>
      <c r="F12" s="10">
        <v>5402.8081500000008</v>
      </c>
      <c r="G12" s="10">
        <v>5431.7756200000003</v>
      </c>
      <c r="H12" s="10">
        <v>5708.62745</v>
      </c>
      <c r="I12" s="10">
        <v>5352.7430700000004</v>
      </c>
      <c r="J12" s="10">
        <v>5766.4192999999996</v>
      </c>
      <c r="K12" s="10"/>
      <c r="L12" s="10">
        <v>9180.7313510468011</v>
      </c>
      <c r="M12" s="10"/>
      <c r="N12" s="10">
        <v>9022.9838795776323</v>
      </c>
      <c r="O12" s="10"/>
      <c r="P12" s="10">
        <v>5256.7773279867424</v>
      </c>
      <c r="Q12" s="10"/>
      <c r="R12" s="10">
        <v>5333.5660769584301</v>
      </c>
      <c r="S12" s="12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x14ac:dyDescent="0.3">
      <c r="A13" s="8">
        <f t="shared" si="0"/>
        <v>4</v>
      </c>
      <c r="B13" s="4" t="s">
        <v>17</v>
      </c>
      <c r="C13" s="8" t="s">
        <v>18</v>
      </c>
      <c r="D13" s="13">
        <v>252.89589999999998</v>
      </c>
      <c r="E13" s="13">
        <v>253.10735</v>
      </c>
      <c r="F13" s="13">
        <v>263.73296999999997</v>
      </c>
      <c r="G13" s="13">
        <v>276.62574000000001</v>
      </c>
      <c r="H13" s="13">
        <v>276.76428999999996</v>
      </c>
      <c r="I13" s="13">
        <v>267.23536999999999</v>
      </c>
      <c r="J13" s="13">
        <v>274.74583999999999</v>
      </c>
      <c r="K13" s="10"/>
      <c r="L13" s="13">
        <v>285.18618192000002</v>
      </c>
      <c r="M13" s="10"/>
      <c r="N13" s="13">
        <v>292.31583646799999</v>
      </c>
      <c r="O13" s="10"/>
      <c r="P13" s="13">
        <v>261.702518</v>
      </c>
      <c r="Q13" s="10"/>
      <c r="R13" s="13">
        <v>267.45997339600001</v>
      </c>
      <c r="S13" s="10"/>
    </row>
    <row r="14" spans="1:32" x14ac:dyDescent="0.3">
      <c r="A14" s="8">
        <f t="shared" si="0"/>
        <v>5</v>
      </c>
      <c r="B14" s="4" t="s">
        <v>19</v>
      </c>
      <c r="C14" s="8"/>
      <c r="D14" s="10">
        <f t="shared" ref="D14:I14" si="1">SUM(D10:D13)</f>
        <v>41892.293020000005</v>
      </c>
      <c r="E14" s="10">
        <f t="shared" si="1"/>
        <v>45232.266658938846</v>
      </c>
      <c r="F14" s="10">
        <f t="shared" si="1"/>
        <v>44454.631143208899</v>
      </c>
      <c r="G14" s="10">
        <f t="shared" si="1"/>
        <v>44231.43788999995</v>
      </c>
      <c r="H14" s="10">
        <f t="shared" si="1"/>
        <v>46776.148870000012</v>
      </c>
      <c r="I14" s="10">
        <f t="shared" si="1"/>
        <v>48865.668067067811</v>
      </c>
      <c r="J14" s="10">
        <f>SUM(J10:J13)</f>
        <v>50333.712753866675</v>
      </c>
      <c r="K14" s="10"/>
      <c r="L14" s="10">
        <f>SUM(L10:L13)</f>
        <v>53852.954453400867</v>
      </c>
      <c r="M14" s="10"/>
      <c r="N14" s="10">
        <f>SUM(N10:N13)</f>
        <v>55138.962536420542</v>
      </c>
      <c r="O14" s="10"/>
      <c r="P14" s="10">
        <f>SUM(P10:P13)</f>
        <v>42377.411223229756</v>
      </c>
      <c r="Q14" s="10"/>
      <c r="R14" s="10">
        <f>SUM(R10:R13)</f>
        <v>43759.203684738677</v>
      </c>
      <c r="S14" s="10"/>
      <c r="T14" s="11"/>
      <c r="U14" s="10"/>
      <c r="V14" s="10"/>
      <c r="W14" s="10"/>
    </row>
    <row r="15" spans="1:32" x14ac:dyDescent="0.3">
      <c r="A15" s="8">
        <f t="shared" si="0"/>
        <v>6</v>
      </c>
      <c r="B15" s="4" t="s">
        <v>20</v>
      </c>
      <c r="C15" s="8"/>
      <c r="D15" s="10">
        <v>4.1585765049261383</v>
      </c>
      <c r="E15" s="10">
        <v>4.1585765049261383</v>
      </c>
      <c r="F15" s="10">
        <v>4.1585765049261383</v>
      </c>
      <c r="G15" s="10">
        <v>4.1585765049261383</v>
      </c>
      <c r="H15" s="10">
        <v>4.1585765049261383</v>
      </c>
      <c r="I15" s="10">
        <v>4.1585765049261383</v>
      </c>
      <c r="J15" s="10">
        <v>4.1585765049261383</v>
      </c>
      <c r="K15" s="10"/>
      <c r="L15" s="10">
        <f>J15</f>
        <v>4.1585765049261383</v>
      </c>
      <c r="M15" s="10"/>
      <c r="N15" s="10">
        <f>L15</f>
        <v>4.1585765049261383</v>
      </c>
      <c r="O15" s="10"/>
      <c r="P15" s="10">
        <v>4.1585765049261383</v>
      </c>
      <c r="Q15" s="10"/>
      <c r="R15" s="10">
        <v>4.1585765049261383</v>
      </c>
      <c r="S15" s="10"/>
    </row>
    <row r="16" spans="1:32" x14ac:dyDescent="0.3">
      <c r="A16" s="8">
        <f t="shared" si="0"/>
        <v>7</v>
      </c>
      <c r="B16" s="4" t="s">
        <v>21</v>
      </c>
      <c r="C16" s="8"/>
      <c r="D16" s="14">
        <f>D15/365*D14</f>
        <v>477.29398764507744</v>
      </c>
      <c r="E16" s="14">
        <f t="shared" ref="E16:J16" si="2">E15/365*E14</f>
        <v>515.34751066415618</v>
      </c>
      <c r="F16" s="14">
        <f t="shared" si="2"/>
        <v>506.48762906111318</v>
      </c>
      <c r="G16" s="14">
        <f>G15/365*G14</f>
        <v>503.94470791357139</v>
      </c>
      <c r="H16" s="14">
        <f t="shared" si="2"/>
        <v>532.93751693619004</v>
      </c>
      <c r="I16" s="14">
        <f t="shared" si="2"/>
        <v>556.74416197596622</v>
      </c>
      <c r="J16" s="14">
        <f t="shared" si="2"/>
        <v>573.47012401077006</v>
      </c>
      <c r="K16" s="10"/>
      <c r="L16" s="14">
        <f>L15/365*L14</f>
        <v>613.56611263224738</v>
      </c>
      <c r="M16" s="10"/>
      <c r="N16" s="14">
        <f>N15/365*N14</f>
        <v>628.21806605468771</v>
      </c>
      <c r="O16" s="10"/>
      <c r="P16" s="14">
        <f>P15/365*P14</f>
        <v>482.82111411648356</v>
      </c>
      <c r="Q16" s="10"/>
      <c r="R16" s="14">
        <f>R15/365*R14</f>
        <v>498.56437347296315</v>
      </c>
      <c r="S16" s="10"/>
      <c r="U16" s="10"/>
    </row>
    <row r="17" spans="1:19" x14ac:dyDescent="0.3">
      <c r="A17" s="8">
        <f t="shared" si="0"/>
        <v>8</v>
      </c>
      <c r="C17" s="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3">
      <c r="A18" s="8">
        <f t="shared" si="0"/>
        <v>9</v>
      </c>
      <c r="B18" s="4" t="s">
        <v>22</v>
      </c>
      <c r="C18" s="8"/>
      <c r="D18" s="10">
        <v>0</v>
      </c>
      <c r="E18" s="10">
        <v>0</v>
      </c>
      <c r="F18" s="10">
        <v>0</v>
      </c>
      <c r="G18" s="10">
        <v>0</v>
      </c>
      <c r="H18" s="10">
        <v>-257</v>
      </c>
      <c r="I18" s="10">
        <v>-1877</v>
      </c>
      <c r="J18" s="10">
        <v>-764</v>
      </c>
      <c r="K18" s="10"/>
      <c r="L18" s="10">
        <v>-217.5</v>
      </c>
      <c r="M18" s="10"/>
      <c r="N18" s="10">
        <v>-1134</v>
      </c>
      <c r="O18" s="10"/>
      <c r="P18" s="10">
        <v>0</v>
      </c>
      <c r="Q18" s="10"/>
      <c r="R18" s="10">
        <v>0</v>
      </c>
      <c r="S18" s="10"/>
    </row>
    <row r="19" spans="1:19" x14ac:dyDescent="0.3">
      <c r="A19" s="8">
        <f t="shared" si="0"/>
        <v>10</v>
      </c>
      <c r="B19" s="4" t="s">
        <v>23</v>
      </c>
      <c r="C19" s="8"/>
      <c r="D19" s="10">
        <v>22</v>
      </c>
      <c r="E19" s="10">
        <v>22</v>
      </c>
      <c r="F19" s="10">
        <v>22</v>
      </c>
      <c r="G19" s="10">
        <v>22</v>
      </c>
      <c r="H19" s="10">
        <v>22</v>
      </c>
      <c r="I19" s="10">
        <v>22</v>
      </c>
      <c r="J19" s="10">
        <v>22</v>
      </c>
      <c r="K19" s="10"/>
      <c r="L19" s="10">
        <v>22</v>
      </c>
      <c r="M19" s="10"/>
      <c r="N19" s="10">
        <v>22</v>
      </c>
      <c r="O19" s="10"/>
      <c r="P19" s="10">
        <v>22</v>
      </c>
      <c r="Q19" s="10"/>
      <c r="R19" s="10">
        <v>22</v>
      </c>
      <c r="S19" s="10"/>
    </row>
    <row r="20" spans="1:19" x14ac:dyDescent="0.3">
      <c r="A20" s="8">
        <f t="shared" si="0"/>
        <v>11</v>
      </c>
      <c r="B20" s="4" t="s">
        <v>24</v>
      </c>
      <c r="C20" s="8"/>
      <c r="D20" s="14">
        <f t="shared" ref="D20:J20" si="3">D19/365*D18</f>
        <v>0</v>
      </c>
      <c r="E20" s="14">
        <f t="shared" si="3"/>
        <v>0</v>
      </c>
      <c r="F20" s="14">
        <f t="shared" si="3"/>
        <v>0</v>
      </c>
      <c r="G20" s="14">
        <f t="shared" si="3"/>
        <v>0</v>
      </c>
      <c r="H20" s="14">
        <f t="shared" si="3"/>
        <v>-15.490410958904111</v>
      </c>
      <c r="I20" s="14">
        <f>I19/365*I18</f>
        <v>-113.13424657534247</v>
      </c>
      <c r="J20" s="14">
        <f t="shared" si="3"/>
        <v>-46.049315068493151</v>
      </c>
      <c r="K20" s="10"/>
      <c r="L20" s="14">
        <f>L19/365*L18</f>
        <v>-13.109589041095891</v>
      </c>
      <c r="M20" s="10"/>
      <c r="N20" s="14">
        <f>N19/365*N18</f>
        <v>-68.350684931506848</v>
      </c>
      <c r="O20" s="10"/>
      <c r="P20" s="14">
        <f>P19/365*P18</f>
        <v>0</v>
      </c>
      <c r="Q20" s="10"/>
      <c r="R20" s="14">
        <f>R19/365*R18</f>
        <v>0</v>
      </c>
      <c r="S20" s="10"/>
    </row>
    <row r="21" spans="1:19" x14ac:dyDescent="0.3">
      <c r="A21" s="8">
        <f t="shared" si="0"/>
        <v>12</v>
      </c>
      <c r="C21" s="8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4.25" customHeight="1" x14ac:dyDescent="0.3">
      <c r="A22" s="8">
        <f t="shared" si="0"/>
        <v>13</v>
      </c>
      <c r="B22" s="4" t="s">
        <v>25</v>
      </c>
      <c r="C22" s="8"/>
      <c r="D22" s="12">
        <v>0</v>
      </c>
      <c r="E22" s="12">
        <v>0</v>
      </c>
      <c r="F22" s="12">
        <v>0</v>
      </c>
      <c r="G22" s="12">
        <v>-267.64299999999997</v>
      </c>
      <c r="H22" s="12">
        <v>-776.35612999999898</v>
      </c>
      <c r="I22" s="12">
        <v>65.026649999998511</v>
      </c>
      <c r="J22" s="12">
        <v>722.05104000000279</v>
      </c>
      <c r="K22" s="12"/>
      <c r="L22" s="12">
        <v>2044.81</v>
      </c>
      <c r="M22" s="12"/>
      <c r="N22" s="12">
        <v>0</v>
      </c>
      <c r="O22" s="12"/>
      <c r="P22" s="12">
        <v>0</v>
      </c>
      <c r="Q22" s="12"/>
      <c r="R22" s="12">
        <v>0</v>
      </c>
      <c r="S22" s="10"/>
    </row>
    <row r="23" spans="1:19" x14ac:dyDescent="0.3">
      <c r="A23" s="8">
        <f t="shared" si="0"/>
        <v>14</v>
      </c>
      <c r="B23" s="4" t="s">
        <v>26</v>
      </c>
      <c r="C23" s="8"/>
      <c r="D23" s="10">
        <v>204</v>
      </c>
      <c r="E23" s="10">
        <v>204</v>
      </c>
      <c r="F23" s="10">
        <v>204</v>
      </c>
      <c r="G23" s="10">
        <v>204</v>
      </c>
      <c r="H23" s="10">
        <v>204</v>
      </c>
      <c r="I23" s="10">
        <v>204</v>
      </c>
      <c r="J23" s="10">
        <v>204</v>
      </c>
      <c r="K23" s="10"/>
      <c r="L23" s="10">
        <v>204</v>
      </c>
      <c r="M23" s="10"/>
      <c r="N23" s="10">
        <v>204</v>
      </c>
      <c r="O23" s="10"/>
      <c r="P23" s="10">
        <v>204</v>
      </c>
      <c r="Q23" s="10"/>
      <c r="R23" s="10">
        <v>204</v>
      </c>
      <c r="S23" s="10"/>
    </row>
    <row r="24" spans="1:19" x14ac:dyDescent="0.3">
      <c r="A24" s="8">
        <f t="shared" si="0"/>
        <v>15</v>
      </c>
      <c r="B24" s="4" t="s">
        <v>27</v>
      </c>
      <c r="C24" s="8"/>
      <c r="D24" s="14">
        <f t="shared" ref="D24:J24" si="4">D23/365*D22</f>
        <v>0</v>
      </c>
      <c r="E24" s="14">
        <f t="shared" si="4"/>
        <v>0</v>
      </c>
      <c r="F24" s="14">
        <f t="shared" si="4"/>
        <v>0</v>
      </c>
      <c r="G24" s="14">
        <f t="shared" si="4"/>
        <v>-149.58677260273973</v>
      </c>
      <c r="H24" s="14">
        <f t="shared" si="4"/>
        <v>-433.90863156164329</v>
      </c>
      <c r="I24" s="14">
        <f t="shared" si="4"/>
        <v>36.343661917807388</v>
      </c>
      <c r="J24" s="14">
        <f t="shared" si="4"/>
        <v>403.55729358904267</v>
      </c>
      <c r="K24" s="10"/>
      <c r="L24" s="14">
        <f>L23/365*L22</f>
        <v>1142.8527123287672</v>
      </c>
      <c r="M24" s="10"/>
      <c r="N24" s="14">
        <f>N23/365*N22</f>
        <v>0</v>
      </c>
      <c r="O24" s="10"/>
      <c r="P24" s="14">
        <f>P23/365*P22</f>
        <v>0</v>
      </c>
      <c r="Q24" s="10"/>
      <c r="R24" s="14">
        <f>R23/365*R22</f>
        <v>0</v>
      </c>
      <c r="S24" s="10"/>
    </row>
    <row r="25" spans="1:19" x14ac:dyDescent="0.3">
      <c r="A25" s="8">
        <f t="shared" si="0"/>
        <v>16</v>
      </c>
      <c r="C25" s="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x14ac:dyDescent="0.3">
      <c r="A26" s="8">
        <f t="shared" si="0"/>
        <v>17</v>
      </c>
      <c r="B26" s="4" t="s">
        <v>28</v>
      </c>
      <c r="C26" s="8"/>
      <c r="D26" s="10">
        <v>2174.6889379333334</v>
      </c>
      <c r="E26" s="10">
        <v>2215.0222712666668</v>
      </c>
      <c r="F26" s="10">
        <v>2385.8556045999999</v>
      </c>
      <c r="G26" s="10">
        <v>2458.3333333333335</v>
      </c>
      <c r="H26" s="10">
        <v>2565.3333333333335</v>
      </c>
      <c r="I26" s="10">
        <v>2583.5844099999981</v>
      </c>
      <c r="J26" s="10">
        <v>3102.1143766666701</v>
      </c>
      <c r="K26" s="10"/>
      <c r="L26" s="10">
        <f>AVERAGE(H26:J26)</f>
        <v>2750.3440400000004</v>
      </c>
      <c r="M26" s="10"/>
      <c r="N26" s="10">
        <f>AVERAGE(I26:J26,L26)</f>
        <v>2812.0142755555557</v>
      </c>
      <c r="O26" s="10"/>
      <c r="P26" s="10">
        <v>2123</v>
      </c>
      <c r="Q26" s="10"/>
      <c r="R26" s="10">
        <v>2123</v>
      </c>
      <c r="S26" s="10"/>
    </row>
    <row r="27" spans="1:19" x14ac:dyDescent="0.3">
      <c r="A27" s="8">
        <f t="shared" si="0"/>
        <v>18</v>
      </c>
      <c r="C27" s="8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x14ac:dyDescent="0.3">
      <c r="A28" s="8">
        <f t="shared" si="0"/>
        <v>19</v>
      </c>
      <c r="B28" s="4" t="s">
        <v>29</v>
      </c>
      <c r="C28" s="8" t="s">
        <v>30</v>
      </c>
      <c r="D28" s="13">
        <v>150.62747660086535</v>
      </c>
      <c r="E28" s="13">
        <v>130.27168485777878</v>
      </c>
      <c r="F28" s="13">
        <v>124.31877769755516</v>
      </c>
      <c r="G28" s="13">
        <v>129.84886641731174</v>
      </c>
      <c r="H28" s="13">
        <v>158.87073334768826</v>
      </c>
      <c r="I28" s="13">
        <v>169.57949383412173</v>
      </c>
      <c r="J28" s="13">
        <v>181.75554640353124</v>
      </c>
      <c r="K28" s="10"/>
      <c r="L28" s="13">
        <v>147.14502649273672</v>
      </c>
      <c r="M28" s="10"/>
      <c r="N28" s="13">
        <v>183.11140905947744</v>
      </c>
      <c r="O28" s="10"/>
      <c r="P28" s="13">
        <v>134.48057239687006</v>
      </c>
      <c r="Q28" s="10"/>
      <c r="R28" s="13">
        <v>129.11510804992412</v>
      </c>
      <c r="S28" s="10"/>
    </row>
    <row r="29" spans="1:19" x14ac:dyDescent="0.3">
      <c r="A29" s="8">
        <f t="shared" si="0"/>
        <v>20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x14ac:dyDescent="0.3">
      <c r="A30" s="8">
        <f t="shared" si="0"/>
        <v>21</v>
      </c>
      <c r="B30" s="4" t="s">
        <v>31</v>
      </c>
      <c r="D30" s="10">
        <v>3182</v>
      </c>
      <c r="E30" s="10">
        <v>3191</v>
      </c>
      <c r="F30" s="10">
        <v>3200</v>
      </c>
      <c r="G30" s="10">
        <v>3131.5499004353692</v>
      </c>
      <c r="H30" s="10">
        <v>3002.2706311909656</v>
      </c>
      <c r="I30" s="10">
        <v>2998.752501189781</v>
      </c>
      <c r="J30" s="10">
        <v>3136.1156338042588</v>
      </c>
      <c r="K30" s="10"/>
      <c r="L30" s="10">
        <v>3455.0158961667535</v>
      </c>
      <c r="M30" s="10"/>
      <c r="N30" s="10">
        <v>3692.881656645503</v>
      </c>
      <c r="O30" s="10"/>
      <c r="P30" s="10">
        <v>3234.5328719415702</v>
      </c>
      <c r="Q30" s="10"/>
      <c r="R30" s="10">
        <v>3319.1884512144893</v>
      </c>
      <c r="S30" s="10"/>
    </row>
    <row r="31" spans="1:19" x14ac:dyDescent="0.3">
      <c r="A31" s="8">
        <f t="shared" si="0"/>
        <v>22</v>
      </c>
      <c r="B31" s="4" t="s">
        <v>32</v>
      </c>
      <c r="D31" s="10">
        <v>-52</v>
      </c>
      <c r="E31" s="10">
        <v>-52</v>
      </c>
      <c r="F31" s="10">
        <v>-52</v>
      </c>
      <c r="G31" s="10">
        <v>-52</v>
      </c>
      <c r="H31" s="10">
        <v>-52</v>
      </c>
      <c r="I31" s="10">
        <v>-52</v>
      </c>
      <c r="J31" s="10">
        <v>-52</v>
      </c>
      <c r="K31" s="10"/>
      <c r="L31" s="10">
        <v>-52</v>
      </c>
      <c r="M31" s="10"/>
      <c r="N31" s="10">
        <v>-52</v>
      </c>
      <c r="O31" s="10"/>
      <c r="P31" s="10">
        <v>-52</v>
      </c>
      <c r="Q31" s="10"/>
      <c r="R31" s="10">
        <v>-52</v>
      </c>
      <c r="S31" s="10"/>
    </row>
    <row r="32" spans="1:19" x14ac:dyDescent="0.3">
      <c r="A32" s="8">
        <f t="shared" si="0"/>
        <v>23</v>
      </c>
      <c r="B32" s="4" t="s">
        <v>33</v>
      </c>
      <c r="D32" s="14">
        <f t="shared" ref="D32:J32" si="5">D31/365*D30</f>
        <v>-453.32602739726025</v>
      </c>
      <c r="E32" s="14">
        <f t="shared" si="5"/>
        <v>-454.60821917808221</v>
      </c>
      <c r="F32" s="14">
        <f t="shared" si="5"/>
        <v>-455.89041095890411</v>
      </c>
      <c r="G32" s="14">
        <f t="shared" si="5"/>
        <v>-446.13861595243617</v>
      </c>
      <c r="H32" s="14">
        <f t="shared" si="5"/>
        <v>-427.72074745734301</v>
      </c>
      <c r="I32" s="14">
        <f t="shared" si="5"/>
        <v>-427.21953441607837</v>
      </c>
      <c r="J32" s="14">
        <f t="shared" si="5"/>
        <v>-446.78907659677111</v>
      </c>
      <c r="K32" s="10"/>
      <c r="L32" s="14">
        <f>L31/365*L30</f>
        <v>-492.22144274156489</v>
      </c>
      <c r="M32" s="10"/>
      <c r="N32" s="14">
        <f>N31/365*N30</f>
        <v>-526.10916752209903</v>
      </c>
      <c r="O32" s="10"/>
      <c r="P32" s="14">
        <f>P31/365*P30</f>
        <v>-460.81016257797711</v>
      </c>
      <c r="Q32" s="10"/>
      <c r="R32" s="14">
        <f>R31/365*R30</f>
        <v>-472.87068346069435</v>
      </c>
      <c r="S32" s="10"/>
    </row>
    <row r="33" spans="1:19" x14ac:dyDescent="0.3">
      <c r="A33" s="8">
        <f t="shared" si="0"/>
        <v>24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x14ac:dyDescent="0.3">
      <c r="A34" s="8">
        <f t="shared" si="0"/>
        <v>25</v>
      </c>
      <c r="B34" s="4" t="s">
        <v>34</v>
      </c>
      <c r="D34" s="10">
        <v>2048.9750899999999</v>
      </c>
      <c r="E34" s="10">
        <v>2608.7778900000085</v>
      </c>
      <c r="F34" s="10">
        <v>2644.8183999999965</v>
      </c>
      <c r="G34" s="10">
        <v>2757.1070447823295</v>
      </c>
      <c r="H34" s="10">
        <v>2790.7021044045132</v>
      </c>
      <c r="I34" s="10">
        <v>2614.6634444051087</v>
      </c>
      <c r="J34" s="10">
        <v>2651.7231607441745</v>
      </c>
      <c r="K34" s="10"/>
      <c r="L34" s="10">
        <v>2422.8565282063018</v>
      </c>
      <c r="M34" s="10"/>
      <c r="N34" s="10">
        <v>2704.3619821041016</v>
      </c>
      <c r="O34" s="10"/>
      <c r="P34" s="10">
        <v>1776.2285640292148</v>
      </c>
      <c r="Q34" s="10"/>
      <c r="R34" s="10">
        <v>1886.0957743927554</v>
      </c>
      <c r="S34" s="10"/>
    </row>
    <row r="35" spans="1:19" x14ac:dyDescent="0.3">
      <c r="A35" s="8">
        <f t="shared" si="0"/>
        <v>26</v>
      </c>
      <c r="B35" s="4" t="s">
        <v>35</v>
      </c>
      <c r="D35" s="12">
        <v>-4</v>
      </c>
      <c r="E35" s="12">
        <v>-4</v>
      </c>
      <c r="F35" s="12">
        <v>-4</v>
      </c>
      <c r="G35" s="12">
        <v>-4</v>
      </c>
      <c r="H35" s="12">
        <v>-4</v>
      </c>
      <c r="I35" s="12">
        <v>-4</v>
      </c>
      <c r="J35" s="12">
        <v>-4</v>
      </c>
      <c r="K35" s="12"/>
      <c r="L35" s="12">
        <v>-4</v>
      </c>
      <c r="M35" s="12"/>
      <c r="N35" s="12">
        <v>-4</v>
      </c>
      <c r="O35" s="12"/>
      <c r="P35" s="12">
        <v>-4</v>
      </c>
      <c r="Q35" s="12"/>
      <c r="R35" s="12">
        <v>-4</v>
      </c>
      <c r="S35" s="12"/>
    </row>
    <row r="36" spans="1:19" x14ac:dyDescent="0.3">
      <c r="A36" s="8">
        <f t="shared" si="0"/>
        <v>27</v>
      </c>
      <c r="B36" s="4" t="s">
        <v>36</v>
      </c>
      <c r="D36" s="14">
        <f t="shared" ref="D36:J36" si="6">D35/365*D34</f>
        <v>-22.454521534246574</v>
      </c>
      <c r="E36" s="14">
        <f t="shared" si="6"/>
        <v>-28.589346739726121</v>
      </c>
      <c r="F36" s="14">
        <f t="shared" si="6"/>
        <v>-28.984311232876674</v>
      </c>
      <c r="G36" s="14">
        <f t="shared" si="6"/>
        <v>-30.214871723641966</v>
      </c>
      <c r="H36" s="14">
        <f t="shared" si="6"/>
        <v>-30.583036760597405</v>
      </c>
      <c r="I36" s="14">
        <f t="shared" si="6"/>
        <v>-28.653845966083384</v>
      </c>
      <c r="J36" s="14">
        <f t="shared" si="6"/>
        <v>-29.059979843771774</v>
      </c>
      <c r="K36" s="10"/>
      <c r="L36" s="14">
        <f>L35/365*L34</f>
        <v>-26.551852363904679</v>
      </c>
      <c r="M36" s="10"/>
      <c r="N36" s="14">
        <f>N35/365*N34</f>
        <v>-29.636843639497005</v>
      </c>
      <c r="O36" s="10"/>
      <c r="P36" s="14">
        <f>P35/365*P34</f>
        <v>-19.465518509909202</v>
      </c>
      <c r="Q36" s="10"/>
      <c r="R36" s="14">
        <f>R35/365*R34</f>
        <v>-20.669542733071292</v>
      </c>
      <c r="S36" s="10"/>
    </row>
    <row r="37" spans="1:19" ht="7.5" customHeight="1" x14ac:dyDescent="0.3">
      <c r="A37" s="8">
        <f t="shared" si="0"/>
        <v>28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x14ac:dyDescent="0.3">
      <c r="A38" s="8">
        <f t="shared" si="0"/>
        <v>29</v>
      </c>
      <c r="B38" s="4" t="s">
        <v>34</v>
      </c>
      <c r="D38" s="10">
        <f t="shared" ref="D38:J38" si="7">D34</f>
        <v>2048.9750899999999</v>
      </c>
      <c r="E38" s="10">
        <f t="shared" si="7"/>
        <v>2608.7778900000085</v>
      </c>
      <c r="F38" s="10">
        <f t="shared" si="7"/>
        <v>2644.8183999999965</v>
      </c>
      <c r="G38" s="10">
        <f t="shared" si="7"/>
        <v>2757.1070447823295</v>
      </c>
      <c r="H38" s="10">
        <f t="shared" si="7"/>
        <v>2790.7021044045132</v>
      </c>
      <c r="I38" s="10">
        <f t="shared" si="7"/>
        <v>2614.6634444051087</v>
      </c>
      <c r="J38" s="10">
        <f t="shared" si="7"/>
        <v>2651.7231607441745</v>
      </c>
      <c r="K38" s="10"/>
      <c r="L38" s="10">
        <f>L34</f>
        <v>2422.8565282063018</v>
      </c>
      <c r="M38" s="10"/>
      <c r="N38" s="10">
        <f>N34</f>
        <v>2704.3619821041016</v>
      </c>
      <c r="O38" s="10"/>
      <c r="P38" s="10">
        <v>1776.2285640292148</v>
      </c>
      <c r="Q38" s="10"/>
      <c r="R38" s="10">
        <v>1886.0957743927554</v>
      </c>
      <c r="S38" s="10"/>
    </row>
    <row r="39" spans="1:19" x14ac:dyDescent="0.3">
      <c r="A39" s="8">
        <f t="shared" si="0"/>
        <v>30</v>
      </c>
      <c r="B39" s="4" t="s">
        <v>37</v>
      </c>
      <c r="D39" s="12">
        <v>42</v>
      </c>
      <c r="E39" s="12">
        <v>42</v>
      </c>
      <c r="F39" s="12">
        <v>42</v>
      </c>
      <c r="G39" s="12">
        <v>42</v>
      </c>
      <c r="H39" s="12">
        <v>42</v>
      </c>
      <c r="I39" s="12">
        <v>42</v>
      </c>
      <c r="J39" s="12">
        <v>42</v>
      </c>
      <c r="K39" s="12"/>
      <c r="L39" s="12">
        <v>42</v>
      </c>
      <c r="M39" s="12"/>
      <c r="N39" s="12">
        <v>42</v>
      </c>
      <c r="O39" s="12"/>
      <c r="P39" s="12">
        <v>42</v>
      </c>
      <c r="Q39" s="12"/>
      <c r="R39" s="12">
        <v>42</v>
      </c>
      <c r="S39" s="12"/>
    </row>
    <row r="40" spans="1:19" x14ac:dyDescent="0.3">
      <c r="A40" s="8">
        <f t="shared" si="0"/>
        <v>31</v>
      </c>
      <c r="B40" s="4" t="s">
        <v>38</v>
      </c>
      <c r="D40" s="14">
        <f t="shared" ref="D40:J40" si="8">D39/365*D38</f>
        <v>235.77247610958904</v>
      </c>
      <c r="E40" s="14">
        <f t="shared" si="8"/>
        <v>300.18814076712425</v>
      </c>
      <c r="F40" s="14">
        <f t="shared" si="8"/>
        <v>304.33526794520509</v>
      </c>
      <c r="G40" s="14">
        <f t="shared" si="8"/>
        <v>317.25615309824065</v>
      </c>
      <c r="H40" s="14">
        <f t="shared" si="8"/>
        <v>321.12188598627273</v>
      </c>
      <c r="I40" s="14">
        <f t="shared" si="8"/>
        <v>300.86538264387553</v>
      </c>
      <c r="J40" s="14">
        <f t="shared" si="8"/>
        <v>305.12978835960365</v>
      </c>
      <c r="K40" s="10"/>
      <c r="L40" s="14">
        <f>L39/365*L38</f>
        <v>278.79444982099909</v>
      </c>
      <c r="M40" s="10"/>
      <c r="N40" s="14">
        <f>N39/365*N38</f>
        <v>311.18685821471854</v>
      </c>
      <c r="O40" s="10"/>
      <c r="P40" s="14">
        <f>P39/365*P38</f>
        <v>204.38794435404662</v>
      </c>
      <c r="Q40" s="10"/>
      <c r="R40" s="14">
        <f>R39/365*R38</f>
        <v>217.03019869724858</v>
      </c>
      <c r="S40" s="10"/>
    </row>
    <row r="41" spans="1:19" x14ac:dyDescent="0.3">
      <c r="A41" s="8">
        <f t="shared" si="0"/>
        <v>32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x14ac:dyDescent="0.3">
      <c r="A42" s="8">
        <f t="shared" si="0"/>
        <v>33</v>
      </c>
      <c r="B42" s="4" t="s">
        <v>39</v>
      </c>
      <c r="D42" s="10">
        <v>4336.2467399999996</v>
      </c>
      <c r="E42" s="10">
        <v>4589.9607800000003</v>
      </c>
      <c r="F42" s="10">
        <v>4755.0964600000052</v>
      </c>
      <c r="G42" s="10">
        <v>4747.1372999999976</v>
      </c>
      <c r="H42" s="10">
        <v>4952.7428400000026</v>
      </c>
      <c r="I42" s="10">
        <v>5073</v>
      </c>
      <c r="J42" s="10">
        <v>5310.1328799999983</v>
      </c>
      <c r="K42" s="10"/>
      <c r="L42" s="10">
        <v>7230.9246866735375</v>
      </c>
      <c r="M42" s="10"/>
      <c r="N42" s="10">
        <v>8690.6198716340332</v>
      </c>
      <c r="O42" s="10"/>
      <c r="P42" s="10">
        <v>4341.7622448012244</v>
      </c>
      <c r="Q42" s="10"/>
      <c r="R42" s="10">
        <v>4660.8588426829319</v>
      </c>
      <c r="S42" s="10"/>
    </row>
    <row r="43" spans="1:19" x14ac:dyDescent="0.3">
      <c r="A43" s="8">
        <f t="shared" si="0"/>
        <v>34</v>
      </c>
      <c r="B43" s="4" t="s">
        <v>37</v>
      </c>
      <c r="D43" s="12">
        <v>42</v>
      </c>
      <c r="E43" s="12">
        <v>42</v>
      </c>
      <c r="F43" s="12">
        <v>42</v>
      </c>
      <c r="G43" s="12">
        <v>42</v>
      </c>
      <c r="H43" s="12">
        <v>42</v>
      </c>
      <c r="I43" s="12">
        <v>42</v>
      </c>
      <c r="J43" s="12">
        <v>42</v>
      </c>
      <c r="K43" s="12"/>
      <c r="L43" s="12">
        <v>42</v>
      </c>
      <c r="M43" s="12"/>
      <c r="N43" s="12">
        <v>42</v>
      </c>
      <c r="O43" s="12"/>
      <c r="P43" s="12">
        <v>42</v>
      </c>
      <c r="Q43" s="12"/>
      <c r="R43" s="12">
        <v>42</v>
      </c>
      <c r="S43" s="12"/>
    </row>
    <row r="44" spans="1:19" x14ac:dyDescent="0.3">
      <c r="A44" s="8">
        <f t="shared" si="0"/>
        <v>35</v>
      </c>
      <c r="B44" s="4" t="s">
        <v>40</v>
      </c>
      <c r="D44" s="14">
        <f>D43/365*D42</f>
        <v>498.96537830136981</v>
      </c>
      <c r="E44" s="14">
        <f t="shared" ref="E44:J44" si="9">E43/365*E42</f>
        <v>528.15987057534255</v>
      </c>
      <c r="F44" s="14">
        <f t="shared" si="9"/>
        <v>547.16178443835679</v>
      </c>
      <c r="G44" s="14">
        <f t="shared" si="9"/>
        <v>546.24593589041069</v>
      </c>
      <c r="H44" s="14">
        <f t="shared" si="9"/>
        <v>569.90465556164418</v>
      </c>
      <c r="I44" s="14">
        <f t="shared" si="9"/>
        <v>583.74246575342465</v>
      </c>
      <c r="J44" s="14">
        <f t="shared" si="9"/>
        <v>611.02898893150666</v>
      </c>
      <c r="K44" s="10"/>
      <c r="L44" s="14">
        <f>L43/365*L42</f>
        <v>832.05160778161257</v>
      </c>
      <c r="M44" s="10"/>
      <c r="N44" s="14">
        <f>N43/365*N42</f>
        <v>1000.0165331743272</v>
      </c>
      <c r="O44" s="10"/>
      <c r="P44" s="14">
        <f>P43/365*P42</f>
        <v>499.60003912781212</v>
      </c>
      <c r="Q44" s="10"/>
      <c r="R44" s="14">
        <f>R43/365*R42</f>
        <v>536.31800381557025</v>
      </c>
      <c r="S44" s="10"/>
    </row>
    <row r="45" spans="1:19" x14ac:dyDescent="0.3">
      <c r="A45" s="8">
        <f t="shared" si="0"/>
        <v>36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ht="14.5" thickBot="1" x14ac:dyDescent="0.35">
      <c r="A46" s="8">
        <f t="shared" si="0"/>
        <v>37</v>
      </c>
      <c r="B46" s="4" t="s">
        <v>41</v>
      </c>
      <c r="C46" s="8"/>
      <c r="D46" s="15">
        <v>3061.567707658729</v>
      </c>
      <c r="E46" s="15">
        <v>3205.7742935700699</v>
      </c>
      <c r="F46" s="15">
        <v>3383.0834615306294</v>
      </c>
      <c r="G46" s="15">
        <v>3329.6479679929907</v>
      </c>
      <c r="H46" s="15">
        <v>3240.4465406827358</v>
      </c>
      <c r="I46" s="15">
        <v>3661.7945369229824</v>
      </c>
      <c r="J46" s="15">
        <v>4655.1022714760738</v>
      </c>
      <c r="K46" s="10"/>
      <c r="L46" s="15">
        <v>5235.1152152816439</v>
      </c>
      <c r="M46" s="10"/>
      <c r="N46" s="15">
        <v>4314.6949601509123</v>
      </c>
      <c r="O46" s="10"/>
      <c r="P46" s="15">
        <v>2964.0139889073262</v>
      </c>
      <c r="Q46" s="10"/>
      <c r="R46" s="15">
        <v>3010.4874578419403</v>
      </c>
      <c r="S46" s="10"/>
    </row>
    <row r="47" spans="1:19" x14ac:dyDescent="0.3">
      <c r="D47" s="10"/>
    </row>
    <row r="48" spans="1:19" x14ac:dyDescent="0.3"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2:18" x14ac:dyDescent="0.3">
      <c r="D49" s="10"/>
      <c r="E49" s="10"/>
      <c r="F49" s="10"/>
      <c r="G49" s="10"/>
      <c r="H49" s="10"/>
      <c r="I49" s="10"/>
      <c r="J49" s="10"/>
      <c r="L49" s="10"/>
      <c r="N49" s="10"/>
      <c r="P49" s="10"/>
      <c r="R49" s="10"/>
    </row>
    <row r="50" spans="2:18" x14ac:dyDescent="0.3">
      <c r="D50" s="10"/>
      <c r="E50" s="10"/>
      <c r="F50" s="10"/>
      <c r="G50" s="10"/>
      <c r="H50" s="10"/>
      <c r="I50" s="10"/>
      <c r="J50" s="10"/>
      <c r="L50" s="10"/>
      <c r="N50" s="10"/>
      <c r="P50" s="10"/>
      <c r="R50" s="10"/>
    </row>
    <row r="51" spans="2:18" x14ac:dyDescent="0.3">
      <c r="D51" s="10"/>
      <c r="E51" s="10"/>
      <c r="F51" s="10"/>
      <c r="G51" s="10"/>
      <c r="H51" s="10"/>
      <c r="I51" s="10"/>
      <c r="J51" s="10"/>
    </row>
    <row r="53" spans="2:18" x14ac:dyDescent="0.3">
      <c r="B53" s="16"/>
      <c r="N53" s="10"/>
    </row>
    <row r="54" spans="2:18" x14ac:dyDescent="0.3">
      <c r="M54" s="10"/>
      <c r="N54" s="10"/>
    </row>
    <row r="55" spans="2:18" x14ac:dyDescent="0.3"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2:18" x14ac:dyDescent="0.3"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2:18" x14ac:dyDescent="0.3">
      <c r="D57" s="10"/>
      <c r="E57" s="10"/>
      <c r="F57" s="10"/>
      <c r="G57" s="10"/>
      <c r="H57" s="10"/>
      <c r="I57" s="10"/>
      <c r="J57" s="10"/>
      <c r="K57" s="10"/>
    </row>
    <row r="58" spans="2:18" x14ac:dyDescent="0.3">
      <c r="D58" s="10"/>
      <c r="E58" s="10"/>
      <c r="F58" s="10"/>
      <c r="G58" s="10"/>
      <c r="H58" s="10"/>
      <c r="I58" s="10"/>
      <c r="J58" s="10"/>
    </row>
    <row r="59" spans="2:18" x14ac:dyDescent="0.3">
      <c r="D59" s="11"/>
    </row>
    <row r="60" spans="2:18" x14ac:dyDescent="0.3">
      <c r="D60" s="17"/>
      <c r="E60" s="17"/>
      <c r="F60" s="17"/>
      <c r="G60" s="17"/>
      <c r="H60" s="17"/>
      <c r="I60" s="17"/>
      <c r="J60" s="17"/>
    </row>
    <row r="61" spans="2:18" x14ac:dyDescent="0.3">
      <c r="D61" s="17"/>
      <c r="E61" s="17"/>
      <c r="F61" s="17"/>
      <c r="G61" s="17"/>
      <c r="H61" s="17"/>
      <c r="I61" s="17"/>
      <c r="J61" s="17"/>
      <c r="K61" s="17"/>
    </row>
    <row r="63" spans="2:18" x14ac:dyDescent="0.3">
      <c r="G63" s="11"/>
    </row>
  </sheetData>
  <mergeCells count="7">
    <mergeCell ref="D7:J7"/>
    <mergeCell ref="L7:N7"/>
    <mergeCell ref="P7:R7"/>
    <mergeCell ref="A1:R1"/>
    <mergeCell ref="A2:R2"/>
    <mergeCell ref="A4:R4"/>
    <mergeCell ref="A5:R5"/>
  </mergeCells>
  <printOptions horizontalCentered="1"/>
  <pageMargins left="0.5" right="0.5" top="0.75" bottom="0.75" header="0.5" footer="0.5"/>
  <pageSetup scale="59" orientation="landscape" useFirstPageNumber="1" r:id="rId1"/>
  <headerFooter alignWithMargins="0">
    <oddHeader>&amp;R&amp;"Arial,Bold"AEY-UCG-054(d)
Attachment 1
Schedule 8.10
Page &amp;P of 1</oddHeader>
  </headerFooter>
  <ignoredErrors>
    <ignoredError sqref="A5" numberStoredAsText="1"/>
    <ignoredError sqref="L26:P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S8.10</vt:lpstr>
      <vt:lpstr>S8.10!Print_Area</vt:lpstr>
      <vt:lpstr>S8.10!Print_Titles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2023-09-28T23:02:46Z</dcterms:created>
  <dcterms:modified xsi:type="dcterms:W3CDTF">2023-09-29T01:31:21Z</dcterms:modified>
  <cp:category/>
  <cp:contentStatus/>
</cp:coreProperties>
</file>