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112" documentId="13_ncr:1_{3AB4A953-00E5-493C-ADC1-38C42ACFB0A5}" xr6:coauthVersionLast="47" xr6:coauthVersionMax="47" xr10:uidLastSave="{D76511A0-73E9-4C20-99CA-7D45913DCAEB}"/>
  <bookViews>
    <workbookView xWindow="-110" yWindow="-110" windowWidth="22780" windowHeight="14660" tabRatio="721" xr2:uid="{00000000-000D-0000-FFFF-FFFF00000000}"/>
  </bookViews>
  <sheets>
    <sheet name="Attachment 1(f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I24" i="1" l="1"/>
  <c r="K24" i="1" s="1"/>
  <c r="M24" i="1" s="1"/>
  <c r="O24" i="1" s="1"/>
  <c r="S10" i="1" l="1"/>
  <c r="S14" i="1"/>
  <c r="S9" i="1" l="1"/>
  <c r="G12" i="1"/>
  <c r="O12" i="1" l="1"/>
  <c r="I14" i="1" l="1"/>
  <c r="K14" i="1" s="1"/>
  <c r="M14" i="1" s="1"/>
  <c r="O14" i="1" l="1"/>
  <c r="O15" i="1" s="1"/>
  <c r="O17" i="1" s="1"/>
  <c r="O18" i="1" l="1"/>
  <c r="O20" i="1"/>
  <c r="O22" i="1" s="1"/>
  <c r="M12" i="1" l="1"/>
  <c r="M15" i="1" l="1"/>
  <c r="M18" i="1" l="1"/>
  <c r="M17" i="1"/>
  <c r="M20" i="1" l="1"/>
  <c r="M22" i="1" s="1"/>
  <c r="S12" i="1"/>
  <c r="Q12" i="1"/>
  <c r="K12" i="1"/>
  <c r="I12" i="1"/>
  <c r="I15" i="1" s="1"/>
  <c r="I17" i="1" l="1"/>
  <c r="I18" i="1"/>
  <c r="I20" i="1" s="1"/>
  <c r="I22" i="1" s="1"/>
  <c r="Q15" i="1"/>
  <c r="S15" i="1"/>
  <c r="K15" i="1"/>
  <c r="G15" i="1"/>
  <c r="G17" i="1" l="1"/>
  <c r="G18" i="1"/>
  <c r="K17" i="1"/>
  <c r="K18" i="1"/>
  <c r="Q22" i="1"/>
  <c r="S22" i="1"/>
  <c r="G20" i="1"/>
  <c r="K20" i="1" l="1"/>
  <c r="K22" i="1" s="1"/>
  <c r="G22" i="1"/>
  <c r="G26" i="1" s="1"/>
  <c r="I26" i="1" s="1"/>
  <c r="K26" i="1" s="1"/>
  <c r="M26" i="1" s="1"/>
  <c r="O26" i="1" s="1"/>
  <c r="Q24" i="1" l="1"/>
  <c r="S24" i="1" s="1"/>
  <c r="Q26" i="1" l="1"/>
  <c r="S26" i="1" s="1"/>
</calcChain>
</file>

<file path=xl/sharedStrings.xml><?xml version="1.0" encoding="utf-8"?>
<sst xmlns="http://schemas.openxmlformats.org/spreadsheetml/2006/main" count="31" uniqueCount="31">
  <si>
    <t>ATCO Electric Yukon (AEY)</t>
  </si>
  <si>
    <t>2023-2024 General Rate Application (GRA)</t>
  </si>
  <si>
    <t>Pension Balances and Deferral Balances</t>
  </si>
  <si>
    <t>Line</t>
  </si>
  <si>
    <t>Cross</t>
  </si>
  <si>
    <t>No.</t>
  </si>
  <si>
    <t>Description</t>
  </si>
  <si>
    <t>Reference</t>
  </si>
  <si>
    <t>Actual</t>
  </si>
  <si>
    <t>Test Period</t>
  </si>
  <si>
    <t>Pension Costs</t>
  </si>
  <si>
    <t>Defined Benefit</t>
  </si>
  <si>
    <t>Exclude COLA</t>
  </si>
  <si>
    <t>Defined Benefit Pension</t>
  </si>
  <si>
    <t>S.8.4, Line 20</t>
  </si>
  <si>
    <t>Approved/Applied Defined Benefit Costs</t>
  </si>
  <si>
    <t>Difference</t>
  </si>
  <si>
    <t>L.4 - L.7</t>
  </si>
  <si>
    <t>O&amp;M portion of Difference</t>
  </si>
  <si>
    <t>(L.8 x 65.0%)</t>
  </si>
  <si>
    <t>Impact of lower income tax deductions</t>
  </si>
  <si>
    <t>(L.8 x 27.0%)</t>
  </si>
  <si>
    <t>Net of Income Tax</t>
  </si>
  <si>
    <t>L.9 + L.10</t>
  </si>
  <si>
    <t>Total (refund to) / collection from customers</t>
  </si>
  <si>
    <t>L.11 / (1 - 27.0%)</t>
  </si>
  <si>
    <t>Pension Deferral write-off</t>
  </si>
  <si>
    <t>S.8.4, Line 49</t>
  </si>
  <si>
    <r>
      <t>Cumulative Pension Deferral Balance</t>
    </r>
    <r>
      <rPr>
        <vertAlign val="superscript"/>
        <sz val="10"/>
        <color theme="1"/>
        <rFont val="Arial"/>
        <family val="2"/>
      </rPr>
      <t>1</t>
    </r>
  </si>
  <si>
    <t>S.8.8, Line 85</t>
  </si>
  <si>
    <t>1. AEY updates the defined pension costs forecast in the test periods as the most recent 2023 actuarial valuation report becomes available during the information response period. A revised S8.8 showing the Cumulative Pension Deferral is attached on the AEY-UCG-050(b) Attachment 1. AEY has proposed transferring the deferral balance to deferred charges to be refunded to customers over the 2023-24 Test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</si>
</sst>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1" fontId="1" fillId="0" borderId="0" xfId="0" applyNumberFormat="1" applyFont="1"/>
    <xf numFmtId="41" fontId="1" fillId="0" borderId="3" xfId="0" applyNumberFormat="1" applyFont="1" applyBorder="1"/>
    <xf numFmtId="41" fontId="2" fillId="0" borderId="1" xfId="0" applyNumberFormat="1" applyFont="1" applyBorder="1"/>
    <xf numFmtId="41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41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41" fontId="1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60" zoomScaleNormal="100" workbookViewId="0">
      <selection activeCell="AA33" sqref="AA33"/>
    </sheetView>
  </sheetViews>
  <sheetFormatPr defaultColWidth="9.1796875" defaultRowHeight="12.5" x14ac:dyDescent="0.25"/>
  <cols>
    <col min="1" max="1" width="9.1796875" style="5"/>
    <col min="2" max="2" width="1.453125" style="1" customWidth="1"/>
    <col min="3" max="3" width="38.1796875" style="1" bestFit="1" customWidth="1"/>
    <col min="4" max="4" width="1.1796875" style="1" customWidth="1"/>
    <col min="5" max="5" width="20.1796875" style="1" customWidth="1"/>
    <col min="6" max="6" width="1" style="1" customWidth="1"/>
    <col min="7" max="7" width="9.1796875" style="1"/>
    <col min="8" max="8" width="1.1796875" style="1" customWidth="1"/>
    <col min="9" max="9" width="9.1796875" style="1"/>
    <col min="10" max="10" width="1.1796875" style="1" customWidth="1"/>
    <col min="11" max="11" width="9.1796875" style="1" customWidth="1"/>
    <col min="12" max="12" width="1.26953125" style="1" customWidth="1"/>
    <col min="13" max="13" width="6.7265625" style="1" bestFit="1" customWidth="1"/>
    <col min="14" max="14" width="1.453125" style="1" customWidth="1"/>
    <col min="15" max="15" width="8.26953125" style="1" bestFit="1" customWidth="1"/>
    <col min="16" max="16" width="1.1796875" style="1" customWidth="1"/>
    <col min="17" max="17" width="9.1796875" style="1"/>
    <col min="18" max="18" width="1.453125" style="1" customWidth="1"/>
    <col min="19" max="19" width="9.1796875" style="1"/>
    <col min="20" max="20" width="2.54296875" style="1" customWidth="1"/>
    <col min="21" max="16384" width="9.1796875" style="1"/>
  </cols>
  <sheetData>
    <row r="1" spans="1:20" ht="13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ht="13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4" spans="1:20" ht="14" x14ac:dyDescent="0.3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1"/>
    </row>
    <row r="6" spans="1:20" ht="13" x14ac:dyDescent="0.3">
      <c r="A6" s="2" t="s">
        <v>3</v>
      </c>
      <c r="E6" s="2" t="s">
        <v>4</v>
      </c>
      <c r="G6" s="2">
        <v>2018</v>
      </c>
      <c r="H6" s="2"/>
      <c r="I6" s="2">
        <v>2019</v>
      </c>
      <c r="J6" s="2"/>
      <c r="K6" s="2">
        <v>2020</v>
      </c>
      <c r="L6" s="2"/>
      <c r="M6" s="2">
        <v>2021</v>
      </c>
      <c r="N6" s="2"/>
      <c r="O6" s="2">
        <v>2022</v>
      </c>
      <c r="P6" s="2"/>
      <c r="Q6" s="2">
        <v>2023</v>
      </c>
      <c r="R6" s="2"/>
      <c r="S6" s="2">
        <v>2024</v>
      </c>
      <c r="T6" s="2"/>
    </row>
    <row r="7" spans="1:20" ht="13" x14ac:dyDescent="0.3">
      <c r="A7" s="4" t="s">
        <v>5</v>
      </c>
      <c r="C7" s="4" t="s">
        <v>6</v>
      </c>
      <c r="D7" s="3"/>
      <c r="E7" s="4" t="s">
        <v>7</v>
      </c>
      <c r="G7" s="21" t="s">
        <v>8</v>
      </c>
      <c r="H7" s="21"/>
      <c r="I7" s="21"/>
      <c r="J7" s="21"/>
      <c r="K7" s="21"/>
      <c r="L7" s="21"/>
      <c r="M7" s="21"/>
      <c r="N7" s="21"/>
      <c r="O7" s="21"/>
      <c r="P7" s="2"/>
      <c r="Q7" s="21" t="s">
        <v>9</v>
      </c>
      <c r="R7" s="21"/>
      <c r="S7" s="21"/>
      <c r="T7" s="2"/>
    </row>
    <row r="8" spans="1:20" x14ac:dyDescent="0.25">
      <c r="A8" s="5">
        <v>1</v>
      </c>
      <c r="C8" s="1" t="s">
        <v>10</v>
      </c>
    </row>
    <row r="9" spans="1:20" ht="14.5" x14ac:dyDescent="0.25">
      <c r="A9" s="5">
        <v>2</v>
      </c>
      <c r="C9" s="10" t="s">
        <v>11</v>
      </c>
      <c r="E9" s="5"/>
      <c r="G9" s="16">
        <v>240</v>
      </c>
      <c r="H9" s="16"/>
      <c r="I9" s="16">
        <v>240</v>
      </c>
      <c r="J9" s="16"/>
      <c r="K9" s="16">
        <v>273</v>
      </c>
      <c r="L9" s="16"/>
      <c r="M9" s="16">
        <v>249</v>
      </c>
      <c r="N9" s="16"/>
      <c r="O9" s="16">
        <v>201</v>
      </c>
      <c r="P9" s="16"/>
      <c r="Q9" s="16">
        <v>39</v>
      </c>
      <c r="S9" s="16">
        <f>Q9</f>
        <v>39</v>
      </c>
      <c r="T9" s="17"/>
    </row>
    <row r="10" spans="1:20" x14ac:dyDescent="0.25">
      <c r="A10" s="5">
        <v>3</v>
      </c>
      <c r="C10" s="10" t="s">
        <v>12</v>
      </c>
      <c r="E10" s="5"/>
      <c r="G10" s="6">
        <v>-30</v>
      </c>
      <c r="H10" s="6"/>
      <c r="I10" s="6">
        <v>-30</v>
      </c>
      <c r="J10" s="6"/>
      <c r="K10" s="6">
        <v>-34</v>
      </c>
      <c r="L10" s="6"/>
      <c r="M10" s="6">
        <v>-33</v>
      </c>
      <c r="N10" s="6"/>
      <c r="O10" s="6">
        <v>-27</v>
      </c>
      <c r="P10" s="6"/>
      <c r="Q10" s="6"/>
      <c r="R10" s="6"/>
      <c r="S10" s="6">
        <f>Q10</f>
        <v>0</v>
      </c>
      <c r="T10" s="6"/>
    </row>
    <row r="11" spans="1:20" ht="8.25" customHeight="1" x14ac:dyDescent="0.25">
      <c r="C11" s="10"/>
      <c r="E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3" thickBot="1" x14ac:dyDescent="0.3">
      <c r="A12" s="5">
        <v>4</v>
      </c>
      <c r="C12" s="10" t="s">
        <v>13</v>
      </c>
      <c r="E12" s="5" t="s">
        <v>14</v>
      </c>
      <c r="G12" s="7">
        <f>SUM(G9:G10)</f>
        <v>210</v>
      </c>
      <c r="H12" s="6"/>
      <c r="I12" s="7">
        <f>SUM(I9:I10)</f>
        <v>210</v>
      </c>
      <c r="J12" s="6"/>
      <c r="K12" s="7">
        <f>SUM(K9:K10)</f>
        <v>239</v>
      </c>
      <c r="L12" s="6"/>
      <c r="M12" s="7">
        <f>SUM(M9:M10)</f>
        <v>216</v>
      </c>
      <c r="N12" s="7"/>
      <c r="O12" s="7">
        <f>SUM(O9:O10)</f>
        <v>174</v>
      </c>
      <c r="P12" s="6"/>
      <c r="Q12" s="7">
        <f>SUM(Q9:Q10)</f>
        <v>39</v>
      </c>
      <c r="R12" s="6"/>
      <c r="S12" s="7">
        <f>SUM(S9:S10)</f>
        <v>39</v>
      </c>
      <c r="T12" s="6"/>
    </row>
    <row r="13" spans="1:20" x14ac:dyDescent="0.25">
      <c r="C13" s="1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 s="5">
        <v>7</v>
      </c>
      <c r="C14" s="1" t="s">
        <v>15</v>
      </c>
      <c r="G14" s="6">
        <v>505</v>
      </c>
      <c r="H14" s="6"/>
      <c r="I14" s="6">
        <f>G14</f>
        <v>505</v>
      </c>
      <c r="J14" s="6"/>
      <c r="K14" s="6">
        <f>I14</f>
        <v>505</v>
      </c>
      <c r="L14" s="6"/>
      <c r="M14" s="6">
        <f>K14</f>
        <v>505</v>
      </c>
      <c r="N14" s="6"/>
      <c r="O14" s="6">
        <f>M14</f>
        <v>505</v>
      </c>
      <c r="P14" s="6"/>
      <c r="Q14" s="6">
        <f>Q9</f>
        <v>39</v>
      </c>
      <c r="R14" s="9"/>
      <c r="S14" s="6">
        <f>Q14</f>
        <v>39</v>
      </c>
      <c r="T14" s="6"/>
    </row>
    <row r="15" spans="1:20" ht="13" thickBot="1" x14ac:dyDescent="0.3">
      <c r="A15" s="5">
        <v>8</v>
      </c>
      <c r="C15" s="1" t="s">
        <v>16</v>
      </c>
      <c r="E15" s="5" t="s">
        <v>17</v>
      </c>
      <c r="G15" s="7">
        <f>G12-G14</f>
        <v>-295</v>
      </c>
      <c r="H15" s="6"/>
      <c r="I15" s="7">
        <f>I12-I14</f>
        <v>-295</v>
      </c>
      <c r="J15" s="6"/>
      <c r="K15" s="7">
        <f>K12-K14</f>
        <v>-266</v>
      </c>
      <c r="L15" s="6"/>
      <c r="M15" s="7">
        <f>M12-M14</f>
        <v>-289</v>
      </c>
      <c r="N15" s="7"/>
      <c r="O15" s="7">
        <f>O12-O14</f>
        <v>-331</v>
      </c>
      <c r="P15" s="6"/>
      <c r="Q15" s="7">
        <f>Q12-Q14</f>
        <v>0</v>
      </c>
      <c r="R15" s="9"/>
      <c r="S15" s="7">
        <f>S12-S14</f>
        <v>0</v>
      </c>
      <c r="T15" s="6"/>
    </row>
    <row r="16" spans="1:20" x14ac:dyDescent="0.25"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  <c r="R16" s="9"/>
      <c r="S16" s="9"/>
      <c r="T16" s="9"/>
    </row>
    <row r="17" spans="1:20" x14ac:dyDescent="0.25">
      <c r="A17" s="5">
        <v>9</v>
      </c>
      <c r="C17" s="1" t="s">
        <v>18</v>
      </c>
      <c r="E17" s="5" t="s">
        <v>19</v>
      </c>
      <c r="G17" s="6">
        <f>G15*0.65</f>
        <v>-191.75</v>
      </c>
      <c r="H17" s="6"/>
      <c r="I17" s="6">
        <f>I15*0.65</f>
        <v>-191.75</v>
      </c>
      <c r="J17" s="6"/>
      <c r="K17" s="6">
        <f>K15*0.65</f>
        <v>-172.9</v>
      </c>
      <c r="L17" s="6"/>
      <c r="M17" s="6">
        <f>M15*0.65</f>
        <v>-187.85</v>
      </c>
      <c r="N17" s="6"/>
      <c r="O17" s="6">
        <f>O15*0.65</f>
        <v>-215.15</v>
      </c>
      <c r="P17" s="6"/>
      <c r="Q17" s="6"/>
      <c r="R17" s="6"/>
      <c r="S17" s="6"/>
      <c r="T17" s="6"/>
    </row>
    <row r="18" spans="1:20" x14ac:dyDescent="0.25">
      <c r="A18" s="5">
        <v>10</v>
      </c>
      <c r="C18" s="1" t="s">
        <v>20</v>
      </c>
      <c r="E18" s="5" t="s">
        <v>21</v>
      </c>
      <c r="G18" s="6">
        <f>-+G15*0.27</f>
        <v>79.650000000000006</v>
      </c>
      <c r="H18" s="6"/>
      <c r="I18" s="6">
        <f>-+I15*0.27</f>
        <v>79.650000000000006</v>
      </c>
      <c r="J18" s="6"/>
      <c r="K18" s="6">
        <f>-+K15*0.27</f>
        <v>71.820000000000007</v>
      </c>
      <c r="L18" s="6"/>
      <c r="M18" s="6">
        <f>-+M15*0.27</f>
        <v>78.03</v>
      </c>
      <c r="N18" s="6"/>
      <c r="O18" s="6">
        <f>-+O15*0.27</f>
        <v>89.37</v>
      </c>
      <c r="Q18" s="6"/>
      <c r="S18" s="6"/>
      <c r="T18" s="6"/>
    </row>
    <row r="19" spans="1:20" x14ac:dyDescent="0.25">
      <c r="E19" s="5"/>
    </row>
    <row r="20" spans="1:20" x14ac:dyDescent="0.25">
      <c r="A20" s="5">
        <v>11</v>
      </c>
      <c r="C20" s="1" t="s">
        <v>22</v>
      </c>
      <c r="E20" s="5" t="s">
        <v>23</v>
      </c>
      <c r="G20" s="6">
        <f>+G18+G17</f>
        <v>-112.1</v>
      </c>
      <c r="I20" s="6">
        <f>+I18+I17</f>
        <v>-112.1</v>
      </c>
      <c r="K20" s="6">
        <f>+K18+K17</f>
        <v>-101.08</v>
      </c>
      <c r="L20" s="6"/>
      <c r="M20" s="6">
        <f>+M18+M17</f>
        <v>-109.82</v>
      </c>
      <c r="N20" s="6"/>
      <c r="O20" s="6">
        <f>+O18+O17</f>
        <v>-125.78</v>
      </c>
      <c r="Q20" s="6"/>
      <c r="S20" s="6"/>
      <c r="T20" s="6"/>
    </row>
    <row r="21" spans="1:20" x14ac:dyDescent="0.25">
      <c r="E21" s="5"/>
    </row>
    <row r="22" spans="1:20" ht="13.5" thickBot="1" x14ac:dyDescent="0.35">
      <c r="A22" s="5">
        <v>12</v>
      </c>
      <c r="C22" s="1" t="s">
        <v>24</v>
      </c>
      <c r="E22" s="5" t="s">
        <v>25</v>
      </c>
      <c r="G22" s="8">
        <f>+G20/0.73</f>
        <v>-153.56164383561642</v>
      </c>
      <c r="H22" s="6"/>
      <c r="I22" s="8">
        <f>+I20/0.73</f>
        <v>-153.56164383561642</v>
      </c>
      <c r="J22" s="6"/>
      <c r="K22" s="8">
        <f>+K20/0.73</f>
        <v>-138.46575342465755</v>
      </c>
      <c r="L22" s="12"/>
      <c r="M22" s="8">
        <f>+M20/0.73</f>
        <v>-150.43835616438355</v>
      </c>
      <c r="N22" s="8"/>
      <c r="O22" s="8">
        <f>+O20/0.73</f>
        <v>-172.30136986301372</v>
      </c>
      <c r="Q22" s="8">
        <f>+Q20/0.7</f>
        <v>0</v>
      </c>
      <c r="S22" s="8">
        <f>+S20/0.7</f>
        <v>0</v>
      </c>
      <c r="T22" s="12"/>
    </row>
    <row r="23" spans="1:20" ht="13" thickTop="1" x14ac:dyDescent="0.25"/>
    <row r="24" spans="1:20" x14ac:dyDescent="0.25">
      <c r="A24" s="5">
        <v>13</v>
      </c>
      <c r="C24" s="1" t="s">
        <v>26</v>
      </c>
      <c r="E24" s="5" t="s">
        <v>27</v>
      </c>
      <c r="G24" s="1">
        <v>77</v>
      </c>
      <c r="I24" s="1">
        <f>G24</f>
        <v>77</v>
      </c>
      <c r="K24" s="1">
        <f>I24</f>
        <v>77</v>
      </c>
      <c r="M24" s="1">
        <f>K24</f>
        <v>77</v>
      </c>
      <c r="O24" s="1">
        <f>M24</f>
        <v>77</v>
      </c>
      <c r="Q24" s="15">
        <f>-O26/2</f>
        <v>191.66438356164383</v>
      </c>
      <c r="S24" s="15">
        <f>Q24</f>
        <v>191.66438356164383</v>
      </c>
      <c r="T24" s="15"/>
    </row>
    <row r="26" spans="1:20" ht="15.5" thickBot="1" x14ac:dyDescent="0.35">
      <c r="A26" s="5">
        <v>13</v>
      </c>
      <c r="C26" s="1" t="s">
        <v>28</v>
      </c>
      <c r="E26" s="5" t="s">
        <v>29</v>
      </c>
      <c r="G26" s="8">
        <f>G22+G24</f>
        <v>-76.561643835616422</v>
      </c>
      <c r="H26" s="6"/>
      <c r="I26" s="8">
        <f>G26+I22+I24</f>
        <v>-153.12328767123284</v>
      </c>
      <c r="J26" s="6"/>
      <c r="K26" s="8">
        <f>I26+K22+K24</f>
        <v>-214.58904109589037</v>
      </c>
      <c r="L26" s="12"/>
      <c r="M26" s="8">
        <f>K26+M22+M24</f>
        <v>-288.02739726027391</v>
      </c>
      <c r="N26" s="8"/>
      <c r="O26" s="8">
        <f>M26+O22+O24</f>
        <v>-383.32876712328766</v>
      </c>
      <c r="P26" s="6"/>
      <c r="Q26" s="8">
        <f>O26+Q22+Q24</f>
        <v>-191.66438356164383</v>
      </c>
      <c r="R26" s="6"/>
      <c r="S26" s="8">
        <f>Q26+S22+S24</f>
        <v>0</v>
      </c>
      <c r="T26" s="12"/>
    </row>
    <row r="27" spans="1:20" ht="13" thickTop="1" x14ac:dyDescent="0.25"/>
    <row r="28" spans="1:20" x14ac:dyDescent="0.25">
      <c r="A28" s="19" t="s">
        <v>30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20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20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20" ht="3.7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20" x14ac:dyDescent="0.25">
      <c r="M32" s="14"/>
      <c r="O32" s="13"/>
    </row>
    <row r="34" spans="15:15" x14ac:dyDescent="0.25">
      <c r="O34" s="6"/>
    </row>
    <row r="35" spans="15:15" x14ac:dyDescent="0.25">
      <c r="O35" s="13"/>
    </row>
  </sheetData>
  <mergeCells count="6">
    <mergeCell ref="A4:S4"/>
    <mergeCell ref="A28:S31"/>
    <mergeCell ref="A1:S1"/>
    <mergeCell ref="A2:S2"/>
    <mergeCell ref="Q7:S7"/>
    <mergeCell ref="G7:O7"/>
  </mergeCells>
  <printOptions horizontalCentered="1"/>
  <pageMargins left="0.7" right="0.7" top="0.75" bottom="0.75" header="0.3" footer="0.3"/>
  <pageSetup scale="87" orientation="landscape" r:id="rId1"/>
  <headerFooter>
    <oddHeader>&amp;R&amp;"Arial,Bold"&amp;10AEY-UCG-050(f) 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1(f)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2023-09-28T23:00:44Z</dcterms:created>
  <dcterms:modified xsi:type="dcterms:W3CDTF">2023-09-29T00:34:53Z</dcterms:modified>
  <cp:category/>
  <cp:contentStatus/>
</cp:coreProperties>
</file>