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0" yWindow="195" windowWidth="9270" windowHeight="5805" tabRatio="883"/>
  </bookViews>
  <sheets>
    <sheet name="Summary" sheetId="17062" r:id="rId1"/>
    <sheet name="Lease Option" sheetId="2" r:id="rId2"/>
    <sheet name="DIST1" sheetId="17028" state="hidden" r:id="rId3"/>
    <sheet name="TRANS1" sheetId="17030" state="hidden" r:id="rId4"/>
    <sheet name="Purchase Option" sheetId="17048" r:id="rId5"/>
    <sheet name="DIST2" sheetId="17049" state="hidden" r:id="rId6"/>
    <sheet name="TRANS2" sheetId="17050" state="hidden" r:id="rId7"/>
    <sheet name="Assumptions Alternative 2" sheetId="17051" state="hidden" r:id="rId8"/>
    <sheet name="DIST3" sheetId="17052" state="hidden" r:id="rId9"/>
    <sheet name="TRANS3" sheetId="17053" state="hidden" r:id="rId10"/>
    <sheet name="Assumptions Alternative 3" sheetId="17054" state="hidden" r:id="rId11"/>
    <sheet name="DIST4" sheetId="17055" state="hidden" r:id="rId12"/>
    <sheet name="TRANS4" sheetId="17056" state="hidden" r:id="rId13"/>
    <sheet name="Assumptions Alternative 4" sheetId="17057" state="hidden" r:id="rId14"/>
    <sheet name="DIST5" sheetId="17058" state="hidden" r:id="rId15"/>
    <sheet name="TRANS5" sheetId="17059" state="hidden" r:id="rId16"/>
    <sheet name="Revisions" sheetId="17063" state="hidden" r:id="rId17"/>
  </sheets>
  <definedNames>
    <definedName name="Option1" localSheetId="0">OFFSET(Summary!$P$4,1,0,Summary!$P$51,1)</definedName>
    <definedName name="Option1">OFFSET(#REF!,1,0,#REF!,1)</definedName>
    <definedName name="Option2" localSheetId="0">OFFSET(Summary!$Q$4,1,0,Summary!$P$51,1)</definedName>
    <definedName name="Option2">OFFSET(#REF!,1,0,#REF!,1)</definedName>
    <definedName name="Option3" localSheetId="0">OFFSET(Summary!$R$4,1,0,Summary!$P$51,1)</definedName>
    <definedName name="Option3">OFFSET(#REF!,1,0,#REF!,1)</definedName>
    <definedName name="Option4" localSheetId="0">OFFSET(Summary!$S$4,1,0,Summary!$P$51,1)</definedName>
    <definedName name="Option4">OFFSET(#REF!,1,0,#REF!,1)</definedName>
    <definedName name="Option5" localSheetId="0">OFFSET(Summary!$T$4,1,0,Summary!$P$51,1)</definedName>
    <definedName name="Option5">OFFSET(#REF!,1,0,#REF!,1)</definedName>
    <definedName name="_xlnm.Print_Area" localSheetId="7">'Assumptions Alternative 2'!$A$1:$T$244</definedName>
    <definedName name="_xlnm.Print_Area" localSheetId="10">'Assumptions Alternative 3'!$A$1:$T$244</definedName>
    <definedName name="_xlnm.Print_Area" localSheetId="13">'Assumptions Alternative 4'!$A$1:$T$244</definedName>
    <definedName name="_xlnm.Print_Area" localSheetId="2">DIST1!$A$61:$L$192</definedName>
    <definedName name="_xlnm.Print_Area" localSheetId="5">DIST2!$A$61:$L$192</definedName>
    <definedName name="_xlnm.Print_Area" localSheetId="8">DIST3!$A$61:$L$192</definedName>
    <definedName name="_xlnm.Print_Area" localSheetId="11">DIST4!$A$61:$L$192</definedName>
    <definedName name="_xlnm.Print_Area" localSheetId="14">DIST5!$A$61:$L$192</definedName>
    <definedName name="_xlnm.Print_Area" localSheetId="1">'Lease Option'!$A$1:$T$54,'Lease Option'!$A$93:$T$127</definedName>
    <definedName name="_xlnm.Print_Area" localSheetId="4">'Purchase Option'!$A$1:$T$54,'Purchase Option'!$A$93:$T$128</definedName>
    <definedName name="_xlnm.Print_Area" localSheetId="0">Summary!$A$1:$M$90</definedName>
    <definedName name="_xlnm.Print_Area" localSheetId="3">TRANS1!$A$61:$L$192</definedName>
    <definedName name="_xlnm.Print_Area" localSheetId="6">TRANS2!$A$61:$L$192</definedName>
    <definedName name="_xlnm.Print_Area" localSheetId="9">TRANS3!$A$61:$L$192</definedName>
    <definedName name="_xlnm.Print_Area" localSheetId="12">TRANS4!$A$61:$L$192</definedName>
    <definedName name="_xlnm.Print_Area" localSheetId="15">TRANS5!$A$61:$L$192</definedName>
    <definedName name="_xlnm.Print_Titles" localSheetId="0">Summary!$1:$4</definedName>
  </definedNames>
  <calcPr calcId="145621"/>
</workbook>
</file>

<file path=xl/calcChain.xml><?xml version="1.0" encoding="utf-8"?>
<calcChain xmlns="http://schemas.openxmlformats.org/spreadsheetml/2006/main">
  <c r="G113" i="2" l="1"/>
  <c r="I43" i="17062" l="1"/>
  <c r="J43" i="17062"/>
  <c r="K43" i="17062"/>
  <c r="L43" i="17062"/>
  <c r="I44" i="17062"/>
  <c r="J44" i="17062"/>
  <c r="L44" i="17062"/>
  <c r="I45" i="17062"/>
  <c r="J45" i="17062"/>
  <c r="L45" i="17062"/>
  <c r="F51" i="17048"/>
  <c r="Z113" i="2"/>
  <c r="I35" i="17048"/>
  <c r="H35" i="17048"/>
  <c r="G35" i="17048"/>
  <c r="F35" i="17048"/>
  <c r="J113" i="2"/>
  <c r="K113" i="2"/>
  <c r="L113" i="2"/>
  <c r="L118" i="2" s="1"/>
  <c r="M113" i="2"/>
  <c r="M118" i="2" s="1"/>
  <c r="N113" i="2"/>
  <c r="O113" i="2"/>
  <c r="P113" i="2"/>
  <c r="P118" i="2" s="1"/>
  <c r="Q113" i="2"/>
  <c r="Q118" i="2" s="1"/>
  <c r="R113" i="2"/>
  <c r="S113" i="2"/>
  <c r="T113" i="2"/>
  <c r="T118" i="2" s="1"/>
  <c r="U113" i="2"/>
  <c r="U118" i="2" s="1"/>
  <c r="V113" i="2"/>
  <c r="W113" i="2"/>
  <c r="X113" i="2"/>
  <c r="X118" i="2" s="1"/>
  <c r="Y113" i="2"/>
  <c r="Y118" i="2" s="1"/>
  <c r="I113" i="2"/>
  <c r="H113" i="2"/>
  <c r="D187" i="2"/>
  <c r="B15" i="17051"/>
  <c r="B15" i="17054"/>
  <c r="B15" i="17057"/>
  <c r="B15" i="17048"/>
  <c r="H15" i="17051"/>
  <c r="H15" i="17054"/>
  <c r="H15" i="17057"/>
  <c r="H15" i="17048"/>
  <c r="H9" i="17051"/>
  <c r="H9" i="17054"/>
  <c r="H9" i="17057"/>
  <c r="H9" i="17048"/>
  <c r="B9" i="17051"/>
  <c r="B9" i="17054"/>
  <c r="B9" i="17057"/>
  <c r="B9" i="17048"/>
  <c r="D14" i="2"/>
  <c r="J14" i="2"/>
  <c r="N15" i="17051"/>
  <c r="N15" i="17054"/>
  <c r="N15" i="17057"/>
  <c r="N15" i="17048"/>
  <c r="D58" i="17051"/>
  <c r="D58" i="17054"/>
  <c r="B52" i="17054" s="1"/>
  <c r="D58" i="17057"/>
  <c r="D58" i="17048"/>
  <c r="P13" i="17051"/>
  <c r="P12" i="17051"/>
  <c r="P11" i="17051"/>
  <c r="P13" i="17054"/>
  <c r="P12" i="17054"/>
  <c r="P11" i="17054"/>
  <c r="P13" i="17057"/>
  <c r="P12" i="17057"/>
  <c r="P11" i="17057"/>
  <c r="P13" i="17048"/>
  <c r="P12" i="17048"/>
  <c r="P11" i="17048"/>
  <c r="P10" i="17051"/>
  <c r="P10" i="17054"/>
  <c r="P10" i="17057"/>
  <c r="P10" i="17048"/>
  <c r="D30" i="17051"/>
  <c r="E38" i="17051" s="1"/>
  <c r="F38" i="17051" s="1"/>
  <c r="G17" i="2"/>
  <c r="H20" i="17051"/>
  <c r="F17" i="17051"/>
  <c r="G20" i="17051"/>
  <c r="I20" i="17051"/>
  <c r="D31" i="17051"/>
  <c r="E24" i="17051" s="1"/>
  <c r="E38" i="2"/>
  <c r="G151" i="2"/>
  <c r="E156" i="17048"/>
  <c r="H51" i="17051"/>
  <c r="E51" i="17051"/>
  <c r="F51" i="17051"/>
  <c r="G51" i="17051"/>
  <c r="I51" i="17051"/>
  <c r="J51" i="17051"/>
  <c r="K51" i="17051"/>
  <c r="L51" i="17051"/>
  <c r="M51" i="17051"/>
  <c r="N51" i="17051"/>
  <c r="O51" i="17051"/>
  <c r="P51" i="17051"/>
  <c r="Q51" i="17051"/>
  <c r="R51" i="17051"/>
  <c r="S51" i="17051"/>
  <c r="T51" i="17051"/>
  <c r="U51" i="17051"/>
  <c r="V51" i="17051"/>
  <c r="W51" i="17051"/>
  <c r="X51" i="17051"/>
  <c r="Y51" i="17051"/>
  <c r="Z51" i="17051"/>
  <c r="AA51" i="17051"/>
  <c r="AB51" i="17051"/>
  <c r="AC51" i="17051"/>
  <c r="AD51" i="17051"/>
  <c r="AE51" i="17051"/>
  <c r="AF51" i="17051"/>
  <c r="AG51" i="17051"/>
  <c r="AH51" i="17051"/>
  <c r="AI51" i="17051"/>
  <c r="AJ51" i="17051"/>
  <c r="AK51" i="17051"/>
  <c r="AL51" i="17051"/>
  <c r="AM51" i="17051"/>
  <c r="AN51" i="17051"/>
  <c r="AO51" i="17051"/>
  <c r="AP51" i="17051"/>
  <c r="AQ51" i="17051"/>
  <c r="AR51" i="17051"/>
  <c r="D31" i="17054"/>
  <c r="D30" i="17054"/>
  <c r="E51" i="17054"/>
  <c r="F51" i="17054"/>
  <c r="G51" i="17054"/>
  <c r="H51" i="17054"/>
  <c r="I51" i="17054"/>
  <c r="J51" i="17054"/>
  <c r="K51" i="17054"/>
  <c r="L51" i="17054"/>
  <c r="M51" i="17054"/>
  <c r="N51" i="17054"/>
  <c r="O51" i="17054"/>
  <c r="P51" i="17054"/>
  <c r="Q51" i="17054"/>
  <c r="R51" i="17054"/>
  <c r="S51" i="17054"/>
  <c r="T51" i="17054"/>
  <c r="U51" i="17054"/>
  <c r="V51" i="17054"/>
  <c r="W51" i="17054"/>
  <c r="X51" i="17054"/>
  <c r="Y51" i="17054"/>
  <c r="Z51" i="17054"/>
  <c r="AA51" i="17054"/>
  <c r="AB51" i="17054"/>
  <c r="AC51" i="17054"/>
  <c r="AD51" i="17054"/>
  <c r="AE51" i="17054"/>
  <c r="AF51" i="17054"/>
  <c r="AG51" i="17054"/>
  <c r="AH51" i="17054"/>
  <c r="AI51" i="17054"/>
  <c r="AJ51" i="17054"/>
  <c r="AK51" i="17054"/>
  <c r="AL51" i="17054"/>
  <c r="AM51" i="17054"/>
  <c r="AN51" i="17054"/>
  <c r="AO51" i="17054"/>
  <c r="AP51" i="17054"/>
  <c r="AQ51" i="17054"/>
  <c r="AR51" i="17054"/>
  <c r="D31" i="17057"/>
  <c r="E24" i="17057" s="1"/>
  <c r="D30" i="17057"/>
  <c r="E51" i="17057"/>
  <c r="F51" i="17057"/>
  <c r="G51" i="17057"/>
  <c r="H51" i="17057"/>
  <c r="I51" i="17057"/>
  <c r="J51" i="17057"/>
  <c r="K51" i="17057"/>
  <c r="L51" i="17057"/>
  <c r="M51" i="17057"/>
  <c r="N51" i="17057"/>
  <c r="O51" i="17057"/>
  <c r="P51" i="17057"/>
  <c r="Q51" i="17057"/>
  <c r="R51" i="17057"/>
  <c r="S51" i="17057"/>
  <c r="T51" i="17057"/>
  <c r="U51" i="17057"/>
  <c r="V51" i="17057"/>
  <c r="W51" i="17057"/>
  <c r="X51" i="17057"/>
  <c r="Y51" i="17057"/>
  <c r="Z51" i="17057"/>
  <c r="AA51" i="17057"/>
  <c r="AB51" i="17057"/>
  <c r="AC51" i="17057"/>
  <c r="AD51" i="17057"/>
  <c r="AE51" i="17057"/>
  <c r="AF51" i="17057"/>
  <c r="AG51" i="17057"/>
  <c r="AH51" i="17057"/>
  <c r="AI51" i="17057"/>
  <c r="AJ51" i="17057"/>
  <c r="AK51" i="17057"/>
  <c r="AL51" i="17057"/>
  <c r="AM51" i="17057"/>
  <c r="AN51" i="17057"/>
  <c r="AO51" i="17057"/>
  <c r="AP51" i="17057"/>
  <c r="AQ51" i="17057"/>
  <c r="AR51" i="17057"/>
  <c r="D30" i="17048"/>
  <c r="E38" i="17048" s="1"/>
  <c r="F38" i="17048" s="1"/>
  <c r="F59" i="17048" s="1"/>
  <c r="F167" i="17048" s="1"/>
  <c r="F179" i="17048" s="1"/>
  <c r="F194" i="17048" s="1"/>
  <c r="E51" i="17048"/>
  <c r="G51" i="17048"/>
  <c r="H51" i="17048"/>
  <c r="I51" i="17048"/>
  <c r="J51" i="17048"/>
  <c r="K51" i="17048"/>
  <c r="L51" i="17048"/>
  <c r="M51" i="17048"/>
  <c r="N51" i="17048"/>
  <c r="O51" i="17048"/>
  <c r="P51" i="17048"/>
  <c r="Q51" i="17048"/>
  <c r="R51" i="17048"/>
  <c r="S51" i="17048"/>
  <c r="T51" i="17048"/>
  <c r="U51" i="17048"/>
  <c r="V51" i="17048"/>
  <c r="W51" i="17048"/>
  <c r="X51" i="17048"/>
  <c r="Y51" i="17048"/>
  <c r="Z51" i="17048"/>
  <c r="AA51" i="17048"/>
  <c r="AB51" i="17048"/>
  <c r="AC51" i="17048"/>
  <c r="AD51" i="17048"/>
  <c r="AE51" i="17048"/>
  <c r="AF51" i="17048"/>
  <c r="AG51" i="17048"/>
  <c r="AH51" i="17048"/>
  <c r="AI51" i="17048"/>
  <c r="AJ51" i="17048"/>
  <c r="AK51" i="17048"/>
  <c r="AL51" i="17048"/>
  <c r="AM51" i="17048"/>
  <c r="AN51" i="17048"/>
  <c r="AO51" i="17048"/>
  <c r="AP51" i="17048"/>
  <c r="AQ51" i="17048"/>
  <c r="AR51" i="17048"/>
  <c r="H51" i="2"/>
  <c r="G51" i="2"/>
  <c r="F51" i="2"/>
  <c r="E51" i="2"/>
  <c r="D186" i="2"/>
  <c r="D186" i="17051" s="1"/>
  <c r="Q13" i="2"/>
  <c r="Q12" i="2"/>
  <c r="Q11" i="2"/>
  <c r="Q10" i="2"/>
  <c r="Q10" i="17054" s="1"/>
  <c r="B50" i="17056" s="1"/>
  <c r="AR109" i="17056" s="1"/>
  <c r="D105" i="17051"/>
  <c r="D106" i="17051"/>
  <c r="D107" i="17051"/>
  <c r="D108" i="17051"/>
  <c r="D105" i="17054"/>
  <c r="D106" i="17054"/>
  <c r="D107" i="17054"/>
  <c r="D108" i="17054"/>
  <c r="D105" i="17057"/>
  <c r="D106" i="17057"/>
  <c r="D107" i="17057"/>
  <c r="D108" i="17057"/>
  <c r="D105" i="17048"/>
  <c r="D106" i="17048"/>
  <c r="D107" i="17048"/>
  <c r="D108" i="17048"/>
  <c r="D104" i="17051"/>
  <c r="D104" i="17054"/>
  <c r="D104" i="17057"/>
  <c r="D104" i="17048"/>
  <c r="D11" i="17048"/>
  <c r="F51" i="17049" s="1"/>
  <c r="E144" i="17049" s="1"/>
  <c r="L13" i="2"/>
  <c r="L11" i="2"/>
  <c r="K11" i="2" s="1"/>
  <c r="L12" i="2"/>
  <c r="H52" i="17059" s="1"/>
  <c r="G145" i="17059" s="1"/>
  <c r="F17" i="17057"/>
  <c r="F17" i="17054"/>
  <c r="F17" i="17048"/>
  <c r="F12" i="2"/>
  <c r="F11" i="2"/>
  <c r="H51" i="17049" s="1"/>
  <c r="G144" i="17049" s="1"/>
  <c r="H53" i="17053"/>
  <c r="G146" i="17053" s="1"/>
  <c r="H52" i="17056"/>
  <c r="F13" i="2"/>
  <c r="F13" i="17054" s="1"/>
  <c r="L13" i="17057"/>
  <c r="L13" i="17054"/>
  <c r="F13" i="17051"/>
  <c r="L12" i="17048"/>
  <c r="L13" i="17048"/>
  <c r="C11" i="17048"/>
  <c r="E51" i="17049" s="1"/>
  <c r="D144" i="17049" s="1"/>
  <c r="I11" i="17048"/>
  <c r="E51" i="17050" s="1"/>
  <c r="D144" i="17050" s="1"/>
  <c r="J11" i="17048"/>
  <c r="F51" i="17050" s="1"/>
  <c r="E144" i="17050" s="1"/>
  <c r="C12" i="17048"/>
  <c r="D12" i="17048"/>
  <c r="I12" i="17048"/>
  <c r="E52" i="17050" s="1"/>
  <c r="D145" i="17050" s="1"/>
  <c r="J12" i="17048"/>
  <c r="F52" i="17050" s="1"/>
  <c r="E145" i="17050" s="1"/>
  <c r="C13" i="17048"/>
  <c r="D13" i="17048"/>
  <c r="I13" i="17048"/>
  <c r="E53" i="17050" s="1"/>
  <c r="D146" i="17050" s="1"/>
  <c r="J13" i="17048"/>
  <c r="F53" i="17050" s="1"/>
  <c r="E146" i="17050" s="1"/>
  <c r="I51" i="2"/>
  <c r="J51" i="2"/>
  <c r="K51" i="2"/>
  <c r="K4" i="17062"/>
  <c r="C17" i="17062" s="1"/>
  <c r="Z23" i="17058"/>
  <c r="Z196" i="17058"/>
  <c r="I176" i="17058"/>
  <c r="D26" i="17057"/>
  <c r="B109" i="17058"/>
  <c r="B110" i="17058"/>
  <c r="C110" i="17058" s="1"/>
  <c r="E35" i="17057"/>
  <c r="H20" i="17057"/>
  <c r="G20" i="17057"/>
  <c r="I20" i="17057"/>
  <c r="J20" i="17057"/>
  <c r="B112" i="17058"/>
  <c r="B114" i="17058"/>
  <c r="C114" i="17058" s="1"/>
  <c r="B116" i="17058"/>
  <c r="C116" i="17058" s="1"/>
  <c r="C128" i="17058" s="1"/>
  <c r="C139" i="17058" s="1"/>
  <c r="C11" i="17057"/>
  <c r="E51" i="17058" s="1"/>
  <c r="D144" i="17058" s="1"/>
  <c r="D11" i="17057"/>
  <c r="F51" i="17058"/>
  <c r="E144" i="17058" s="1"/>
  <c r="C12" i="17057"/>
  <c r="E52" i="17058" s="1"/>
  <c r="D145" i="17058" s="1"/>
  <c r="D12" i="17057"/>
  <c r="F52" i="17058"/>
  <c r="C13" i="17057"/>
  <c r="E53" i="17058" s="1"/>
  <c r="D146" i="17058" s="1"/>
  <c r="D13" i="17057"/>
  <c r="F53" i="17058"/>
  <c r="E146" i="17058" s="1"/>
  <c r="G18" i="17057"/>
  <c r="H18" i="17057"/>
  <c r="F18" i="17057"/>
  <c r="H21" i="17057"/>
  <c r="G21" i="17057"/>
  <c r="I21" i="17057"/>
  <c r="E96" i="17057"/>
  <c r="G151" i="17057"/>
  <c r="G150" i="17057"/>
  <c r="I187" i="17057"/>
  <c r="H187" i="17057"/>
  <c r="F187" i="17057"/>
  <c r="E187" i="17057"/>
  <c r="G187" i="17057"/>
  <c r="E214" i="17057"/>
  <c r="F214" i="17057"/>
  <c r="E215" i="17057"/>
  <c r="F215" i="17057"/>
  <c r="E216" i="17057"/>
  <c r="F216" i="17057"/>
  <c r="E217" i="17057"/>
  <c r="F217" i="17057"/>
  <c r="Z44" i="17058"/>
  <c r="Z96" i="17058"/>
  <c r="Z97" i="17058"/>
  <c r="Z98" i="17058"/>
  <c r="Z99" i="17058"/>
  <c r="Y23" i="17058"/>
  <c r="Y196" i="17058" s="1"/>
  <c r="I175" i="17058" s="1"/>
  <c r="Y44" i="17058"/>
  <c r="Y96" i="17058"/>
  <c r="Y97" i="17058"/>
  <c r="Y98" i="17058"/>
  <c r="Y99" i="17058"/>
  <c r="X23" i="17058"/>
  <c r="X196" i="17058" s="1"/>
  <c r="I174" i="17058" s="1"/>
  <c r="X44" i="17058"/>
  <c r="X96" i="17058"/>
  <c r="X97" i="17058"/>
  <c r="X98" i="17058"/>
  <c r="X99" i="17058"/>
  <c r="W23" i="17058"/>
  <c r="W196" i="17058"/>
  <c r="I173" i="17058" s="1"/>
  <c r="W44" i="17058"/>
  <c r="W96" i="17058"/>
  <c r="W97" i="17058"/>
  <c r="W98" i="17058"/>
  <c r="W99" i="17058"/>
  <c r="V23" i="17058"/>
  <c r="V196" i="17058"/>
  <c r="I172" i="17058" s="1"/>
  <c r="V44" i="17058"/>
  <c r="V96" i="17058"/>
  <c r="V97" i="17058"/>
  <c r="V98" i="17058"/>
  <c r="V99" i="17058"/>
  <c r="U23" i="17058"/>
  <c r="U196" i="17058" s="1"/>
  <c r="I171" i="17058" s="1"/>
  <c r="U44" i="17058"/>
  <c r="U96" i="17058"/>
  <c r="U97" i="17058"/>
  <c r="U98" i="17058"/>
  <c r="U99" i="17058"/>
  <c r="T23" i="17058"/>
  <c r="T196" i="17058" s="1"/>
  <c r="I170" i="17058" s="1"/>
  <c r="T44" i="17058"/>
  <c r="T96" i="17058"/>
  <c r="T97" i="17058"/>
  <c r="T98" i="17058"/>
  <c r="T99" i="17058"/>
  <c r="S23" i="17058"/>
  <c r="S196" i="17058" s="1"/>
  <c r="I169" i="17058" s="1"/>
  <c r="S44" i="17058"/>
  <c r="S96" i="17058"/>
  <c r="S97" i="17058"/>
  <c r="S98" i="17058"/>
  <c r="S99" i="17058"/>
  <c r="R23" i="17058"/>
  <c r="R196" i="17058"/>
  <c r="I168" i="17058" s="1"/>
  <c r="R44" i="17058"/>
  <c r="R96" i="17058"/>
  <c r="R97" i="17058"/>
  <c r="R98" i="17058"/>
  <c r="R99" i="17058"/>
  <c r="Q23" i="17058"/>
  <c r="Q196" i="17058" s="1"/>
  <c r="I167" i="17058" s="1"/>
  <c r="Q44" i="17058"/>
  <c r="Q96" i="17058"/>
  <c r="Q97" i="17058"/>
  <c r="Q98" i="17058"/>
  <c r="Q99" i="17058"/>
  <c r="P23" i="17058"/>
  <c r="P196" i="17058" s="1"/>
  <c r="I166" i="17058" s="1"/>
  <c r="P44" i="17058"/>
  <c r="P96" i="17058"/>
  <c r="P97" i="17058"/>
  <c r="P98" i="17058"/>
  <c r="P99" i="17058"/>
  <c r="O23" i="17058"/>
  <c r="O196" i="17058"/>
  <c r="I165" i="17058" s="1"/>
  <c r="O44" i="17058"/>
  <c r="O96" i="17058"/>
  <c r="O97" i="17058"/>
  <c r="O98" i="17058"/>
  <c r="O99" i="17058"/>
  <c r="N23" i="17058"/>
  <c r="N196" i="17058"/>
  <c r="I164" i="17058" s="1"/>
  <c r="N44" i="17058"/>
  <c r="N96" i="17058"/>
  <c r="N97" i="17058"/>
  <c r="N98" i="17058"/>
  <c r="N99" i="17058"/>
  <c r="M23" i="17058"/>
  <c r="M196" i="17058" s="1"/>
  <c r="I163" i="17058" s="1"/>
  <c r="M44" i="17058"/>
  <c r="M96" i="17058"/>
  <c r="M97" i="17058"/>
  <c r="M98" i="17058"/>
  <c r="M99" i="17058"/>
  <c r="L23" i="17058"/>
  <c r="L196" i="17058" s="1"/>
  <c r="I162" i="17058" s="1"/>
  <c r="L44" i="17058"/>
  <c r="L96" i="17058"/>
  <c r="L97" i="17058"/>
  <c r="L98" i="17058"/>
  <c r="L99" i="17058"/>
  <c r="K23" i="17058"/>
  <c r="K196" i="17058" s="1"/>
  <c r="I161" i="17058" s="1"/>
  <c r="K44" i="17058"/>
  <c r="K96" i="17058"/>
  <c r="K97" i="17058"/>
  <c r="K98" i="17058"/>
  <c r="K99" i="17058"/>
  <c r="J23" i="17058"/>
  <c r="J196" i="17058"/>
  <c r="I160" i="17058" s="1"/>
  <c r="J44" i="17058"/>
  <c r="J96" i="17058"/>
  <c r="J97" i="17058"/>
  <c r="J98" i="17058"/>
  <c r="J99" i="17058"/>
  <c r="I23" i="17058"/>
  <c r="I196" i="17058" s="1"/>
  <c r="I159" i="17058" s="1"/>
  <c r="I44" i="17058"/>
  <c r="I96" i="17058"/>
  <c r="I97" i="17058"/>
  <c r="I98" i="17058"/>
  <c r="I99" i="17058"/>
  <c r="H23" i="17058"/>
  <c r="H196" i="17058" s="1"/>
  <c r="I158" i="17058" s="1"/>
  <c r="H44" i="17058"/>
  <c r="H96" i="17058"/>
  <c r="H97" i="17058"/>
  <c r="H98" i="17058"/>
  <c r="H99" i="17058"/>
  <c r="G23" i="17058"/>
  <c r="G196" i="17058" s="1"/>
  <c r="I157" i="17058" s="1"/>
  <c r="G44" i="17058"/>
  <c r="G96" i="17058"/>
  <c r="G97" i="17058"/>
  <c r="G98" i="17058"/>
  <c r="G99" i="17058"/>
  <c r="F23" i="17058"/>
  <c r="F196" i="17058"/>
  <c r="I156" i="17058" s="1"/>
  <c r="F44" i="17058"/>
  <c r="F96" i="17058"/>
  <c r="F97" i="17058"/>
  <c r="F98" i="17058"/>
  <c r="F99" i="17058"/>
  <c r="E23" i="17058"/>
  <c r="E196" i="17058" s="1"/>
  <c r="I155" i="17058" s="1"/>
  <c r="E44" i="17058"/>
  <c r="E96" i="17058"/>
  <c r="E97" i="17058"/>
  <c r="E98" i="17058"/>
  <c r="E99" i="17058"/>
  <c r="D23" i="17058"/>
  <c r="D44" i="17058"/>
  <c r="D96" i="17058"/>
  <c r="D97" i="17058"/>
  <c r="D98" i="17058"/>
  <c r="D99" i="17058"/>
  <c r="C23" i="17058"/>
  <c r="C196" i="17058" s="1"/>
  <c r="I153" i="17058" s="1"/>
  <c r="C44" i="17058"/>
  <c r="C96" i="17058"/>
  <c r="C97" i="17058"/>
  <c r="C98" i="17058"/>
  <c r="C99" i="17058"/>
  <c r="B23" i="17058"/>
  <c r="B196" i="17058" s="1"/>
  <c r="I152" i="17058" s="1"/>
  <c r="B121" i="17058"/>
  <c r="B132" i="17058"/>
  <c r="B122" i="17058"/>
  <c r="B133" i="17058" s="1"/>
  <c r="B124" i="17058"/>
  <c r="B135" i="17058"/>
  <c r="B128" i="17058"/>
  <c r="B139" i="17058" s="1"/>
  <c r="B44" i="17058"/>
  <c r="B96" i="17058" s="1"/>
  <c r="B97" i="17058"/>
  <c r="B98" i="17058"/>
  <c r="B99" i="17058"/>
  <c r="B110" i="17059"/>
  <c r="C110" i="17059"/>
  <c r="B111" i="17059"/>
  <c r="B123" i="17059" s="1"/>
  <c r="B112" i="17059"/>
  <c r="B114" i="17059"/>
  <c r="C114" i="17059"/>
  <c r="B115" i="17059"/>
  <c r="B127" i="17059" s="1"/>
  <c r="B138" i="17059" s="1"/>
  <c r="B116" i="17059"/>
  <c r="C116" i="17059" s="1"/>
  <c r="I11" i="17057"/>
  <c r="E51" i="17059"/>
  <c r="D144" i="17059" s="1"/>
  <c r="J11" i="17057"/>
  <c r="F51" i="17059" s="1"/>
  <c r="I12" i="17057"/>
  <c r="E52" i="17059"/>
  <c r="J12" i="17057"/>
  <c r="F52" i="17059" s="1"/>
  <c r="E145" i="17059" s="1"/>
  <c r="I13" i="17057"/>
  <c r="E53" i="17059"/>
  <c r="J13" i="17057"/>
  <c r="F53" i="17059" s="1"/>
  <c r="H151" i="17057"/>
  <c r="H150" i="17057"/>
  <c r="Z96" i="17059"/>
  <c r="Z45" i="17059"/>
  <c r="Z97" i="17059"/>
  <c r="Z98" i="17059"/>
  <c r="Z99" i="17059"/>
  <c r="Z23" i="17059"/>
  <c r="Z196" i="17059"/>
  <c r="I176" i="17059"/>
  <c r="Y96" i="17059"/>
  <c r="Y45" i="17059"/>
  <c r="Y97" i="17059"/>
  <c r="Y98" i="17059"/>
  <c r="Y99" i="17059"/>
  <c r="Y23" i="17059"/>
  <c r="Y196" i="17059"/>
  <c r="I175" i="17059"/>
  <c r="X96" i="17059"/>
  <c r="X45" i="17059"/>
  <c r="X97" i="17059"/>
  <c r="X98" i="17059"/>
  <c r="X99" i="17059"/>
  <c r="X23" i="17059"/>
  <c r="X196" i="17059"/>
  <c r="I174" i="17059"/>
  <c r="W96" i="17059"/>
  <c r="W45" i="17059"/>
  <c r="W97" i="17059"/>
  <c r="W98" i="17059"/>
  <c r="W99" i="17059"/>
  <c r="W23" i="17059"/>
  <c r="W196" i="17059"/>
  <c r="I173" i="17059"/>
  <c r="V96" i="17059"/>
  <c r="V45" i="17059"/>
  <c r="V97" i="17059" s="1"/>
  <c r="V98" i="17059"/>
  <c r="V99" i="17059"/>
  <c r="V23" i="17059"/>
  <c r="V196" i="17059"/>
  <c r="I172" i="17059"/>
  <c r="U96" i="17059"/>
  <c r="U45" i="17059"/>
  <c r="U97" i="17059"/>
  <c r="U98" i="17059"/>
  <c r="U99" i="17059"/>
  <c r="U23" i="17059"/>
  <c r="U196" i="17059" s="1"/>
  <c r="I171" i="17059" s="1"/>
  <c r="T96" i="17059"/>
  <c r="T45" i="17059"/>
  <c r="T97" i="17059" s="1"/>
  <c r="T98" i="17059"/>
  <c r="T99" i="17059"/>
  <c r="T23" i="17059"/>
  <c r="T196" i="17059" s="1"/>
  <c r="I170" i="17059"/>
  <c r="S96" i="17059"/>
  <c r="S45" i="17059"/>
  <c r="S97" i="17059" s="1"/>
  <c r="S98" i="17059"/>
  <c r="S99" i="17059"/>
  <c r="S23" i="17059"/>
  <c r="S196" i="17059"/>
  <c r="I169" i="17059"/>
  <c r="R96" i="17059"/>
  <c r="R45" i="17059"/>
  <c r="R97" i="17059" s="1"/>
  <c r="R98" i="17059"/>
  <c r="R99" i="17059"/>
  <c r="R23" i="17059"/>
  <c r="R196" i="17059" s="1"/>
  <c r="I168" i="17059" s="1"/>
  <c r="Q96" i="17059"/>
  <c r="Q45" i="17059"/>
  <c r="Q97" i="17059" s="1"/>
  <c r="Q98" i="17059"/>
  <c r="Q99" i="17059"/>
  <c r="Q23" i="17059"/>
  <c r="Q196" i="17059" s="1"/>
  <c r="I167" i="17059"/>
  <c r="P96" i="17059"/>
  <c r="P45" i="17059"/>
  <c r="P97" i="17059" s="1"/>
  <c r="P98" i="17059"/>
  <c r="P99" i="17059"/>
  <c r="P23" i="17059"/>
  <c r="P196" i="17059" s="1"/>
  <c r="I166" i="17059" s="1"/>
  <c r="O96" i="17059"/>
  <c r="O45" i="17059"/>
  <c r="O97" i="17059" s="1"/>
  <c r="O98" i="17059"/>
  <c r="O99" i="17059"/>
  <c r="O23" i="17059"/>
  <c r="O196" i="17059"/>
  <c r="I165" i="17059"/>
  <c r="N96" i="17059"/>
  <c r="N45" i="17059"/>
  <c r="N97" i="17059"/>
  <c r="N98" i="17059"/>
  <c r="N99" i="17059"/>
  <c r="N23" i="17059"/>
  <c r="N196" i="17059"/>
  <c r="I164" i="17059"/>
  <c r="M96" i="17059"/>
  <c r="M45" i="17059"/>
  <c r="M97" i="17059" s="1"/>
  <c r="M98" i="17059"/>
  <c r="M99" i="17059"/>
  <c r="M23" i="17059"/>
  <c r="M196" i="17059" s="1"/>
  <c r="I163" i="17059" s="1"/>
  <c r="L96" i="17059"/>
  <c r="L45" i="17059"/>
  <c r="L97" i="17059" s="1"/>
  <c r="L98" i="17059"/>
  <c r="L99" i="17059"/>
  <c r="L23" i="17059"/>
  <c r="L196" i="17059" s="1"/>
  <c r="I162" i="17059" s="1"/>
  <c r="K96" i="17059"/>
  <c r="K45" i="17059"/>
  <c r="K97" i="17059" s="1"/>
  <c r="K98" i="17059"/>
  <c r="K99" i="17059"/>
  <c r="K23" i="17059"/>
  <c r="K196" i="17059" s="1"/>
  <c r="I161" i="17059" s="1"/>
  <c r="J96" i="17059"/>
  <c r="J45" i="17059"/>
  <c r="J97" i="17059" s="1"/>
  <c r="J98" i="17059"/>
  <c r="J99" i="17059"/>
  <c r="J23" i="17059"/>
  <c r="J196" i="17059" s="1"/>
  <c r="I160" i="17059"/>
  <c r="I96" i="17059"/>
  <c r="I45" i="17059"/>
  <c r="I97" i="17059" s="1"/>
  <c r="I98" i="17059"/>
  <c r="I99" i="17059"/>
  <c r="I23" i="17059"/>
  <c r="I196" i="17059" s="1"/>
  <c r="I159" i="17059" s="1"/>
  <c r="H96" i="17059"/>
  <c r="H45" i="17059"/>
  <c r="H97" i="17059" s="1"/>
  <c r="H98" i="17059"/>
  <c r="H99" i="17059"/>
  <c r="H23" i="17059"/>
  <c r="H196" i="17059" s="1"/>
  <c r="I158" i="17059"/>
  <c r="G96" i="17059"/>
  <c r="G45" i="17059"/>
  <c r="G97" i="17059" s="1"/>
  <c r="G98" i="17059"/>
  <c r="G99" i="17059"/>
  <c r="G23" i="17059"/>
  <c r="G196" i="17059" s="1"/>
  <c r="I157" i="17059" s="1"/>
  <c r="F96" i="17059"/>
  <c r="F45" i="17059"/>
  <c r="F97" i="17059" s="1"/>
  <c r="F98" i="17059"/>
  <c r="F99" i="17059"/>
  <c r="F23" i="17059"/>
  <c r="F196" i="17059" s="1"/>
  <c r="I156" i="17059" s="1"/>
  <c r="E96" i="17059"/>
  <c r="E45" i="17059"/>
  <c r="E97" i="17059" s="1"/>
  <c r="E98" i="17059"/>
  <c r="E99" i="17059"/>
  <c r="E23" i="17059"/>
  <c r="E196" i="17059" s="1"/>
  <c r="I155" i="17059" s="1"/>
  <c r="D96" i="17059"/>
  <c r="D45" i="17059"/>
  <c r="D97" i="17059" s="1"/>
  <c r="D98" i="17059"/>
  <c r="D99" i="17059"/>
  <c r="D23" i="17059"/>
  <c r="D196" i="17059" s="1"/>
  <c r="I154" i="17059" s="1"/>
  <c r="C96" i="17059"/>
  <c r="C45" i="17059"/>
  <c r="C97" i="17059" s="1"/>
  <c r="C98" i="17059"/>
  <c r="C99" i="17059"/>
  <c r="C23" i="17059"/>
  <c r="C196" i="17059" s="1"/>
  <c r="I153" i="17059" s="1"/>
  <c r="B122" i="17059"/>
  <c r="B133" i="17059" s="1"/>
  <c r="B134" i="17059"/>
  <c r="B126" i="17059"/>
  <c r="B137" i="17059" s="1"/>
  <c r="B96" i="17059"/>
  <c r="B45" i="17059"/>
  <c r="B97" i="17059" s="1"/>
  <c r="B98" i="17059"/>
  <c r="B99" i="17059"/>
  <c r="B23" i="17059"/>
  <c r="B196" i="17059" s="1"/>
  <c r="I152" i="17059"/>
  <c r="Z23" i="17055"/>
  <c r="Z196" i="17055" s="1"/>
  <c r="I176" i="17055" s="1"/>
  <c r="D26" i="17054"/>
  <c r="B109" i="17055"/>
  <c r="B110" i="17055"/>
  <c r="C110" i="17055" s="1"/>
  <c r="E35" i="17054"/>
  <c r="E44" i="17054"/>
  <c r="E67" i="17054" s="1"/>
  <c r="H20" i="17054"/>
  <c r="G20" i="17054"/>
  <c r="I20" i="17054"/>
  <c r="J20" i="17054"/>
  <c r="B112" i="17055"/>
  <c r="C112" i="17055" s="1"/>
  <c r="E46" i="17054"/>
  <c r="E72" i="17054"/>
  <c r="B114" i="17055"/>
  <c r="E50" i="17054"/>
  <c r="E82" i="17054" s="1"/>
  <c r="B116" i="17055"/>
  <c r="C116" i="17055"/>
  <c r="D116" i="17055" s="1"/>
  <c r="C11" i="17054"/>
  <c r="E51" i="17055"/>
  <c r="D144" i="17055" s="1"/>
  <c r="D11" i="17054"/>
  <c r="F51" i="17055" s="1"/>
  <c r="E144" i="17055" s="1"/>
  <c r="C12" i="17054"/>
  <c r="E52" i="17055" s="1"/>
  <c r="D145" i="17055" s="1"/>
  <c r="D12" i="17054"/>
  <c r="F52" i="17055"/>
  <c r="C13" i="17054"/>
  <c r="E53" i="17055" s="1"/>
  <c r="D146" i="17055" s="1"/>
  <c r="D13" i="17054"/>
  <c r="F53" i="17055" s="1"/>
  <c r="E146" i="17055" s="1"/>
  <c r="G18" i="17054"/>
  <c r="H18" i="17054"/>
  <c r="F18" i="17054"/>
  <c r="H21" i="17054"/>
  <c r="G21" i="17054"/>
  <c r="I21" i="17054"/>
  <c r="E96" i="17054"/>
  <c r="G151" i="17054"/>
  <c r="G150" i="17054"/>
  <c r="I187" i="17054"/>
  <c r="H187" i="17054"/>
  <c r="F187" i="17054"/>
  <c r="E187" i="17054"/>
  <c r="G187" i="17054"/>
  <c r="E214" i="17054"/>
  <c r="F214" i="17054"/>
  <c r="E42" i="17054"/>
  <c r="E62" i="17054"/>
  <c r="E215" i="17054"/>
  <c r="F215" i="17054"/>
  <c r="E216" i="17054"/>
  <c r="F216" i="17054"/>
  <c r="E48" i="17054"/>
  <c r="E217" i="17054"/>
  <c r="F217" i="17054"/>
  <c r="Z44" i="17055"/>
  <c r="Z96" i="17055" s="1"/>
  <c r="Z97" i="17055"/>
  <c r="Z98" i="17055"/>
  <c r="Z99" i="17055"/>
  <c r="Y23" i="17055"/>
  <c r="Y196" i="17055" s="1"/>
  <c r="I175" i="17055"/>
  <c r="Y44" i="17055"/>
  <c r="Y96" i="17055" s="1"/>
  <c r="Y97" i="17055"/>
  <c r="Y98" i="17055"/>
  <c r="Y99" i="17055"/>
  <c r="X23" i="17055"/>
  <c r="X196" i="17055" s="1"/>
  <c r="I174" i="17055" s="1"/>
  <c r="X44" i="17055"/>
  <c r="X96" i="17055" s="1"/>
  <c r="X97" i="17055"/>
  <c r="X98" i="17055"/>
  <c r="X99" i="17055"/>
  <c r="W23" i="17055"/>
  <c r="W196" i="17055"/>
  <c r="I173" i="17055"/>
  <c r="W44" i="17055"/>
  <c r="W96" i="17055" s="1"/>
  <c r="W97" i="17055"/>
  <c r="W98" i="17055"/>
  <c r="W99" i="17055"/>
  <c r="V23" i="17055"/>
  <c r="V196" i="17055"/>
  <c r="I172" i="17055"/>
  <c r="V44" i="17055"/>
  <c r="V96" i="17055" s="1"/>
  <c r="V97" i="17055"/>
  <c r="V98" i="17055"/>
  <c r="V99" i="17055"/>
  <c r="U23" i="17055"/>
  <c r="U196" i="17055" s="1"/>
  <c r="I171" i="17055" s="1"/>
  <c r="U44" i="17055"/>
  <c r="U96" i="17055" s="1"/>
  <c r="U97" i="17055"/>
  <c r="U98" i="17055"/>
  <c r="U99" i="17055"/>
  <c r="T23" i="17055"/>
  <c r="T196" i="17055"/>
  <c r="I170" i="17055"/>
  <c r="T44" i="17055"/>
  <c r="T96" i="17055" s="1"/>
  <c r="T97" i="17055"/>
  <c r="T98" i="17055"/>
  <c r="T99" i="17055"/>
  <c r="S23" i="17055"/>
  <c r="S196" i="17055"/>
  <c r="I169" i="17055"/>
  <c r="S44" i="17055"/>
  <c r="S96" i="17055" s="1"/>
  <c r="S97" i="17055"/>
  <c r="S98" i="17055"/>
  <c r="S99" i="17055"/>
  <c r="R23" i="17055"/>
  <c r="R196" i="17055"/>
  <c r="I168" i="17055"/>
  <c r="R44" i="17055"/>
  <c r="R96" i="17055" s="1"/>
  <c r="R97" i="17055"/>
  <c r="R98" i="17055"/>
  <c r="R99" i="17055"/>
  <c r="Q23" i="17055"/>
  <c r="Q196" i="17055"/>
  <c r="I167" i="17055"/>
  <c r="Q44" i="17055"/>
  <c r="Q96" i="17055" s="1"/>
  <c r="Q97" i="17055"/>
  <c r="Q98" i="17055"/>
  <c r="Q99" i="17055"/>
  <c r="P23" i="17055"/>
  <c r="P196" i="17055"/>
  <c r="I166" i="17055"/>
  <c r="P44" i="17055"/>
  <c r="P96" i="17055" s="1"/>
  <c r="P97" i="17055"/>
  <c r="P98" i="17055"/>
  <c r="P99" i="17055"/>
  <c r="O23" i="17055"/>
  <c r="O196" i="17055" s="1"/>
  <c r="I165" i="17055"/>
  <c r="O44" i="17055"/>
  <c r="O96" i="17055" s="1"/>
  <c r="O97" i="17055"/>
  <c r="O98" i="17055"/>
  <c r="O99" i="17055"/>
  <c r="N23" i="17055"/>
  <c r="N196" i="17055"/>
  <c r="I164" i="17055"/>
  <c r="N44" i="17055"/>
  <c r="N96" i="17055" s="1"/>
  <c r="N97" i="17055"/>
  <c r="N98" i="17055"/>
  <c r="N99" i="17055"/>
  <c r="M23" i="17055"/>
  <c r="M196" i="17055" s="1"/>
  <c r="I163" i="17055" s="1"/>
  <c r="M44" i="17055"/>
  <c r="M96" i="17055" s="1"/>
  <c r="M97" i="17055"/>
  <c r="M98" i="17055"/>
  <c r="M99" i="17055"/>
  <c r="L23" i="17055"/>
  <c r="L196" i="17055" s="1"/>
  <c r="I162" i="17055" s="1"/>
  <c r="L44" i="17055"/>
  <c r="L96" i="17055" s="1"/>
  <c r="L97" i="17055"/>
  <c r="L98" i="17055"/>
  <c r="L99" i="17055"/>
  <c r="K23" i="17055"/>
  <c r="K196" i="17055" s="1"/>
  <c r="I161" i="17055"/>
  <c r="K44" i="17055"/>
  <c r="K96" i="17055" s="1"/>
  <c r="K97" i="17055"/>
  <c r="K98" i="17055"/>
  <c r="K99" i="17055"/>
  <c r="J23" i="17055"/>
  <c r="J196" i="17055"/>
  <c r="I160" i="17055"/>
  <c r="J44" i="17055"/>
  <c r="J96" i="17055" s="1"/>
  <c r="J97" i="17055"/>
  <c r="J98" i="17055"/>
  <c r="J99" i="17055"/>
  <c r="I23" i="17055"/>
  <c r="I196" i="17055"/>
  <c r="I159" i="17055"/>
  <c r="I44" i="17055"/>
  <c r="I96" i="17055" s="1"/>
  <c r="I97" i="17055"/>
  <c r="I98" i="17055"/>
  <c r="I99" i="17055"/>
  <c r="H23" i="17055"/>
  <c r="H196" i="17055"/>
  <c r="I158" i="17055"/>
  <c r="H44" i="17055"/>
  <c r="H96" i="17055" s="1"/>
  <c r="H97" i="17055"/>
  <c r="H98" i="17055"/>
  <c r="H99" i="17055"/>
  <c r="G23" i="17055"/>
  <c r="G196" i="17055"/>
  <c r="I157" i="17055"/>
  <c r="G44" i="17055"/>
  <c r="G96" i="17055" s="1"/>
  <c r="G97" i="17055"/>
  <c r="G98" i="17055"/>
  <c r="G99" i="17055"/>
  <c r="F23" i="17055"/>
  <c r="F196" i="17055" s="1"/>
  <c r="I156" i="17055" s="1"/>
  <c r="F44" i="17055"/>
  <c r="F96" i="17055" s="1"/>
  <c r="F97" i="17055"/>
  <c r="F98" i="17055"/>
  <c r="F99" i="17055"/>
  <c r="E23" i="17055"/>
  <c r="E196" i="17055" s="1"/>
  <c r="I155" i="17055"/>
  <c r="E44" i="17055"/>
  <c r="E96" i="17055" s="1"/>
  <c r="E97" i="17055"/>
  <c r="E98" i="17055"/>
  <c r="E99" i="17055"/>
  <c r="D23" i="17055"/>
  <c r="D196" i="17055"/>
  <c r="I154" i="17055"/>
  <c r="D44" i="17055"/>
  <c r="D96" i="17055"/>
  <c r="D97" i="17055"/>
  <c r="D98" i="17055"/>
  <c r="D99" i="17055"/>
  <c r="C23" i="17055"/>
  <c r="C196" i="17055"/>
  <c r="I153" i="17055" s="1"/>
  <c r="C44" i="17055"/>
  <c r="C96" i="17055"/>
  <c r="C97" i="17055"/>
  <c r="C98" i="17055"/>
  <c r="C99" i="17055"/>
  <c r="B23" i="17055"/>
  <c r="B196" i="17055" s="1"/>
  <c r="I152" i="17055" s="1"/>
  <c r="B121" i="17055"/>
  <c r="B132" i="17055"/>
  <c r="B124" i="17055"/>
  <c r="B135" i="17055" s="1"/>
  <c r="B128" i="17055"/>
  <c r="B139" i="17055" s="1"/>
  <c r="B44" i="17055"/>
  <c r="B96" i="17055" s="1"/>
  <c r="B97" i="17055"/>
  <c r="B98" i="17055"/>
  <c r="B99" i="17055"/>
  <c r="B110" i="17056"/>
  <c r="B111" i="17056"/>
  <c r="B112" i="17056"/>
  <c r="B124" i="17056" s="1"/>
  <c r="B135" i="17056" s="1"/>
  <c r="B114" i="17056"/>
  <c r="B115" i="17056"/>
  <c r="C115" i="17056"/>
  <c r="B116" i="17056"/>
  <c r="I11" i="17054"/>
  <c r="E51" i="17056"/>
  <c r="J11" i="17054"/>
  <c r="F51" i="17056" s="1"/>
  <c r="E144" i="17056" s="1"/>
  <c r="I12" i="17054"/>
  <c r="E52" i="17056"/>
  <c r="J12" i="17054"/>
  <c r="F52" i="17056" s="1"/>
  <c r="E145" i="17056" s="1"/>
  <c r="I13" i="17054"/>
  <c r="E53" i="17056"/>
  <c r="J13" i="17054"/>
  <c r="F53" i="17056" s="1"/>
  <c r="E146" i="17056" s="1"/>
  <c r="H151" i="17054"/>
  <c r="H150" i="17054"/>
  <c r="Z96" i="17056"/>
  <c r="Z45" i="17056"/>
  <c r="Z97" i="17056"/>
  <c r="Z98" i="17056"/>
  <c r="Z99" i="17056"/>
  <c r="Z23" i="17056"/>
  <c r="Z201" i="17056"/>
  <c r="I176" i="17056"/>
  <c r="Y96" i="17056"/>
  <c r="Y45" i="17056"/>
  <c r="Y97" i="17056" s="1"/>
  <c r="Y98" i="17056"/>
  <c r="Y99" i="17056"/>
  <c r="Y23" i="17056"/>
  <c r="Y201" i="17056" s="1"/>
  <c r="I175" i="17056" s="1"/>
  <c r="X96" i="17056"/>
  <c r="X45" i="17056"/>
  <c r="X97" i="17056" s="1"/>
  <c r="X98" i="17056"/>
  <c r="X99" i="17056"/>
  <c r="X23" i="17056"/>
  <c r="X201" i="17056"/>
  <c r="I174" i="17056"/>
  <c r="W96" i="17056"/>
  <c r="W45" i="17056"/>
  <c r="W97" i="17056" s="1"/>
  <c r="W98" i="17056"/>
  <c r="W99" i="17056"/>
  <c r="W23" i="17056"/>
  <c r="W201" i="17056"/>
  <c r="I173" i="17056"/>
  <c r="V96" i="17056"/>
  <c r="V45" i="17056"/>
  <c r="V97" i="17056" s="1"/>
  <c r="V98" i="17056"/>
  <c r="V99" i="17056"/>
  <c r="V23" i="17056"/>
  <c r="V201" i="17056" s="1"/>
  <c r="I172" i="17056" s="1"/>
  <c r="U96" i="17056"/>
  <c r="U45" i="17056"/>
  <c r="U97" i="17056" s="1"/>
  <c r="U98" i="17056"/>
  <c r="U99" i="17056"/>
  <c r="U23" i="17056"/>
  <c r="U201" i="17056" s="1"/>
  <c r="I171" i="17056"/>
  <c r="T96" i="17056"/>
  <c r="T45" i="17056"/>
  <c r="T97" i="17056" s="1"/>
  <c r="T98" i="17056"/>
  <c r="T99" i="17056"/>
  <c r="T23" i="17056"/>
  <c r="T201" i="17056" s="1"/>
  <c r="I170" i="17056" s="1"/>
  <c r="S96" i="17056"/>
  <c r="S45" i="17056"/>
  <c r="S97" i="17056" s="1"/>
  <c r="S98" i="17056"/>
  <c r="S99" i="17056"/>
  <c r="S23" i="17056"/>
  <c r="S201" i="17056"/>
  <c r="I169" i="17056"/>
  <c r="R96" i="17056"/>
  <c r="R45" i="17056"/>
  <c r="R97" i="17056" s="1"/>
  <c r="R98" i="17056"/>
  <c r="R99" i="17056"/>
  <c r="R23" i="17056"/>
  <c r="R201" i="17056" s="1"/>
  <c r="I168" i="17056"/>
  <c r="Q96" i="17056"/>
  <c r="Q45" i="17056"/>
  <c r="Q97" i="17056" s="1"/>
  <c r="Q98" i="17056"/>
  <c r="Q99" i="17056"/>
  <c r="Q23" i="17056"/>
  <c r="Q201" i="17056" s="1"/>
  <c r="I167" i="17056" s="1"/>
  <c r="P96" i="17056"/>
  <c r="P45" i="17056"/>
  <c r="P97" i="17056" s="1"/>
  <c r="P98" i="17056"/>
  <c r="P99" i="17056"/>
  <c r="P23" i="17056"/>
  <c r="P201" i="17056" s="1"/>
  <c r="I166" i="17056"/>
  <c r="O96" i="17056"/>
  <c r="O45" i="17056"/>
  <c r="O97" i="17056" s="1"/>
  <c r="O98" i="17056"/>
  <c r="O99" i="17056"/>
  <c r="O23" i="17056"/>
  <c r="O201" i="17056" s="1"/>
  <c r="I165" i="17056" s="1"/>
  <c r="N96" i="17056"/>
  <c r="N45" i="17056"/>
  <c r="N97" i="17056" s="1"/>
  <c r="N98" i="17056"/>
  <c r="N99" i="17056"/>
  <c r="N23" i="17056"/>
  <c r="N201" i="17056" s="1"/>
  <c r="I164" i="17056"/>
  <c r="M96" i="17056"/>
  <c r="M45" i="17056"/>
  <c r="M97" i="17056" s="1"/>
  <c r="M98" i="17056"/>
  <c r="M99" i="17056"/>
  <c r="M23" i="17056"/>
  <c r="M201" i="17056" s="1"/>
  <c r="I163" i="17056" s="1"/>
  <c r="L96" i="17056"/>
  <c r="L45" i="17056"/>
  <c r="L97" i="17056" s="1"/>
  <c r="L98" i="17056"/>
  <c r="L99" i="17056"/>
  <c r="L23" i="17056"/>
  <c r="L201" i="17056" s="1"/>
  <c r="I162" i="17056"/>
  <c r="K96" i="17056"/>
  <c r="K45" i="17056"/>
  <c r="K97" i="17056" s="1"/>
  <c r="K98" i="17056"/>
  <c r="K99" i="17056"/>
  <c r="K23" i="17056"/>
  <c r="K201" i="17056" s="1"/>
  <c r="I161" i="17056" s="1"/>
  <c r="J96" i="17056"/>
  <c r="J45" i="17056"/>
  <c r="J97" i="17056" s="1"/>
  <c r="J98" i="17056"/>
  <c r="J99" i="17056"/>
  <c r="J23" i="17056"/>
  <c r="J201" i="17056" s="1"/>
  <c r="I160" i="17056" s="1"/>
  <c r="I96" i="17056"/>
  <c r="I45" i="17056"/>
  <c r="I97" i="17056" s="1"/>
  <c r="I98" i="17056"/>
  <c r="I99" i="17056"/>
  <c r="I23" i="17056"/>
  <c r="I201" i="17056" s="1"/>
  <c r="I159" i="17056" s="1"/>
  <c r="H96" i="17056"/>
  <c r="H45" i="17056"/>
  <c r="H97" i="17056" s="1"/>
  <c r="H98" i="17056"/>
  <c r="H99" i="17056"/>
  <c r="H23" i="17056"/>
  <c r="H201" i="17056" s="1"/>
  <c r="I158" i="17056" s="1"/>
  <c r="G96" i="17056"/>
  <c r="G45" i="17056"/>
  <c r="G97" i="17056" s="1"/>
  <c r="G98" i="17056"/>
  <c r="G99" i="17056"/>
  <c r="G23" i="17056"/>
  <c r="G201" i="17056" s="1"/>
  <c r="I157" i="17056" s="1"/>
  <c r="F96" i="17056"/>
  <c r="F45" i="17056"/>
  <c r="F97" i="17056" s="1"/>
  <c r="F98" i="17056"/>
  <c r="F99" i="17056"/>
  <c r="F23" i="17056"/>
  <c r="F201" i="17056" s="1"/>
  <c r="I156" i="17056" s="1"/>
  <c r="E96" i="17056"/>
  <c r="E45" i="17056"/>
  <c r="E97" i="17056" s="1"/>
  <c r="E98" i="17056"/>
  <c r="E99" i="17056"/>
  <c r="E23" i="17056"/>
  <c r="E201" i="17056" s="1"/>
  <c r="I155" i="17056" s="1"/>
  <c r="D96" i="17056"/>
  <c r="D45" i="17056"/>
  <c r="D97" i="17056" s="1"/>
  <c r="D98" i="17056"/>
  <c r="D99" i="17056"/>
  <c r="D23" i="17056"/>
  <c r="D201" i="17056" s="1"/>
  <c r="I154" i="17056" s="1"/>
  <c r="C96" i="17056"/>
  <c r="C45" i="17056"/>
  <c r="C97" i="17056"/>
  <c r="C98" i="17056"/>
  <c r="C99" i="17056"/>
  <c r="C23" i="17056"/>
  <c r="C201" i="17056"/>
  <c r="I153" i="17056" s="1"/>
  <c r="B122" i="17056"/>
  <c r="B133" i="17056" s="1"/>
  <c r="B126" i="17056"/>
  <c r="B137" i="17056" s="1"/>
  <c r="B127" i="17056"/>
  <c r="B138" i="17056"/>
  <c r="B96" i="17056"/>
  <c r="B45" i="17056"/>
  <c r="B97" i="17056" s="1"/>
  <c r="B98" i="17056"/>
  <c r="B99" i="17056"/>
  <c r="B23" i="17056"/>
  <c r="B201" i="17056" s="1"/>
  <c r="I152" i="17056" s="1"/>
  <c r="Z23" i="17052"/>
  <c r="Z196" i="17052" s="1"/>
  <c r="I176" i="17052" s="1"/>
  <c r="B5" i="17052"/>
  <c r="D26" i="17051"/>
  <c r="B109" i="17052"/>
  <c r="C109" i="17052" s="1"/>
  <c r="B110" i="17052"/>
  <c r="E35" i="17051"/>
  <c r="E48" i="17051" s="1"/>
  <c r="J20" i="17051"/>
  <c r="B112" i="17052"/>
  <c r="E46" i="17051"/>
  <c r="E72" i="17051" s="1"/>
  <c r="B114" i="17052"/>
  <c r="E50" i="17051"/>
  <c r="B116" i="17052"/>
  <c r="C11" i="17051"/>
  <c r="E51" i="17052" s="1"/>
  <c r="D144" i="17052" s="1"/>
  <c r="D11" i="17051"/>
  <c r="F51" i="17052"/>
  <c r="E144" i="17052" s="1"/>
  <c r="C12" i="17051"/>
  <c r="E52" i="17052" s="1"/>
  <c r="D145" i="17052" s="1"/>
  <c r="D12" i="17051"/>
  <c r="F52" i="17052"/>
  <c r="E145" i="17052" s="1"/>
  <c r="C13" i="17051"/>
  <c r="E53" i="17052" s="1"/>
  <c r="D13" i="17051"/>
  <c r="F53" i="17052"/>
  <c r="G18" i="17051"/>
  <c r="H18" i="17051"/>
  <c r="F18" i="17051"/>
  <c r="H21" i="17051"/>
  <c r="G21" i="17051"/>
  <c r="I21" i="17051"/>
  <c r="E96" i="17051"/>
  <c r="G151" i="17051"/>
  <c r="G150" i="17051"/>
  <c r="I187" i="17051"/>
  <c r="H187" i="17051"/>
  <c r="F187" i="17051"/>
  <c r="E187" i="17051"/>
  <c r="G187" i="17051"/>
  <c r="E214" i="17051"/>
  <c r="F214" i="17051"/>
  <c r="E215" i="17051"/>
  <c r="F215" i="17051"/>
  <c r="E216" i="17051"/>
  <c r="F216" i="17051"/>
  <c r="E77" i="17051"/>
  <c r="E217" i="17051"/>
  <c r="F217" i="17051"/>
  <c r="Z44" i="17052"/>
  <c r="Z96" i="17052"/>
  <c r="Z97" i="17052"/>
  <c r="Z98" i="17052"/>
  <c r="Z99" i="17052"/>
  <c r="Y23" i="17052"/>
  <c r="Y196" i="17052" s="1"/>
  <c r="I175" i="17052" s="1"/>
  <c r="Y44" i="17052"/>
  <c r="Y96" i="17052"/>
  <c r="Y97" i="17052"/>
  <c r="Y98" i="17052"/>
  <c r="Y99" i="17052"/>
  <c r="X23" i="17052"/>
  <c r="X196" i="17052"/>
  <c r="I174" i="17052" s="1"/>
  <c r="X44" i="17052"/>
  <c r="X96" i="17052"/>
  <c r="X97" i="17052"/>
  <c r="X98" i="17052"/>
  <c r="X99" i="17052"/>
  <c r="W23" i="17052"/>
  <c r="W196" i="17052" s="1"/>
  <c r="I173" i="17052" s="1"/>
  <c r="W44" i="17052"/>
  <c r="W96" i="17052"/>
  <c r="W97" i="17052"/>
  <c r="W98" i="17052"/>
  <c r="W99" i="17052"/>
  <c r="V23" i="17052"/>
  <c r="V196" i="17052" s="1"/>
  <c r="I172" i="17052" s="1"/>
  <c r="V44" i="17052"/>
  <c r="V96" i="17052"/>
  <c r="V97" i="17052"/>
  <c r="V98" i="17052"/>
  <c r="V99" i="17052"/>
  <c r="U23" i="17052"/>
  <c r="U44" i="17052"/>
  <c r="U96" i="17052" s="1"/>
  <c r="U97" i="17052"/>
  <c r="U98" i="17052"/>
  <c r="U99" i="17052"/>
  <c r="T23" i="17052"/>
  <c r="T196" i="17052" s="1"/>
  <c r="I170" i="17052" s="1"/>
  <c r="T44" i="17052"/>
  <c r="T96" i="17052" s="1"/>
  <c r="T97" i="17052"/>
  <c r="T98" i="17052"/>
  <c r="T99" i="17052"/>
  <c r="S23" i="17052"/>
  <c r="S196" i="17052" s="1"/>
  <c r="I169" i="17052"/>
  <c r="S44" i="17052"/>
  <c r="S96" i="17052" s="1"/>
  <c r="S97" i="17052"/>
  <c r="S98" i="17052"/>
  <c r="S99" i="17052"/>
  <c r="R23" i="17052"/>
  <c r="R196" i="17052" s="1"/>
  <c r="I168" i="17052" s="1"/>
  <c r="R44" i="17052"/>
  <c r="R96" i="17052" s="1"/>
  <c r="R97" i="17052"/>
  <c r="R98" i="17052"/>
  <c r="R99" i="17052"/>
  <c r="Q23" i="17052"/>
  <c r="Q196" i="17052" s="1"/>
  <c r="I167" i="17052"/>
  <c r="Q44" i="17052"/>
  <c r="Q96" i="17052" s="1"/>
  <c r="Q97" i="17052"/>
  <c r="Q98" i="17052"/>
  <c r="Q99" i="17052"/>
  <c r="P23" i="17052"/>
  <c r="P196" i="17052" s="1"/>
  <c r="I166" i="17052" s="1"/>
  <c r="P44" i="17052"/>
  <c r="P96" i="17052" s="1"/>
  <c r="P97" i="17052"/>
  <c r="P98" i="17052"/>
  <c r="P99" i="17052"/>
  <c r="O23" i="17052"/>
  <c r="O196" i="17052" s="1"/>
  <c r="I165" i="17052"/>
  <c r="O44" i="17052"/>
  <c r="O96" i="17052" s="1"/>
  <c r="O97" i="17052"/>
  <c r="O98" i="17052"/>
  <c r="O99" i="17052"/>
  <c r="N23" i="17052"/>
  <c r="N196" i="17052" s="1"/>
  <c r="I164" i="17052" s="1"/>
  <c r="N44" i="17052"/>
  <c r="N96" i="17052" s="1"/>
  <c r="N97" i="17052"/>
  <c r="N98" i="17052"/>
  <c r="N99" i="17052"/>
  <c r="M23" i="17052"/>
  <c r="M196" i="17052" s="1"/>
  <c r="I163" i="17052"/>
  <c r="M44" i="17052"/>
  <c r="M96" i="17052" s="1"/>
  <c r="M97" i="17052"/>
  <c r="M98" i="17052"/>
  <c r="M99" i="17052"/>
  <c r="L23" i="17052"/>
  <c r="L196" i="17052" s="1"/>
  <c r="I162" i="17052" s="1"/>
  <c r="L44" i="17052"/>
  <c r="L96" i="17052" s="1"/>
  <c r="L97" i="17052"/>
  <c r="L98" i="17052"/>
  <c r="L99" i="17052"/>
  <c r="K23" i="17052"/>
  <c r="K196" i="17052" s="1"/>
  <c r="I161" i="17052"/>
  <c r="K44" i="17052"/>
  <c r="K96" i="17052" s="1"/>
  <c r="K97" i="17052"/>
  <c r="K98" i="17052"/>
  <c r="K99" i="17052"/>
  <c r="J23" i="17052"/>
  <c r="J196" i="17052" s="1"/>
  <c r="I160" i="17052" s="1"/>
  <c r="J44" i="17052"/>
  <c r="J96" i="17052" s="1"/>
  <c r="J97" i="17052"/>
  <c r="J98" i="17052"/>
  <c r="J99" i="17052"/>
  <c r="I23" i="17052"/>
  <c r="I196" i="17052" s="1"/>
  <c r="I159" i="17052"/>
  <c r="I44" i="17052"/>
  <c r="I96" i="17052" s="1"/>
  <c r="I97" i="17052"/>
  <c r="I98" i="17052"/>
  <c r="I99" i="17052"/>
  <c r="H23" i="17052"/>
  <c r="H196" i="17052" s="1"/>
  <c r="I158" i="17052" s="1"/>
  <c r="H44" i="17052"/>
  <c r="H96" i="17052" s="1"/>
  <c r="H97" i="17052"/>
  <c r="H98" i="17052"/>
  <c r="H99" i="17052"/>
  <c r="G23" i="17052"/>
  <c r="G196" i="17052" s="1"/>
  <c r="I157" i="17052"/>
  <c r="G44" i="17052"/>
  <c r="G96" i="17052" s="1"/>
  <c r="G97" i="17052"/>
  <c r="G98" i="17052"/>
  <c r="G99" i="17052"/>
  <c r="F23" i="17052"/>
  <c r="F196" i="17052" s="1"/>
  <c r="I156" i="17052" s="1"/>
  <c r="F44" i="17052"/>
  <c r="F96" i="17052" s="1"/>
  <c r="F97" i="17052"/>
  <c r="F98" i="17052"/>
  <c r="F99" i="17052"/>
  <c r="E23" i="17052"/>
  <c r="E196" i="17052" s="1"/>
  <c r="I155" i="17052"/>
  <c r="E44" i="17052"/>
  <c r="E96" i="17052" s="1"/>
  <c r="E97" i="17052"/>
  <c r="E98" i="17052"/>
  <c r="E99" i="17052"/>
  <c r="D23" i="17052"/>
  <c r="D196" i="17052" s="1"/>
  <c r="I154" i="17052" s="1"/>
  <c r="D44" i="17052"/>
  <c r="D96" i="17052" s="1"/>
  <c r="D97" i="17052"/>
  <c r="D98" i="17052"/>
  <c r="D99" i="17052"/>
  <c r="C23" i="17052"/>
  <c r="C196" i="17052" s="1"/>
  <c r="I153" i="17052"/>
  <c r="C44" i="17052"/>
  <c r="C96" i="17052"/>
  <c r="C97" i="17052"/>
  <c r="C98" i="17052"/>
  <c r="C99" i="17052"/>
  <c r="B23" i="17052"/>
  <c r="B196" i="17052"/>
  <c r="I152" i="17052" s="1"/>
  <c r="B121" i="17052"/>
  <c r="B132" i="17052"/>
  <c r="B126" i="17052"/>
  <c r="B137" i="17052"/>
  <c r="D187" i="17051"/>
  <c r="B44" i="17052"/>
  <c r="B96" i="17052" s="1"/>
  <c r="B97" i="17052"/>
  <c r="B98" i="17052"/>
  <c r="B99" i="17052"/>
  <c r="B110" i="17053"/>
  <c r="C110" i="17053"/>
  <c r="D110" i="17053" s="1"/>
  <c r="B111" i="17053"/>
  <c r="B112" i="17053"/>
  <c r="C112" i="17053"/>
  <c r="B114" i="17053"/>
  <c r="B115" i="17053"/>
  <c r="B116" i="17053"/>
  <c r="I11" i="17051"/>
  <c r="E51" i="17053" s="1"/>
  <c r="D144" i="17053" s="1"/>
  <c r="J11" i="17051"/>
  <c r="F51" i="17053" s="1"/>
  <c r="E144" i="17053" s="1"/>
  <c r="I12" i="17051"/>
  <c r="E52" i="17053" s="1"/>
  <c r="D145" i="17053" s="1"/>
  <c r="J12" i="17051"/>
  <c r="F52" i="17053"/>
  <c r="E145" i="17053" s="1"/>
  <c r="I13" i="17051"/>
  <c r="E53" i="17053" s="1"/>
  <c r="D146" i="17053" s="1"/>
  <c r="J13" i="17051"/>
  <c r="F53" i="17053" s="1"/>
  <c r="E146" i="17053" s="1"/>
  <c r="H151" i="17051"/>
  <c r="H150" i="17051"/>
  <c r="Z96" i="17053"/>
  <c r="Z45" i="17053"/>
  <c r="Z97" i="17053"/>
  <c r="Z98" i="17053"/>
  <c r="Z99" i="17053"/>
  <c r="Z23" i="17053"/>
  <c r="Z196" i="17053"/>
  <c r="I176" i="17053" s="1"/>
  <c r="Y96" i="17053"/>
  <c r="Y45" i="17053"/>
  <c r="Y97" i="17053"/>
  <c r="Y98" i="17053"/>
  <c r="Y99" i="17053"/>
  <c r="Y23" i="17053"/>
  <c r="Y196" i="17053"/>
  <c r="I175" i="17053" s="1"/>
  <c r="X96" i="17053"/>
  <c r="X45" i="17053"/>
  <c r="X97" i="17053"/>
  <c r="X98" i="17053"/>
  <c r="X99" i="17053"/>
  <c r="X23" i="17053"/>
  <c r="X196" i="17053"/>
  <c r="I174" i="17053" s="1"/>
  <c r="W96" i="17053"/>
  <c r="W45" i="17053"/>
  <c r="W97" i="17053"/>
  <c r="W98" i="17053"/>
  <c r="W99" i="17053"/>
  <c r="W23" i="17053"/>
  <c r="W196" i="17053"/>
  <c r="I173" i="17053" s="1"/>
  <c r="V96" i="17053"/>
  <c r="V45" i="17053"/>
  <c r="V97" i="17053"/>
  <c r="V98" i="17053"/>
  <c r="V99" i="17053"/>
  <c r="V23" i="17053"/>
  <c r="V196" i="17053"/>
  <c r="I172" i="17053" s="1"/>
  <c r="U96" i="17053"/>
  <c r="U45" i="17053"/>
  <c r="U97" i="17053"/>
  <c r="U98" i="17053"/>
  <c r="U99" i="17053"/>
  <c r="U23" i="17053"/>
  <c r="U196" i="17053"/>
  <c r="I171" i="17053" s="1"/>
  <c r="T96" i="17053"/>
  <c r="T45" i="17053"/>
  <c r="T97" i="17053"/>
  <c r="T98" i="17053"/>
  <c r="T99" i="17053"/>
  <c r="T23" i="17053"/>
  <c r="T196" i="17053"/>
  <c r="I170" i="17053" s="1"/>
  <c r="S96" i="17053"/>
  <c r="S45" i="17053"/>
  <c r="S97" i="17053"/>
  <c r="S98" i="17053"/>
  <c r="S99" i="17053"/>
  <c r="S23" i="17053"/>
  <c r="R96" i="17053"/>
  <c r="R45" i="17053"/>
  <c r="R97" i="17053" s="1"/>
  <c r="R98" i="17053"/>
  <c r="R99" i="17053"/>
  <c r="R23" i="17053"/>
  <c r="R196" i="17053" s="1"/>
  <c r="I168" i="17053" s="1"/>
  <c r="Q96" i="17053"/>
  <c r="Q45" i="17053"/>
  <c r="Q97" i="17053" s="1"/>
  <c r="Q98" i="17053"/>
  <c r="Q99" i="17053"/>
  <c r="Q23" i="17053"/>
  <c r="Q196" i="17053" s="1"/>
  <c r="I167" i="17053" s="1"/>
  <c r="P96" i="17053"/>
  <c r="P45" i="17053"/>
  <c r="P97" i="17053" s="1"/>
  <c r="P98" i="17053"/>
  <c r="P99" i="17053"/>
  <c r="P23" i="17053"/>
  <c r="P196" i="17053" s="1"/>
  <c r="I166" i="17053" s="1"/>
  <c r="O96" i="17053"/>
  <c r="O45" i="17053"/>
  <c r="O97" i="17053" s="1"/>
  <c r="O98" i="17053"/>
  <c r="O99" i="17053"/>
  <c r="O23" i="17053"/>
  <c r="O196" i="17053" s="1"/>
  <c r="I165" i="17053" s="1"/>
  <c r="N96" i="17053"/>
  <c r="N45" i="17053"/>
  <c r="N97" i="17053" s="1"/>
  <c r="N98" i="17053"/>
  <c r="N99" i="17053"/>
  <c r="N23" i="17053"/>
  <c r="N196" i="17053" s="1"/>
  <c r="I164" i="17053" s="1"/>
  <c r="M96" i="17053"/>
  <c r="M45" i="17053"/>
  <c r="M97" i="17053" s="1"/>
  <c r="M98" i="17053"/>
  <c r="M99" i="17053"/>
  <c r="M23" i="17053"/>
  <c r="M196" i="17053" s="1"/>
  <c r="I163" i="17053" s="1"/>
  <c r="L96" i="17053"/>
  <c r="L45" i="17053"/>
  <c r="L97" i="17053"/>
  <c r="L98" i="17053"/>
  <c r="L99" i="17053"/>
  <c r="L23" i="17053"/>
  <c r="L196" i="17053"/>
  <c r="I162" i="17053" s="1"/>
  <c r="K96" i="17053"/>
  <c r="K45" i="17053"/>
  <c r="K97" i="17053" s="1"/>
  <c r="K98" i="17053"/>
  <c r="K99" i="17053"/>
  <c r="K23" i="17053"/>
  <c r="K196" i="17053" s="1"/>
  <c r="I161" i="17053" s="1"/>
  <c r="J96" i="17053"/>
  <c r="J45" i="17053"/>
  <c r="J97" i="17053" s="1"/>
  <c r="J98" i="17053"/>
  <c r="J99" i="17053"/>
  <c r="J23" i="17053"/>
  <c r="J196" i="17053" s="1"/>
  <c r="I160" i="17053" s="1"/>
  <c r="I96" i="17053"/>
  <c r="I45" i="17053"/>
  <c r="I97" i="17053" s="1"/>
  <c r="I98" i="17053"/>
  <c r="I99" i="17053"/>
  <c r="I23" i="17053"/>
  <c r="H96" i="17053"/>
  <c r="H45" i="17053"/>
  <c r="H97" i="17053"/>
  <c r="H98" i="17053"/>
  <c r="H99" i="17053"/>
  <c r="H23" i="17053"/>
  <c r="H196" i="17053"/>
  <c r="I158" i="17053" s="1"/>
  <c r="G96" i="17053"/>
  <c r="G45" i="17053"/>
  <c r="G97" i="17053" s="1"/>
  <c r="G98" i="17053"/>
  <c r="G99" i="17053"/>
  <c r="G23" i="17053"/>
  <c r="G196" i="17053" s="1"/>
  <c r="I157" i="17053" s="1"/>
  <c r="F96" i="17053"/>
  <c r="F45" i="17053"/>
  <c r="F97" i="17053" s="1"/>
  <c r="F98" i="17053"/>
  <c r="F99" i="17053"/>
  <c r="F23" i="17053"/>
  <c r="F196" i="17053" s="1"/>
  <c r="I156" i="17053" s="1"/>
  <c r="E96" i="17053"/>
  <c r="E45" i="17053"/>
  <c r="E97" i="17053" s="1"/>
  <c r="E98" i="17053"/>
  <c r="E99" i="17053"/>
  <c r="E23" i="17053"/>
  <c r="E196" i="17053" s="1"/>
  <c r="I155" i="17053" s="1"/>
  <c r="D96" i="17053"/>
  <c r="D45" i="17053"/>
  <c r="D97" i="17053"/>
  <c r="D98" i="17053"/>
  <c r="D99" i="17053"/>
  <c r="D23" i="17053"/>
  <c r="D196" i="17053"/>
  <c r="I154" i="17053" s="1"/>
  <c r="C96" i="17053"/>
  <c r="C45" i="17053"/>
  <c r="C97" i="17053" s="1"/>
  <c r="C98" i="17053"/>
  <c r="C99" i="17053"/>
  <c r="C23" i="17053"/>
  <c r="C196" i="17053" s="1"/>
  <c r="I153" i="17053" s="1"/>
  <c r="B122" i="17053"/>
  <c r="B133" i="17053"/>
  <c r="B96" i="17053"/>
  <c r="B45" i="17053"/>
  <c r="B97" i="17053" s="1"/>
  <c r="B98" i="17053"/>
  <c r="B99" i="17053"/>
  <c r="B23" i="17053"/>
  <c r="B196" i="17053" s="1"/>
  <c r="I152" i="17053" s="1"/>
  <c r="Z23" i="17049"/>
  <c r="Z196" i="17049" s="1"/>
  <c r="I176" i="17049"/>
  <c r="B5" i="17049"/>
  <c r="D26" i="17048"/>
  <c r="B6" i="17050" s="1"/>
  <c r="B109" i="17049"/>
  <c r="C109" i="17049"/>
  <c r="B110" i="17049"/>
  <c r="E35" i="17048"/>
  <c r="H20" i="17048"/>
  <c r="G20" i="17048"/>
  <c r="I20" i="17048"/>
  <c r="J20" i="17048"/>
  <c r="B112" i="17049"/>
  <c r="C112" i="17049"/>
  <c r="D112" i="17049" s="1"/>
  <c r="B114" i="17049"/>
  <c r="B116" i="17049"/>
  <c r="C116" i="17049"/>
  <c r="D116" i="17049" s="1"/>
  <c r="E116" i="17049" s="1"/>
  <c r="F116" i="17049" s="1"/>
  <c r="G116" i="17049"/>
  <c r="H116" i="17049"/>
  <c r="I116" i="17049" s="1"/>
  <c r="J116" i="17049" s="1"/>
  <c r="K116" i="17049" s="1"/>
  <c r="L116" i="17049" s="1"/>
  <c r="M116" i="17049" s="1"/>
  <c r="N116" i="17049" s="1"/>
  <c r="O116" i="17049" s="1"/>
  <c r="P116" i="17049" s="1"/>
  <c r="Q116" i="17049" s="1"/>
  <c r="R116" i="17049" s="1"/>
  <c r="S116" i="17049" s="1"/>
  <c r="T116" i="17049" s="1"/>
  <c r="U116" i="17049" s="1"/>
  <c r="V116" i="17049" s="1"/>
  <c r="W116" i="17049"/>
  <c r="E52" i="17049"/>
  <c r="F52" i="17049"/>
  <c r="E145" i="17049" s="1"/>
  <c r="E53" i="17049"/>
  <c r="F53" i="17049"/>
  <c r="G18" i="17048"/>
  <c r="H18" i="17048"/>
  <c r="F18" i="17048"/>
  <c r="H21" i="17048"/>
  <c r="G21" i="17048"/>
  <c r="I21" i="17048"/>
  <c r="E96" i="17048"/>
  <c r="G151" i="17048"/>
  <c r="G150" i="17048"/>
  <c r="I187" i="17048"/>
  <c r="H187" i="17048"/>
  <c r="F187" i="17048"/>
  <c r="E187" i="17048"/>
  <c r="G187" i="17048"/>
  <c r="E214" i="17048"/>
  <c r="F214" i="17048"/>
  <c r="E215" i="17048"/>
  <c r="F215" i="17048"/>
  <c r="E216" i="17048"/>
  <c r="F216" i="17048"/>
  <c r="E48" i="17048"/>
  <c r="E77" i="17048" s="1"/>
  <c r="E217" i="17048"/>
  <c r="F217" i="17048"/>
  <c r="Z44" i="17049"/>
  <c r="Z96" i="17049" s="1"/>
  <c r="Z97" i="17049"/>
  <c r="Z98" i="17049"/>
  <c r="Z99" i="17049"/>
  <c r="Y23" i="17049"/>
  <c r="Y196" i="17049" s="1"/>
  <c r="I175" i="17049" s="1"/>
  <c r="Y44" i="17049"/>
  <c r="Y96" i="17049" s="1"/>
  <c r="Y97" i="17049"/>
  <c r="Y98" i="17049"/>
  <c r="Y99" i="17049"/>
  <c r="X23" i="17049"/>
  <c r="X196" i="17049"/>
  <c r="I174" i="17049" s="1"/>
  <c r="X44" i="17049"/>
  <c r="X96" i="17049" s="1"/>
  <c r="X97" i="17049"/>
  <c r="X98" i="17049"/>
  <c r="X99" i="17049"/>
  <c r="W23" i="17049"/>
  <c r="W196" i="17049"/>
  <c r="I173" i="17049" s="1"/>
  <c r="W44" i="17049"/>
  <c r="W96" i="17049" s="1"/>
  <c r="W97" i="17049"/>
  <c r="W98" i="17049"/>
  <c r="W99" i="17049"/>
  <c r="V23" i="17049"/>
  <c r="V196" i="17049" s="1"/>
  <c r="I172" i="17049"/>
  <c r="V44" i="17049"/>
  <c r="V96" i="17049" s="1"/>
  <c r="V97" i="17049"/>
  <c r="V98" i="17049"/>
  <c r="V99" i="17049"/>
  <c r="U23" i="17049"/>
  <c r="U196" i="17049" s="1"/>
  <c r="I171" i="17049" s="1"/>
  <c r="U44" i="17049"/>
  <c r="U96" i="17049" s="1"/>
  <c r="U97" i="17049"/>
  <c r="U98" i="17049"/>
  <c r="U99" i="17049"/>
  <c r="T23" i="17049"/>
  <c r="T196" i="17049"/>
  <c r="I170" i="17049" s="1"/>
  <c r="T44" i="17049"/>
  <c r="T96" i="17049" s="1"/>
  <c r="T97" i="17049"/>
  <c r="T98" i="17049"/>
  <c r="T99" i="17049"/>
  <c r="S23" i="17049"/>
  <c r="S196" i="17049"/>
  <c r="I169" i="17049" s="1"/>
  <c r="S44" i="17049"/>
  <c r="S96" i="17049" s="1"/>
  <c r="S97" i="17049"/>
  <c r="S98" i="17049"/>
  <c r="S99" i="17049"/>
  <c r="R23" i="17049"/>
  <c r="R196" i="17049" s="1"/>
  <c r="I168" i="17049" s="1"/>
  <c r="R44" i="17049"/>
  <c r="R96" i="17049" s="1"/>
  <c r="R97" i="17049"/>
  <c r="R98" i="17049"/>
  <c r="R99" i="17049"/>
  <c r="Q23" i="17049"/>
  <c r="Q196" i="17049" s="1"/>
  <c r="I167" i="17049" s="1"/>
  <c r="Q44" i="17049"/>
  <c r="Q96" i="17049" s="1"/>
  <c r="Q97" i="17049"/>
  <c r="Q98" i="17049"/>
  <c r="Q99" i="17049"/>
  <c r="P23" i="17049"/>
  <c r="P196" i="17049"/>
  <c r="I166" i="17049" s="1"/>
  <c r="P44" i="17049"/>
  <c r="P96" i="17049" s="1"/>
  <c r="P97" i="17049"/>
  <c r="P98" i="17049"/>
  <c r="P99" i="17049"/>
  <c r="O23" i="17049"/>
  <c r="O196" i="17049"/>
  <c r="I165" i="17049" s="1"/>
  <c r="O44" i="17049"/>
  <c r="O96" i="17049" s="1"/>
  <c r="O97" i="17049"/>
  <c r="O98" i="17049"/>
  <c r="O99" i="17049"/>
  <c r="N23" i="17049"/>
  <c r="N196" i="17049" s="1"/>
  <c r="I164" i="17049"/>
  <c r="N44" i="17049"/>
  <c r="N96" i="17049" s="1"/>
  <c r="N97" i="17049"/>
  <c r="N98" i="17049"/>
  <c r="N99" i="17049"/>
  <c r="M23" i="17049"/>
  <c r="M196" i="17049" s="1"/>
  <c r="I163" i="17049" s="1"/>
  <c r="M44" i="17049"/>
  <c r="M96" i="17049" s="1"/>
  <c r="M97" i="17049"/>
  <c r="M98" i="17049"/>
  <c r="M99" i="17049"/>
  <c r="L23" i="17049"/>
  <c r="L196" i="17049"/>
  <c r="I162" i="17049" s="1"/>
  <c r="L44" i="17049"/>
  <c r="L96" i="17049" s="1"/>
  <c r="L97" i="17049"/>
  <c r="L98" i="17049"/>
  <c r="L99" i="17049"/>
  <c r="K23" i="17049"/>
  <c r="K196" i="17049"/>
  <c r="I161" i="17049" s="1"/>
  <c r="K44" i="17049"/>
  <c r="K96" i="17049" s="1"/>
  <c r="K97" i="17049"/>
  <c r="K98" i="17049"/>
  <c r="K99" i="17049"/>
  <c r="J23" i="17049"/>
  <c r="J196" i="17049" s="1"/>
  <c r="I160" i="17049"/>
  <c r="J44" i="17049"/>
  <c r="J96" i="17049" s="1"/>
  <c r="J97" i="17049"/>
  <c r="J98" i="17049"/>
  <c r="J99" i="17049"/>
  <c r="I23" i="17049"/>
  <c r="I196" i="17049" s="1"/>
  <c r="I159" i="17049" s="1"/>
  <c r="I44" i="17049"/>
  <c r="I96" i="17049" s="1"/>
  <c r="I97" i="17049"/>
  <c r="I98" i="17049"/>
  <c r="I99" i="17049"/>
  <c r="H23" i="17049"/>
  <c r="H196" i="17049"/>
  <c r="I158" i="17049" s="1"/>
  <c r="H44" i="17049"/>
  <c r="H96" i="17049" s="1"/>
  <c r="H97" i="17049"/>
  <c r="H98" i="17049"/>
  <c r="H99" i="17049"/>
  <c r="G23" i="17049"/>
  <c r="G196" i="17049"/>
  <c r="I157" i="17049" s="1"/>
  <c r="G44" i="17049"/>
  <c r="G96" i="17049" s="1"/>
  <c r="G97" i="17049"/>
  <c r="G98" i="17049"/>
  <c r="G99" i="17049"/>
  <c r="F23" i="17049"/>
  <c r="F196" i="17049" s="1"/>
  <c r="I156" i="17049"/>
  <c r="F44" i="17049"/>
  <c r="F96" i="17049" s="1"/>
  <c r="F97" i="17049"/>
  <c r="F98" i="17049"/>
  <c r="F99" i="17049"/>
  <c r="E23" i="17049"/>
  <c r="E196" i="17049" s="1"/>
  <c r="I155" i="17049" s="1"/>
  <c r="E44" i="17049"/>
  <c r="E96" i="17049" s="1"/>
  <c r="E97" i="17049"/>
  <c r="E98" i="17049"/>
  <c r="E99" i="17049"/>
  <c r="D23" i="17049"/>
  <c r="D196" i="17049"/>
  <c r="I154" i="17049" s="1"/>
  <c r="D44" i="17049"/>
  <c r="D96" i="17049" s="1"/>
  <c r="D97" i="17049"/>
  <c r="D98" i="17049"/>
  <c r="D99" i="17049"/>
  <c r="C23" i="17049"/>
  <c r="C196" i="17049"/>
  <c r="I153" i="17049" s="1"/>
  <c r="C44" i="17049"/>
  <c r="C96" i="17049" s="1"/>
  <c r="C97" i="17049"/>
  <c r="C98" i="17049"/>
  <c r="C99" i="17049"/>
  <c r="B23" i="17049"/>
  <c r="B196" i="17049" s="1"/>
  <c r="I152" i="17049" s="1"/>
  <c r="B121" i="17049"/>
  <c r="B132" i="17049" s="1"/>
  <c r="B122" i="17049"/>
  <c r="B133" i="17049"/>
  <c r="B124" i="17049"/>
  <c r="B135" i="17049" s="1"/>
  <c r="B128" i="17049"/>
  <c r="B139" i="17049" s="1"/>
  <c r="D187" i="17048"/>
  <c r="B44" i="17049"/>
  <c r="B96" i="17049" s="1"/>
  <c r="B97" i="17049"/>
  <c r="B98" i="17049"/>
  <c r="B99" i="17049"/>
  <c r="B110" i="17050"/>
  <c r="B111" i="17050"/>
  <c r="C111" i="17050" s="1"/>
  <c r="D111" i="17050" s="1"/>
  <c r="E111" i="17050" s="1"/>
  <c r="B112" i="17050"/>
  <c r="B124" i="17050" s="1"/>
  <c r="B135" i="17050" s="1"/>
  <c r="C112" i="17050"/>
  <c r="D112" i="17050" s="1"/>
  <c r="E112" i="17050" s="1"/>
  <c r="F112" i="17050" s="1"/>
  <c r="B114" i="17050"/>
  <c r="B115" i="17050"/>
  <c r="C115" i="17050"/>
  <c r="B116" i="17050"/>
  <c r="H151" i="17048"/>
  <c r="H150" i="17048"/>
  <c r="Z96" i="17050"/>
  <c r="Z45" i="17050"/>
  <c r="Z97" i="17050" s="1"/>
  <c r="Z98" i="17050"/>
  <c r="Z99" i="17050"/>
  <c r="Z23" i="17050"/>
  <c r="Z196" i="17050" s="1"/>
  <c r="I176" i="17050" s="1"/>
  <c r="Y96" i="17050"/>
  <c r="Y45" i="17050"/>
  <c r="Y97" i="17050" s="1"/>
  <c r="Y98" i="17050"/>
  <c r="Y99" i="17050"/>
  <c r="Y23" i="17050"/>
  <c r="Y196" i="17050" s="1"/>
  <c r="I175" i="17050" s="1"/>
  <c r="X96" i="17050"/>
  <c r="X45" i="17050"/>
  <c r="X97" i="17050" s="1"/>
  <c r="X98" i="17050"/>
  <c r="X99" i="17050"/>
  <c r="X23" i="17050"/>
  <c r="X196" i="17050" s="1"/>
  <c r="I174" i="17050"/>
  <c r="W96" i="17050"/>
  <c r="W45" i="17050"/>
  <c r="W97" i="17050" s="1"/>
  <c r="W98" i="17050"/>
  <c r="W99" i="17050"/>
  <c r="W23" i="17050"/>
  <c r="W196" i="17050" s="1"/>
  <c r="I173" i="17050" s="1"/>
  <c r="V96" i="17050"/>
  <c r="V45" i="17050"/>
  <c r="V97" i="17050" s="1"/>
  <c r="V98" i="17050"/>
  <c r="V99" i="17050"/>
  <c r="V23" i="17050"/>
  <c r="V196" i="17050" s="1"/>
  <c r="I172" i="17050"/>
  <c r="U96" i="17050"/>
  <c r="U45" i="17050"/>
  <c r="U97" i="17050" s="1"/>
  <c r="U98" i="17050"/>
  <c r="U99" i="17050"/>
  <c r="U23" i="17050"/>
  <c r="U196" i="17050" s="1"/>
  <c r="I171" i="17050" s="1"/>
  <c r="T96" i="17050"/>
  <c r="T45" i="17050"/>
  <c r="T97" i="17050" s="1"/>
  <c r="T98" i="17050"/>
  <c r="T99" i="17050"/>
  <c r="T23" i="17050"/>
  <c r="T196" i="17050" s="1"/>
  <c r="I170" i="17050" s="1"/>
  <c r="S96" i="17050"/>
  <c r="S45" i="17050"/>
  <c r="S97" i="17050" s="1"/>
  <c r="S98" i="17050"/>
  <c r="S99" i="17050"/>
  <c r="S23" i="17050"/>
  <c r="S196" i="17050" s="1"/>
  <c r="I169" i="17050" s="1"/>
  <c r="R96" i="17050"/>
  <c r="R45" i="17050"/>
  <c r="R97" i="17050" s="1"/>
  <c r="R98" i="17050"/>
  <c r="R99" i="17050"/>
  <c r="R23" i="17050"/>
  <c r="R196" i="17050"/>
  <c r="I168" i="17050" s="1"/>
  <c r="Q96" i="17050"/>
  <c r="Q45" i="17050"/>
  <c r="Q97" i="17050" s="1"/>
  <c r="Q98" i="17050"/>
  <c r="Q99" i="17050"/>
  <c r="Q23" i="17050"/>
  <c r="Q196" i="17050" s="1"/>
  <c r="I167" i="17050" s="1"/>
  <c r="P96" i="17050"/>
  <c r="P45" i="17050"/>
  <c r="P97" i="17050" s="1"/>
  <c r="P98" i="17050"/>
  <c r="P99" i="17050"/>
  <c r="P23" i="17050"/>
  <c r="P196" i="17050" s="1"/>
  <c r="I166" i="17050" s="1"/>
  <c r="O96" i="17050"/>
  <c r="O45" i="17050"/>
  <c r="O97" i="17050" s="1"/>
  <c r="O98" i="17050"/>
  <c r="O99" i="17050"/>
  <c r="O23" i="17050"/>
  <c r="O196" i="17050" s="1"/>
  <c r="I165" i="17050" s="1"/>
  <c r="N96" i="17050"/>
  <c r="N45" i="17050"/>
  <c r="N97" i="17050" s="1"/>
  <c r="N98" i="17050"/>
  <c r="N99" i="17050"/>
  <c r="N23" i="17050"/>
  <c r="N196" i="17050"/>
  <c r="I164" i="17050"/>
  <c r="M96" i="17050"/>
  <c r="M45" i="17050"/>
  <c r="M97" i="17050" s="1"/>
  <c r="M98" i="17050"/>
  <c r="M99" i="17050"/>
  <c r="M23" i="17050"/>
  <c r="M196" i="17050" s="1"/>
  <c r="I163" i="17050" s="1"/>
  <c r="L96" i="17050"/>
  <c r="L45" i="17050"/>
  <c r="L97" i="17050" s="1"/>
  <c r="L98" i="17050"/>
  <c r="L99" i="17050"/>
  <c r="L23" i="17050"/>
  <c r="L196" i="17050" s="1"/>
  <c r="I162" i="17050" s="1"/>
  <c r="K96" i="17050"/>
  <c r="K45" i="17050"/>
  <c r="K97" i="17050" s="1"/>
  <c r="K98" i="17050"/>
  <c r="K99" i="17050"/>
  <c r="K23" i="17050"/>
  <c r="K196" i="17050" s="1"/>
  <c r="I161" i="17050" s="1"/>
  <c r="J96" i="17050"/>
  <c r="J45" i="17050"/>
  <c r="J97" i="17050" s="1"/>
  <c r="J98" i="17050"/>
  <c r="J99" i="17050"/>
  <c r="J23" i="17050"/>
  <c r="J196" i="17050"/>
  <c r="I160" i="17050" s="1"/>
  <c r="I96" i="17050"/>
  <c r="I45" i="17050"/>
  <c r="I97" i="17050" s="1"/>
  <c r="I98" i="17050"/>
  <c r="I99" i="17050"/>
  <c r="I23" i="17050"/>
  <c r="I196" i="17050" s="1"/>
  <c r="I159" i="17050" s="1"/>
  <c r="H96" i="17050"/>
  <c r="H45" i="17050"/>
  <c r="H97" i="17050" s="1"/>
  <c r="H98" i="17050"/>
  <c r="H99" i="17050"/>
  <c r="H23" i="17050"/>
  <c r="G96" i="17050"/>
  <c r="G45" i="17050"/>
  <c r="G97" i="17050" s="1"/>
  <c r="G98" i="17050"/>
  <c r="G99" i="17050"/>
  <c r="G23" i="17050"/>
  <c r="G196" i="17050" s="1"/>
  <c r="I157" i="17050" s="1"/>
  <c r="F96" i="17050"/>
  <c r="F45" i="17050"/>
  <c r="F97" i="17050" s="1"/>
  <c r="F98" i="17050"/>
  <c r="F99" i="17050"/>
  <c r="F23" i="17050"/>
  <c r="F196" i="17050" s="1"/>
  <c r="I156" i="17050"/>
  <c r="E96" i="17050"/>
  <c r="E45" i="17050"/>
  <c r="E97" i="17050" s="1"/>
  <c r="E98" i="17050"/>
  <c r="E99" i="17050"/>
  <c r="E23" i="17050"/>
  <c r="E196" i="17050"/>
  <c r="I155" i="17050" s="1"/>
  <c r="D96" i="17050"/>
  <c r="D45" i="17050"/>
  <c r="D97" i="17050" s="1"/>
  <c r="D98" i="17050"/>
  <c r="D99" i="17050"/>
  <c r="D23" i="17050"/>
  <c r="D196" i="17050" s="1"/>
  <c r="I154" i="17050" s="1"/>
  <c r="C96" i="17050"/>
  <c r="C45" i="17050"/>
  <c r="C97" i="17050" s="1"/>
  <c r="C98" i="17050"/>
  <c r="C99" i="17050"/>
  <c r="C23" i="17050"/>
  <c r="B123" i="17050"/>
  <c r="B134" i="17050" s="1"/>
  <c r="B126" i="17050"/>
  <c r="B137" i="17050"/>
  <c r="B96" i="17050"/>
  <c r="B45" i="17050"/>
  <c r="B97" i="17050" s="1"/>
  <c r="B98" i="17050"/>
  <c r="B99" i="17050"/>
  <c r="B23" i="17050"/>
  <c r="Z23" i="17028"/>
  <c r="Z196" i="17028"/>
  <c r="I176" i="17028"/>
  <c r="B5" i="17028"/>
  <c r="B5" i="17030" s="1"/>
  <c r="B13" i="17030" s="1"/>
  <c r="C13" i="17030" s="1"/>
  <c r="B6" i="17028"/>
  <c r="B109" i="17028"/>
  <c r="B121" i="17028" s="1"/>
  <c r="B132" i="17028" s="1"/>
  <c r="B110" i="17028"/>
  <c r="B112" i="17028"/>
  <c r="B124" i="17028" s="1"/>
  <c r="B135" i="17028" s="1"/>
  <c r="B114" i="17028"/>
  <c r="C114" i="17028"/>
  <c r="D114" i="17028" s="1"/>
  <c r="B116" i="17028"/>
  <c r="C116" i="17028" s="1"/>
  <c r="E51" i="17028"/>
  <c r="D144" i="17028" s="1"/>
  <c r="F51" i="17028"/>
  <c r="E144" i="17028" s="1"/>
  <c r="E52" i="17028"/>
  <c r="F52" i="17028"/>
  <c r="E53" i="17028"/>
  <c r="D146" i="17028" s="1"/>
  <c r="F53" i="17028"/>
  <c r="E146" i="17028" s="1"/>
  <c r="Z44" i="17028"/>
  <c r="Z96" i="17028" s="1"/>
  <c r="Z97" i="17028"/>
  <c r="Z98" i="17028"/>
  <c r="Z99" i="17028"/>
  <c r="Y23" i="17028"/>
  <c r="Y196" i="17028"/>
  <c r="I175" i="17028"/>
  <c r="Y44" i="17028"/>
  <c r="Y96" i="17028" s="1"/>
  <c r="Y97" i="17028"/>
  <c r="Y98" i="17028"/>
  <c r="Y99" i="17028"/>
  <c r="X23" i="17028"/>
  <c r="X196" i="17028"/>
  <c r="I174" i="17028" s="1"/>
  <c r="X44" i="17028"/>
  <c r="X96" i="17028" s="1"/>
  <c r="X97" i="17028"/>
  <c r="X98" i="17028"/>
  <c r="X99" i="17028"/>
  <c r="W23" i="17028"/>
  <c r="W196" i="17028"/>
  <c r="I173" i="17028" s="1"/>
  <c r="W44" i="17028"/>
  <c r="W96" i="17028" s="1"/>
  <c r="W97" i="17028"/>
  <c r="W98" i="17028"/>
  <c r="W99" i="17028"/>
  <c r="V23" i="17028"/>
  <c r="V196" i="17028"/>
  <c r="I172" i="17028"/>
  <c r="V44" i="17028"/>
  <c r="V96" i="17028" s="1"/>
  <c r="V97" i="17028"/>
  <c r="V98" i="17028"/>
  <c r="V99" i="17028"/>
  <c r="U23" i="17028"/>
  <c r="U196" i="17028"/>
  <c r="I171" i="17028"/>
  <c r="U44" i="17028"/>
  <c r="U96" i="17028" s="1"/>
  <c r="U97" i="17028"/>
  <c r="U98" i="17028"/>
  <c r="U99" i="17028"/>
  <c r="T23" i="17028"/>
  <c r="T196" i="17028"/>
  <c r="I170" i="17028" s="1"/>
  <c r="T44" i="17028"/>
  <c r="T96" i="17028" s="1"/>
  <c r="T97" i="17028"/>
  <c r="T98" i="17028"/>
  <c r="T99" i="17028"/>
  <c r="S23" i="17028"/>
  <c r="S196" i="17028"/>
  <c r="I169" i="17028" s="1"/>
  <c r="S44" i="17028"/>
  <c r="S96" i="17028" s="1"/>
  <c r="S97" i="17028"/>
  <c r="S98" i="17028"/>
  <c r="S99" i="17028"/>
  <c r="R23" i="17028"/>
  <c r="R196" i="17028"/>
  <c r="I168" i="17028" s="1"/>
  <c r="R44" i="17028"/>
  <c r="R96" i="17028" s="1"/>
  <c r="R97" i="17028"/>
  <c r="R98" i="17028"/>
  <c r="R99" i="17028"/>
  <c r="Q23" i="17028"/>
  <c r="Q196" i="17028"/>
  <c r="I167" i="17028"/>
  <c r="Q44" i="17028"/>
  <c r="Q96" i="17028" s="1"/>
  <c r="Q97" i="17028"/>
  <c r="Q98" i="17028"/>
  <c r="Q99" i="17028"/>
  <c r="P23" i="17028"/>
  <c r="P196" i="17028"/>
  <c r="I166" i="17028" s="1"/>
  <c r="P44" i="17028"/>
  <c r="P96" i="17028" s="1"/>
  <c r="P97" i="17028"/>
  <c r="P98" i="17028"/>
  <c r="P99" i="17028"/>
  <c r="O23" i="17028"/>
  <c r="O196" i="17028"/>
  <c r="I165" i="17028" s="1"/>
  <c r="O44" i="17028"/>
  <c r="O96" i="17028" s="1"/>
  <c r="O97" i="17028"/>
  <c r="O98" i="17028"/>
  <c r="O99" i="17028"/>
  <c r="N23" i="17028"/>
  <c r="N196" i="17028"/>
  <c r="I164" i="17028"/>
  <c r="N44" i="17028"/>
  <c r="N96" i="17028" s="1"/>
  <c r="N97" i="17028"/>
  <c r="N98" i="17028"/>
  <c r="N99" i="17028"/>
  <c r="M23" i="17028"/>
  <c r="M196" i="17028"/>
  <c r="I163" i="17028"/>
  <c r="M44" i="17028"/>
  <c r="M96" i="17028" s="1"/>
  <c r="M97" i="17028"/>
  <c r="M98" i="17028"/>
  <c r="M99" i="17028"/>
  <c r="L23" i="17028"/>
  <c r="L196" i="17028"/>
  <c r="I162" i="17028" s="1"/>
  <c r="L44" i="17028"/>
  <c r="L96" i="17028" s="1"/>
  <c r="L97" i="17028"/>
  <c r="L98" i="17028"/>
  <c r="L99" i="17028"/>
  <c r="K23" i="17028"/>
  <c r="K196" i="17028"/>
  <c r="I161" i="17028" s="1"/>
  <c r="K44" i="17028"/>
  <c r="K96" i="17028" s="1"/>
  <c r="K97" i="17028"/>
  <c r="K98" i="17028"/>
  <c r="K99" i="17028"/>
  <c r="J23" i="17028"/>
  <c r="J196" i="17028"/>
  <c r="I160" i="17028" s="1"/>
  <c r="J44" i="17028"/>
  <c r="J96" i="17028" s="1"/>
  <c r="J97" i="17028"/>
  <c r="J98" i="17028"/>
  <c r="J99" i="17028"/>
  <c r="I23" i="17028"/>
  <c r="I196" i="17028"/>
  <c r="I159" i="17028"/>
  <c r="I44" i="17028"/>
  <c r="I96" i="17028" s="1"/>
  <c r="I97" i="17028"/>
  <c r="I98" i="17028"/>
  <c r="I99" i="17028"/>
  <c r="H23" i="17028"/>
  <c r="H196" i="17028"/>
  <c r="I158" i="17028" s="1"/>
  <c r="H44" i="17028"/>
  <c r="H96" i="17028" s="1"/>
  <c r="H97" i="17028"/>
  <c r="H98" i="17028"/>
  <c r="H99" i="17028"/>
  <c r="G23" i="17028"/>
  <c r="G196" i="17028"/>
  <c r="I157" i="17028" s="1"/>
  <c r="G44" i="17028"/>
  <c r="G96" i="17028" s="1"/>
  <c r="G97" i="17028"/>
  <c r="G98" i="17028"/>
  <c r="G99" i="17028"/>
  <c r="F23" i="17028"/>
  <c r="F196" i="17028"/>
  <c r="I156" i="17028"/>
  <c r="F44" i="17028"/>
  <c r="F96" i="17028" s="1"/>
  <c r="F97" i="17028"/>
  <c r="F98" i="17028"/>
  <c r="F99" i="17028"/>
  <c r="E23" i="17028"/>
  <c r="E196" i="17028"/>
  <c r="I155" i="17028"/>
  <c r="E44" i="17028"/>
  <c r="E96" i="17028" s="1"/>
  <c r="E97" i="17028"/>
  <c r="E98" i="17028"/>
  <c r="E99" i="17028"/>
  <c r="D23" i="17028"/>
  <c r="D196" i="17028"/>
  <c r="I154" i="17028" s="1"/>
  <c r="D44" i="17028"/>
  <c r="D96" i="17028" s="1"/>
  <c r="D97" i="17028"/>
  <c r="D98" i="17028"/>
  <c r="D99" i="17028"/>
  <c r="C23" i="17028"/>
  <c r="C196" i="17028"/>
  <c r="I153" i="17028" s="1"/>
  <c r="C44" i="17028"/>
  <c r="C96" i="17028" s="1"/>
  <c r="C97" i="17028"/>
  <c r="C98" i="17028"/>
  <c r="C99" i="17028"/>
  <c r="B23" i="17028"/>
  <c r="B196" i="17028"/>
  <c r="I152" i="17028" s="1"/>
  <c r="B126" i="17028"/>
  <c r="B137" i="17028"/>
  <c r="B128" i="17028"/>
  <c r="B139" i="17028" s="1"/>
  <c r="B44" i="17028"/>
  <c r="B96" i="17028"/>
  <c r="B97" i="17028"/>
  <c r="B98" i="17028"/>
  <c r="B99" i="17028"/>
  <c r="B6" i="17030"/>
  <c r="B110" i="17030"/>
  <c r="C110" i="17030" s="1"/>
  <c r="D110" i="17030" s="1"/>
  <c r="B111" i="17030"/>
  <c r="B123" i="17030" s="1"/>
  <c r="B112" i="17030"/>
  <c r="B114" i="17030"/>
  <c r="C114" i="17030"/>
  <c r="B115" i="17030"/>
  <c r="B116" i="17030"/>
  <c r="E51" i="17030"/>
  <c r="F51" i="17030"/>
  <c r="E52" i="17030"/>
  <c r="F52" i="17030"/>
  <c r="E53" i="17030"/>
  <c r="F53" i="17030"/>
  <c r="H151" i="2"/>
  <c r="Z96" i="17030"/>
  <c r="Z45" i="17030"/>
  <c r="Z97" i="17030" s="1"/>
  <c r="Z98" i="17030"/>
  <c r="Z99" i="17030"/>
  <c r="Z23" i="17030"/>
  <c r="Z196" i="17030" s="1"/>
  <c r="I176" i="17030" s="1"/>
  <c r="Y96" i="17030"/>
  <c r="Y45" i="17030"/>
  <c r="Y97" i="17030" s="1"/>
  <c r="Y98" i="17030"/>
  <c r="Y99" i="17030"/>
  <c r="Y23" i="17030"/>
  <c r="Y196" i="17030" s="1"/>
  <c r="I175" i="17030" s="1"/>
  <c r="X96" i="17030"/>
  <c r="X45" i="17030"/>
  <c r="X97" i="17030" s="1"/>
  <c r="X98" i="17030"/>
  <c r="X99" i="17030"/>
  <c r="X23" i="17030"/>
  <c r="X196" i="17030" s="1"/>
  <c r="I174" i="17030" s="1"/>
  <c r="W96" i="17030"/>
  <c r="W45" i="17030"/>
  <c r="W97" i="17030" s="1"/>
  <c r="W98" i="17030"/>
  <c r="W99" i="17030"/>
  <c r="W23" i="17030"/>
  <c r="W196" i="17030" s="1"/>
  <c r="I173" i="17030" s="1"/>
  <c r="V96" i="17030"/>
  <c r="V45" i="17030"/>
  <c r="V97" i="17030" s="1"/>
  <c r="V98" i="17030"/>
  <c r="V99" i="17030"/>
  <c r="V23" i="17030"/>
  <c r="V196" i="17030" s="1"/>
  <c r="I172" i="17030" s="1"/>
  <c r="U96" i="17030"/>
  <c r="U45" i="17030"/>
  <c r="U97" i="17030" s="1"/>
  <c r="U98" i="17030"/>
  <c r="U99" i="17030"/>
  <c r="U23" i="17030"/>
  <c r="U196" i="17030" s="1"/>
  <c r="I171" i="17030" s="1"/>
  <c r="T96" i="17030"/>
  <c r="T45" i="17030"/>
  <c r="T97" i="17030" s="1"/>
  <c r="T98" i="17030"/>
  <c r="T99" i="17030"/>
  <c r="T23" i="17030"/>
  <c r="T196" i="17030" s="1"/>
  <c r="I170" i="17030" s="1"/>
  <c r="S96" i="17030"/>
  <c r="S45" i="17030"/>
  <c r="S97" i="17030" s="1"/>
  <c r="S98" i="17030"/>
  <c r="S99" i="17030"/>
  <c r="S23" i="17030"/>
  <c r="S196" i="17030" s="1"/>
  <c r="I169" i="17030" s="1"/>
  <c r="R96" i="17030"/>
  <c r="R45" i="17030"/>
  <c r="R97" i="17030" s="1"/>
  <c r="R98" i="17030"/>
  <c r="R99" i="17030"/>
  <c r="R23" i="17030"/>
  <c r="R196" i="17030" s="1"/>
  <c r="I168" i="17030" s="1"/>
  <c r="Q96" i="17030"/>
  <c r="Q45" i="17030"/>
  <c r="Q97" i="17030" s="1"/>
  <c r="Q98" i="17030"/>
  <c r="Q99" i="17030"/>
  <c r="Q23" i="17030"/>
  <c r="Q196" i="17030" s="1"/>
  <c r="I167" i="17030" s="1"/>
  <c r="P96" i="17030"/>
  <c r="P45" i="17030"/>
  <c r="P97" i="17030" s="1"/>
  <c r="P98" i="17030"/>
  <c r="P99" i="17030"/>
  <c r="P23" i="17030"/>
  <c r="P196" i="17030" s="1"/>
  <c r="I166" i="17030" s="1"/>
  <c r="O96" i="17030"/>
  <c r="O45" i="17030"/>
  <c r="O97" i="17030" s="1"/>
  <c r="O98" i="17030"/>
  <c r="O99" i="17030"/>
  <c r="O23" i="17030"/>
  <c r="O196" i="17030" s="1"/>
  <c r="I165" i="17030" s="1"/>
  <c r="N96" i="17030"/>
  <c r="N45" i="17030"/>
  <c r="N97" i="17030" s="1"/>
  <c r="N98" i="17030"/>
  <c r="N99" i="17030"/>
  <c r="N23" i="17030"/>
  <c r="N196" i="17030" s="1"/>
  <c r="I164" i="17030" s="1"/>
  <c r="M96" i="17030"/>
  <c r="M45" i="17030"/>
  <c r="M97" i="17030" s="1"/>
  <c r="M98" i="17030"/>
  <c r="M99" i="17030"/>
  <c r="M23" i="17030"/>
  <c r="M196" i="17030" s="1"/>
  <c r="I163" i="17030" s="1"/>
  <c r="L96" i="17030"/>
  <c r="L45" i="17030"/>
  <c r="L97" i="17030" s="1"/>
  <c r="L98" i="17030"/>
  <c r="L99" i="17030"/>
  <c r="L23" i="17030"/>
  <c r="L196" i="17030" s="1"/>
  <c r="I162" i="17030" s="1"/>
  <c r="K96" i="17030"/>
  <c r="K45" i="17030"/>
  <c r="K97" i="17030" s="1"/>
  <c r="K98" i="17030"/>
  <c r="K99" i="17030"/>
  <c r="K23" i="17030"/>
  <c r="K196" i="17030" s="1"/>
  <c r="I161" i="17030" s="1"/>
  <c r="J96" i="17030"/>
  <c r="J45" i="17030"/>
  <c r="J97" i="17030" s="1"/>
  <c r="J98" i="17030"/>
  <c r="J99" i="17030"/>
  <c r="J23" i="17030"/>
  <c r="J196" i="17030" s="1"/>
  <c r="I160" i="17030" s="1"/>
  <c r="I96" i="17030"/>
  <c r="I45" i="17030"/>
  <c r="I97" i="17030" s="1"/>
  <c r="I98" i="17030"/>
  <c r="I99" i="17030"/>
  <c r="I23" i="17030"/>
  <c r="I196" i="17030" s="1"/>
  <c r="I159" i="17030" s="1"/>
  <c r="H96" i="17030"/>
  <c r="H45" i="17030"/>
  <c r="H97" i="17030" s="1"/>
  <c r="H98" i="17030"/>
  <c r="H99" i="17030"/>
  <c r="H23" i="17030"/>
  <c r="H196" i="17030" s="1"/>
  <c r="I158" i="17030" s="1"/>
  <c r="G96" i="17030"/>
  <c r="G45" i="17030"/>
  <c r="G97" i="17030" s="1"/>
  <c r="G98" i="17030"/>
  <c r="G99" i="17030"/>
  <c r="G23" i="17030"/>
  <c r="G196" i="17030" s="1"/>
  <c r="I157" i="17030" s="1"/>
  <c r="F96" i="17030"/>
  <c r="F45" i="17030"/>
  <c r="F97" i="17030" s="1"/>
  <c r="F98" i="17030"/>
  <c r="F99" i="17030"/>
  <c r="F23" i="17030"/>
  <c r="F196" i="17030" s="1"/>
  <c r="I156" i="17030" s="1"/>
  <c r="E96" i="17030"/>
  <c r="E45" i="17030"/>
  <c r="E97" i="17030" s="1"/>
  <c r="E98" i="17030"/>
  <c r="E99" i="17030"/>
  <c r="E23" i="17030"/>
  <c r="E196" i="17030" s="1"/>
  <c r="I155" i="17030" s="1"/>
  <c r="D96" i="17030"/>
  <c r="D45" i="17030"/>
  <c r="D97" i="17030" s="1"/>
  <c r="D98" i="17030"/>
  <c r="D99" i="17030"/>
  <c r="D23" i="17030"/>
  <c r="D196" i="17030" s="1"/>
  <c r="I154" i="17030" s="1"/>
  <c r="C23" i="17030"/>
  <c r="C196" i="17030"/>
  <c r="I153" i="17030" s="1"/>
  <c r="C96" i="17030"/>
  <c r="C45" i="17030"/>
  <c r="C97" i="17030" s="1"/>
  <c r="C98" i="17030"/>
  <c r="C99" i="17030"/>
  <c r="B122" i="17030"/>
  <c r="B133" i="17030" s="1"/>
  <c r="B134" i="17030"/>
  <c r="B126" i="17030"/>
  <c r="B137" i="17030" s="1"/>
  <c r="B96" i="17030"/>
  <c r="B45" i="17030"/>
  <c r="B97" i="17030" s="1"/>
  <c r="B98" i="17030"/>
  <c r="B99" i="17030"/>
  <c r="B23" i="17030"/>
  <c r="B196" i="17030" s="1"/>
  <c r="I152" i="17030" s="1"/>
  <c r="B80" i="17048"/>
  <c r="D141" i="17048" s="1"/>
  <c r="B80" i="17051"/>
  <c r="B80" i="17054"/>
  <c r="B80" i="17057"/>
  <c r="C240" i="17057" s="1"/>
  <c r="B75" i="17048"/>
  <c r="C239" i="17048"/>
  <c r="B75" i="17051"/>
  <c r="C239" i="17051" s="1"/>
  <c r="B75" i="17054"/>
  <c r="C239" i="17054"/>
  <c r="B75" i="17057"/>
  <c r="C239" i="17057" s="1"/>
  <c r="B70" i="17048"/>
  <c r="B70" i="17051"/>
  <c r="B70" i="17054"/>
  <c r="B70" i="17057"/>
  <c r="B65" i="17048"/>
  <c r="C237" i="17048"/>
  <c r="B65" i="17051"/>
  <c r="B65" i="17054"/>
  <c r="C237" i="17054"/>
  <c r="B65" i="17057"/>
  <c r="C237" i="17057" s="1"/>
  <c r="B60" i="17048"/>
  <c r="D137" i="17048" s="1"/>
  <c r="B60" i="17051"/>
  <c r="B60" i="17054"/>
  <c r="B60" i="17057"/>
  <c r="C236" i="17057"/>
  <c r="B60" i="2"/>
  <c r="D137" i="2" s="1"/>
  <c r="C222" i="17048"/>
  <c r="C224" i="17051"/>
  <c r="C223" i="17051"/>
  <c r="C223" i="17054"/>
  <c r="C222" i="17054"/>
  <c r="C225" i="17057"/>
  <c r="C224" i="17057"/>
  <c r="C221" i="17057"/>
  <c r="D141" i="17057"/>
  <c r="D140" i="17051"/>
  <c r="D140" i="17057"/>
  <c r="D139" i="17048"/>
  <c r="D139" i="17051"/>
  <c r="D138" i="17048"/>
  <c r="D138" i="17054"/>
  <c r="D137" i="17054"/>
  <c r="D137" i="17057"/>
  <c r="C115" i="17051"/>
  <c r="C124" i="17051" s="1"/>
  <c r="C116" i="17051"/>
  <c r="C125" i="17051"/>
  <c r="C117" i="17051"/>
  <c r="C126" i="17051" s="1"/>
  <c r="C116" i="17057"/>
  <c r="C125" i="17057"/>
  <c r="C117" i="17057"/>
  <c r="C126" i="17057" s="1"/>
  <c r="C114" i="17048"/>
  <c r="C123" i="17048"/>
  <c r="C114" i="17054"/>
  <c r="C123" i="17054" s="1"/>
  <c r="C113" i="17057"/>
  <c r="C122" i="17057" s="1"/>
  <c r="B108" i="17048"/>
  <c r="B108" i="17057"/>
  <c r="B107" i="17051"/>
  <c r="B107" i="17057"/>
  <c r="B106" i="17054"/>
  <c r="B105" i="17048"/>
  <c r="B105" i="17054"/>
  <c r="B104" i="17054"/>
  <c r="B104" i="17057"/>
  <c r="AP23" i="17058"/>
  <c r="AP196" i="17058"/>
  <c r="I192" i="17058"/>
  <c r="AO23" i="17058"/>
  <c r="AN23" i="17058"/>
  <c r="AN196" i="17058" s="1"/>
  <c r="I190" i="17058" s="1"/>
  <c r="AM23" i="17058"/>
  <c r="AM196" i="17058"/>
  <c r="I189" i="17058" s="1"/>
  <c r="AL23" i="17058"/>
  <c r="AL196" i="17058"/>
  <c r="I188" i="17058"/>
  <c r="AK23" i="17058"/>
  <c r="AK196" i="17058" s="1"/>
  <c r="I187" i="17058" s="1"/>
  <c r="AJ23" i="17058"/>
  <c r="AJ196" i="17058"/>
  <c r="I186" i="17058" s="1"/>
  <c r="AI23" i="17058"/>
  <c r="AI196" i="17058"/>
  <c r="I185" i="17058" s="1"/>
  <c r="AH23" i="17058"/>
  <c r="AH196" i="17058" s="1"/>
  <c r="I184" i="17058" s="1"/>
  <c r="AG23" i="17058"/>
  <c r="AG196" i="17058" s="1"/>
  <c r="I183" i="17058" s="1"/>
  <c r="AF44" i="17058"/>
  <c r="AF96" i="17058"/>
  <c r="AF23" i="17058"/>
  <c r="AF196" i="17058"/>
  <c r="I182" i="17058"/>
  <c r="AE44" i="17058"/>
  <c r="AE96" i="17058" s="1"/>
  <c r="AE23" i="17058"/>
  <c r="AE196" i="17058"/>
  <c r="I181" i="17058" s="1"/>
  <c r="AD44" i="17058"/>
  <c r="AD96" i="17058" s="1"/>
  <c r="AD97" i="17058"/>
  <c r="AD98" i="17058"/>
  <c r="AD99" i="17058"/>
  <c r="AD23" i="17058"/>
  <c r="AD196" i="17058"/>
  <c r="I180" i="17058" s="1"/>
  <c r="AC44" i="17058"/>
  <c r="AC96" i="17058" s="1"/>
  <c r="AC97" i="17058"/>
  <c r="AC98" i="17058"/>
  <c r="AC99" i="17058"/>
  <c r="AC23" i="17058"/>
  <c r="AC196" i="17058"/>
  <c r="I179" i="17058" s="1"/>
  <c r="AB44" i="17058"/>
  <c r="AB96" i="17058" s="1"/>
  <c r="AB97" i="17058"/>
  <c r="AB98" i="17058"/>
  <c r="AB99" i="17058"/>
  <c r="AB23" i="17058"/>
  <c r="AB196" i="17058"/>
  <c r="I178" i="17058"/>
  <c r="AA44" i="17058"/>
  <c r="AA96" i="17058" s="1"/>
  <c r="AA97" i="17058"/>
  <c r="AA98" i="17058"/>
  <c r="AA99" i="17058"/>
  <c r="AA23" i="17058"/>
  <c r="AA196" i="17058"/>
  <c r="I177" i="17058" s="1"/>
  <c r="AP23" i="17059"/>
  <c r="AP196" i="17059" s="1"/>
  <c r="I192" i="17059" s="1"/>
  <c r="AO23" i="17059"/>
  <c r="AN23" i="17059"/>
  <c r="AN196" i="17059" s="1"/>
  <c r="I190" i="17059"/>
  <c r="AM23" i="17059"/>
  <c r="AM196" i="17059" s="1"/>
  <c r="I189" i="17059" s="1"/>
  <c r="AL23" i="17059"/>
  <c r="AL196" i="17059" s="1"/>
  <c r="I188" i="17059" s="1"/>
  <c r="AK23" i="17059"/>
  <c r="AJ23" i="17059"/>
  <c r="AI23" i="17059"/>
  <c r="AI196" i="17059"/>
  <c r="I185" i="17059"/>
  <c r="AH23" i="17059"/>
  <c r="AH196" i="17059"/>
  <c r="I184" i="17059"/>
  <c r="AG23" i="17059"/>
  <c r="AF45" i="17059"/>
  <c r="AF97" i="17059" s="1"/>
  <c r="AF23" i="17059"/>
  <c r="AF196" i="17059"/>
  <c r="I182" i="17059"/>
  <c r="AE45" i="17059"/>
  <c r="AE97" i="17059" s="1"/>
  <c r="AE23" i="17059"/>
  <c r="AE196" i="17059"/>
  <c r="I181" i="17059" s="1"/>
  <c r="AD45" i="17059"/>
  <c r="AD97" i="17059" s="1"/>
  <c r="AD96" i="17059"/>
  <c r="AD98" i="17059"/>
  <c r="AD99" i="17059"/>
  <c r="AD23" i="17059"/>
  <c r="AD196" i="17059"/>
  <c r="I180" i="17059" s="1"/>
  <c r="AC45" i="17059"/>
  <c r="AC97" i="17059" s="1"/>
  <c r="AC96" i="17059"/>
  <c r="AC98" i="17059"/>
  <c r="AC99" i="17059"/>
  <c r="AC23" i="17059"/>
  <c r="AC196" i="17059"/>
  <c r="I179" i="17059"/>
  <c r="AB45" i="17059"/>
  <c r="AB97" i="17059" s="1"/>
  <c r="AB96" i="17059"/>
  <c r="AB98" i="17059"/>
  <c r="AB99" i="17059"/>
  <c r="AB23" i="17059"/>
  <c r="AB196" i="17059"/>
  <c r="I178" i="17059" s="1"/>
  <c r="AA45" i="17059"/>
  <c r="AA97" i="17059" s="1"/>
  <c r="AA96" i="17059"/>
  <c r="AA98" i="17059"/>
  <c r="AA99" i="17059"/>
  <c r="AA23" i="17059"/>
  <c r="AA196" i="17059"/>
  <c r="I177" i="17059" s="1"/>
  <c r="AP23" i="17056"/>
  <c r="AP201" i="17056" s="1"/>
  <c r="I192" i="17056"/>
  <c r="AO23" i="17056"/>
  <c r="AN23" i="17056"/>
  <c r="AN201" i="17056" s="1"/>
  <c r="I190" i="17056" s="1"/>
  <c r="AM23" i="17056"/>
  <c r="AM201" i="17056"/>
  <c r="I189" i="17056" s="1"/>
  <c r="AL23" i="17056"/>
  <c r="AL201" i="17056" s="1"/>
  <c r="I188" i="17056"/>
  <c r="AK23" i="17056"/>
  <c r="AK201" i="17056" s="1"/>
  <c r="I187" i="17056" s="1"/>
  <c r="AJ23" i="17056"/>
  <c r="AJ201" i="17056" s="1"/>
  <c r="I186" i="17056" s="1"/>
  <c r="AI23" i="17056"/>
  <c r="AI201" i="17056"/>
  <c r="I185" i="17056" s="1"/>
  <c r="AH23" i="17056"/>
  <c r="AH201" i="17056"/>
  <c r="I184" i="17056"/>
  <c r="AG23" i="17056"/>
  <c r="AG201" i="17056" s="1"/>
  <c r="I183" i="17056" s="1"/>
  <c r="AF45" i="17056"/>
  <c r="AF97" i="17056"/>
  <c r="AF23" i="17056"/>
  <c r="AF201" i="17056"/>
  <c r="I182" i="17056"/>
  <c r="AE45" i="17056"/>
  <c r="AE97" i="17056" s="1"/>
  <c r="AE23" i="17056"/>
  <c r="AE201" i="17056"/>
  <c r="I181" i="17056" s="1"/>
  <c r="AD45" i="17056"/>
  <c r="AD97" i="17056" s="1"/>
  <c r="AD23" i="17056"/>
  <c r="AD201" i="17056" s="1"/>
  <c r="I180" i="17056" s="1"/>
  <c r="AC45" i="17056"/>
  <c r="AC97" i="17056"/>
  <c r="AC96" i="17056"/>
  <c r="AC98" i="17056"/>
  <c r="AC99" i="17056"/>
  <c r="AC23" i="17056"/>
  <c r="AB45" i="17056"/>
  <c r="AB97" i="17056"/>
  <c r="AB96" i="17056"/>
  <c r="AB98" i="17056"/>
  <c r="AB99" i="17056"/>
  <c r="AB23" i="17056"/>
  <c r="AB201" i="17056"/>
  <c r="I178" i="17056" s="1"/>
  <c r="AA45" i="17056"/>
  <c r="AA97" i="17056"/>
  <c r="AA96" i="17056"/>
  <c r="AA98" i="17056"/>
  <c r="AA99" i="17056"/>
  <c r="AA23" i="17056"/>
  <c r="AA201" i="17056" s="1"/>
  <c r="I177" i="17056" s="1"/>
  <c r="AP23" i="17055"/>
  <c r="AP196" i="17055"/>
  <c r="I192" i="17055" s="1"/>
  <c r="AO23" i="17055"/>
  <c r="AO196" i="17055"/>
  <c r="I191" i="17055"/>
  <c r="AN23" i="17055"/>
  <c r="AN196" i="17055" s="1"/>
  <c r="I190" i="17055" s="1"/>
  <c r="AM23" i="17055"/>
  <c r="AM196" i="17055"/>
  <c r="I189" i="17055" s="1"/>
  <c r="AL23" i="17055"/>
  <c r="AL196" i="17055"/>
  <c r="I188" i="17055" s="1"/>
  <c r="AK23" i="17055"/>
  <c r="AK196" i="17055"/>
  <c r="I187" i="17055"/>
  <c r="AJ23" i="17055"/>
  <c r="AJ196" i="17055" s="1"/>
  <c r="I186" i="17055" s="1"/>
  <c r="AI23" i="17055"/>
  <c r="AI196" i="17055"/>
  <c r="I185" i="17055" s="1"/>
  <c r="AH23" i="17055"/>
  <c r="AH196" i="17055"/>
  <c r="I184" i="17055"/>
  <c r="AG23" i="17055"/>
  <c r="AG196" i="17055"/>
  <c r="I183" i="17055"/>
  <c r="AF44" i="17055"/>
  <c r="AF96" i="17055" s="1"/>
  <c r="AF23" i="17055"/>
  <c r="AF196" i="17055"/>
  <c r="I182" i="17055" s="1"/>
  <c r="AE44" i="17055"/>
  <c r="AE96" i="17055" s="1"/>
  <c r="AE23" i="17055"/>
  <c r="AE196" i="17055" s="1"/>
  <c r="I181" i="17055" s="1"/>
  <c r="AD44" i="17055"/>
  <c r="AD96" i="17055"/>
  <c r="AD23" i="17055"/>
  <c r="AC44" i="17055"/>
  <c r="AC96" i="17055" s="1"/>
  <c r="AC97" i="17055"/>
  <c r="AC98" i="17055"/>
  <c r="AC99" i="17055"/>
  <c r="AC23" i="17055"/>
  <c r="AC196" i="17055" s="1"/>
  <c r="I179" i="17055" s="1"/>
  <c r="AB44" i="17055"/>
  <c r="AB96" i="17055"/>
  <c r="AB97" i="17055"/>
  <c r="AB98" i="17055"/>
  <c r="AB99" i="17055"/>
  <c r="AB23" i="17055"/>
  <c r="AB196" i="17055" s="1"/>
  <c r="I178" i="17055" s="1"/>
  <c r="AA44" i="17055"/>
  <c r="AA96" i="17055" s="1"/>
  <c r="AA97" i="17055"/>
  <c r="AA98" i="17055"/>
  <c r="AA99" i="17055"/>
  <c r="AA23" i="17055"/>
  <c r="AA196" i="17055"/>
  <c r="I177" i="17055" s="1"/>
  <c r="AP23" i="17052"/>
  <c r="AP196" i="17052" s="1"/>
  <c r="I192" i="17052" s="1"/>
  <c r="AO23" i="17052"/>
  <c r="AO196" i="17052"/>
  <c r="I191" i="17052" s="1"/>
  <c r="AN23" i="17052"/>
  <c r="AN196" i="17052"/>
  <c r="I190" i="17052"/>
  <c r="AM23" i="17052"/>
  <c r="AM196" i="17052" s="1"/>
  <c r="I189" i="17052" s="1"/>
  <c r="AL23" i="17052"/>
  <c r="AL196" i="17052" s="1"/>
  <c r="I188" i="17052" s="1"/>
  <c r="AK23" i="17052"/>
  <c r="AJ23" i="17052"/>
  <c r="AJ196" i="17052"/>
  <c r="I186" i="17052"/>
  <c r="AI23" i="17052"/>
  <c r="AI196" i="17052" s="1"/>
  <c r="I185" i="17052" s="1"/>
  <c r="AH23" i="17052"/>
  <c r="AH196" i="17052" s="1"/>
  <c r="I184" i="17052" s="1"/>
  <c r="AG23" i="17052"/>
  <c r="AG76" i="17052" s="1"/>
  <c r="AG196" i="17052"/>
  <c r="I183" i="17052" s="1"/>
  <c r="AF44" i="17052"/>
  <c r="AF96" i="17052"/>
  <c r="AF23" i="17052"/>
  <c r="AE44" i="17052"/>
  <c r="AE96" i="17052" s="1"/>
  <c r="AE23" i="17052"/>
  <c r="AE196" i="17052" s="1"/>
  <c r="I181" i="17052"/>
  <c r="AD44" i="17052"/>
  <c r="AD96" i="17052" s="1"/>
  <c r="AD23" i="17052"/>
  <c r="AD196" i="17052"/>
  <c r="I180" i="17052"/>
  <c r="AC44" i="17052"/>
  <c r="AC96" i="17052" s="1"/>
  <c r="AC23" i="17052"/>
  <c r="AC196" i="17052"/>
  <c r="I179" i="17052" s="1"/>
  <c r="AB44" i="17052"/>
  <c r="AB96" i="17052"/>
  <c r="AB97" i="17052"/>
  <c r="AB98" i="17052"/>
  <c r="AB99" i="17052"/>
  <c r="AB23" i="17052"/>
  <c r="AA44" i="17052"/>
  <c r="AA96" i="17052"/>
  <c r="AA97" i="17052"/>
  <c r="AA98" i="17052"/>
  <c r="AA99" i="17052"/>
  <c r="AA23" i="17052"/>
  <c r="AA196" i="17052" s="1"/>
  <c r="I177" i="17052" s="1"/>
  <c r="AP23" i="17053"/>
  <c r="AP196" i="17053"/>
  <c r="I192" i="17053"/>
  <c r="AO23" i="17053"/>
  <c r="AO196" i="17053" s="1"/>
  <c r="I191" i="17053" s="1"/>
  <c r="AN23" i="17053"/>
  <c r="AN196" i="17053" s="1"/>
  <c r="I190" i="17053" s="1"/>
  <c r="AM23" i="17053"/>
  <c r="AL23" i="17053"/>
  <c r="AL196" i="17053"/>
  <c r="I188" i="17053"/>
  <c r="AK23" i="17053"/>
  <c r="AK196" i="17053" s="1"/>
  <c r="I187" i="17053" s="1"/>
  <c r="AJ23" i="17053"/>
  <c r="AJ196" i="17053" s="1"/>
  <c r="I186" i="17053" s="1"/>
  <c r="AI23" i="17053"/>
  <c r="AI196" i="17053" s="1"/>
  <c r="I185" i="17053" s="1"/>
  <c r="AH23" i="17053"/>
  <c r="AG23" i="17053"/>
  <c r="AG196" i="17053"/>
  <c r="I183" i="17053" s="1"/>
  <c r="AF45" i="17053"/>
  <c r="AF97" i="17053"/>
  <c r="AF23" i="17053"/>
  <c r="AF196" i="17053" s="1"/>
  <c r="I182" i="17053" s="1"/>
  <c r="AE45" i="17053"/>
  <c r="AE97" i="17053"/>
  <c r="AE23" i="17053"/>
  <c r="AE196" i="17053" s="1"/>
  <c r="I181" i="17053" s="1"/>
  <c r="AD45" i="17053"/>
  <c r="AD97" i="17053" s="1"/>
  <c r="AD23" i="17053"/>
  <c r="AD196" i="17053"/>
  <c r="I180" i="17053" s="1"/>
  <c r="AC45" i="17053"/>
  <c r="AC97" i="17053" s="1"/>
  <c r="AC23" i="17053"/>
  <c r="AC196" i="17053" s="1"/>
  <c r="I179" i="17053" s="1"/>
  <c r="AB45" i="17053"/>
  <c r="AB97" i="17053"/>
  <c r="AB96" i="17053"/>
  <c r="AB98" i="17053"/>
  <c r="AB99" i="17053"/>
  <c r="AB23" i="17053"/>
  <c r="AB196" i="17053"/>
  <c r="I178" i="17053" s="1"/>
  <c r="AA45" i="17053"/>
  <c r="AA97" i="17053"/>
  <c r="AA96" i="17053"/>
  <c r="AA98" i="17053"/>
  <c r="AA99" i="17053"/>
  <c r="AA23" i="17053"/>
  <c r="AA196" i="17053"/>
  <c r="I177" i="17053" s="1"/>
  <c r="AP23" i="17049"/>
  <c r="AP196" i="17049"/>
  <c r="I192" i="17049" s="1"/>
  <c r="AO23" i="17049"/>
  <c r="AO76" i="17049" s="1"/>
  <c r="AO196" i="17049"/>
  <c r="I191" i="17049" s="1"/>
  <c r="AN23" i="17049"/>
  <c r="AN196" i="17049" s="1"/>
  <c r="I190" i="17049"/>
  <c r="AM23" i="17049"/>
  <c r="AM196" i="17049" s="1"/>
  <c r="I189" i="17049" s="1"/>
  <c r="AL23" i="17049"/>
  <c r="AK23" i="17049"/>
  <c r="AK76" i="17049"/>
  <c r="AJ23" i="17049"/>
  <c r="AI23" i="17049"/>
  <c r="AI196" i="17049"/>
  <c r="I185" i="17049" s="1"/>
  <c r="AH23" i="17049"/>
  <c r="AH196" i="17049"/>
  <c r="I184" i="17049" s="1"/>
  <c r="AG23" i="17049"/>
  <c r="AG76" i="17049" s="1"/>
  <c r="AG196" i="17049"/>
  <c r="I183" i="17049"/>
  <c r="AF44" i="17049"/>
  <c r="AF96" i="17049" s="1"/>
  <c r="AF23" i="17049"/>
  <c r="AF196" i="17049"/>
  <c r="I182" i="17049"/>
  <c r="AE44" i="17049"/>
  <c r="AE96" i="17049" s="1"/>
  <c r="AE23" i="17049"/>
  <c r="AE196" i="17049"/>
  <c r="I181" i="17049"/>
  <c r="AD44" i="17049"/>
  <c r="AD96" i="17049" s="1"/>
  <c r="AD23" i="17049"/>
  <c r="AD196" i="17049"/>
  <c r="I180" i="17049"/>
  <c r="AC44" i="17049"/>
  <c r="AC96" i="17049" s="1"/>
  <c r="AC23" i="17049"/>
  <c r="AC196" i="17049"/>
  <c r="I179" i="17049" s="1"/>
  <c r="AB44" i="17049"/>
  <c r="AB96" i="17049"/>
  <c r="AB23" i="17049"/>
  <c r="AB196" i="17049" s="1"/>
  <c r="I178" i="17049" s="1"/>
  <c r="AA44" i="17049"/>
  <c r="AA96" i="17049" s="1"/>
  <c r="AA97" i="17049"/>
  <c r="AA98" i="17049"/>
  <c r="AA99" i="17049"/>
  <c r="AA23" i="17049"/>
  <c r="AA196" i="17049"/>
  <c r="I177" i="17049" s="1"/>
  <c r="AP23" i="17050"/>
  <c r="AP196" i="17050"/>
  <c r="I192" i="17050"/>
  <c r="AO23" i="17050"/>
  <c r="AO196" i="17050" s="1"/>
  <c r="I191" i="17050" s="1"/>
  <c r="AN23" i="17050"/>
  <c r="AN196" i="17050" s="1"/>
  <c r="I190" i="17050" s="1"/>
  <c r="AM23" i="17050"/>
  <c r="AM196" i="17050"/>
  <c r="I189" i="17050" s="1"/>
  <c r="AL23" i="17050"/>
  <c r="AL196" i="17050"/>
  <c r="I188" i="17050"/>
  <c r="AK23" i="17050"/>
  <c r="AK196" i="17050" s="1"/>
  <c r="I187" i="17050" s="1"/>
  <c r="AJ23" i="17050"/>
  <c r="AJ196" i="17050" s="1"/>
  <c r="I186" i="17050" s="1"/>
  <c r="AI23" i="17050"/>
  <c r="AI196" i="17050"/>
  <c r="I185" i="17050" s="1"/>
  <c r="AH23" i="17050"/>
  <c r="AH196" i="17050"/>
  <c r="I184" i="17050"/>
  <c r="AG23" i="17050"/>
  <c r="AG196" i="17050" s="1"/>
  <c r="I183" i="17050" s="1"/>
  <c r="AF45" i="17050"/>
  <c r="AF97" i="17050" s="1"/>
  <c r="AF23" i="17050"/>
  <c r="AF196" i="17050"/>
  <c r="I182" i="17050" s="1"/>
  <c r="AE45" i="17050"/>
  <c r="AE97" i="17050" s="1"/>
  <c r="AE23" i="17050"/>
  <c r="AE196" i="17050"/>
  <c r="I181" i="17050" s="1"/>
  <c r="AD45" i="17050"/>
  <c r="AD97" i="17050" s="1"/>
  <c r="AD23" i="17050"/>
  <c r="AD196" i="17050"/>
  <c r="I180" i="17050" s="1"/>
  <c r="AC45" i="17050"/>
  <c r="AC97" i="17050" s="1"/>
  <c r="AC23" i="17050"/>
  <c r="AB45" i="17050"/>
  <c r="AB97" i="17050"/>
  <c r="AB23" i="17050"/>
  <c r="AB196" i="17050" s="1"/>
  <c r="I178" i="17050" s="1"/>
  <c r="AA45" i="17050"/>
  <c r="AA97" i="17050"/>
  <c r="AA96" i="17050"/>
  <c r="AA98" i="17050"/>
  <c r="AA99" i="17050"/>
  <c r="AA23" i="17050"/>
  <c r="AA196" i="17050" s="1"/>
  <c r="I177" i="17050" s="1"/>
  <c r="AO23" i="17028"/>
  <c r="AO196" i="17028"/>
  <c r="I191" i="17028" s="1"/>
  <c r="AN23" i="17028"/>
  <c r="AN196" i="17028" s="1"/>
  <c r="I190" i="17028"/>
  <c r="AM23" i="17028"/>
  <c r="AL23" i="17028"/>
  <c r="AK23" i="17028"/>
  <c r="AK196" i="17028"/>
  <c r="I187" i="17028" s="1"/>
  <c r="AJ23" i="17028"/>
  <c r="AJ196" i="17028"/>
  <c r="I186" i="17028" s="1"/>
  <c r="AI23" i="17028"/>
  <c r="AI196" i="17028" s="1"/>
  <c r="I185" i="17028"/>
  <c r="AH23" i="17028"/>
  <c r="AG23" i="17028"/>
  <c r="AG196" i="17028"/>
  <c r="I183" i="17028" s="1"/>
  <c r="AF44" i="17028"/>
  <c r="AF96" i="17028" s="1"/>
  <c r="AF23" i="17028"/>
  <c r="AF196" i="17028" s="1"/>
  <c r="I182" i="17028" s="1"/>
  <c r="AE44" i="17028"/>
  <c r="AE96" i="17028"/>
  <c r="AE23" i="17028"/>
  <c r="AE196" i="17028" s="1"/>
  <c r="I181" i="17028" s="1"/>
  <c r="AD44" i="17028"/>
  <c r="AD96" i="17028" s="1"/>
  <c r="AD97" i="17028"/>
  <c r="AD98" i="17028"/>
  <c r="AD99" i="17028"/>
  <c r="B52" i="17028"/>
  <c r="AD23" i="17028"/>
  <c r="AD196" i="17028" s="1"/>
  <c r="I180" i="17028" s="1"/>
  <c r="AC44" i="17028"/>
  <c r="AC96" i="17028" s="1"/>
  <c r="AC97" i="17028"/>
  <c r="AC98" i="17028"/>
  <c r="AC99" i="17028"/>
  <c r="AC23" i="17028"/>
  <c r="AC196" i="17028" s="1"/>
  <c r="I179" i="17028" s="1"/>
  <c r="AB44" i="17028"/>
  <c r="AB96" i="17028" s="1"/>
  <c r="AB97" i="17028"/>
  <c r="AB98" i="17028"/>
  <c r="AB99" i="17028"/>
  <c r="AB23" i="17028"/>
  <c r="AB196" i="17028"/>
  <c r="I178" i="17028" s="1"/>
  <c r="AA44" i="17028"/>
  <c r="AA96" i="17028" s="1"/>
  <c r="AA97" i="17028"/>
  <c r="AA98" i="17028"/>
  <c r="AA99" i="17028"/>
  <c r="AA23" i="17028"/>
  <c r="AA196" i="17028"/>
  <c r="I177" i="17028"/>
  <c r="AO23" i="17030"/>
  <c r="AO76" i="17030" s="1"/>
  <c r="AO196" i="17030"/>
  <c r="I191" i="17030" s="1"/>
  <c r="AN23" i="17030"/>
  <c r="AN196" i="17030" s="1"/>
  <c r="I190" i="17030" s="1"/>
  <c r="AM23" i="17030"/>
  <c r="AM196" i="17030"/>
  <c r="I189" i="17030" s="1"/>
  <c r="AL23" i="17030"/>
  <c r="AK23" i="17030"/>
  <c r="AK196" i="17030" s="1"/>
  <c r="I187" i="17030"/>
  <c r="AJ23" i="17030"/>
  <c r="AJ196" i="17030" s="1"/>
  <c r="I186" i="17030" s="1"/>
  <c r="AI23" i="17030"/>
  <c r="AI196" i="17030" s="1"/>
  <c r="I185" i="17030" s="1"/>
  <c r="AH23" i="17030"/>
  <c r="AG23" i="17030"/>
  <c r="AF45" i="17030"/>
  <c r="AF97" i="17030"/>
  <c r="AF23" i="17030"/>
  <c r="AE45" i="17030"/>
  <c r="AE97" i="17030" s="1"/>
  <c r="AE23" i="17030"/>
  <c r="AE196" i="17030" s="1"/>
  <c r="I181" i="17030"/>
  <c r="AD45" i="17030"/>
  <c r="AD97" i="17030" s="1"/>
  <c r="AD96" i="17030"/>
  <c r="AD98" i="17030"/>
  <c r="AD99" i="17030"/>
  <c r="AD23" i="17030"/>
  <c r="AD196" i="17030" s="1"/>
  <c r="I180" i="17030" s="1"/>
  <c r="AC45" i="17030"/>
  <c r="AC97" i="17030" s="1"/>
  <c r="AC96" i="17030"/>
  <c r="AC98" i="17030"/>
  <c r="AC99" i="17030"/>
  <c r="AC23" i="17030"/>
  <c r="AC196" i="17030" s="1"/>
  <c r="I179" i="17030" s="1"/>
  <c r="AB45" i="17030"/>
  <c r="AB97" i="17030" s="1"/>
  <c r="AB96" i="17030"/>
  <c r="AB98" i="17030"/>
  <c r="AB99" i="17030"/>
  <c r="AB23" i="17030"/>
  <c r="AB196" i="17030"/>
  <c r="I178" i="17030" s="1"/>
  <c r="AA45" i="17030"/>
  <c r="AA97" i="17030" s="1"/>
  <c r="AA96" i="17030"/>
  <c r="AA98" i="17030"/>
  <c r="AA99" i="17030"/>
  <c r="AA23" i="17030"/>
  <c r="AA196" i="17030" s="1"/>
  <c r="I177" i="17030"/>
  <c r="AP23" i="17028"/>
  <c r="AP196" i="17028" s="1"/>
  <c r="I192" i="17028" s="1"/>
  <c r="AP23" i="17030"/>
  <c r="AP196" i="17030"/>
  <c r="I192" i="17030" s="1"/>
  <c r="AD97" i="17055"/>
  <c r="AD98" i="17055"/>
  <c r="AD99" i="17055"/>
  <c r="AD96" i="17056"/>
  <c r="AD98" i="17056"/>
  <c r="AD99" i="17056"/>
  <c r="AD97" i="17052"/>
  <c r="AD98" i="17052"/>
  <c r="AD99" i="17052"/>
  <c r="AC97" i="17052"/>
  <c r="AC98" i="17052"/>
  <c r="AC99" i="17052"/>
  <c r="AD96" i="17053"/>
  <c r="AD98" i="17053"/>
  <c r="AD99" i="17053"/>
  <c r="AC96" i="17053"/>
  <c r="AC98" i="17053"/>
  <c r="AC99" i="17053"/>
  <c r="AD97" i="17049"/>
  <c r="AD98" i="17049"/>
  <c r="AD99" i="17049"/>
  <c r="AC97" i="17049"/>
  <c r="AC98" i="17049"/>
  <c r="AC99" i="17049"/>
  <c r="Q11" i="17048"/>
  <c r="B52" i="17049" s="1"/>
  <c r="AR111" i="17049" s="1"/>
  <c r="AB97" i="17049"/>
  <c r="AB98" i="17049"/>
  <c r="AB99" i="17049"/>
  <c r="AD96" i="17050"/>
  <c r="AD98" i="17050"/>
  <c r="AD99" i="17050"/>
  <c r="AC96" i="17050"/>
  <c r="AC98" i="17050"/>
  <c r="AC99" i="17050"/>
  <c r="AB96" i="17050"/>
  <c r="AB98" i="17050"/>
  <c r="AB99" i="17050"/>
  <c r="E35" i="2"/>
  <c r="B39" i="17051"/>
  <c r="J18" i="17051"/>
  <c r="I18" i="17051"/>
  <c r="J18" i="17054"/>
  <c r="I18" i="17054"/>
  <c r="J18" i="17057"/>
  <c r="I18" i="17057"/>
  <c r="J18" i="17048"/>
  <c r="I18" i="17048"/>
  <c r="B21" i="17062"/>
  <c r="B40" i="17062"/>
  <c r="B111" i="17051"/>
  <c r="B111" i="2"/>
  <c r="F136" i="17051"/>
  <c r="F136" i="2"/>
  <c r="B52" i="17057"/>
  <c r="B52" i="17048"/>
  <c r="B51" i="2"/>
  <c r="B52" i="2"/>
  <c r="B39" i="2"/>
  <c r="J21" i="17057"/>
  <c r="J21" i="17054"/>
  <c r="J21" i="17051"/>
  <c r="J21" i="17048"/>
  <c r="C189" i="17057"/>
  <c r="B24" i="17057"/>
  <c r="C189" i="17054"/>
  <c r="B24" i="17054"/>
  <c r="C189" i="17051"/>
  <c r="B24" i="17051"/>
  <c r="C189" i="17048"/>
  <c r="B24" i="17048"/>
  <c r="E24" i="2"/>
  <c r="C7" i="17062"/>
  <c r="B36" i="17062"/>
  <c r="P51" i="17062"/>
  <c r="Q11" i="17057"/>
  <c r="B52" i="17058"/>
  <c r="AR111" i="17058" s="1"/>
  <c r="Q12" i="17057"/>
  <c r="AO44" i="17058"/>
  <c r="AO96" i="17058" s="1"/>
  <c r="AO45" i="17059"/>
  <c r="AO97" i="17059" s="1"/>
  <c r="Q11" i="17054"/>
  <c r="B52" i="17055" s="1"/>
  <c r="AR111" i="17055" s="1"/>
  <c r="Q12" i="17054"/>
  <c r="B54" i="17055"/>
  <c r="AR113" i="17055" s="1"/>
  <c r="AO44" i="17055"/>
  <c r="AO96" i="17055"/>
  <c r="B54" i="17056"/>
  <c r="AR113" i="17056" s="1"/>
  <c r="AO45" i="17056"/>
  <c r="AO97" i="17056"/>
  <c r="Q11" i="17051"/>
  <c r="B52" i="17052" s="1"/>
  <c r="AR111" i="17052" s="1"/>
  <c r="Q12" i="17051"/>
  <c r="B54" i="17052"/>
  <c r="AR113" i="17052"/>
  <c r="AO44" i="17052"/>
  <c r="AO96" i="17052" s="1"/>
  <c r="B54" i="17053"/>
  <c r="AO45" i="17053"/>
  <c r="AO97" i="17053" s="1"/>
  <c r="Q12" i="17048"/>
  <c r="B54" i="17049"/>
  <c r="AR113" i="17049" s="1"/>
  <c r="AO44" i="17049"/>
  <c r="AO96" i="17049" s="1"/>
  <c r="B54" i="17050"/>
  <c r="AO45" i="17050"/>
  <c r="AO97" i="17050"/>
  <c r="B54" i="17028"/>
  <c r="AR113" i="17028" s="1"/>
  <c r="AO44" i="17028"/>
  <c r="AO96" i="17028"/>
  <c r="B54" i="17030"/>
  <c r="AO45" i="17030"/>
  <c r="AO97" i="17030" s="1"/>
  <c r="AO96" i="17030"/>
  <c r="AO98" i="17030"/>
  <c r="AO99" i="17030"/>
  <c r="AN44" i="17058"/>
  <c r="AN96" i="17058"/>
  <c r="AN45" i="17059"/>
  <c r="AN97" i="17059" s="1"/>
  <c r="AN44" i="17055"/>
  <c r="AN96" i="17055"/>
  <c r="AN45" i="17056"/>
  <c r="AN97" i="17056" s="1"/>
  <c r="AN44" i="17052"/>
  <c r="AN96" i="17052"/>
  <c r="AN45" i="17053"/>
  <c r="AN97" i="17053" s="1"/>
  <c r="AN44" i="17049"/>
  <c r="AN96" i="17049"/>
  <c r="AN45" i="17050"/>
  <c r="AN97" i="17050" s="1"/>
  <c r="AN44" i="17028"/>
  <c r="AN96" i="17028" s="1"/>
  <c r="AN45" i="17030"/>
  <c r="AN97" i="17030" s="1"/>
  <c r="AN96" i="17030"/>
  <c r="AN98" i="17030"/>
  <c r="AN99" i="17030"/>
  <c r="AM44" i="17058"/>
  <c r="AM96" i="17058" s="1"/>
  <c r="AM45" i="17059"/>
  <c r="AM97" i="17059" s="1"/>
  <c r="AM44" i="17055"/>
  <c r="AM96" i="17055" s="1"/>
  <c r="AM45" i="17056"/>
  <c r="AM97" i="17056"/>
  <c r="AM44" i="17052"/>
  <c r="AM96" i="17052" s="1"/>
  <c r="AM45" i="17053"/>
  <c r="AM97" i="17053"/>
  <c r="AM44" i="17049"/>
  <c r="AM96" i="17049" s="1"/>
  <c r="AM45" i="17050"/>
  <c r="AM97" i="17050" s="1"/>
  <c r="AM44" i="17028"/>
  <c r="AM96" i="17028" s="1"/>
  <c r="AM45" i="17030"/>
  <c r="AM97" i="17030" s="1"/>
  <c r="AM96" i="17030"/>
  <c r="AM98" i="17030"/>
  <c r="AM99" i="17030"/>
  <c r="AL44" i="17058"/>
  <c r="AL96" i="17058"/>
  <c r="AL45" i="17059"/>
  <c r="AL97" i="17059" s="1"/>
  <c r="AL44" i="17055"/>
  <c r="AL96" i="17055"/>
  <c r="AL45" i="17056"/>
  <c r="AL97" i="17056" s="1"/>
  <c r="AL44" i="17052"/>
  <c r="AL96" i="17052"/>
  <c r="AL45" i="17053"/>
  <c r="AL97" i="17053" s="1"/>
  <c r="AL44" i="17049"/>
  <c r="AL96" i="17049"/>
  <c r="AL45" i="17050"/>
  <c r="AL97" i="17050" s="1"/>
  <c r="AL44" i="17028"/>
  <c r="AL96" i="17028" s="1"/>
  <c r="AL45" i="17030"/>
  <c r="AL97" i="17030" s="1"/>
  <c r="AK44" i="17058"/>
  <c r="AK96" i="17058"/>
  <c r="AK45" i="17059"/>
  <c r="AK97" i="17059" s="1"/>
  <c r="AK44" i="17055"/>
  <c r="AK96" i="17055"/>
  <c r="AK45" i="17056"/>
  <c r="AK97" i="17056" s="1"/>
  <c r="AK44" i="17052"/>
  <c r="AK96" i="17052"/>
  <c r="AK45" i="17053"/>
  <c r="AK97" i="17053" s="1"/>
  <c r="AK44" i="17049"/>
  <c r="AK96" i="17049"/>
  <c r="AK45" i="17050"/>
  <c r="AK97" i="17050" s="1"/>
  <c r="AK44" i="17028"/>
  <c r="AK96" i="17028" s="1"/>
  <c r="AK45" i="17030"/>
  <c r="AK97" i="17030" s="1"/>
  <c r="AJ44" i="17058"/>
  <c r="AJ96" i="17058"/>
  <c r="AJ45" i="17059"/>
  <c r="AJ97" i="17059" s="1"/>
  <c r="AJ44" i="17055"/>
  <c r="AJ96" i="17055"/>
  <c r="AJ45" i="17056"/>
  <c r="AJ97" i="17056" s="1"/>
  <c r="AJ44" i="17052"/>
  <c r="AJ96" i="17052"/>
  <c r="AJ45" i="17053"/>
  <c r="AJ97" i="17053" s="1"/>
  <c r="AJ44" i="17049"/>
  <c r="AJ96" i="17049"/>
  <c r="AJ45" i="17050"/>
  <c r="AJ97" i="17050" s="1"/>
  <c r="AJ44" i="17028"/>
  <c r="AJ96" i="17028" s="1"/>
  <c r="AJ45" i="17030"/>
  <c r="AJ97" i="17030" s="1"/>
  <c r="AI44" i="17058"/>
  <c r="AI96" i="17058"/>
  <c r="AI45" i="17059"/>
  <c r="AI97" i="17059" s="1"/>
  <c r="AI44" i="17055"/>
  <c r="AI96" i="17055"/>
  <c r="AI45" i="17056"/>
  <c r="AI97" i="17056" s="1"/>
  <c r="AI44" i="17052"/>
  <c r="AI96" i="17052"/>
  <c r="AI45" i="17053"/>
  <c r="AI97" i="17053" s="1"/>
  <c r="AI44" i="17049"/>
  <c r="AI96" i="17049"/>
  <c r="AI45" i="17050"/>
  <c r="AI97" i="17050" s="1"/>
  <c r="AI44" i="17028"/>
  <c r="AI96" i="17028"/>
  <c r="AI45" i="17030"/>
  <c r="AI97" i="17030" s="1"/>
  <c r="AH44" i="17058"/>
  <c r="AH96" i="17058"/>
  <c r="AH45" i="17059"/>
  <c r="AH97" i="17059" s="1"/>
  <c r="AH44" i="17055"/>
  <c r="AH96" i="17055"/>
  <c r="AH45" i="17056"/>
  <c r="AH97" i="17056" s="1"/>
  <c r="AH44" i="17052"/>
  <c r="AH96" i="17052"/>
  <c r="AH45" i="17053"/>
  <c r="AH97" i="17053" s="1"/>
  <c r="AH44" i="17049"/>
  <c r="AH96" i="17049"/>
  <c r="AH45" i="17050"/>
  <c r="AH97" i="17050" s="1"/>
  <c r="AH44" i="17028"/>
  <c r="AH96" i="17028"/>
  <c r="AH45" i="17030"/>
  <c r="AH97" i="17030" s="1"/>
  <c r="AG44" i="17058"/>
  <c r="AG96" i="17058"/>
  <c r="AG45" i="17059"/>
  <c r="AG97" i="17059" s="1"/>
  <c r="AG44" i="17055"/>
  <c r="AG96" i="17055"/>
  <c r="AG45" i="17056"/>
  <c r="AG97" i="17056" s="1"/>
  <c r="AG44" i="17052"/>
  <c r="AG96" i="17052"/>
  <c r="AG45" i="17053"/>
  <c r="AG97" i="17053" s="1"/>
  <c r="AG44" i="17049"/>
  <c r="AG96" i="17049"/>
  <c r="AG45" i="17050"/>
  <c r="AG97" i="17050" s="1"/>
  <c r="AG44" i="17028"/>
  <c r="AG96" i="17028" s="1"/>
  <c r="AG45" i="17030"/>
  <c r="AG97" i="17030" s="1"/>
  <c r="AE97" i="17058"/>
  <c r="AE98" i="17058"/>
  <c r="AE99" i="17058"/>
  <c r="AE96" i="17059"/>
  <c r="AE98" i="17059"/>
  <c r="AE99" i="17059"/>
  <c r="AE97" i="17055"/>
  <c r="AE98" i="17055"/>
  <c r="AE99" i="17055"/>
  <c r="AE96" i="17056"/>
  <c r="AE98" i="17056"/>
  <c r="AE99" i="17056"/>
  <c r="AE97" i="17052"/>
  <c r="AE98" i="17052"/>
  <c r="AE99" i="17052"/>
  <c r="AE96" i="17053"/>
  <c r="AE98" i="17053"/>
  <c r="AE99" i="17053"/>
  <c r="AE97" i="17049"/>
  <c r="AE98" i="17049"/>
  <c r="AE99" i="17049"/>
  <c r="AE96" i="17050"/>
  <c r="AE98" i="17050"/>
  <c r="AE99" i="17050"/>
  <c r="E96" i="2"/>
  <c r="G150" i="2"/>
  <c r="AE97" i="17028"/>
  <c r="AE98" i="17028"/>
  <c r="AE99" i="17028"/>
  <c r="H150" i="2"/>
  <c r="AE96" i="17030"/>
  <c r="AE98" i="17030"/>
  <c r="AE99" i="17030"/>
  <c r="AW49" i="17057"/>
  <c r="AW45" i="17057"/>
  <c r="AW47" i="17057"/>
  <c r="AW43" i="17057"/>
  <c r="AW41" i="17057"/>
  <c r="AW49" i="17054"/>
  <c r="AW45" i="17054"/>
  <c r="AW47" i="17054"/>
  <c r="AW43" i="17054"/>
  <c r="AW41" i="17054"/>
  <c r="AW49" i="17051"/>
  <c r="AW45" i="17051"/>
  <c r="AW47" i="17051"/>
  <c r="AW43" i="17051"/>
  <c r="AW41" i="17051"/>
  <c r="AW49" i="17048"/>
  <c r="E25" i="17062" s="1"/>
  <c r="AW45" i="17048"/>
  <c r="E24" i="17062"/>
  <c r="AW47" i="17048"/>
  <c r="AW43" i="17048"/>
  <c r="E23" i="17062"/>
  <c r="AW41" i="17048"/>
  <c r="E22" i="17062" s="1"/>
  <c r="E26" i="17062" s="1"/>
  <c r="E6" i="17062"/>
  <c r="Q4" i="17062" s="1"/>
  <c r="F45" i="17062"/>
  <c r="D45" i="17062"/>
  <c r="C45" i="17062"/>
  <c r="D44" i="17062"/>
  <c r="C44" i="17062"/>
  <c r="D43" i="17062"/>
  <c r="C43" i="17062"/>
  <c r="B35" i="17062"/>
  <c r="AW49" i="2"/>
  <c r="C25" i="17062"/>
  <c r="AW45" i="2"/>
  <c r="AW47" i="2"/>
  <c r="AW43" i="2"/>
  <c r="C23" i="17062"/>
  <c r="AW41" i="2"/>
  <c r="C22" i="17062" s="1"/>
  <c r="C8" i="17062"/>
  <c r="C6" i="17062"/>
  <c r="C10" i="17062" s="1"/>
  <c r="H3" i="17057"/>
  <c r="AS51" i="17057"/>
  <c r="E87" i="17057"/>
  <c r="H99" i="17057"/>
  <c r="E118" i="17057"/>
  <c r="F118" i="17057"/>
  <c r="G118" i="17057"/>
  <c r="H118" i="17057"/>
  <c r="I118" i="17057"/>
  <c r="J118" i="17057"/>
  <c r="K118" i="17057"/>
  <c r="L118" i="17057"/>
  <c r="M118" i="17057"/>
  <c r="N118" i="17057"/>
  <c r="O118" i="17057"/>
  <c r="P118" i="17057"/>
  <c r="Q118" i="17057"/>
  <c r="R118" i="17057"/>
  <c r="S118" i="17057"/>
  <c r="T118" i="17057"/>
  <c r="U118" i="17057"/>
  <c r="V118" i="17057"/>
  <c r="W118" i="17057"/>
  <c r="X118" i="17057"/>
  <c r="Y118" i="17057"/>
  <c r="Z118" i="17057"/>
  <c r="AA118" i="17057"/>
  <c r="AB118" i="17057"/>
  <c r="AC118" i="17057"/>
  <c r="AD118" i="17057"/>
  <c r="AE118" i="17057"/>
  <c r="AF118" i="17057"/>
  <c r="AG118" i="17057"/>
  <c r="AH118" i="17057"/>
  <c r="AI118" i="17057"/>
  <c r="AJ118" i="17057"/>
  <c r="AK118" i="17057"/>
  <c r="AL118" i="17057"/>
  <c r="AM118" i="17057"/>
  <c r="AN118" i="17057"/>
  <c r="AO118" i="17057"/>
  <c r="AP118" i="17057"/>
  <c r="AQ118" i="17057"/>
  <c r="AR118" i="17057"/>
  <c r="AS118" i="17057"/>
  <c r="F142" i="17057"/>
  <c r="E156" i="17057"/>
  <c r="E158" i="17057"/>
  <c r="F156" i="17057"/>
  <c r="F158" i="17057" s="1"/>
  <c r="G156" i="17057" s="1"/>
  <c r="G158" i="17057" s="1"/>
  <c r="H156" i="17057" s="1"/>
  <c r="H158" i="17057" s="1"/>
  <c r="I156" i="17057"/>
  <c r="I158" i="17057"/>
  <c r="J156" i="17057" s="1"/>
  <c r="J158" i="17057" s="1"/>
  <c r="K156" i="17057" s="1"/>
  <c r="K158" i="17057" s="1"/>
  <c r="L156" i="17057" s="1"/>
  <c r="L158" i="17057" s="1"/>
  <c r="M156" i="17057" s="1"/>
  <c r="M158" i="17057" s="1"/>
  <c r="N156" i="17057" s="1"/>
  <c r="N158" i="17057" s="1"/>
  <c r="O156" i="17057" s="1"/>
  <c r="O158" i="17057" s="1"/>
  <c r="P156" i="17057" s="1"/>
  <c r="P158" i="17057" s="1"/>
  <c r="Q156" i="17057"/>
  <c r="Q158" i="17057" s="1"/>
  <c r="R156" i="17057" s="1"/>
  <c r="R158" i="17057" s="1"/>
  <c r="S156" i="17057" s="1"/>
  <c r="S158" i="17057" s="1"/>
  <c r="T156" i="17057" s="1"/>
  <c r="T158" i="17057" s="1"/>
  <c r="U156" i="17057" s="1"/>
  <c r="U158" i="17057" s="1"/>
  <c r="V156" i="17057" s="1"/>
  <c r="V158" i="17057" s="1"/>
  <c r="W156" i="17057" s="1"/>
  <c r="W158" i="17057" s="1"/>
  <c r="X156" i="17057" s="1"/>
  <c r="X158" i="17057" s="1"/>
  <c r="Y156" i="17057" s="1"/>
  <c r="Y158" i="17057"/>
  <c r="Z156" i="17057" s="1"/>
  <c r="Z158" i="17057" s="1"/>
  <c r="AA156" i="17057" s="1"/>
  <c r="AA158" i="17057" s="1"/>
  <c r="AB156" i="17057" s="1"/>
  <c r="AB158" i="17057" s="1"/>
  <c r="AC156" i="17057" s="1"/>
  <c r="AC158" i="17057" s="1"/>
  <c r="AD156" i="17057" s="1"/>
  <c r="AD158" i="17057" s="1"/>
  <c r="AE156" i="17057" s="1"/>
  <c r="AE158" i="17057" s="1"/>
  <c r="AF156" i="17057" s="1"/>
  <c r="AF158" i="17057" s="1"/>
  <c r="AG156" i="17057"/>
  <c r="AG158" i="17057" s="1"/>
  <c r="AH156" i="17057" s="1"/>
  <c r="AH158" i="17057" s="1"/>
  <c r="AI156" i="17057" s="1"/>
  <c r="AI158" i="17057" s="1"/>
  <c r="AJ156" i="17057" s="1"/>
  <c r="AJ158" i="17057" s="1"/>
  <c r="AK156" i="17057" s="1"/>
  <c r="AK158" i="17057" s="1"/>
  <c r="AL156" i="17057" s="1"/>
  <c r="AL158" i="17057" s="1"/>
  <c r="AM156" i="17057" s="1"/>
  <c r="AM158" i="17057" s="1"/>
  <c r="AN156" i="17057" s="1"/>
  <c r="AN158" i="17057" s="1"/>
  <c r="AO156" i="17057" s="1"/>
  <c r="AO158" i="17057" s="1"/>
  <c r="AP156" i="17057" s="1"/>
  <c r="AP158" i="17057" s="1"/>
  <c r="AQ156" i="17057" s="1"/>
  <c r="AQ158" i="17057" s="1"/>
  <c r="AR156" i="17057" s="1"/>
  <c r="AR158" i="17057" s="1"/>
  <c r="AS156" i="17057" s="1"/>
  <c r="AS158" i="17057" s="1"/>
  <c r="F171" i="17057"/>
  <c r="E241" i="17057"/>
  <c r="F241" i="17057"/>
  <c r="G241" i="17057"/>
  <c r="H241" i="17057"/>
  <c r="I241" i="17057"/>
  <c r="J241" i="17057"/>
  <c r="K241" i="17057"/>
  <c r="L241" i="17057"/>
  <c r="M241" i="17057"/>
  <c r="N241" i="17057"/>
  <c r="O241" i="17057"/>
  <c r="P241" i="17057"/>
  <c r="Q241" i="17057"/>
  <c r="R241" i="17057"/>
  <c r="S241" i="17057"/>
  <c r="T241" i="17057"/>
  <c r="U241" i="17057"/>
  <c r="V241" i="17057"/>
  <c r="W241" i="17057"/>
  <c r="X241" i="17057"/>
  <c r="Y241" i="17057"/>
  <c r="Z241" i="17057"/>
  <c r="AA241" i="17057"/>
  <c r="AB241" i="17057"/>
  <c r="AC241" i="17057"/>
  <c r="AD241" i="17057"/>
  <c r="AE241" i="17057"/>
  <c r="AF241" i="17057"/>
  <c r="AG241" i="17057"/>
  <c r="AH241" i="17057"/>
  <c r="AI241" i="17057"/>
  <c r="AJ241" i="17057"/>
  <c r="AK241" i="17057"/>
  <c r="AL241" i="17057"/>
  <c r="AM241" i="17057"/>
  <c r="AN241" i="17057"/>
  <c r="AO241" i="17057"/>
  <c r="AP241" i="17057"/>
  <c r="AQ241" i="17057"/>
  <c r="AR241" i="17057"/>
  <c r="AS241" i="17057"/>
  <c r="A1" i="17058"/>
  <c r="A2" i="17058"/>
  <c r="A62" i="17058" s="1"/>
  <c r="A23" i="17058"/>
  <c r="A24" i="17058"/>
  <c r="A77" i="17058"/>
  <c r="B24" i="17058"/>
  <c r="B77" i="17058" s="1"/>
  <c r="C24" i="17058"/>
  <c r="D24" i="17058"/>
  <c r="D77" i="17058" s="1"/>
  <c r="E24" i="17058"/>
  <c r="E77" i="17058" s="1"/>
  <c r="F24" i="17058"/>
  <c r="G24" i="17058"/>
  <c r="H24" i="17058"/>
  <c r="I24" i="17058"/>
  <c r="I77" i="17058" s="1"/>
  <c r="J24" i="17058"/>
  <c r="J77" i="17058" s="1"/>
  <c r="K24" i="17058"/>
  <c r="K77" i="17058" s="1"/>
  <c r="L24" i="17058"/>
  <c r="M24" i="17058"/>
  <c r="M77" i="17058"/>
  <c r="N24" i="17058"/>
  <c r="O24" i="17058"/>
  <c r="P24" i="17058"/>
  <c r="Q24" i="17058"/>
  <c r="Q77" i="17058" s="1"/>
  <c r="R24" i="17058"/>
  <c r="R77" i="17058" s="1"/>
  <c r="S24" i="17058"/>
  <c r="S77" i="17058" s="1"/>
  <c r="T24" i="17058"/>
  <c r="T77" i="17058" s="1"/>
  <c r="U24" i="17058"/>
  <c r="U77" i="17058" s="1"/>
  <c r="V24" i="17058"/>
  <c r="V77" i="17058" s="1"/>
  <c r="W24" i="17058"/>
  <c r="W77" i="17058" s="1"/>
  <c r="X24" i="17058"/>
  <c r="Y24" i="17058"/>
  <c r="Y77" i="17058"/>
  <c r="Z24" i="17058"/>
  <c r="Z77" i="17058" s="1"/>
  <c r="AA24" i="17058"/>
  <c r="AB24" i="17058"/>
  <c r="AC24" i="17058"/>
  <c r="AC77" i="17058"/>
  <c r="AD24" i="17058"/>
  <c r="AE24" i="17058"/>
  <c r="AF24" i="17058"/>
  <c r="AF77" i="17058" s="1"/>
  <c r="AG24" i="17058"/>
  <c r="AG77" i="17058" s="1"/>
  <c r="AH24" i="17058"/>
  <c r="AH77" i="17058"/>
  <c r="AI24" i="17058"/>
  <c r="AI77" i="17058" s="1"/>
  <c r="AJ24" i="17058"/>
  <c r="AK24" i="17058"/>
  <c r="AK77" i="17058"/>
  <c r="AL24" i="17058"/>
  <c r="AM24" i="17058"/>
  <c r="AN24" i="17058"/>
  <c r="AO24" i="17058"/>
  <c r="AO77" i="17058" s="1"/>
  <c r="AP24" i="17058"/>
  <c r="A25" i="17058"/>
  <c r="B25" i="17058"/>
  <c r="B78" i="17058" s="1"/>
  <c r="C25" i="17058"/>
  <c r="C78" i="17058" s="1"/>
  <c r="D25" i="17058"/>
  <c r="E25" i="17058"/>
  <c r="E78" i="17058" s="1"/>
  <c r="F25" i="17058"/>
  <c r="G25" i="17058"/>
  <c r="G78" i="17058" s="1"/>
  <c r="H25" i="17058"/>
  <c r="H78" i="17058" s="1"/>
  <c r="I25" i="17058"/>
  <c r="J25" i="17058"/>
  <c r="K25" i="17058"/>
  <c r="K78" i="17058" s="1"/>
  <c r="L25" i="17058"/>
  <c r="M25" i="17058"/>
  <c r="N25" i="17058"/>
  <c r="N78" i="17058" s="1"/>
  <c r="O25" i="17058"/>
  <c r="O78" i="17058" s="1"/>
  <c r="P25" i="17058"/>
  <c r="Q25" i="17058"/>
  <c r="R25" i="17058"/>
  <c r="R78" i="17058" s="1"/>
  <c r="S25" i="17058"/>
  <c r="S78" i="17058" s="1"/>
  <c r="T25" i="17058"/>
  <c r="T78" i="17058" s="1"/>
  <c r="U25" i="17058"/>
  <c r="U78" i="17058" s="1"/>
  <c r="V25" i="17058"/>
  <c r="W25" i="17058"/>
  <c r="W78" i="17058"/>
  <c r="X25" i="17058"/>
  <c r="X78" i="17058" s="1"/>
  <c r="Y25" i="17058"/>
  <c r="Z25" i="17058"/>
  <c r="Z78" i="17058" s="1"/>
  <c r="AA25" i="17058"/>
  <c r="AA78" i="17058" s="1"/>
  <c r="AB25" i="17058"/>
  <c r="AC25" i="17058"/>
  <c r="AC78" i="17058" s="1"/>
  <c r="AD25" i="17058"/>
  <c r="AD78" i="17058" s="1"/>
  <c r="AE25" i="17058"/>
  <c r="AE78" i="17058" s="1"/>
  <c r="AF25" i="17058"/>
  <c r="AF78" i="17058" s="1"/>
  <c r="AG25" i="17058"/>
  <c r="AG78" i="17058" s="1"/>
  <c r="AH25" i="17058"/>
  <c r="AI25" i="17058"/>
  <c r="AI78" i="17058"/>
  <c r="AJ25" i="17058"/>
  <c r="AJ78" i="17058" s="1"/>
  <c r="AK25" i="17058"/>
  <c r="AL25" i="17058"/>
  <c r="AM25" i="17058"/>
  <c r="AM78" i="17058"/>
  <c r="AN25" i="17058"/>
  <c r="AN78" i="17058" s="1"/>
  <c r="AO25" i="17058"/>
  <c r="AP25" i="17058"/>
  <c r="AP44" i="17058"/>
  <c r="A50" i="17058"/>
  <c r="A51" i="17058"/>
  <c r="A52" i="17058"/>
  <c r="A53" i="17058"/>
  <c r="A54" i="17058"/>
  <c r="A55" i="17058"/>
  <c r="A56" i="17058"/>
  <c r="A57" i="17058"/>
  <c r="L62" i="17058"/>
  <c r="A63" i="17058"/>
  <c r="L63" i="17058"/>
  <c r="A68" i="17058"/>
  <c r="B68" i="17058"/>
  <c r="C68" i="17058"/>
  <c r="D68" i="17058"/>
  <c r="E68" i="17058"/>
  <c r="F68" i="17058"/>
  <c r="G68" i="17058"/>
  <c r="H68" i="17058"/>
  <c r="I68" i="17058"/>
  <c r="J68" i="17058"/>
  <c r="K68" i="17058"/>
  <c r="L68" i="17058"/>
  <c r="M68" i="17058"/>
  <c r="N68" i="17058"/>
  <c r="O68" i="17058"/>
  <c r="P68" i="17058"/>
  <c r="Q68" i="17058"/>
  <c r="R68" i="17058"/>
  <c r="S68" i="17058"/>
  <c r="T68" i="17058"/>
  <c r="U68" i="17058"/>
  <c r="V68" i="17058"/>
  <c r="W68" i="17058"/>
  <c r="X68" i="17058"/>
  <c r="Y68" i="17058"/>
  <c r="Z68" i="17058"/>
  <c r="AA68" i="17058"/>
  <c r="AB68" i="17058"/>
  <c r="AC68" i="17058"/>
  <c r="AD68" i="17058"/>
  <c r="AE68" i="17058"/>
  <c r="AF68" i="17058"/>
  <c r="AG68" i="17058"/>
  <c r="AH68" i="17058"/>
  <c r="AI68" i="17058"/>
  <c r="AJ68" i="17058"/>
  <c r="AK68" i="17058"/>
  <c r="AL68" i="17058"/>
  <c r="AM68" i="17058"/>
  <c r="AN68" i="17058"/>
  <c r="AO68" i="17058"/>
  <c r="AP68" i="17058"/>
  <c r="A69" i="17058"/>
  <c r="B69" i="17058"/>
  <c r="C69" i="17058"/>
  <c r="D69" i="17058"/>
  <c r="E69" i="17058"/>
  <c r="F69" i="17058"/>
  <c r="G69" i="17058"/>
  <c r="H69" i="17058"/>
  <c r="I69" i="17058"/>
  <c r="J69" i="17058"/>
  <c r="K69" i="17058"/>
  <c r="L69" i="17058"/>
  <c r="M69" i="17058"/>
  <c r="N69" i="17058"/>
  <c r="O69" i="17058"/>
  <c r="P69" i="17058"/>
  <c r="Q69" i="17058"/>
  <c r="R69" i="17058"/>
  <c r="S69" i="17058"/>
  <c r="T69" i="17058"/>
  <c r="U69" i="17058"/>
  <c r="V69" i="17058"/>
  <c r="W69" i="17058"/>
  <c r="X69" i="17058"/>
  <c r="Y69" i="17058"/>
  <c r="Z69" i="17058"/>
  <c r="AA69" i="17058"/>
  <c r="AB69" i="17058"/>
  <c r="AC69" i="17058"/>
  <c r="AD69" i="17058"/>
  <c r="AE69" i="17058"/>
  <c r="AF69" i="17058"/>
  <c r="AG69" i="17058"/>
  <c r="AH69" i="17058"/>
  <c r="AI69" i="17058"/>
  <c r="AJ69" i="17058"/>
  <c r="AK69" i="17058"/>
  <c r="AL69" i="17058"/>
  <c r="AM69" i="17058"/>
  <c r="AN69" i="17058"/>
  <c r="AO69" i="17058"/>
  <c r="AP69" i="17058"/>
  <c r="A70" i="17058"/>
  <c r="B70" i="17058"/>
  <c r="C70" i="17058"/>
  <c r="D70" i="17058"/>
  <c r="E70" i="17058"/>
  <c r="F70" i="17058"/>
  <c r="G70" i="17058"/>
  <c r="H70" i="17058"/>
  <c r="I70" i="17058"/>
  <c r="J70" i="17058"/>
  <c r="K70" i="17058"/>
  <c r="L70" i="17058"/>
  <c r="M70" i="17058"/>
  <c r="N70" i="17058"/>
  <c r="O70" i="17058"/>
  <c r="P70" i="17058"/>
  <c r="Q70" i="17058"/>
  <c r="R70" i="17058"/>
  <c r="S70" i="17058"/>
  <c r="T70" i="17058"/>
  <c r="U70" i="17058"/>
  <c r="V70" i="17058"/>
  <c r="W70" i="17058"/>
  <c r="X70" i="17058"/>
  <c r="Y70" i="17058"/>
  <c r="Z70" i="17058"/>
  <c r="AA70" i="17058"/>
  <c r="AB70" i="17058"/>
  <c r="AC70" i="17058"/>
  <c r="AD70" i="17058"/>
  <c r="AE70" i="17058"/>
  <c r="AF70" i="17058"/>
  <c r="AG70" i="17058"/>
  <c r="AH70" i="17058"/>
  <c r="AI70" i="17058"/>
  <c r="AJ70" i="17058"/>
  <c r="AK70" i="17058"/>
  <c r="AL70" i="17058"/>
  <c r="AM70" i="17058"/>
  <c r="AN70" i="17058"/>
  <c r="AO70" i="17058"/>
  <c r="AP70" i="17058"/>
  <c r="A71" i="17058"/>
  <c r="B71" i="17058"/>
  <c r="C71" i="17058"/>
  <c r="D71" i="17058"/>
  <c r="E71" i="17058"/>
  <c r="F71" i="17058"/>
  <c r="G71" i="17058"/>
  <c r="H71" i="17058"/>
  <c r="I71" i="17058"/>
  <c r="J71" i="17058"/>
  <c r="K71" i="17058"/>
  <c r="L71" i="17058"/>
  <c r="M71" i="17058"/>
  <c r="N71" i="17058"/>
  <c r="O71" i="17058"/>
  <c r="P71" i="17058"/>
  <c r="Q71" i="17058"/>
  <c r="R71" i="17058"/>
  <c r="S71" i="17058"/>
  <c r="T71" i="17058"/>
  <c r="U71" i="17058"/>
  <c r="V71" i="17058"/>
  <c r="W71" i="17058"/>
  <c r="X71" i="17058"/>
  <c r="Y71" i="17058"/>
  <c r="Z71" i="17058"/>
  <c r="AA71" i="17058"/>
  <c r="AB71" i="17058"/>
  <c r="AC71" i="17058"/>
  <c r="AD71" i="17058"/>
  <c r="AE71" i="17058"/>
  <c r="AF71" i="17058"/>
  <c r="AG71" i="17058"/>
  <c r="AH71" i="17058"/>
  <c r="AI71" i="17058"/>
  <c r="AJ71" i="17058"/>
  <c r="AK71" i="17058"/>
  <c r="AL71" i="17058"/>
  <c r="AM71" i="17058"/>
  <c r="AN71" i="17058"/>
  <c r="AO71" i="17058"/>
  <c r="AP71" i="17058"/>
  <c r="A72" i="17058"/>
  <c r="B72" i="17058"/>
  <c r="C72" i="17058"/>
  <c r="D72" i="17058"/>
  <c r="E72" i="17058"/>
  <c r="F72" i="17058"/>
  <c r="G72" i="17058"/>
  <c r="H72" i="17058"/>
  <c r="I72" i="17058"/>
  <c r="J72" i="17058"/>
  <c r="K72" i="17058"/>
  <c r="L72" i="17058"/>
  <c r="M72" i="17058"/>
  <c r="N72" i="17058"/>
  <c r="O72" i="17058"/>
  <c r="P72" i="17058"/>
  <c r="Q72" i="17058"/>
  <c r="R72" i="17058"/>
  <c r="S72" i="17058"/>
  <c r="T72" i="17058"/>
  <c r="U72" i="17058"/>
  <c r="V72" i="17058"/>
  <c r="W72" i="17058"/>
  <c r="X72" i="17058"/>
  <c r="Y72" i="17058"/>
  <c r="Z72" i="17058"/>
  <c r="AA72" i="17058"/>
  <c r="AB72" i="17058"/>
  <c r="AC72" i="17058"/>
  <c r="AD72" i="17058"/>
  <c r="AE72" i="17058"/>
  <c r="AF72" i="17058"/>
  <c r="AG72" i="17058"/>
  <c r="AH72" i="17058"/>
  <c r="AI72" i="17058"/>
  <c r="AJ72" i="17058"/>
  <c r="AK72" i="17058"/>
  <c r="AL72" i="17058"/>
  <c r="AM72" i="17058"/>
  <c r="AN72" i="17058"/>
  <c r="AO72" i="17058"/>
  <c r="AP72" i="17058"/>
  <c r="A73" i="17058"/>
  <c r="B73" i="17058"/>
  <c r="C73" i="17058"/>
  <c r="D73" i="17058"/>
  <c r="E73" i="17058"/>
  <c r="F73" i="17058"/>
  <c r="G73" i="17058"/>
  <c r="H73" i="17058"/>
  <c r="I73" i="17058"/>
  <c r="J73" i="17058"/>
  <c r="K73" i="17058"/>
  <c r="L73" i="17058"/>
  <c r="M73" i="17058"/>
  <c r="N73" i="17058"/>
  <c r="O73" i="17058"/>
  <c r="P73" i="17058"/>
  <c r="Q73" i="17058"/>
  <c r="R73" i="17058"/>
  <c r="S73" i="17058"/>
  <c r="T73" i="17058"/>
  <c r="U73" i="17058"/>
  <c r="V73" i="17058"/>
  <c r="W73" i="17058"/>
  <c r="X73" i="17058"/>
  <c r="Y73" i="17058"/>
  <c r="Z73" i="17058"/>
  <c r="AA73" i="17058"/>
  <c r="AB73" i="17058"/>
  <c r="AC73" i="17058"/>
  <c r="AD73" i="17058"/>
  <c r="AE73" i="17058"/>
  <c r="AF73" i="17058"/>
  <c r="AG73" i="17058"/>
  <c r="AH73" i="17058"/>
  <c r="AI73" i="17058"/>
  <c r="AJ73" i="17058"/>
  <c r="AK73" i="17058"/>
  <c r="AL73" i="17058"/>
  <c r="AM73" i="17058"/>
  <c r="AN73" i="17058"/>
  <c r="AO73" i="17058"/>
  <c r="AP73" i="17058"/>
  <c r="A74" i="17058"/>
  <c r="B74" i="17058"/>
  <c r="C75" i="17058"/>
  <c r="C74" i="17058" s="1"/>
  <c r="D74" i="17058"/>
  <c r="E74" i="17058"/>
  <c r="F74" i="17058"/>
  <c r="G74" i="17058"/>
  <c r="H74" i="17058"/>
  <c r="I74" i="17058"/>
  <c r="J74" i="17058"/>
  <c r="K74" i="17058"/>
  <c r="L74" i="17058"/>
  <c r="M74" i="17058"/>
  <c r="N74" i="17058"/>
  <c r="O74" i="17058"/>
  <c r="P74" i="17058"/>
  <c r="Q74" i="17058"/>
  <c r="R74" i="17058"/>
  <c r="S74" i="17058"/>
  <c r="T74" i="17058"/>
  <c r="U74" i="17058"/>
  <c r="V74" i="17058"/>
  <c r="W74" i="17058"/>
  <c r="X74" i="17058"/>
  <c r="Y74" i="17058"/>
  <c r="Z74" i="17058"/>
  <c r="AA74" i="17058"/>
  <c r="AB74" i="17058"/>
  <c r="AC74" i="17058"/>
  <c r="AD74" i="17058"/>
  <c r="AE74" i="17058"/>
  <c r="AF74" i="17058"/>
  <c r="AG74" i="17058"/>
  <c r="AH74" i="17058"/>
  <c r="AI74" i="17058"/>
  <c r="AJ74" i="17058"/>
  <c r="AK74" i="17058"/>
  <c r="AL74" i="17058"/>
  <c r="AM74" i="17058"/>
  <c r="AN74" i="17058"/>
  <c r="AO74" i="17058"/>
  <c r="AP74" i="17058"/>
  <c r="A75" i="17058"/>
  <c r="B75" i="17058"/>
  <c r="D75" i="17058"/>
  <c r="E75" i="17058"/>
  <c r="F75" i="17058"/>
  <c r="G75" i="17058"/>
  <c r="H75" i="17058"/>
  <c r="I75" i="17058"/>
  <c r="J75" i="17058"/>
  <c r="K75" i="17058"/>
  <c r="L75" i="17058"/>
  <c r="M75" i="17058"/>
  <c r="N75" i="17058"/>
  <c r="O75" i="17058"/>
  <c r="P75" i="17058"/>
  <c r="Q75" i="17058"/>
  <c r="R75" i="17058"/>
  <c r="S75" i="17058"/>
  <c r="T75" i="17058"/>
  <c r="U75" i="17058"/>
  <c r="V75" i="17058"/>
  <c r="W75" i="17058"/>
  <c r="X75" i="17058"/>
  <c r="Y75" i="17058"/>
  <c r="Z75" i="17058"/>
  <c r="AA75" i="17058"/>
  <c r="AB75" i="17058"/>
  <c r="AC75" i="17058"/>
  <c r="AD75" i="17058"/>
  <c r="AE75" i="17058"/>
  <c r="AF75" i="17058"/>
  <c r="AG75" i="17058"/>
  <c r="AH75" i="17058"/>
  <c r="AI75" i="17058"/>
  <c r="AJ75" i="17058"/>
  <c r="AK75" i="17058"/>
  <c r="AL75" i="17058"/>
  <c r="AM75" i="17058"/>
  <c r="AN75" i="17058"/>
  <c r="AO75" i="17058"/>
  <c r="AP75" i="17058"/>
  <c r="A76" i="17058"/>
  <c r="B76" i="17058"/>
  <c r="C76" i="17058"/>
  <c r="E76" i="17058"/>
  <c r="F76" i="17058"/>
  <c r="H76" i="17058"/>
  <c r="I76" i="17058"/>
  <c r="J76" i="17058"/>
  <c r="K76" i="17058"/>
  <c r="L76" i="17058"/>
  <c r="M76" i="17058"/>
  <c r="N76" i="17058"/>
  <c r="O76" i="17058"/>
  <c r="P76" i="17058"/>
  <c r="Q76" i="17058"/>
  <c r="R76" i="17058"/>
  <c r="S76" i="17058"/>
  <c r="T76" i="17058"/>
  <c r="U76" i="17058"/>
  <c r="V76" i="17058"/>
  <c r="W76" i="17058"/>
  <c r="X76" i="17058"/>
  <c r="Y76" i="17058"/>
  <c r="Z76" i="17058"/>
  <c r="AA76" i="17058"/>
  <c r="AB76" i="17058"/>
  <c r="AC76" i="17058"/>
  <c r="AD76" i="17058"/>
  <c r="AE76" i="17058"/>
  <c r="AF76" i="17058"/>
  <c r="AG76" i="17058"/>
  <c r="AH76" i="17058"/>
  <c r="AI76" i="17058"/>
  <c r="AJ76" i="17058"/>
  <c r="AK76" i="17058"/>
  <c r="AL76" i="17058"/>
  <c r="AM76" i="17058"/>
  <c r="AN76" i="17058"/>
  <c r="AP76" i="17058"/>
  <c r="C77" i="17058"/>
  <c r="F77" i="17058"/>
  <c r="G77" i="17058"/>
  <c r="H77" i="17058"/>
  <c r="L77" i="17058"/>
  <c r="N77" i="17058"/>
  <c r="O77" i="17058"/>
  <c r="P77" i="17058"/>
  <c r="X77" i="17058"/>
  <c r="AA77" i="17058"/>
  <c r="AB77" i="17058"/>
  <c r="AD77" i="17058"/>
  <c r="AE77" i="17058"/>
  <c r="AJ77" i="17058"/>
  <c r="AL77" i="17058"/>
  <c r="AM77" i="17058"/>
  <c r="AN77" i="17058"/>
  <c r="AP77" i="17058"/>
  <c r="A78" i="17058"/>
  <c r="D78" i="17058"/>
  <c r="F78" i="17058"/>
  <c r="I78" i="17058"/>
  <c r="J78" i="17058"/>
  <c r="L78" i="17058"/>
  <c r="M78" i="17058"/>
  <c r="P78" i="17058"/>
  <c r="Q78" i="17058"/>
  <c r="V78" i="17058"/>
  <c r="Y78" i="17058"/>
  <c r="AB78" i="17058"/>
  <c r="AH78" i="17058"/>
  <c r="AK78" i="17058"/>
  <c r="AL78" i="17058"/>
  <c r="AO78" i="17058"/>
  <c r="AP78" i="17058"/>
  <c r="A81" i="17058"/>
  <c r="B81" i="17058"/>
  <c r="C81" i="17058"/>
  <c r="D81" i="17058"/>
  <c r="E81" i="17058"/>
  <c r="F81" i="17058"/>
  <c r="G81" i="17058"/>
  <c r="H81" i="17058"/>
  <c r="I81" i="17058"/>
  <c r="J81" i="17058"/>
  <c r="K81" i="17058"/>
  <c r="L81" i="17058"/>
  <c r="M81" i="17058"/>
  <c r="N81" i="17058"/>
  <c r="O81" i="17058"/>
  <c r="P81" i="17058"/>
  <c r="Q81" i="17058"/>
  <c r="R81" i="17058"/>
  <c r="S81" i="17058"/>
  <c r="T81" i="17058"/>
  <c r="U81" i="17058"/>
  <c r="V81" i="17058"/>
  <c r="W81" i="17058"/>
  <c r="X81" i="17058"/>
  <c r="Y81" i="17058"/>
  <c r="Z81" i="17058"/>
  <c r="AA81" i="17058"/>
  <c r="AB81" i="17058"/>
  <c r="AC81" i="17058"/>
  <c r="AD81" i="17058"/>
  <c r="AE81" i="17058"/>
  <c r="AF81" i="17058"/>
  <c r="AG81" i="17058"/>
  <c r="AH81" i="17058"/>
  <c r="AI81" i="17058"/>
  <c r="AJ81" i="17058"/>
  <c r="AK81" i="17058"/>
  <c r="AL81" i="17058"/>
  <c r="AM81" i="17058"/>
  <c r="AN81" i="17058"/>
  <c r="AO81" i="17058"/>
  <c r="AP81" i="17058"/>
  <c r="A82" i="17058"/>
  <c r="B82" i="17058"/>
  <c r="C82" i="17058"/>
  <c r="D82" i="17058"/>
  <c r="E82" i="17058"/>
  <c r="F82" i="17058"/>
  <c r="G82" i="17058"/>
  <c r="H82" i="17058"/>
  <c r="I82" i="17058"/>
  <c r="J82" i="17058"/>
  <c r="K82" i="17058"/>
  <c r="L82" i="17058"/>
  <c r="M82" i="17058"/>
  <c r="N82" i="17058"/>
  <c r="O82" i="17058"/>
  <c r="P82" i="17058"/>
  <c r="Q82" i="17058"/>
  <c r="R82" i="17058"/>
  <c r="S82" i="17058"/>
  <c r="T82" i="17058"/>
  <c r="U82" i="17058"/>
  <c r="V82" i="17058"/>
  <c r="W82" i="17058"/>
  <c r="X82" i="17058"/>
  <c r="Y82" i="17058"/>
  <c r="Z82" i="17058"/>
  <c r="AA82" i="17058"/>
  <c r="AB82" i="17058"/>
  <c r="AC82" i="17058"/>
  <c r="AD82" i="17058"/>
  <c r="AE82" i="17058"/>
  <c r="AF82" i="17058"/>
  <c r="AG82" i="17058"/>
  <c r="AH82" i="17058"/>
  <c r="AI82" i="17058"/>
  <c r="AJ82" i="17058"/>
  <c r="AK82" i="17058"/>
  <c r="AL82" i="17058"/>
  <c r="AM82" i="17058"/>
  <c r="AN82" i="17058"/>
  <c r="AO82" i="17058"/>
  <c r="AP82" i="17058"/>
  <c r="A83" i="17058"/>
  <c r="A84" i="17058"/>
  <c r="B84" i="17058"/>
  <c r="C84" i="17058"/>
  <c r="D84" i="17058"/>
  <c r="E84" i="17058"/>
  <c r="F84" i="17058"/>
  <c r="G84" i="17058"/>
  <c r="H84" i="17058"/>
  <c r="I84" i="17058"/>
  <c r="J84" i="17058"/>
  <c r="K84" i="17058"/>
  <c r="L84" i="17058"/>
  <c r="M84" i="17058"/>
  <c r="N84" i="17058"/>
  <c r="O84" i="17058"/>
  <c r="P84" i="17058"/>
  <c r="Q84" i="17058"/>
  <c r="R84" i="17058"/>
  <c r="S84" i="17058"/>
  <c r="T84" i="17058"/>
  <c r="U84" i="17058"/>
  <c r="V84" i="17058"/>
  <c r="W84" i="17058"/>
  <c r="X84" i="17058"/>
  <c r="Y84" i="17058"/>
  <c r="Z84" i="17058"/>
  <c r="AA84" i="17058"/>
  <c r="AB84" i="17058"/>
  <c r="AC84" i="17058"/>
  <c r="AD84" i="17058"/>
  <c r="AE84" i="17058"/>
  <c r="AF84" i="17058"/>
  <c r="AG84" i="17058"/>
  <c r="AH84" i="17058"/>
  <c r="AI84" i="17058"/>
  <c r="AJ84" i="17058"/>
  <c r="AK84" i="17058"/>
  <c r="AL84" i="17058"/>
  <c r="AM84" i="17058"/>
  <c r="AN84" i="17058"/>
  <c r="AO84" i="17058"/>
  <c r="AP84" i="17058"/>
  <c r="A85" i="17058"/>
  <c r="A86" i="17058"/>
  <c r="B86" i="17058"/>
  <c r="C86" i="17058"/>
  <c r="D86" i="17058"/>
  <c r="E86" i="17058"/>
  <c r="F86" i="17058"/>
  <c r="G86" i="17058"/>
  <c r="H86" i="17058"/>
  <c r="I86" i="17058"/>
  <c r="J86" i="17058"/>
  <c r="K86" i="17058"/>
  <c r="L86" i="17058"/>
  <c r="M86" i="17058"/>
  <c r="N86" i="17058"/>
  <c r="O86" i="17058"/>
  <c r="P86" i="17058"/>
  <c r="Q86" i="17058"/>
  <c r="R86" i="17058"/>
  <c r="S86" i="17058"/>
  <c r="T86" i="17058"/>
  <c r="U86" i="17058"/>
  <c r="V86" i="17058"/>
  <c r="W86" i="17058"/>
  <c r="X86" i="17058"/>
  <c r="Y86" i="17058"/>
  <c r="Z86" i="17058"/>
  <c r="AA86" i="17058"/>
  <c r="AB86" i="17058"/>
  <c r="AC86" i="17058"/>
  <c r="AD86" i="17058"/>
  <c r="AE86" i="17058"/>
  <c r="AF86" i="17058"/>
  <c r="AG86" i="17058"/>
  <c r="AH86" i="17058"/>
  <c r="AI86" i="17058"/>
  <c r="AJ86" i="17058"/>
  <c r="AK86" i="17058"/>
  <c r="AL86" i="17058"/>
  <c r="AM86" i="17058"/>
  <c r="AN86" i="17058"/>
  <c r="AO86" i="17058"/>
  <c r="AP86" i="17058"/>
  <c r="A87" i="17058"/>
  <c r="A88" i="17058"/>
  <c r="B88" i="17058"/>
  <c r="C88" i="17058"/>
  <c r="D88" i="17058"/>
  <c r="E88" i="17058"/>
  <c r="F88" i="17058"/>
  <c r="G88" i="17058"/>
  <c r="H88" i="17058"/>
  <c r="I88" i="17058"/>
  <c r="J88" i="17058"/>
  <c r="K88" i="17058"/>
  <c r="L88" i="17058"/>
  <c r="M88" i="17058"/>
  <c r="N88" i="17058"/>
  <c r="O88" i="17058"/>
  <c r="P88" i="17058"/>
  <c r="Q88" i="17058"/>
  <c r="R88" i="17058"/>
  <c r="S88" i="17058"/>
  <c r="T88" i="17058"/>
  <c r="U88" i="17058"/>
  <c r="V88" i="17058"/>
  <c r="W88" i="17058"/>
  <c r="X88" i="17058"/>
  <c r="Y88" i="17058"/>
  <c r="Z88" i="17058"/>
  <c r="AA88" i="17058"/>
  <c r="AB88" i="17058"/>
  <c r="AC88" i="17058"/>
  <c r="AD88" i="17058"/>
  <c r="AE88" i="17058"/>
  <c r="AF88" i="17058"/>
  <c r="AG88" i="17058"/>
  <c r="AH88" i="17058"/>
  <c r="AI88" i="17058"/>
  <c r="AJ88" i="17058"/>
  <c r="AK88" i="17058"/>
  <c r="AL88" i="17058"/>
  <c r="AM88" i="17058"/>
  <c r="AN88" i="17058"/>
  <c r="AO88" i="17058"/>
  <c r="AP88" i="17058"/>
  <c r="A92" i="17058"/>
  <c r="A93" i="17058"/>
  <c r="A94" i="17058"/>
  <c r="A95" i="17058"/>
  <c r="A96" i="17058"/>
  <c r="AP96" i="17058"/>
  <c r="A97" i="17058"/>
  <c r="AF97" i="17058"/>
  <c r="AG97" i="17058"/>
  <c r="AH97" i="17058"/>
  <c r="AI97" i="17058"/>
  <c r="AJ97" i="17058"/>
  <c r="AK97" i="17058"/>
  <c r="AL97" i="17058"/>
  <c r="AM97" i="17058"/>
  <c r="AN97" i="17058"/>
  <c r="AO97" i="17058"/>
  <c r="AP97" i="17058"/>
  <c r="A98" i="17058"/>
  <c r="AF98" i="17058"/>
  <c r="AG98" i="17058"/>
  <c r="AH98" i="17058"/>
  <c r="AI98" i="17058"/>
  <c r="AJ98" i="17058"/>
  <c r="AK98" i="17058"/>
  <c r="AL98" i="17058"/>
  <c r="AM98" i="17058"/>
  <c r="AN98" i="17058"/>
  <c r="AO98" i="17058"/>
  <c r="AP98" i="17058"/>
  <c r="A99" i="17058"/>
  <c r="AF99" i="17058"/>
  <c r="AG99" i="17058"/>
  <c r="AH99" i="17058"/>
  <c r="AI99" i="17058"/>
  <c r="AJ99" i="17058"/>
  <c r="AK99" i="17058"/>
  <c r="AL99" i="17058"/>
  <c r="AM99" i="17058"/>
  <c r="AN99" i="17058"/>
  <c r="AO99" i="17058"/>
  <c r="AP99" i="17058"/>
  <c r="A103" i="17058"/>
  <c r="A104" i="17058"/>
  <c r="A109" i="17058"/>
  <c r="AR109" i="17058"/>
  <c r="A110" i="17058"/>
  <c r="AR110" i="17058"/>
  <c r="A111" i="17058"/>
  <c r="A112" i="17058"/>
  <c r="AR112" i="17058"/>
  <c r="A113" i="17058"/>
  <c r="A114" i="17058"/>
  <c r="AR114" i="17058"/>
  <c r="A115" i="17058"/>
  <c r="A116" i="17058"/>
  <c r="AR116" i="17058"/>
  <c r="A121" i="17058"/>
  <c r="A122" i="17058"/>
  <c r="A123" i="17058"/>
  <c r="A124" i="17058"/>
  <c r="A125" i="17058"/>
  <c r="A126" i="17058"/>
  <c r="A127" i="17058"/>
  <c r="A128" i="17058"/>
  <c r="A132" i="17058"/>
  <c r="A133" i="17058"/>
  <c r="A134" i="17058"/>
  <c r="A135" i="17058"/>
  <c r="A136" i="17058"/>
  <c r="A137" i="17058"/>
  <c r="A138" i="17058"/>
  <c r="A139" i="17058"/>
  <c r="D143" i="17058"/>
  <c r="E143" i="17058"/>
  <c r="F143" i="17058"/>
  <c r="G143" i="17058"/>
  <c r="A144" i="17058"/>
  <c r="C144" i="17058"/>
  <c r="A145" i="17058"/>
  <c r="C145" i="17058"/>
  <c r="E145" i="17058"/>
  <c r="C146" i="17058"/>
  <c r="O155" i="17058"/>
  <c r="P155" i="17058"/>
  <c r="P157" i="17058"/>
  <c r="C195" i="17058"/>
  <c r="D195" i="17058" s="1"/>
  <c r="E195" i="17058" s="1"/>
  <c r="F195" i="17058" s="1"/>
  <c r="G195" i="17058" s="1"/>
  <c r="H195" i="17058" s="1"/>
  <c r="I195" i="17058" s="1"/>
  <c r="J195" i="17058"/>
  <c r="K195" i="17058"/>
  <c r="L195" i="17058" s="1"/>
  <c r="M195" i="17058" s="1"/>
  <c r="N195" i="17058" s="1"/>
  <c r="O195" i="17058" s="1"/>
  <c r="P195" i="17058" s="1"/>
  <c r="Q195" i="17058" s="1"/>
  <c r="R195" i="17058" s="1"/>
  <c r="S195" i="17058" s="1"/>
  <c r="T195" i="17058" s="1"/>
  <c r="U195" i="17058" s="1"/>
  <c r="V195" i="17058" s="1"/>
  <c r="W195" i="17058" s="1"/>
  <c r="X195" i="17058" s="1"/>
  <c r="Y195" i="17058" s="1"/>
  <c r="Z195" i="17058"/>
  <c r="AA195" i="17058" s="1"/>
  <c r="AB195" i="17058" s="1"/>
  <c r="AC195" i="17058" s="1"/>
  <c r="AD195" i="17058" s="1"/>
  <c r="AE195" i="17058" s="1"/>
  <c r="AF195" i="17058" s="1"/>
  <c r="AG195" i="17058" s="1"/>
  <c r="AH195" i="17058" s="1"/>
  <c r="AI195" i="17058" s="1"/>
  <c r="AJ195" i="17058" s="1"/>
  <c r="AK195" i="17058" s="1"/>
  <c r="AL195" i="17058" s="1"/>
  <c r="AM195" i="17058" s="1"/>
  <c r="AN195" i="17058" s="1"/>
  <c r="AO195" i="17058" s="1"/>
  <c r="AP195" i="17058" s="1"/>
  <c r="D199" i="17058"/>
  <c r="E199" i="17058" s="1"/>
  <c r="F199" i="17058" s="1"/>
  <c r="G199" i="17058" s="1"/>
  <c r="H199" i="17058" s="1"/>
  <c r="I199" i="17058" s="1"/>
  <c r="J199" i="17058" s="1"/>
  <c r="K199" i="17058" s="1"/>
  <c r="L199" i="17058" s="1"/>
  <c r="M199" i="17058" s="1"/>
  <c r="N199" i="17058" s="1"/>
  <c r="O199" i="17058" s="1"/>
  <c r="P199" i="17058" s="1"/>
  <c r="Q199" i="17058" s="1"/>
  <c r="R199" i="17058" s="1"/>
  <c r="S199" i="17058"/>
  <c r="T199" i="17058" s="1"/>
  <c r="U199" i="17058" s="1"/>
  <c r="V199" i="17058" s="1"/>
  <c r="W199" i="17058" s="1"/>
  <c r="X199" i="17058" s="1"/>
  <c r="Y199" i="17058" s="1"/>
  <c r="Z199" i="17058" s="1"/>
  <c r="AA199" i="17058" s="1"/>
  <c r="AB199" i="17058" s="1"/>
  <c r="AC199" i="17058" s="1"/>
  <c r="AD199" i="17058" s="1"/>
  <c r="AE199" i="17058" s="1"/>
  <c r="AF199" i="17058" s="1"/>
  <c r="AG199" i="17058" s="1"/>
  <c r="AH199" i="17058" s="1"/>
  <c r="AI199" i="17058" s="1"/>
  <c r="AJ199" i="17058"/>
  <c r="AK199" i="17058" s="1"/>
  <c r="AL199" i="17058" s="1"/>
  <c r="AM199" i="17058" s="1"/>
  <c r="AN199" i="17058" s="1"/>
  <c r="AO199" i="17058" s="1"/>
  <c r="AP199" i="17058" s="1"/>
  <c r="A1" i="17059"/>
  <c r="A2" i="17059"/>
  <c r="A23" i="17059"/>
  <c r="A76" i="17059" s="1"/>
  <c r="A24" i="17059"/>
  <c r="A77" i="17059" s="1"/>
  <c r="B24" i="17059"/>
  <c r="C24" i="17059"/>
  <c r="D24" i="17059"/>
  <c r="D77" i="17059"/>
  <c r="E24" i="17059"/>
  <c r="E77" i="17059" s="1"/>
  <c r="F24" i="17059"/>
  <c r="G24" i="17059"/>
  <c r="H24" i="17059"/>
  <c r="H77" i="17059"/>
  <c r="I24" i="17059"/>
  <c r="J24" i="17059"/>
  <c r="K24" i="17059"/>
  <c r="K77" i="17059" s="1"/>
  <c r="L24" i="17059"/>
  <c r="L77" i="17059" s="1"/>
  <c r="M24" i="17059"/>
  <c r="N24" i="17059"/>
  <c r="O24" i="17059"/>
  <c r="O77" i="17059" s="1"/>
  <c r="P24" i="17059"/>
  <c r="P77" i="17059" s="1"/>
  <c r="Q24" i="17059"/>
  <c r="R24" i="17059"/>
  <c r="S24" i="17059"/>
  <c r="T24" i="17059"/>
  <c r="T77" i="17059"/>
  <c r="U24" i="17059"/>
  <c r="U77" i="17059" s="1"/>
  <c r="V24" i="17059"/>
  <c r="W24" i="17059"/>
  <c r="X24" i="17059"/>
  <c r="X77" i="17059" s="1"/>
  <c r="Y24" i="17059"/>
  <c r="Z24" i="17059"/>
  <c r="AA24" i="17059"/>
  <c r="AA77" i="17059" s="1"/>
  <c r="AB24" i="17059"/>
  <c r="AB77" i="17059" s="1"/>
  <c r="AC24" i="17059"/>
  <c r="AD24" i="17059"/>
  <c r="AD77" i="17059" s="1"/>
  <c r="AE24" i="17059"/>
  <c r="AE77" i="17059" s="1"/>
  <c r="AF24" i="17059"/>
  <c r="AF77" i="17059" s="1"/>
  <c r="AG24" i="17059"/>
  <c r="AH24" i="17059"/>
  <c r="AH77" i="17059" s="1"/>
  <c r="AI24" i="17059"/>
  <c r="AJ24" i="17059"/>
  <c r="AJ77" i="17059"/>
  <c r="AK24" i="17059"/>
  <c r="AK77" i="17059" s="1"/>
  <c r="AL24" i="17059"/>
  <c r="AM24" i="17059"/>
  <c r="AN24" i="17059"/>
  <c r="AN77" i="17059"/>
  <c r="AO24" i="17059"/>
  <c r="AP24" i="17059"/>
  <c r="A25" i="17059"/>
  <c r="B25" i="17059"/>
  <c r="B78" i="17059" s="1"/>
  <c r="C25" i="17059"/>
  <c r="D25" i="17059"/>
  <c r="E25" i="17059"/>
  <c r="F25" i="17059"/>
  <c r="F78" i="17059" s="1"/>
  <c r="G25" i="17059"/>
  <c r="G78" i="17059" s="1"/>
  <c r="H25" i="17059"/>
  <c r="I25" i="17059"/>
  <c r="J25" i="17059"/>
  <c r="J78" i="17059"/>
  <c r="K25" i="17059"/>
  <c r="L25" i="17059"/>
  <c r="M25" i="17059"/>
  <c r="N25" i="17059"/>
  <c r="N78" i="17059" s="1"/>
  <c r="O25" i="17059"/>
  <c r="P25" i="17059"/>
  <c r="Q25" i="17059"/>
  <c r="Q78" i="17059" s="1"/>
  <c r="R25" i="17059"/>
  <c r="R78" i="17059" s="1"/>
  <c r="S25" i="17059"/>
  <c r="T25" i="17059"/>
  <c r="U25" i="17059"/>
  <c r="U78" i="17059" s="1"/>
  <c r="V25" i="17059"/>
  <c r="V78" i="17059" s="1"/>
  <c r="W25" i="17059"/>
  <c r="X25" i="17059"/>
  <c r="X78" i="17059" s="1"/>
  <c r="Y25" i="17059"/>
  <c r="Z25" i="17059"/>
  <c r="Z78" i="17059"/>
  <c r="AA25" i="17059"/>
  <c r="AA78" i="17059" s="1"/>
  <c r="AB25" i="17059"/>
  <c r="AC25" i="17059"/>
  <c r="AD25" i="17059"/>
  <c r="AD78" i="17059"/>
  <c r="AE25" i="17059"/>
  <c r="AF25" i="17059"/>
  <c r="AG25" i="17059"/>
  <c r="AH25" i="17059"/>
  <c r="AH78" i="17059" s="1"/>
  <c r="AI25" i="17059"/>
  <c r="AJ25" i="17059"/>
  <c r="AK25" i="17059"/>
  <c r="AL25" i="17059"/>
  <c r="AL78" i="17059"/>
  <c r="AM25" i="17059"/>
  <c r="AN25" i="17059"/>
  <c r="AO25" i="17059"/>
  <c r="AP25" i="17059"/>
  <c r="AP78" i="17059"/>
  <c r="AP45" i="17059"/>
  <c r="A50" i="17059"/>
  <c r="A51" i="17059"/>
  <c r="A52" i="17059"/>
  <c r="A53" i="17059"/>
  <c r="A54" i="17059"/>
  <c r="A55" i="17059"/>
  <c r="A56" i="17059"/>
  <c r="A57" i="17059"/>
  <c r="K62" i="17059"/>
  <c r="L62" i="17059"/>
  <c r="A63" i="17059"/>
  <c r="L63" i="17059"/>
  <c r="A68" i="17059"/>
  <c r="B68" i="17059"/>
  <c r="C68" i="17059"/>
  <c r="D68" i="17059"/>
  <c r="E68" i="17059"/>
  <c r="F68" i="17059"/>
  <c r="G68" i="17059"/>
  <c r="H68" i="17059"/>
  <c r="I68" i="17059"/>
  <c r="J68" i="17059"/>
  <c r="K68" i="17059"/>
  <c r="L68" i="17059"/>
  <c r="M68" i="17059"/>
  <c r="N68" i="17059"/>
  <c r="O68" i="17059"/>
  <c r="P68" i="17059"/>
  <c r="Q68" i="17059"/>
  <c r="R68" i="17059"/>
  <c r="S68" i="17059"/>
  <c r="T68" i="17059"/>
  <c r="U68" i="17059"/>
  <c r="V68" i="17059"/>
  <c r="W68" i="17059"/>
  <c r="X68" i="17059"/>
  <c r="Y68" i="17059"/>
  <c r="Z68" i="17059"/>
  <c r="AA68" i="17059"/>
  <c r="AB68" i="17059"/>
  <c r="AC68" i="17059"/>
  <c r="AD68" i="17059"/>
  <c r="AE68" i="17059"/>
  <c r="AF68" i="17059"/>
  <c r="AG68" i="17059"/>
  <c r="AH68" i="17059"/>
  <c r="AI68" i="17059"/>
  <c r="AJ68" i="17059"/>
  <c r="AK68" i="17059"/>
  <c r="AL68" i="17059"/>
  <c r="AM68" i="17059"/>
  <c r="AN68" i="17059"/>
  <c r="AO68" i="17059"/>
  <c r="AP68" i="17059"/>
  <c r="A69" i="17059"/>
  <c r="B69" i="17059"/>
  <c r="C69" i="17059"/>
  <c r="D69" i="17059"/>
  <c r="E69" i="17059"/>
  <c r="F69" i="17059"/>
  <c r="G69" i="17059"/>
  <c r="H69" i="17059"/>
  <c r="I69" i="17059"/>
  <c r="J69" i="17059"/>
  <c r="K69" i="17059"/>
  <c r="L69" i="17059"/>
  <c r="M69" i="17059"/>
  <c r="N69" i="17059"/>
  <c r="O69" i="17059"/>
  <c r="P69" i="17059"/>
  <c r="Q69" i="17059"/>
  <c r="R69" i="17059"/>
  <c r="S69" i="17059"/>
  <c r="T69" i="17059"/>
  <c r="U69" i="17059"/>
  <c r="V69" i="17059"/>
  <c r="W69" i="17059"/>
  <c r="X69" i="17059"/>
  <c r="Y69" i="17059"/>
  <c r="Z69" i="17059"/>
  <c r="AA69" i="17059"/>
  <c r="AB69" i="17059"/>
  <c r="AC69" i="17059"/>
  <c r="AD69" i="17059"/>
  <c r="AE69" i="17059"/>
  <c r="AF69" i="17059"/>
  <c r="AG69" i="17059"/>
  <c r="AH69" i="17059"/>
  <c r="AI69" i="17059"/>
  <c r="AJ69" i="17059"/>
  <c r="AK69" i="17059"/>
  <c r="AL69" i="17059"/>
  <c r="AM69" i="17059"/>
  <c r="AN69" i="17059"/>
  <c r="AO69" i="17059"/>
  <c r="AP69" i="17059"/>
  <c r="A70" i="17059"/>
  <c r="B70" i="17059"/>
  <c r="C70" i="17059"/>
  <c r="D70" i="17059"/>
  <c r="E70" i="17059"/>
  <c r="F70" i="17059"/>
  <c r="G70" i="17059"/>
  <c r="H70" i="17059"/>
  <c r="I70" i="17059"/>
  <c r="J70" i="17059"/>
  <c r="K70" i="17059"/>
  <c r="L70" i="17059"/>
  <c r="M70" i="17059"/>
  <c r="N70" i="17059"/>
  <c r="O70" i="17059"/>
  <c r="P70" i="17059"/>
  <c r="Q70" i="17059"/>
  <c r="R70" i="17059"/>
  <c r="S70" i="17059"/>
  <c r="T70" i="17059"/>
  <c r="U70" i="17059"/>
  <c r="V70" i="17059"/>
  <c r="W70" i="17059"/>
  <c r="X70" i="17059"/>
  <c r="Y70" i="17059"/>
  <c r="Z70" i="17059"/>
  <c r="AA70" i="17059"/>
  <c r="AB70" i="17059"/>
  <c r="AC70" i="17059"/>
  <c r="AD70" i="17059"/>
  <c r="AE70" i="17059"/>
  <c r="AF70" i="17059"/>
  <c r="AG70" i="17059"/>
  <c r="AH70" i="17059"/>
  <c r="AI70" i="17059"/>
  <c r="AJ70" i="17059"/>
  <c r="AK70" i="17059"/>
  <c r="AL70" i="17059"/>
  <c r="AM70" i="17059"/>
  <c r="AN70" i="17059"/>
  <c r="AO70" i="17059"/>
  <c r="AP70" i="17059"/>
  <c r="A71" i="17059"/>
  <c r="B71" i="17059"/>
  <c r="C71" i="17059"/>
  <c r="D71" i="17059"/>
  <c r="E71" i="17059"/>
  <c r="F71" i="17059"/>
  <c r="G71" i="17059"/>
  <c r="H71" i="17059"/>
  <c r="I71" i="17059"/>
  <c r="J71" i="17059"/>
  <c r="K71" i="17059"/>
  <c r="L71" i="17059"/>
  <c r="M71" i="17059"/>
  <c r="N71" i="17059"/>
  <c r="O71" i="17059"/>
  <c r="P71" i="17059"/>
  <c r="Q71" i="17059"/>
  <c r="R71" i="17059"/>
  <c r="S71" i="17059"/>
  <c r="T71" i="17059"/>
  <c r="U71" i="17059"/>
  <c r="V71" i="17059"/>
  <c r="W71" i="17059"/>
  <c r="X71" i="17059"/>
  <c r="Y71" i="17059"/>
  <c r="Z71" i="17059"/>
  <c r="AA71" i="17059"/>
  <c r="AB71" i="17059"/>
  <c r="AC71" i="17059"/>
  <c r="AD71" i="17059"/>
  <c r="AE71" i="17059"/>
  <c r="AF71" i="17059"/>
  <c r="AG71" i="17059"/>
  <c r="AH71" i="17059"/>
  <c r="AI71" i="17059"/>
  <c r="AJ71" i="17059"/>
  <c r="AK71" i="17059"/>
  <c r="AL71" i="17059"/>
  <c r="AM71" i="17059"/>
  <c r="AN71" i="17059"/>
  <c r="AO71" i="17059"/>
  <c r="AP71" i="17059"/>
  <c r="A72" i="17059"/>
  <c r="B72" i="17059"/>
  <c r="C72" i="17059"/>
  <c r="D72" i="17059"/>
  <c r="E72" i="17059"/>
  <c r="F72" i="17059"/>
  <c r="G72" i="17059"/>
  <c r="H72" i="17059"/>
  <c r="I72" i="17059"/>
  <c r="J72" i="17059"/>
  <c r="K72" i="17059"/>
  <c r="L72" i="17059"/>
  <c r="M72" i="17059"/>
  <c r="N72" i="17059"/>
  <c r="O72" i="17059"/>
  <c r="P72" i="17059"/>
  <c r="Q72" i="17059"/>
  <c r="R72" i="17059"/>
  <c r="S72" i="17059"/>
  <c r="T72" i="17059"/>
  <c r="U72" i="17059"/>
  <c r="V72" i="17059"/>
  <c r="W72" i="17059"/>
  <c r="X72" i="17059"/>
  <c r="Y72" i="17059"/>
  <c r="Z72" i="17059"/>
  <c r="AA72" i="17059"/>
  <c r="AB72" i="17059"/>
  <c r="AC72" i="17059"/>
  <c r="AD72" i="17059"/>
  <c r="AE72" i="17059"/>
  <c r="AF72" i="17059"/>
  <c r="AG72" i="17059"/>
  <c r="AH72" i="17059"/>
  <c r="AI72" i="17059"/>
  <c r="AJ72" i="17059"/>
  <c r="AK72" i="17059"/>
  <c r="AL72" i="17059"/>
  <c r="AM72" i="17059"/>
  <c r="AN72" i="17059"/>
  <c r="AO72" i="17059"/>
  <c r="AP72" i="17059"/>
  <c r="A73" i="17059"/>
  <c r="B73" i="17059"/>
  <c r="C73" i="17059"/>
  <c r="D73" i="17059"/>
  <c r="E73" i="17059"/>
  <c r="F73" i="17059"/>
  <c r="G73" i="17059"/>
  <c r="H73" i="17059"/>
  <c r="I73" i="17059"/>
  <c r="J73" i="17059"/>
  <c r="K73" i="17059"/>
  <c r="L73" i="17059"/>
  <c r="M73" i="17059"/>
  <c r="N73" i="17059"/>
  <c r="O73" i="17059"/>
  <c r="P73" i="17059"/>
  <c r="Q73" i="17059"/>
  <c r="R73" i="17059"/>
  <c r="S73" i="17059"/>
  <c r="T73" i="17059"/>
  <c r="U73" i="17059"/>
  <c r="V73" i="17059"/>
  <c r="W73" i="17059"/>
  <c r="X73" i="17059"/>
  <c r="Y73" i="17059"/>
  <c r="Z73" i="17059"/>
  <c r="AA73" i="17059"/>
  <c r="AB73" i="17059"/>
  <c r="AC73" i="17059"/>
  <c r="AD73" i="17059"/>
  <c r="AE73" i="17059"/>
  <c r="AF73" i="17059"/>
  <c r="AG73" i="17059"/>
  <c r="AH73" i="17059"/>
  <c r="AI73" i="17059"/>
  <c r="AJ73" i="17059"/>
  <c r="AK73" i="17059"/>
  <c r="AL73" i="17059"/>
  <c r="AM73" i="17059"/>
  <c r="AN73" i="17059"/>
  <c r="AO73" i="17059"/>
  <c r="AP73" i="17059"/>
  <c r="A74" i="17059"/>
  <c r="B74" i="17059"/>
  <c r="C75" i="17059"/>
  <c r="C74" i="17059" s="1"/>
  <c r="D74" i="17059"/>
  <c r="E74" i="17059"/>
  <c r="F74" i="17059"/>
  <c r="G74" i="17059"/>
  <c r="H74" i="17059"/>
  <c r="I74" i="17059"/>
  <c r="J74" i="17059"/>
  <c r="K74" i="17059"/>
  <c r="L74" i="17059"/>
  <c r="M74" i="17059"/>
  <c r="N74" i="17059"/>
  <c r="O74" i="17059"/>
  <c r="P74" i="17059"/>
  <c r="Q74" i="17059"/>
  <c r="R74" i="17059"/>
  <c r="S74" i="17059"/>
  <c r="T74" i="17059"/>
  <c r="U74" i="17059"/>
  <c r="V74" i="17059"/>
  <c r="W74" i="17059"/>
  <c r="X74" i="17059"/>
  <c r="Y74" i="17059"/>
  <c r="Z74" i="17059"/>
  <c r="AA74" i="17059"/>
  <c r="AB74" i="17059"/>
  <c r="AC74" i="17059"/>
  <c r="AD74" i="17059"/>
  <c r="AE74" i="17059"/>
  <c r="AF74" i="17059"/>
  <c r="AG74" i="17059"/>
  <c r="AH74" i="17059"/>
  <c r="AI74" i="17059"/>
  <c r="AJ74" i="17059"/>
  <c r="AK74" i="17059"/>
  <c r="AL74" i="17059"/>
  <c r="AM74" i="17059"/>
  <c r="AN74" i="17059"/>
  <c r="AO74" i="17059"/>
  <c r="AP74" i="17059"/>
  <c r="A75" i="17059"/>
  <c r="B75" i="17059"/>
  <c r="D75" i="17059"/>
  <c r="E75" i="17059"/>
  <c r="F75" i="17059"/>
  <c r="G75" i="17059"/>
  <c r="H75" i="17059"/>
  <c r="I75" i="17059"/>
  <c r="J75" i="17059"/>
  <c r="K75" i="17059"/>
  <c r="L75" i="17059"/>
  <c r="M75" i="17059"/>
  <c r="N75" i="17059"/>
  <c r="O75" i="17059"/>
  <c r="P75" i="17059"/>
  <c r="Q75" i="17059"/>
  <c r="R75" i="17059"/>
  <c r="S75" i="17059"/>
  <c r="T75" i="17059"/>
  <c r="U75" i="17059"/>
  <c r="V75" i="17059"/>
  <c r="W75" i="17059"/>
  <c r="X75" i="17059"/>
  <c r="Y75" i="17059"/>
  <c r="Z75" i="17059"/>
  <c r="AA75" i="17059"/>
  <c r="AB75" i="17059"/>
  <c r="AC75" i="17059"/>
  <c r="AD75" i="17059"/>
  <c r="AE75" i="17059"/>
  <c r="AF75" i="17059"/>
  <c r="AG75" i="17059"/>
  <c r="AH75" i="17059"/>
  <c r="AI75" i="17059"/>
  <c r="AJ75" i="17059"/>
  <c r="AK75" i="17059"/>
  <c r="AL75" i="17059"/>
  <c r="AM75" i="17059"/>
  <c r="AN75" i="17059"/>
  <c r="AO75" i="17059"/>
  <c r="AP75" i="17059"/>
  <c r="B76" i="17059"/>
  <c r="C76" i="17059"/>
  <c r="D76" i="17059"/>
  <c r="E76" i="17059"/>
  <c r="F76" i="17059"/>
  <c r="G76" i="17059"/>
  <c r="H76" i="17059"/>
  <c r="I76" i="17059"/>
  <c r="J76" i="17059"/>
  <c r="K76" i="17059"/>
  <c r="L76" i="17059"/>
  <c r="M76" i="17059"/>
  <c r="N76" i="17059"/>
  <c r="O76" i="17059"/>
  <c r="P76" i="17059"/>
  <c r="Q76" i="17059"/>
  <c r="R76" i="17059"/>
  <c r="S76" i="17059"/>
  <c r="T76" i="17059"/>
  <c r="U76" i="17059"/>
  <c r="V76" i="17059"/>
  <c r="W76" i="17059"/>
  <c r="X76" i="17059"/>
  <c r="Y76" i="17059"/>
  <c r="Z76" i="17059"/>
  <c r="AA76" i="17059"/>
  <c r="AB76" i="17059"/>
  <c r="AC76" i="17059"/>
  <c r="AD76" i="17059"/>
  <c r="AE76" i="17059"/>
  <c r="AF76" i="17059"/>
  <c r="AH76" i="17059"/>
  <c r="AI76" i="17059"/>
  <c r="AL76" i="17059"/>
  <c r="AM76" i="17059"/>
  <c r="AN76" i="17059"/>
  <c r="AP76" i="17059"/>
  <c r="B77" i="17059"/>
  <c r="C77" i="17059"/>
  <c r="F77" i="17059"/>
  <c r="G77" i="17059"/>
  <c r="I77" i="17059"/>
  <c r="J77" i="17059"/>
  <c r="M77" i="17059"/>
  <c r="N77" i="17059"/>
  <c r="Q77" i="17059"/>
  <c r="R77" i="17059"/>
  <c r="S77" i="17059"/>
  <c r="V77" i="17059"/>
  <c r="W77" i="17059"/>
  <c r="Y77" i="17059"/>
  <c r="Z77" i="17059"/>
  <c r="AC77" i="17059"/>
  <c r="AG77" i="17059"/>
  <c r="AI77" i="17059"/>
  <c r="AL77" i="17059"/>
  <c r="AM77" i="17059"/>
  <c r="AO77" i="17059"/>
  <c r="AP77" i="17059"/>
  <c r="A78" i="17059"/>
  <c r="C78" i="17059"/>
  <c r="D78" i="17059"/>
  <c r="E78" i="17059"/>
  <c r="H78" i="17059"/>
  <c r="I78" i="17059"/>
  <c r="K78" i="17059"/>
  <c r="L78" i="17059"/>
  <c r="M78" i="17059"/>
  <c r="O78" i="17059"/>
  <c r="P78" i="17059"/>
  <c r="S78" i="17059"/>
  <c r="T78" i="17059"/>
  <c r="W78" i="17059"/>
  <c r="Y78" i="17059"/>
  <c r="AB78" i="17059"/>
  <c r="AC78" i="17059"/>
  <c r="AE78" i="17059"/>
  <c r="AF78" i="17059"/>
  <c r="AG78" i="17059"/>
  <c r="AI78" i="17059"/>
  <c r="AJ78" i="17059"/>
  <c r="AK78" i="17059"/>
  <c r="AM78" i="17059"/>
  <c r="AN78" i="17059"/>
  <c r="AO78" i="17059"/>
  <c r="A81" i="17059"/>
  <c r="A82" i="17059"/>
  <c r="B82" i="17059"/>
  <c r="C82" i="17059"/>
  <c r="D82" i="17059"/>
  <c r="E82" i="17059"/>
  <c r="F82" i="17059"/>
  <c r="G82" i="17059"/>
  <c r="H82" i="17059"/>
  <c r="I82" i="17059"/>
  <c r="J82" i="17059"/>
  <c r="K82" i="17059"/>
  <c r="L82" i="17059"/>
  <c r="M82" i="17059"/>
  <c r="N82" i="17059"/>
  <c r="O82" i="17059"/>
  <c r="P82" i="17059"/>
  <c r="Q82" i="17059"/>
  <c r="R82" i="17059"/>
  <c r="S82" i="17059"/>
  <c r="T82" i="17059"/>
  <c r="U82" i="17059"/>
  <c r="V82" i="17059"/>
  <c r="W82" i="17059"/>
  <c r="X82" i="17059"/>
  <c r="Y82" i="17059"/>
  <c r="Z82" i="17059"/>
  <c r="AA82" i="17059"/>
  <c r="AB82" i="17059"/>
  <c r="AC82" i="17059"/>
  <c r="AD82" i="17059"/>
  <c r="AE82" i="17059"/>
  <c r="AF82" i="17059"/>
  <c r="AG82" i="17059"/>
  <c r="AH82" i="17059"/>
  <c r="AI82" i="17059"/>
  <c r="AJ82" i="17059"/>
  <c r="AK82" i="17059"/>
  <c r="AL82" i="17059"/>
  <c r="AM82" i="17059"/>
  <c r="AN82" i="17059"/>
  <c r="AO82" i="17059"/>
  <c r="AP82" i="17059"/>
  <c r="A83" i="17059"/>
  <c r="B83" i="17059"/>
  <c r="C83" i="17059"/>
  <c r="D83" i="17059"/>
  <c r="E83" i="17059"/>
  <c r="F83" i="17059"/>
  <c r="G83" i="17059"/>
  <c r="H83" i="17059"/>
  <c r="I83" i="17059"/>
  <c r="J83" i="17059"/>
  <c r="K83" i="17059"/>
  <c r="L83" i="17059"/>
  <c r="M83" i="17059"/>
  <c r="N83" i="17059"/>
  <c r="O83" i="17059"/>
  <c r="P83" i="17059"/>
  <c r="Q83" i="17059"/>
  <c r="R83" i="17059"/>
  <c r="S83" i="17059"/>
  <c r="T83" i="17059"/>
  <c r="U83" i="17059"/>
  <c r="V83" i="17059"/>
  <c r="W83" i="17059"/>
  <c r="X83" i="17059"/>
  <c r="Y83" i="17059"/>
  <c r="Z83" i="17059"/>
  <c r="AA83" i="17059"/>
  <c r="AB83" i="17059"/>
  <c r="AC83" i="17059"/>
  <c r="AD83" i="17059"/>
  <c r="AE83" i="17059"/>
  <c r="AF83" i="17059"/>
  <c r="AG83" i="17059"/>
  <c r="AH83" i="17059"/>
  <c r="AI83" i="17059"/>
  <c r="AJ83" i="17059"/>
  <c r="AK83" i="17059"/>
  <c r="AL83" i="17059"/>
  <c r="AM83" i="17059"/>
  <c r="AN83" i="17059"/>
  <c r="AO83" i="17059"/>
  <c r="AP83" i="17059"/>
  <c r="A84" i="17059"/>
  <c r="B84" i="17059"/>
  <c r="C84" i="17059"/>
  <c r="D84" i="17059"/>
  <c r="E84" i="17059"/>
  <c r="F84" i="17059"/>
  <c r="G84" i="17059"/>
  <c r="H84" i="17059"/>
  <c r="I84" i="17059"/>
  <c r="J84" i="17059"/>
  <c r="K84" i="17059"/>
  <c r="L84" i="17059"/>
  <c r="M84" i="17059"/>
  <c r="N84" i="17059"/>
  <c r="O84" i="17059"/>
  <c r="P84" i="17059"/>
  <c r="Q84" i="17059"/>
  <c r="R84" i="17059"/>
  <c r="S84" i="17059"/>
  <c r="T84" i="17059"/>
  <c r="U84" i="17059"/>
  <c r="V84" i="17059"/>
  <c r="W84" i="17059"/>
  <c r="X84" i="17059"/>
  <c r="Y84" i="17059"/>
  <c r="Z84" i="17059"/>
  <c r="AA84" i="17059"/>
  <c r="AB84" i="17059"/>
  <c r="AC84" i="17059"/>
  <c r="AD84" i="17059"/>
  <c r="AE84" i="17059"/>
  <c r="AF84" i="17059"/>
  <c r="AG84" i="17059"/>
  <c r="AH84" i="17059"/>
  <c r="AI84" i="17059"/>
  <c r="AJ84" i="17059"/>
  <c r="AK84" i="17059"/>
  <c r="AL84" i="17059"/>
  <c r="AM84" i="17059"/>
  <c r="AN84" i="17059"/>
  <c r="AO84" i="17059"/>
  <c r="AP84" i="17059"/>
  <c r="A85" i="17059"/>
  <c r="A86" i="17059"/>
  <c r="B86" i="17059"/>
  <c r="C86" i="17059"/>
  <c r="D86" i="17059"/>
  <c r="E86" i="17059"/>
  <c r="F86" i="17059"/>
  <c r="G86" i="17059"/>
  <c r="H86" i="17059"/>
  <c r="I86" i="17059"/>
  <c r="J86" i="17059"/>
  <c r="K86" i="17059"/>
  <c r="L86" i="17059"/>
  <c r="M86" i="17059"/>
  <c r="N86" i="17059"/>
  <c r="O86" i="17059"/>
  <c r="P86" i="17059"/>
  <c r="Q86" i="17059"/>
  <c r="R86" i="17059"/>
  <c r="S86" i="17059"/>
  <c r="T86" i="17059"/>
  <c r="U86" i="17059"/>
  <c r="V86" i="17059"/>
  <c r="W86" i="17059"/>
  <c r="X86" i="17059"/>
  <c r="Y86" i="17059"/>
  <c r="Z86" i="17059"/>
  <c r="AA86" i="17059"/>
  <c r="AB86" i="17059"/>
  <c r="AC86" i="17059"/>
  <c r="AD86" i="17059"/>
  <c r="AE86" i="17059"/>
  <c r="AF86" i="17059"/>
  <c r="AG86" i="17059"/>
  <c r="AH86" i="17059"/>
  <c r="AI86" i="17059"/>
  <c r="AJ86" i="17059"/>
  <c r="AK86" i="17059"/>
  <c r="AL86" i="17059"/>
  <c r="AM86" i="17059"/>
  <c r="AN86" i="17059"/>
  <c r="AO86" i="17059"/>
  <c r="AP86" i="17059"/>
  <c r="A87" i="17059"/>
  <c r="B87" i="17059"/>
  <c r="C87" i="17059"/>
  <c r="D87" i="17059"/>
  <c r="E87" i="17059"/>
  <c r="F87" i="17059"/>
  <c r="G87" i="17059"/>
  <c r="H87" i="17059"/>
  <c r="I87" i="17059"/>
  <c r="J87" i="17059"/>
  <c r="K87" i="17059"/>
  <c r="L87" i="17059"/>
  <c r="M87" i="17059"/>
  <c r="N87" i="17059"/>
  <c r="O87" i="17059"/>
  <c r="P87" i="17059"/>
  <c r="Q87" i="17059"/>
  <c r="R87" i="17059"/>
  <c r="S87" i="17059"/>
  <c r="T87" i="17059"/>
  <c r="U87" i="17059"/>
  <c r="V87" i="17059"/>
  <c r="W87" i="17059"/>
  <c r="X87" i="17059"/>
  <c r="Y87" i="17059"/>
  <c r="Z87" i="17059"/>
  <c r="AA87" i="17059"/>
  <c r="AB87" i="17059"/>
  <c r="AC87" i="17059"/>
  <c r="AD87" i="17059"/>
  <c r="AE87" i="17059"/>
  <c r="AF87" i="17059"/>
  <c r="AG87" i="17059"/>
  <c r="AH87" i="17059"/>
  <c r="AI87" i="17059"/>
  <c r="AJ87" i="17059"/>
  <c r="AK87" i="17059"/>
  <c r="AL87" i="17059"/>
  <c r="AM87" i="17059"/>
  <c r="AN87" i="17059"/>
  <c r="AO87" i="17059"/>
  <c r="AP87" i="17059"/>
  <c r="A88" i="17059"/>
  <c r="B88" i="17059"/>
  <c r="C88" i="17059"/>
  <c r="D88" i="17059"/>
  <c r="E88" i="17059"/>
  <c r="F88" i="17059"/>
  <c r="G88" i="17059"/>
  <c r="H88" i="17059"/>
  <c r="I88" i="17059"/>
  <c r="J88" i="17059"/>
  <c r="K88" i="17059"/>
  <c r="L88" i="17059"/>
  <c r="M88" i="17059"/>
  <c r="N88" i="17059"/>
  <c r="O88" i="17059"/>
  <c r="P88" i="17059"/>
  <c r="Q88" i="17059"/>
  <c r="R88" i="17059"/>
  <c r="S88" i="17059"/>
  <c r="T88" i="17059"/>
  <c r="U88" i="17059"/>
  <c r="V88" i="17059"/>
  <c r="W88" i="17059"/>
  <c r="X88" i="17059"/>
  <c r="Y88" i="17059"/>
  <c r="Z88" i="17059"/>
  <c r="AA88" i="17059"/>
  <c r="AB88" i="17059"/>
  <c r="AC88" i="17059"/>
  <c r="AD88" i="17059"/>
  <c r="AE88" i="17059"/>
  <c r="AF88" i="17059"/>
  <c r="AG88" i="17059"/>
  <c r="AH88" i="17059"/>
  <c r="AI88" i="17059"/>
  <c r="AJ88" i="17059"/>
  <c r="AK88" i="17059"/>
  <c r="AL88" i="17059"/>
  <c r="AM88" i="17059"/>
  <c r="AN88" i="17059"/>
  <c r="AO88" i="17059"/>
  <c r="AP88" i="17059"/>
  <c r="A92" i="17059"/>
  <c r="A93" i="17059"/>
  <c r="A94" i="17059"/>
  <c r="A95" i="17059"/>
  <c r="A96" i="17059"/>
  <c r="AF96" i="17059"/>
  <c r="AG96" i="17059"/>
  <c r="AH96" i="17059"/>
  <c r="AI96" i="17059"/>
  <c r="AJ96" i="17059"/>
  <c r="AK96" i="17059"/>
  <c r="AL96" i="17059"/>
  <c r="AM96" i="17059"/>
  <c r="AN96" i="17059"/>
  <c r="AO96" i="17059"/>
  <c r="AP96" i="17059"/>
  <c r="A97" i="17059"/>
  <c r="AP97" i="17059"/>
  <c r="A98" i="17059"/>
  <c r="AF98" i="17059"/>
  <c r="AG98" i="17059"/>
  <c r="AH98" i="17059"/>
  <c r="AI98" i="17059"/>
  <c r="AJ98" i="17059"/>
  <c r="AK98" i="17059"/>
  <c r="AL98" i="17059"/>
  <c r="AM98" i="17059"/>
  <c r="AN98" i="17059"/>
  <c r="AO98" i="17059"/>
  <c r="AP98" i="17059"/>
  <c r="A99" i="17059"/>
  <c r="AF99" i="17059"/>
  <c r="AG99" i="17059"/>
  <c r="AH99" i="17059"/>
  <c r="AI99" i="17059"/>
  <c r="AJ99" i="17059"/>
  <c r="AK99" i="17059"/>
  <c r="AL99" i="17059"/>
  <c r="AM99" i="17059"/>
  <c r="AN99" i="17059"/>
  <c r="AO99" i="17059"/>
  <c r="AP99" i="17059"/>
  <c r="A104" i="17059"/>
  <c r="A109" i="17059"/>
  <c r="A110" i="17059"/>
  <c r="AR110" i="17059"/>
  <c r="A111" i="17059"/>
  <c r="AR111" i="17059"/>
  <c r="A112" i="17059"/>
  <c r="AR112" i="17059"/>
  <c r="A113" i="17059"/>
  <c r="A114" i="17059"/>
  <c r="AR114" i="17059"/>
  <c r="A115" i="17059"/>
  <c r="AR115" i="17059"/>
  <c r="A116" i="17059"/>
  <c r="AR116" i="17059"/>
  <c r="A121" i="17059"/>
  <c r="A122" i="17059"/>
  <c r="A123" i="17059"/>
  <c r="A124" i="17059"/>
  <c r="A125" i="17059"/>
  <c r="A126" i="17059"/>
  <c r="A127" i="17059"/>
  <c r="A128" i="17059"/>
  <c r="A132" i="17059"/>
  <c r="A133" i="17059"/>
  <c r="A134" i="17059"/>
  <c r="A135" i="17059"/>
  <c r="A136" i="17059"/>
  <c r="A137" i="17059"/>
  <c r="A138" i="17059"/>
  <c r="A139" i="17059"/>
  <c r="A143" i="17059"/>
  <c r="D143" i="17059"/>
  <c r="E143" i="17059"/>
  <c r="F143" i="17059"/>
  <c r="G143" i="17059"/>
  <c r="A144" i="17059"/>
  <c r="C144" i="17059"/>
  <c r="E144" i="17059"/>
  <c r="A145" i="17059"/>
  <c r="C145" i="17059"/>
  <c r="D145" i="17059"/>
  <c r="C146" i="17059"/>
  <c r="D146" i="17059"/>
  <c r="E146" i="17059"/>
  <c r="O155" i="17059"/>
  <c r="P155" i="17059"/>
  <c r="P157" i="17059" s="1"/>
  <c r="C195" i="17059"/>
  <c r="D195" i="17059" s="1"/>
  <c r="E195" i="17059" s="1"/>
  <c r="F195" i="17059" s="1"/>
  <c r="G195" i="17059" s="1"/>
  <c r="H195" i="17059"/>
  <c r="I195" i="17059" s="1"/>
  <c r="J195" i="17059" s="1"/>
  <c r="K195" i="17059" s="1"/>
  <c r="L195" i="17059" s="1"/>
  <c r="M195" i="17059" s="1"/>
  <c r="N195" i="17059" s="1"/>
  <c r="O195" i="17059" s="1"/>
  <c r="P195" i="17059" s="1"/>
  <c r="Q195" i="17059" s="1"/>
  <c r="R195" i="17059" s="1"/>
  <c r="S195" i="17059"/>
  <c r="T195" i="17059" s="1"/>
  <c r="U195" i="17059" s="1"/>
  <c r="V195" i="17059" s="1"/>
  <c r="W195" i="17059" s="1"/>
  <c r="X195" i="17059" s="1"/>
  <c r="Y195" i="17059" s="1"/>
  <c r="Z195" i="17059" s="1"/>
  <c r="AA195" i="17059" s="1"/>
  <c r="AB195" i="17059" s="1"/>
  <c r="AC195" i="17059" s="1"/>
  <c r="AD195" i="17059" s="1"/>
  <c r="AE195" i="17059" s="1"/>
  <c r="AF195" i="17059" s="1"/>
  <c r="AG195" i="17059" s="1"/>
  <c r="AH195" i="17059" s="1"/>
  <c r="AI195" i="17059" s="1"/>
  <c r="AJ195" i="17059" s="1"/>
  <c r="AK195" i="17059" s="1"/>
  <c r="AL195" i="17059" s="1"/>
  <c r="AM195" i="17059" s="1"/>
  <c r="AN195" i="17059"/>
  <c r="AO195" i="17059" s="1"/>
  <c r="AP195" i="17059" s="1"/>
  <c r="D199" i="17059"/>
  <c r="E199" i="17059" s="1"/>
  <c r="F199" i="17059" s="1"/>
  <c r="G199" i="17059" s="1"/>
  <c r="H199" i="17059" s="1"/>
  <c r="I199" i="17059"/>
  <c r="J199" i="17059" s="1"/>
  <c r="K199" i="17059" s="1"/>
  <c r="L199" i="17059"/>
  <c r="M199" i="17059" s="1"/>
  <c r="N199" i="17059" s="1"/>
  <c r="O199" i="17059" s="1"/>
  <c r="P199" i="17059" s="1"/>
  <c r="Q199" i="17059"/>
  <c r="R199" i="17059" s="1"/>
  <c r="S199" i="17059" s="1"/>
  <c r="T199" i="17059" s="1"/>
  <c r="U199" i="17059" s="1"/>
  <c r="V199" i="17059" s="1"/>
  <c r="W199" i="17059" s="1"/>
  <c r="X199" i="17059" s="1"/>
  <c r="Y199" i="17059" s="1"/>
  <c r="Z199" i="17059" s="1"/>
  <c r="AA199" i="17059" s="1"/>
  <c r="AB199" i="17059" s="1"/>
  <c r="AC199" i="17059" s="1"/>
  <c r="AD199" i="17059" s="1"/>
  <c r="AE199" i="17059" s="1"/>
  <c r="AF199" i="17059" s="1"/>
  <c r="AG199" i="17059" s="1"/>
  <c r="AH199" i="17059" s="1"/>
  <c r="AI199" i="17059" s="1"/>
  <c r="AJ199" i="17059" s="1"/>
  <c r="AK199" i="17059" s="1"/>
  <c r="AL199" i="17059" s="1"/>
  <c r="AM199" i="17059" s="1"/>
  <c r="AN199" i="17059" s="1"/>
  <c r="AO199" i="17059" s="1"/>
  <c r="AP199" i="17059" s="1"/>
  <c r="H3" i="17054"/>
  <c r="D40" i="17054"/>
  <c r="AS51" i="17054"/>
  <c r="E87" i="17054"/>
  <c r="H99" i="17054"/>
  <c r="E118" i="17054"/>
  <c r="F118" i="17054"/>
  <c r="G118" i="17054"/>
  <c r="H118" i="17054"/>
  <c r="I118" i="17054"/>
  <c r="J118" i="17054"/>
  <c r="K118" i="17054"/>
  <c r="L118" i="17054"/>
  <c r="M118" i="17054"/>
  <c r="N118" i="17054"/>
  <c r="O118" i="17054"/>
  <c r="P118" i="17054"/>
  <c r="Q118" i="17054"/>
  <c r="R118" i="17054"/>
  <c r="S118" i="17054"/>
  <c r="T118" i="17054"/>
  <c r="U118" i="17054"/>
  <c r="V118" i="17054"/>
  <c r="W118" i="17054"/>
  <c r="X118" i="17054"/>
  <c r="Y118" i="17054"/>
  <c r="Z118" i="17054"/>
  <c r="AA118" i="17054"/>
  <c r="AB118" i="17054"/>
  <c r="AC118" i="17054"/>
  <c r="AD118" i="17054"/>
  <c r="AE118" i="17054"/>
  <c r="AF118" i="17054"/>
  <c r="AG118" i="17054"/>
  <c r="AH118" i="17054"/>
  <c r="AI118" i="17054"/>
  <c r="AJ118" i="17054"/>
  <c r="AK118" i="17054"/>
  <c r="AL118" i="17054"/>
  <c r="AM118" i="17054"/>
  <c r="AN118" i="17054"/>
  <c r="AO118" i="17054"/>
  <c r="AP118" i="17054"/>
  <c r="AQ118" i="17054"/>
  <c r="AR118" i="17054"/>
  <c r="AS118" i="17054"/>
  <c r="F142" i="17054"/>
  <c r="E156" i="17054"/>
  <c r="F156" i="17054"/>
  <c r="F158" i="17054"/>
  <c r="G156" i="17054" s="1"/>
  <c r="G158" i="17054" s="1"/>
  <c r="H156" i="17054" s="1"/>
  <c r="H158" i="17054" s="1"/>
  <c r="I156" i="17054" s="1"/>
  <c r="I158" i="17054" s="1"/>
  <c r="J156" i="17054" s="1"/>
  <c r="J158" i="17054" s="1"/>
  <c r="K156" i="17054" s="1"/>
  <c r="K158" i="17054" s="1"/>
  <c r="L156" i="17054" s="1"/>
  <c r="L158" i="17054"/>
  <c r="M156" i="17054" s="1"/>
  <c r="M158" i="17054" s="1"/>
  <c r="N156" i="17054" s="1"/>
  <c r="N158" i="17054" s="1"/>
  <c r="O156" i="17054" s="1"/>
  <c r="O158" i="17054" s="1"/>
  <c r="P156" i="17054" s="1"/>
  <c r="P158" i="17054" s="1"/>
  <c r="Q156" i="17054" s="1"/>
  <c r="Q158" i="17054" s="1"/>
  <c r="R156" i="17054" s="1"/>
  <c r="R158" i="17054" s="1"/>
  <c r="S156" i="17054" s="1"/>
  <c r="S158" i="17054" s="1"/>
  <c r="T156" i="17054" s="1"/>
  <c r="T158" i="17054" s="1"/>
  <c r="U156" i="17054" s="1"/>
  <c r="U158" i="17054" s="1"/>
  <c r="V156" i="17054" s="1"/>
  <c r="V158" i="17054" s="1"/>
  <c r="W156" i="17054" s="1"/>
  <c r="W158" i="17054" s="1"/>
  <c r="X156" i="17054" s="1"/>
  <c r="X158" i="17054" s="1"/>
  <c r="Y156" i="17054" s="1"/>
  <c r="Y158" i="17054" s="1"/>
  <c r="Z156" i="17054" s="1"/>
  <c r="Z158" i="17054" s="1"/>
  <c r="AA156" i="17054" s="1"/>
  <c r="AA158" i="17054" s="1"/>
  <c r="AB156" i="17054" s="1"/>
  <c r="AB158" i="17054" s="1"/>
  <c r="AC156" i="17054" s="1"/>
  <c r="AC158" i="17054" s="1"/>
  <c r="AD156" i="17054" s="1"/>
  <c r="AD158" i="17054" s="1"/>
  <c r="AE156" i="17054" s="1"/>
  <c r="AE158" i="17054" s="1"/>
  <c r="AF156" i="17054" s="1"/>
  <c r="AF158" i="17054" s="1"/>
  <c r="AG156" i="17054" s="1"/>
  <c r="AG158" i="17054" s="1"/>
  <c r="AH156" i="17054" s="1"/>
  <c r="AH158" i="17054" s="1"/>
  <c r="AI156" i="17054" s="1"/>
  <c r="AI158" i="17054" s="1"/>
  <c r="AJ156" i="17054" s="1"/>
  <c r="AJ158" i="17054" s="1"/>
  <c r="AK156" i="17054" s="1"/>
  <c r="AK158" i="17054" s="1"/>
  <c r="AL156" i="17054" s="1"/>
  <c r="AL158" i="17054" s="1"/>
  <c r="AM156" i="17054" s="1"/>
  <c r="AM158" i="17054" s="1"/>
  <c r="AN156" i="17054" s="1"/>
  <c r="AN158" i="17054" s="1"/>
  <c r="AO156" i="17054" s="1"/>
  <c r="AO158" i="17054" s="1"/>
  <c r="AP156" i="17054" s="1"/>
  <c r="AP158" i="17054" s="1"/>
  <c r="AQ156" i="17054" s="1"/>
  <c r="AQ158" i="17054" s="1"/>
  <c r="AR156" i="17054" s="1"/>
  <c r="AR158" i="17054" s="1"/>
  <c r="AS156" i="17054" s="1"/>
  <c r="AS158" i="17054" s="1"/>
  <c r="E158" i="17054"/>
  <c r="F171" i="17054"/>
  <c r="E241" i="17054"/>
  <c r="F241" i="17054"/>
  <c r="G241" i="17054"/>
  <c r="H241" i="17054"/>
  <c r="I241" i="17054"/>
  <c r="J241" i="17054"/>
  <c r="K241" i="17054"/>
  <c r="L241" i="17054"/>
  <c r="M241" i="17054"/>
  <c r="N241" i="17054"/>
  <c r="O241" i="17054"/>
  <c r="P241" i="17054"/>
  <c r="Q241" i="17054"/>
  <c r="R241" i="17054"/>
  <c r="S241" i="17054"/>
  <c r="T241" i="17054"/>
  <c r="U241" i="17054"/>
  <c r="V241" i="17054"/>
  <c r="W241" i="17054"/>
  <c r="X241" i="17054"/>
  <c r="Y241" i="17054"/>
  <c r="Z241" i="17054"/>
  <c r="AA241" i="17054"/>
  <c r="AB241" i="17054"/>
  <c r="AC241" i="17054"/>
  <c r="AD241" i="17054"/>
  <c r="AE241" i="17054"/>
  <c r="AF241" i="17054"/>
  <c r="AG241" i="17054"/>
  <c r="AH241" i="17054"/>
  <c r="AI241" i="17054"/>
  <c r="AJ241" i="17054"/>
  <c r="AK241" i="17054"/>
  <c r="AL241" i="17054"/>
  <c r="AM241" i="17054"/>
  <c r="AN241" i="17054"/>
  <c r="AO241" i="17054"/>
  <c r="AP241" i="17054"/>
  <c r="AQ241" i="17054"/>
  <c r="AR241" i="17054"/>
  <c r="AS241" i="17054"/>
  <c r="A1" i="17055"/>
  <c r="A2" i="17055"/>
  <c r="A23" i="17055"/>
  <c r="A76" i="17055"/>
  <c r="A24" i="17055"/>
  <c r="A77" i="17055"/>
  <c r="B24" i="17055"/>
  <c r="B77" i="17055" s="1"/>
  <c r="C24" i="17055"/>
  <c r="C77" i="17055" s="1"/>
  <c r="D24" i="17055"/>
  <c r="D77" i="17055"/>
  <c r="E24" i="17055"/>
  <c r="E77" i="17055"/>
  <c r="F24" i="17055"/>
  <c r="G24" i="17055"/>
  <c r="H24" i="17055"/>
  <c r="H77" i="17055"/>
  <c r="I24" i="17055"/>
  <c r="I77" i="17055"/>
  <c r="J24" i="17055"/>
  <c r="J77" i="17055" s="1"/>
  <c r="K24" i="17055"/>
  <c r="K77" i="17055" s="1"/>
  <c r="L24" i="17055"/>
  <c r="L77" i="17055"/>
  <c r="M24" i="17055"/>
  <c r="M77" i="17055"/>
  <c r="N24" i="17055"/>
  <c r="O24" i="17055"/>
  <c r="P24" i="17055"/>
  <c r="P77" i="17055"/>
  <c r="Q24" i="17055"/>
  <c r="Q77" i="17055"/>
  <c r="R24" i="17055"/>
  <c r="R77" i="17055" s="1"/>
  <c r="S24" i="17055"/>
  <c r="S77" i="17055" s="1"/>
  <c r="T24" i="17055"/>
  <c r="T77" i="17055"/>
  <c r="U24" i="17055"/>
  <c r="U77" i="17055"/>
  <c r="V24" i="17055"/>
  <c r="W24" i="17055"/>
  <c r="X24" i="17055"/>
  <c r="X77" i="17055"/>
  <c r="Y24" i="17055"/>
  <c r="Z24" i="17055"/>
  <c r="AA24" i="17055"/>
  <c r="AB24" i="17055"/>
  <c r="AB77" i="17055" s="1"/>
  <c r="AC24" i="17055"/>
  <c r="AC77" i="17055"/>
  <c r="AD24" i="17055"/>
  <c r="AD77" i="17055" s="1"/>
  <c r="AE24" i="17055"/>
  <c r="AF24" i="17055"/>
  <c r="AF77" i="17055"/>
  <c r="AG24" i="17055"/>
  <c r="AG77" i="17055" s="1"/>
  <c r="AH24" i="17055"/>
  <c r="AI24" i="17055"/>
  <c r="AI77" i="17055" s="1"/>
  <c r="AJ24" i="17055"/>
  <c r="AJ77" i="17055" s="1"/>
  <c r="AK24" i="17055"/>
  <c r="AK77" i="17055"/>
  <c r="AL24" i="17055"/>
  <c r="AL77" i="17055" s="1"/>
  <c r="AM24" i="17055"/>
  <c r="AN24" i="17055"/>
  <c r="AN77" i="17055"/>
  <c r="AO24" i="17055"/>
  <c r="AO77" i="17055" s="1"/>
  <c r="AP24" i="17055"/>
  <c r="A25" i="17055"/>
  <c r="B25" i="17055"/>
  <c r="B78" i="17055" s="1"/>
  <c r="C25" i="17055"/>
  <c r="C78" i="17055"/>
  <c r="D25" i="17055"/>
  <c r="D78" i="17055" s="1"/>
  <c r="E25" i="17055"/>
  <c r="E78" i="17055" s="1"/>
  <c r="F25" i="17055"/>
  <c r="F78" i="17055"/>
  <c r="G25" i="17055"/>
  <c r="G78" i="17055" s="1"/>
  <c r="H25" i="17055"/>
  <c r="I25" i="17055"/>
  <c r="J25" i="17055"/>
  <c r="J78" i="17055" s="1"/>
  <c r="K25" i="17055"/>
  <c r="K78" i="17055"/>
  <c r="L25" i="17055"/>
  <c r="L78" i="17055" s="1"/>
  <c r="M25" i="17055"/>
  <c r="N25" i="17055"/>
  <c r="N78" i="17055"/>
  <c r="O25" i="17055"/>
  <c r="O78" i="17055" s="1"/>
  <c r="P25" i="17055"/>
  <c r="P78" i="17055" s="1"/>
  <c r="Q25" i="17055"/>
  <c r="R25" i="17055"/>
  <c r="R78" i="17055"/>
  <c r="S25" i="17055"/>
  <c r="S78" i="17055" s="1"/>
  <c r="T25" i="17055"/>
  <c r="U25" i="17055"/>
  <c r="V25" i="17055"/>
  <c r="V78" i="17055" s="1"/>
  <c r="W25" i="17055"/>
  <c r="W78" i="17055"/>
  <c r="X25" i="17055"/>
  <c r="X78" i="17055" s="1"/>
  <c r="Y25" i="17055"/>
  <c r="Z25" i="17055"/>
  <c r="Z78" i="17055"/>
  <c r="AA25" i="17055"/>
  <c r="AA78" i="17055" s="1"/>
  <c r="AB25" i="17055"/>
  <c r="AC25" i="17055"/>
  <c r="AC78" i="17055" s="1"/>
  <c r="AD25" i="17055"/>
  <c r="AD78" i="17055" s="1"/>
  <c r="AE25" i="17055"/>
  <c r="AE78" i="17055"/>
  <c r="AF25" i="17055"/>
  <c r="AF78" i="17055" s="1"/>
  <c r="AG25" i="17055"/>
  <c r="AH25" i="17055"/>
  <c r="AH78" i="17055"/>
  <c r="AI25" i="17055"/>
  <c r="AI78" i="17055" s="1"/>
  <c r="AJ25" i="17055"/>
  <c r="AK25" i="17055"/>
  <c r="AL25" i="17055"/>
  <c r="AL78" i="17055" s="1"/>
  <c r="AM25" i="17055"/>
  <c r="AM78" i="17055"/>
  <c r="AN25" i="17055"/>
  <c r="AN78" i="17055" s="1"/>
  <c r="AO25" i="17055"/>
  <c r="AP25" i="17055"/>
  <c r="AP78" i="17055"/>
  <c r="AP44" i="17055"/>
  <c r="AP96" i="17055" s="1"/>
  <c r="A50" i="17055"/>
  <c r="A51" i="17055"/>
  <c r="A52" i="17055"/>
  <c r="A53" i="17055"/>
  <c r="A54" i="17055"/>
  <c r="A55" i="17055"/>
  <c r="A56" i="17055"/>
  <c r="A57" i="17055"/>
  <c r="A61" i="17055"/>
  <c r="A62" i="17055"/>
  <c r="L62" i="17055"/>
  <c r="A63" i="17055"/>
  <c r="L63" i="17055"/>
  <c r="A68" i="17055"/>
  <c r="B68" i="17055"/>
  <c r="C68" i="17055"/>
  <c r="D68" i="17055"/>
  <c r="E68" i="17055"/>
  <c r="F68" i="17055"/>
  <c r="G68" i="17055"/>
  <c r="H68" i="17055"/>
  <c r="I68" i="17055"/>
  <c r="J68" i="17055"/>
  <c r="K68" i="17055"/>
  <c r="L68" i="17055"/>
  <c r="M68" i="17055"/>
  <c r="N68" i="17055"/>
  <c r="O68" i="17055"/>
  <c r="P68" i="17055"/>
  <c r="Q68" i="17055"/>
  <c r="R68" i="17055"/>
  <c r="S68" i="17055"/>
  <c r="T68" i="17055"/>
  <c r="U68" i="17055"/>
  <c r="V68" i="17055"/>
  <c r="W68" i="17055"/>
  <c r="X68" i="17055"/>
  <c r="Y68" i="17055"/>
  <c r="Z68" i="17055"/>
  <c r="AA68" i="17055"/>
  <c r="AB68" i="17055"/>
  <c r="AC68" i="17055"/>
  <c r="AD68" i="17055"/>
  <c r="AE68" i="17055"/>
  <c r="AF68" i="17055"/>
  <c r="AG68" i="17055"/>
  <c r="AH68" i="17055"/>
  <c r="AI68" i="17055"/>
  <c r="AJ68" i="17055"/>
  <c r="AK68" i="17055"/>
  <c r="AL68" i="17055"/>
  <c r="AM68" i="17055"/>
  <c r="AN68" i="17055"/>
  <c r="AO68" i="17055"/>
  <c r="AP68" i="17055"/>
  <c r="A69" i="17055"/>
  <c r="B69" i="17055"/>
  <c r="C69" i="17055"/>
  <c r="D69" i="17055"/>
  <c r="E69" i="17055"/>
  <c r="F69" i="17055"/>
  <c r="G69" i="17055"/>
  <c r="H69" i="17055"/>
  <c r="I69" i="17055"/>
  <c r="J69" i="17055"/>
  <c r="K69" i="17055"/>
  <c r="L69" i="17055"/>
  <c r="M69" i="17055"/>
  <c r="N69" i="17055"/>
  <c r="O69" i="17055"/>
  <c r="P69" i="17055"/>
  <c r="Q69" i="17055"/>
  <c r="R69" i="17055"/>
  <c r="S69" i="17055"/>
  <c r="T69" i="17055"/>
  <c r="U69" i="17055"/>
  <c r="V69" i="17055"/>
  <c r="W69" i="17055"/>
  <c r="X69" i="17055"/>
  <c r="Y69" i="17055"/>
  <c r="Z69" i="17055"/>
  <c r="AA69" i="17055"/>
  <c r="AB69" i="17055"/>
  <c r="AC69" i="17055"/>
  <c r="AD69" i="17055"/>
  <c r="AE69" i="17055"/>
  <c r="AF69" i="17055"/>
  <c r="AG69" i="17055"/>
  <c r="AH69" i="17055"/>
  <c r="AI69" i="17055"/>
  <c r="AJ69" i="17055"/>
  <c r="AK69" i="17055"/>
  <c r="AL69" i="17055"/>
  <c r="AM69" i="17055"/>
  <c r="AN69" i="17055"/>
  <c r="AO69" i="17055"/>
  <c r="AP69" i="17055"/>
  <c r="A70" i="17055"/>
  <c r="B70" i="17055"/>
  <c r="C70" i="17055"/>
  <c r="D70" i="17055"/>
  <c r="E70" i="17055"/>
  <c r="F70" i="17055"/>
  <c r="G70" i="17055"/>
  <c r="H70" i="17055"/>
  <c r="I70" i="17055"/>
  <c r="J70" i="17055"/>
  <c r="K70" i="17055"/>
  <c r="L70" i="17055"/>
  <c r="M70" i="17055"/>
  <c r="N70" i="17055"/>
  <c r="O70" i="17055"/>
  <c r="P70" i="17055"/>
  <c r="Q70" i="17055"/>
  <c r="R70" i="17055"/>
  <c r="S70" i="17055"/>
  <c r="T70" i="17055"/>
  <c r="U70" i="17055"/>
  <c r="V70" i="17055"/>
  <c r="W70" i="17055"/>
  <c r="X70" i="17055"/>
  <c r="Y70" i="17055"/>
  <c r="Z70" i="17055"/>
  <c r="AA70" i="17055"/>
  <c r="AB70" i="17055"/>
  <c r="AC70" i="17055"/>
  <c r="AD70" i="17055"/>
  <c r="AE70" i="17055"/>
  <c r="AF70" i="17055"/>
  <c r="AG70" i="17055"/>
  <c r="AH70" i="17055"/>
  <c r="AI70" i="17055"/>
  <c r="AJ70" i="17055"/>
  <c r="AK70" i="17055"/>
  <c r="AL70" i="17055"/>
  <c r="AM70" i="17055"/>
  <c r="AN70" i="17055"/>
  <c r="AO70" i="17055"/>
  <c r="AP70" i="17055"/>
  <c r="A71" i="17055"/>
  <c r="B71" i="17055"/>
  <c r="C71" i="17055"/>
  <c r="D71" i="17055"/>
  <c r="E71" i="17055"/>
  <c r="F71" i="17055"/>
  <c r="G71" i="17055"/>
  <c r="H71" i="17055"/>
  <c r="I71" i="17055"/>
  <c r="J71" i="17055"/>
  <c r="K71" i="17055"/>
  <c r="L71" i="17055"/>
  <c r="M71" i="17055"/>
  <c r="N71" i="17055"/>
  <c r="O71" i="17055"/>
  <c r="P71" i="17055"/>
  <c r="Q71" i="17055"/>
  <c r="R71" i="17055"/>
  <c r="S71" i="17055"/>
  <c r="T71" i="17055"/>
  <c r="U71" i="17055"/>
  <c r="V71" i="17055"/>
  <c r="W71" i="17055"/>
  <c r="X71" i="17055"/>
  <c r="Y71" i="17055"/>
  <c r="Z71" i="17055"/>
  <c r="AA71" i="17055"/>
  <c r="AB71" i="17055"/>
  <c r="AC71" i="17055"/>
  <c r="AD71" i="17055"/>
  <c r="AE71" i="17055"/>
  <c r="AF71" i="17055"/>
  <c r="AG71" i="17055"/>
  <c r="AH71" i="17055"/>
  <c r="AI71" i="17055"/>
  <c r="AJ71" i="17055"/>
  <c r="AK71" i="17055"/>
  <c r="AL71" i="17055"/>
  <c r="AM71" i="17055"/>
  <c r="AN71" i="17055"/>
  <c r="AO71" i="17055"/>
  <c r="AP71" i="17055"/>
  <c r="A72" i="17055"/>
  <c r="B72" i="17055"/>
  <c r="C72" i="17055"/>
  <c r="D72" i="17055"/>
  <c r="E72" i="17055"/>
  <c r="F72" i="17055"/>
  <c r="G72" i="17055"/>
  <c r="H72" i="17055"/>
  <c r="I72" i="17055"/>
  <c r="J72" i="17055"/>
  <c r="K72" i="17055"/>
  <c r="L72" i="17055"/>
  <c r="M72" i="17055"/>
  <c r="N72" i="17055"/>
  <c r="O72" i="17055"/>
  <c r="P72" i="17055"/>
  <c r="Q72" i="17055"/>
  <c r="R72" i="17055"/>
  <c r="S72" i="17055"/>
  <c r="T72" i="17055"/>
  <c r="U72" i="17055"/>
  <c r="V72" i="17055"/>
  <c r="W72" i="17055"/>
  <c r="X72" i="17055"/>
  <c r="Y72" i="17055"/>
  <c r="Z72" i="17055"/>
  <c r="AA72" i="17055"/>
  <c r="AB72" i="17055"/>
  <c r="AC72" i="17055"/>
  <c r="AD72" i="17055"/>
  <c r="AE72" i="17055"/>
  <c r="AF72" i="17055"/>
  <c r="AG72" i="17055"/>
  <c r="AH72" i="17055"/>
  <c r="AI72" i="17055"/>
  <c r="AJ72" i="17055"/>
  <c r="AK72" i="17055"/>
  <c r="AL72" i="17055"/>
  <c r="AM72" i="17055"/>
  <c r="AN72" i="17055"/>
  <c r="AO72" i="17055"/>
  <c r="AP72" i="17055"/>
  <c r="A73" i="17055"/>
  <c r="B73" i="17055"/>
  <c r="C73" i="17055"/>
  <c r="D73" i="17055"/>
  <c r="E73" i="17055"/>
  <c r="F73" i="17055"/>
  <c r="G73" i="17055"/>
  <c r="H73" i="17055"/>
  <c r="I73" i="17055"/>
  <c r="J73" i="17055"/>
  <c r="K73" i="17055"/>
  <c r="L73" i="17055"/>
  <c r="M73" i="17055"/>
  <c r="N73" i="17055"/>
  <c r="O73" i="17055"/>
  <c r="P73" i="17055"/>
  <c r="Q73" i="17055"/>
  <c r="R73" i="17055"/>
  <c r="S73" i="17055"/>
  <c r="T73" i="17055"/>
  <c r="U73" i="17055"/>
  <c r="V73" i="17055"/>
  <c r="W73" i="17055"/>
  <c r="X73" i="17055"/>
  <c r="Y73" i="17055"/>
  <c r="Z73" i="17055"/>
  <c r="AA73" i="17055"/>
  <c r="AB73" i="17055"/>
  <c r="AC73" i="17055"/>
  <c r="AD73" i="17055"/>
  <c r="AE73" i="17055"/>
  <c r="AF73" i="17055"/>
  <c r="AG73" i="17055"/>
  <c r="AH73" i="17055"/>
  <c r="AI73" i="17055"/>
  <c r="AJ73" i="17055"/>
  <c r="AK73" i="17055"/>
  <c r="AL73" i="17055"/>
  <c r="AM73" i="17055"/>
  <c r="AN73" i="17055"/>
  <c r="AO73" i="17055"/>
  <c r="AP73" i="17055"/>
  <c r="A74" i="17055"/>
  <c r="B74" i="17055"/>
  <c r="C75" i="17055"/>
  <c r="C74" i="17055"/>
  <c r="D74" i="17055"/>
  <c r="E74" i="17055"/>
  <c r="F74" i="17055"/>
  <c r="G74" i="17055"/>
  <c r="H74" i="17055"/>
  <c r="I74" i="17055"/>
  <c r="J74" i="17055"/>
  <c r="K74" i="17055"/>
  <c r="L74" i="17055"/>
  <c r="M74" i="17055"/>
  <c r="N74" i="17055"/>
  <c r="O74" i="17055"/>
  <c r="P74" i="17055"/>
  <c r="Q74" i="17055"/>
  <c r="R74" i="17055"/>
  <c r="S74" i="17055"/>
  <c r="T74" i="17055"/>
  <c r="U74" i="17055"/>
  <c r="V74" i="17055"/>
  <c r="W74" i="17055"/>
  <c r="X74" i="17055"/>
  <c r="Y74" i="17055"/>
  <c r="Z74" i="17055"/>
  <c r="AA74" i="17055"/>
  <c r="AB74" i="17055"/>
  <c r="AC74" i="17055"/>
  <c r="AD74" i="17055"/>
  <c r="AE74" i="17055"/>
  <c r="AF74" i="17055"/>
  <c r="AG74" i="17055"/>
  <c r="AH74" i="17055"/>
  <c r="AI74" i="17055"/>
  <c r="AJ74" i="17055"/>
  <c r="AK74" i="17055"/>
  <c r="AL74" i="17055"/>
  <c r="AM74" i="17055"/>
  <c r="AN74" i="17055"/>
  <c r="AO74" i="17055"/>
  <c r="AP74" i="17055"/>
  <c r="A75" i="17055"/>
  <c r="B75" i="17055"/>
  <c r="D75" i="17055"/>
  <c r="E75" i="17055"/>
  <c r="F75" i="17055"/>
  <c r="G75" i="17055"/>
  <c r="H75" i="17055"/>
  <c r="I75" i="17055"/>
  <c r="J75" i="17055"/>
  <c r="K75" i="17055"/>
  <c r="L75" i="17055"/>
  <c r="M75" i="17055"/>
  <c r="N75" i="17055"/>
  <c r="O75" i="17055"/>
  <c r="P75" i="17055"/>
  <c r="Q75" i="17055"/>
  <c r="R75" i="17055"/>
  <c r="S75" i="17055"/>
  <c r="T75" i="17055"/>
  <c r="U75" i="17055"/>
  <c r="V75" i="17055"/>
  <c r="W75" i="17055"/>
  <c r="X75" i="17055"/>
  <c r="Y75" i="17055"/>
  <c r="Z75" i="17055"/>
  <c r="AA75" i="17055"/>
  <c r="AB75" i="17055"/>
  <c r="AC75" i="17055"/>
  <c r="AD75" i="17055"/>
  <c r="AE75" i="17055"/>
  <c r="AF75" i="17055"/>
  <c r="AG75" i="17055"/>
  <c r="AH75" i="17055"/>
  <c r="AI75" i="17055"/>
  <c r="AJ75" i="17055"/>
  <c r="AK75" i="17055"/>
  <c r="AL75" i="17055"/>
  <c r="AM75" i="17055"/>
  <c r="AN75" i="17055"/>
  <c r="AO75" i="17055"/>
  <c r="AP75" i="17055"/>
  <c r="B76" i="17055"/>
  <c r="C76" i="17055"/>
  <c r="D76" i="17055"/>
  <c r="E76" i="17055"/>
  <c r="F76" i="17055"/>
  <c r="G76" i="17055"/>
  <c r="H76" i="17055"/>
  <c r="I76" i="17055"/>
  <c r="J76" i="17055"/>
  <c r="K76" i="17055"/>
  <c r="L76" i="17055"/>
  <c r="M76" i="17055"/>
  <c r="N76" i="17055"/>
  <c r="O76" i="17055"/>
  <c r="P76" i="17055"/>
  <c r="Q76" i="17055"/>
  <c r="R76" i="17055"/>
  <c r="S76" i="17055"/>
  <c r="T76" i="17055"/>
  <c r="U76" i="17055"/>
  <c r="V76" i="17055"/>
  <c r="W76" i="17055"/>
  <c r="X76" i="17055"/>
  <c r="Y76" i="17055"/>
  <c r="Z76" i="17055"/>
  <c r="AA76" i="17055"/>
  <c r="AC76" i="17055"/>
  <c r="AE76" i="17055"/>
  <c r="AF76" i="17055"/>
  <c r="AG76" i="17055"/>
  <c r="AH76" i="17055"/>
  <c r="AI76" i="17055"/>
  <c r="AK76" i="17055"/>
  <c r="AL76" i="17055"/>
  <c r="AM76" i="17055"/>
  <c r="AN76" i="17055"/>
  <c r="AO76" i="17055"/>
  <c r="AP76" i="17055"/>
  <c r="F77" i="17055"/>
  <c r="G77" i="17055"/>
  <c r="N77" i="17055"/>
  <c r="O77" i="17055"/>
  <c r="V77" i="17055"/>
  <c r="W77" i="17055"/>
  <c r="Y77" i="17055"/>
  <c r="Z77" i="17055"/>
  <c r="AA77" i="17055"/>
  <c r="AE77" i="17055"/>
  <c r="AH77" i="17055"/>
  <c r="AM77" i="17055"/>
  <c r="AP77" i="17055"/>
  <c r="A78" i="17055"/>
  <c r="H78" i="17055"/>
  <c r="I78" i="17055"/>
  <c r="M78" i="17055"/>
  <c r="Q78" i="17055"/>
  <c r="T78" i="17055"/>
  <c r="U78" i="17055"/>
  <c r="Y78" i="17055"/>
  <c r="AB78" i="17055"/>
  <c r="AG78" i="17055"/>
  <c r="AJ78" i="17055"/>
  <c r="AK78" i="17055"/>
  <c r="AO78" i="17055"/>
  <c r="A81" i="17055"/>
  <c r="B81" i="17055"/>
  <c r="C81" i="17055"/>
  <c r="D81" i="17055"/>
  <c r="E81" i="17055"/>
  <c r="F81" i="17055"/>
  <c r="G81" i="17055"/>
  <c r="H81" i="17055"/>
  <c r="I81" i="17055"/>
  <c r="J81" i="17055"/>
  <c r="K81" i="17055"/>
  <c r="L81" i="17055"/>
  <c r="M81" i="17055"/>
  <c r="N81" i="17055"/>
  <c r="O81" i="17055"/>
  <c r="P81" i="17055"/>
  <c r="Q81" i="17055"/>
  <c r="R81" i="17055"/>
  <c r="S81" i="17055"/>
  <c r="T81" i="17055"/>
  <c r="U81" i="17055"/>
  <c r="V81" i="17055"/>
  <c r="W81" i="17055"/>
  <c r="X81" i="17055"/>
  <c r="Y81" i="17055"/>
  <c r="Z81" i="17055"/>
  <c r="AA81" i="17055"/>
  <c r="AB81" i="17055"/>
  <c r="AC81" i="17055"/>
  <c r="AD81" i="17055"/>
  <c r="AE81" i="17055"/>
  <c r="AF81" i="17055"/>
  <c r="AG81" i="17055"/>
  <c r="AH81" i="17055"/>
  <c r="AI81" i="17055"/>
  <c r="AJ81" i="17055"/>
  <c r="AK81" i="17055"/>
  <c r="AL81" i="17055"/>
  <c r="AM81" i="17055"/>
  <c r="AN81" i="17055"/>
  <c r="AO81" i="17055"/>
  <c r="AP81" i="17055"/>
  <c r="A82" i="17055"/>
  <c r="B82" i="17055"/>
  <c r="C82" i="17055"/>
  <c r="D82" i="17055"/>
  <c r="E82" i="17055"/>
  <c r="F82" i="17055"/>
  <c r="G82" i="17055"/>
  <c r="H82" i="17055"/>
  <c r="I82" i="17055"/>
  <c r="J82" i="17055"/>
  <c r="K82" i="17055"/>
  <c r="L82" i="17055"/>
  <c r="M82" i="17055"/>
  <c r="N82" i="17055"/>
  <c r="O82" i="17055"/>
  <c r="P82" i="17055"/>
  <c r="Q82" i="17055"/>
  <c r="R82" i="17055"/>
  <c r="S82" i="17055"/>
  <c r="T82" i="17055"/>
  <c r="U82" i="17055"/>
  <c r="V82" i="17055"/>
  <c r="W82" i="17055"/>
  <c r="X82" i="17055"/>
  <c r="Y82" i="17055"/>
  <c r="Z82" i="17055"/>
  <c r="AA82" i="17055"/>
  <c r="AB82" i="17055"/>
  <c r="AC82" i="17055"/>
  <c r="AD82" i="17055"/>
  <c r="AE82" i="17055"/>
  <c r="AF82" i="17055"/>
  <c r="AG82" i="17055"/>
  <c r="AH82" i="17055"/>
  <c r="AI82" i="17055"/>
  <c r="AJ82" i="17055"/>
  <c r="AK82" i="17055"/>
  <c r="AL82" i="17055"/>
  <c r="AM82" i="17055"/>
  <c r="AN82" i="17055"/>
  <c r="AO82" i="17055"/>
  <c r="AP82" i="17055"/>
  <c r="A83" i="17055"/>
  <c r="A84" i="17055"/>
  <c r="B84" i="17055"/>
  <c r="C84" i="17055"/>
  <c r="D84" i="17055"/>
  <c r="E84" i="17055"/>
  <c r="F84" i="17055"/>
  <c r="G84" i="17055"/>
  <c r="H84" i="17055"/>
  <c r="I84" i="17055"/>
  <c r="J84" i="17055"/>
  <c r="K84" i="17055"/>
  <c r="L84" i="17055"/>
  <c r="M84" i="17055"/>
  <c r="N84" i="17055"/>
  <c r="O84" i="17055"/>
  <c r="P84" i="17055"/>
  <c r="Q84" i="17055"/>
  <c r="R84" i="17055"/>
  <c r="S84" i="17055"/>
  <c r="T84" i="17055"/>
  <c r="U84" i="17055"/>
  <c r="V84" i="17055"/>
  <c r="W84" i="17055"/>
  <c r="X84" i="17055"/>
  <c r="Y84" i="17055"/>
  <c r="Z84" i="17055"/>
  <c r="AA84" i="17055"/>
  <c r="AB84" i="17055"/>
  <c r="AC84" i="17055"/>
  <c r="AD84" i="17055"/>
  <c r="AE84" i="17055"/>
  <c r="AF84" i="17055"/>
  <c r="AG84" i="17055"/>
  <c r="AH84" i="17055"/>
  <c r="AI84" i="17055"/>
  <c r="AJ84" i="17055"/>
  <c r="AK84" i="17055"/>
  <c r="AL84" i="17055"/>
  <c r="AM84" i="17055"/>
  <c r="AN84" i="17055"/>
  <c r="AO84" i="17055"/>
  <c r="AP84" i="17055"/>
  <c r="A85" i="17055"/>
  <c r="A86" i="17055"/>
  <c r="B86" i="17055"/>
  <c r="C86" i="17055"/>
  <c r="D86" i="17055"/>
  <c r="E86" i="17055"/>
  <c r="F86" i="17055"/>
  <c r="G86" i="17055"/>
  <c r="H86" i="17055"/>
  <c r="I86" i="17055"/>
  <c r="J86" i="17055"/>
  <c r="K86" i="17055"/>
  <c r="L86" i="17055"/>
  <c r="M86" i="17055"/>
  <c r="N86" i="17055"/>
  <c r="O86" i="17055"/>
  <c r="P86" i="17055"/>
  <c r="Q86" i="17055"/>
  <c r="R86" i="17055"/>
  <c r="S86" i="17055"/>
  <c r="T86" i="17055"/>
  <c r="U86" i="17055"/>
  <c r="V86" i="17055"/>
  <c r="W86" i="17055"/>
  <c r="X86" i="17055"/>
  <c r="Y86" i="17055"/>
  <c r="Z86" i="17055"/>
  <c r="AA86" i="17055"/>
  <c r="AB86" i="17055"/>
  <c r="AC86" i="17055"/>
  <c r="AD86" i="17055"/>
  <c r="AE86" i="17055"/>
  <c r="AF86" i="17055"/>
  <c r="AG86" i="17055"/>
  <c r="AH86" i="17055"/>
  <c r="AI86" i="17055"/>
  <c r="AJ86" i="17055"/>
  <c r="AK86" i="17055"/>
  <c r="AL86" i="17055"/>
  <c r="AM86" i="17055"/>
  <c r="AN86" i="17055"/>
  <c r="AO86" i="17055"/>
  <c r="AP86" i="17055"/>
  <c r="A87" i="17055"/>
  <c r="A88" i="17055"/>
  <c r="B88" i="17055"/>
  <c r="C88" i="17055"/>
  <c r="D88" i="17055"/>
  <c r="E88" i="17055"/>
  <c r="F88" i="17055"/>
  <c r="G88" i="17055"/>
  <c r="H88" i="17055"/>
  <c r="I88" i="17055"/>
  <c r="J88" i="17055"/>
  <c r="K88" i="17055"/>
  <c r="L88" i="17055"/>
  <c r="M88" i="17055"/>
  <c r="N88" i="17055"/>
  <c r="O88" i="17055"/>
  <c r="P88" i="17055"/>
  <c r="Q88" i="17055"/>
  <c r="R88" i="17055"/>
  <c r="S88" i="17055"/>
  <c r="T88" i="17055"/>
  <c r="U88" i="17055"/>
  <c r="V88" i="17055"/>
  <c r="W88" i="17055"/>
  <c r="X88" i="17055"/>
  <c r="Y88" i="17055"/>
  <c r="Z88" i="17055"/>
  <c r="AA88" i="17055"/>
  <c r="AB88" i="17055"/>
  <c r="AC88" i="17055"/>
  <c r="AD88" i="17055"/>
  <c r="AE88" i="17055"/>
  <c r="AF88" i="17055"/>
  <c r="AG88" i="17055"/>
  <c r="AH88" i="17055"/>
  <c r="AI88" i="17055"/>
  <c r="AJ88" i="17055"/>
  <c r="AK88" i="17055"/>
  <c r="AL88" i="17055"/>
  <c r="AM88" i="17055"/>
  <c r="AN88" i="17055"/>
  <c r="AO88" i="17055"/>
  <c r="AP88" i="17055"/>
  <c r="A92" i="17055"/>
  <c r="A93" i="17055"/>
  <c r="A94" i="17055"/>
  <c r="A95" i="17055"/>
  <c r="A96" i="17055"/>
  <c r="A97" i="17055"/>
  <c r="AF97" i="17055"/>
  <c r="AG97" i="17055"/>
  <c r="AH97" i="17055"/>
  <c r="AI97" i="17055"/>
  <c r="AJ97" i="17055"/>
  <c r="AK97" i="17055"/>
  <c r="AL97" i="17055"/>
  <c r="AM97" i="17055"/>
  <c r="AN97" i="17055"/>
  <c r="AO97" i="17055"/>
  <c r="AP97" i="17055"/>
  <c r="A98" i="17055"/>
  <c r="AF98" i="17055"/>
  <c r="AG98" i="17055"/>
  <c r="AH98" i="17055"/>
  <c r="AI98" i="17055"/>
  <c r="AJ98" i="17055"/>
  <c r="AK98" i="17055"/>
  <c r="AL98" i="17055"/>
  <c r="AM98" i="17055"/>
  <c r="AN98" i="17055"/>
  <c r="AO98" i="17055"/>
  <c r="AP98" i="17055"/>
  <c r="A99" i="17055"/>
  <c r="AF99" i="17055"/>
  <c r="AG99" i="17055"/>
  <c r="AH99" i="17055"/>
  <c r="AI99" i="17055"/>
  <c r="AJ99" i="17055"/>
  <c r="AK99" i="17055"/>
  <c r="AL99" i="17055"/>
  <c r="AM99" i="17055"/>
  <c r="AN99" i="17055"/>
  <c r="AO99" i="17055"/>
  <c r="AP99" i="17055"/>
  <c r="A102" i="17055"/>
  <c r="A103" i="17055"/>
  <c r="A104" i="17055"/>
  <c r="A109" i="17055"/>
  <c r="AR109" i="17055"/>
  <c r="A110" i="17055"/>
  <c r="AR110" i="17055"/>
  <c r="A111" i="17055"/>
  <c r="A112" i="17055"/>
  <c r="AR112" i="17055"/>
  <c r="A113" i="17055"/>
  <c r="A114" i="17055"/>
  <c r="AR114" i="17055"/>
  <c r="A115" i="17055"/>
  <c r="A116" i="17055"/>
  <c r="AR116" i="17055"/>
  <c r="A121" i="17055"/>
  <c r="A122" i="17055"/>
  <c r="A123" i="17055"/>
  <c r="A124" i="17055"/>
  <c r="A125" i="17055"/>
  <c r="A126" i="17055"/>
  <c r="A127" i="17055"/>
  <c r="A128" i="17055"/>
  <c r="A132" i="17055"/>
  <c r="A133" i="17055"/>
  <c r="A134" i="17055"/>
  <c r="A135" i="17055"/>
  <c r="A136" i="17055"/>
  <c r="A137" i="17055"/>
  <c r="A138" i="17055"/>
  <c r="A139" i="17055"/>
  <c r="A143" i="17055"/>
  <c r="D143" i="17055"/>
  <c r="E143" i="17055"/>
  <c r="F143" i="17055"/>
  <c r="G143" i="17055"/>
  <c r="A144" i="17055"/>
  <c r="C144" i="17055"/>
  <c r="A145" i="17055"/>
  <c r="C145" i="17055"/>
  <c r="E145" i="17055"/>
  <c r="C146" i="17055"/>
  <c r="O155" i="17055"/>
  <c r="P155" i="17055"/>
  <c r="P157" i="17055"/>
  <c r="C195" i="17055"/>
  <c r="D195" i="17055" s="1"/>
  <c r="E195" i="17055" s="1"/>
  <c r="F195" i="17055" s="1"/>
  <c r="G195" i="17055" s="1"/>
  <c r="H195" i="17055" s="1"/>
  <c r="I195" i="17055" s="1"/>
  <c r="J195" i="17055" s="1"/>
  <c r="K195" i="17055" s="1"/>
  <c r="L195" i="17055" s="1"/>
  <c r="M195" i="17055" s="1"/>
  <c r="N195" i="17055" s="1"/>
  <c r="O195" i="17055" s="1"/>
  <c r="P195" i="17055" s="1"/>
  <c r="Q195" i="17055" s="1"/>
  <c r="R195" i="17055"/>
  <c r="S195" i="17055" s="1"/>
  <c r="T195" i="17055" s="1"/>
  <c r="U195" i="17055" s="1"/>
  <c r="V195" i="17055" s="1"/>
  <c r="W195" i="17055" s="1"/>
  <c r="X195" i="17055" s="1"/>
  <c r="Y195" i="17055"/>
  <c r="Z195" i="17055" s="1"/>
  <c r="AA195" i="17055" s="1"/>
  <c r="AB195" i="17055" s="1"/>
  <c r="AC195" i="17055" s="1"/>
  <c r="AD195" i="17055" s="1"/>
  <c r="AE195" i="17055" s="1"/>
  <c r="AF195" i="17055" s="1"/>
  <c r="AG195" i="17055" s="1"/>
  <c r="AH195" i="17055" s="1"/>
  <c r="AI195" i="17055" s="1"/>
  <c r="AJ195" i="17055" s="1"/>
  <c r="AK195" i="17055" s="1"/>
  <c r="AL195" i="17055" s="1"/>
  <c r="AM195" i="17055" s="1"/>
  <c r="AN195" i="17055" s="1"/>
  <c r="AO195" i="17055" s="1"/>
  <c r="AP195" i="17055" s="1"/>
  <c r="D199" i="17055"/>
  <c r="E199" i="17055" s="1"/>
  <c r="F199" i="17055" s="1"/>
  <c r="G199" i="17055"/>
  <c r="H199" i="17055" s="1"/>
  <c r="I199" i="17055" s="1"/>
  <c r="J199" i="17055" s="1"/>
  <c r="K199" i="17055" s="1"/>
  <c r="L199" i="17055" s="1"/>
  <c r="M199" i="17055" s="1"/>
  <c r="N199" i="17055" s="1"/>
  <c r="O199" i="17055" s="1"/>
  <c r="P199" i="17055" s="1"/>
  <c r="Q199" i="17055" s="1"/>
  <c r="R199" i="17055" s="1"/>
  <c r="S199" i="17055" s="1"/>
  <c r="T199" i="17055" s="1"/>
  <c r="U199" i="17055" s="1"/>
  <c r="V199" i="17055" s="1"/>
  <c r="W199" i="17055" s="1"/>
  <c r="X199" i="17055" s="1"/>
  <c r="Y199" i="17055" s="1"/>
  <c r="Z199" i="17055"/>
  <c r="AA199" i="17055" s="1"/>
  <c r="AB199" i="17055" s="1"/>
  <c r="AC199" i="17055" s="1"/>
  <c r="AD199" i="17055" s="1"/>
  <c r="AE199" i="17055" s="1"/>
  <c r="AF199" i="17055" s="1"/>
  <c r="AG199" i="17055" s="1"/>
  <c r="AH199" i="17055" s="1"/>
  <c r="AI199" i="17055" s="1"/>
  <c r="AJ199" i="17055" s="1"/>
  <c r="AK199" i="17055" s="1"/>
  <c r="AL199" i="17055" s="1"/>
  <c r="AM199" i="17055"/>
  <c r="AN199" i="17055" s="1"/>
  <c r="AO199" i="17055" s="1"/>
  <c r="AP199" i="17055" s="1"/>
  <c r="A1" i="17056"/>
  <c r="A2" i="17056"/>
  <c r="A23" i="17056"/>
  <c r="A24" i="17056"/>
  <c r="A77" i="17056" s="1"/>
  <c r="B24" i="17056"/>
  <c r="C24" i="17056"/>
  <c r="D24" i="17056"/>
  <c r="E24" i="17056"/>
  <c r="E77" i="17056" s="1"/>
  <c r="F24" i="17056"/>
  <c r="G24" i="17056"/>
  <c r="H24" i="17056"/>
  <c r="I24" i="17056"/>
  <c r="I77" i="17056" s="1"/>
  <c r="J24" i="17056"/>
  <c r="K24" i="17056"/>
  <c r="L24" i="17056"/>
  <c r="M24" i="17056"/>
  <c r="M77" i="17056" s="1"/>
  <c r="N24" i="17056"/>
  <c r="O24" i="17056"/>
  <c r="P24" i="17056"/>
  <c r="Q24" i="17056"/>
  <c r="Q77" i="17056" s="1"/>
  <c r="R24" i="17056"/>
  <c r="S24" i="17056"/>
  <c r="T24" i="17056"/>
  <c r="U24" i="17056"/>
  <c r="U77" i="17056" s="1"/>
  <c r="V24" i="17056"/>
  <c r="W24" i="17056"/>
  <c r="X24" i="17056"/>
  <c r="Y24" i="17056"/>
  <c r="Y77" i="17056" s="1"/>
  <c r="Z24" i="17056"/>
  <c r="AA24" i="17056"/>
  <c r="AB24" i="17056"/>
  <c r="AC24" i="17056"/>
  <c r="AC77" i="17056" s="1"/>
  <c r="AD24" i="17056"/>
  <c r="AE24" i="17056"/>
  <c r="AF24" i="17056"/>
  <c r="AG24" i="17056"/>
  <c r="AG77" i="17056" s="1"/>
  <c r="AH24" i="17056"/>
  <c r="AI24" i="17056"/>
  <c r="AJ24" i="17056"/>
  <c r="AK24" i="17056"/>
  <c r="AK77" i="17056" s="1"/>
  <c r="AL24" i="17056"/>
  <c r="AM24" i="17056"/>
  <c r="AN24" i="17056"/>
  <c r="AO24" i="17056"/>
  <c r="AO77" i="17056" s="1"/>
  <c r="AP24" i="17056"/>
  <c r="A25" i="17056"/>
  <c r="B25" i="17056"/>
  <c r="C25" i="17056"/>
  <c r="C78" i="17056" s="1"/>
  <c r="D25" i="17056"/>
  <c r="E25" i="17056"/>
  <c r="F25" i="17056"/>
  <c r="G25" i="17056"/>
  <c r="G78" i="17056" s="1"/>
  <c r="H25" i="17056"/>
  <c r="I25" i="17056"/>
  <c r="J25" i="17056"/>
  <c r="K25" i="17056"/>
  <c r="K78" i="17056" s="1"/>
  <c r="L25" i="17056"/>
  <c r="M25" i="17056"/>
  <c r="N25" i="17056"/>
  <c r="O25" i="17056"/>
  <c r="O78" i="17056" s="1"/>
  <c r="P25" i="17056"/>
  <c r="Q25" i="17056"/>
  <c r="R25" i="17056"/>
  <c r="S25" i="17056"/>
  <c r="S78" i="17056" s="1"/>
  <c r="T25" i="17056"/>
  <c r="U25" i="17056"/>
  <c r="V25" i="17056"/>
  <c r="W25" i="17056"/>
  <c r="W78" i="17056" s="1"/>
  <c r="X25" i="17056"/>
  <c r="Y25" i="17056"/>
  <c r="Z25" i="17056"/>
  <c r="AA25" i="17056"/>
  <c r="AA78" i="17056" s="1"/>
  <c r="AB25" i="17056"/>
  <c r="AC25" i="17056"/>
  <c r="AD25" i="17056"/>
  <c r="AE25" i="17056"/>
  <c r="AE78" i="17056" s="1"/>
  <c r="AF25" i="17056"/>
  <c r="AG25" i="17056"/>
  <c r="AH25" i="17056"/>
  <c r="AI25" i="17056"/>
  <c r="AI78" i="17056" s="1"/>
  <c r="AJ25" i="17056"/>
  <c r="AK25" i="17056"/>
  <c r="AL25" i="17056"/>
  <c r="AM25" i="17056"/>
  <c r="AM78" i="17056" s="1"/>
  <c r="AN25" i="17056"/>
  <c r="AO25" i="17056"/>
  <c r="AP25" i="17056"/>
  <c r="AP45" i="17056"/>
  <c r="AP97" i="17056" s="1"/>
  <c r="A50" i="17056"/>
  <c r="A51" i="17056"/>
  <c r="A52" i="17056"/>
  <c r="A53" i="17056"/>
  <c r="A54" i="17056"/>
  <c r="A55" i="17056"/>
  <c r="A56" i="17056"/>
  <c r="A57" i="17056"/>
  <c r="A61" i="17056"/>
  <c r="K62" i="17056"/>
  <c r="L62" i="17056"/>
  <c r="A63" i="17056"/>
  <c r="L63" i="17056"/>
  <c r="A68" i="17056"/>
  <c r="B68" i="17056"/>
  <c r="C68" i="17056"/>
  <c r="D68" i="17056"/>
  <c r="E68" i="17056"/>
  <c r="F68" i="17056"/>
  <c r="G68" i="17056"/>
  <c r="H68" i="17056"/>
  <c r="I68" i="17056"/>
  <c r="J68" i="17056"/>
  <c r="K68" i="17056"/>
  <c r="L68" i="17056"/>
  <c r="M68" i="17056"/>
  <c r="N68" i="17056"/>
  <c r="O68" i="17056"/>
  <c r="P68" i="17056"/>
  <c r="Q68" i="17056"/>
  <c r="R68" i="17056"/>
  <c r="S68" i="17056"/>
  <c r="T68" i="17056"/>
  <c r="U68" i="17056"/>
  <c r="V68" i="17056"/>
  <c r="W68" i="17056"/>
  <c r="X68" i="17056"/>
  <c r="Y68" i="17056"/>
  <c r="Z68" i="17056"/>
  <c r="AA68" i="17056"/>
  <c r="AB68" i="17056"/>
  <c r="AC68" i="17056"/>
  <c r="AD68" i="17056"/>
  <c r="AE68" i="17056"/>
  <c r="AF68" i="17056"/>
  <c r="AG68" i="17056"/>
  <c r="AH68" i="17056"/>
  <c r="AI68" i="17056"/>
  <c r="AJ68" i="17056"/>
  <c r="AK68" i="17056"/>
  <c r="AL68" i="17056"/>
  <c r="AM68" i="17056"/>
  <c r="AN68" i="17056"/>
  <c r="AO68" i="17056"/>
  <c r="AP68" i="17056"/>
  <c r="A69" i="17056"/>
  <c r="B69" i="17056"/>
  <c r="C69" i="17056"/>
  <c r="D69" i="17056"/>
  <c r="E69" i="17056"/>
  <c r="F69" i="17056"/>
  <c r="G69" i="17056"/>
  <c r="H69" i="17056"/>
  <c r="I69" i="17056"/>
  <c r="J69" i="17056"/>
  <c r="K69" i="17056"/>
  <c r="L69" i="17056"/>
  <c r="M69" i="17056"/>
  <c r="N69" i="17056"/>
  <c r="O69" i="17056"/>
  <c r="P69" i="17056"/>
  <c r="Q69" i="17056"/>
  <c r="R69" i="17056"/>
  <c r="S69" i="17056"/>
  <c r="T69" i="17056"/>
  <c r="U69" i="17056"/>
  <c r="V69" i="17056"/>
  <c r="W69" i="17056"/>
  <c r="X69" i="17056"/>
  <c r="Y69" i="17056"/>
  <c r="Z69" i="17056"/>
  <c r="AA69" i="17056"/>
  <c r="AB69" i="17056"/>
  <c r="AC69" i="17056"/>
  <c r="AD69" i="17056"/>
  <c r="AE69" i="17056"/>
  <c r="AF69" i="17056"/>
  <c r="AG69" i="17056"/>
  <c r="AH69" i="17056"/>
  <c r="AI69" i="17056"/>
  <c r="AJ69" i="17056"/>
  <c r="AK69" i="17056"/>
  <c r="AL69" i="17056"/>
  <c r="AM69" i="17056"/>
  <c r="AN69" i="17056"/>
  <c r="AO69" i="17056"/>
  <c r="AP69" i="17056"/>
  <c r="A70" i="17056"/>
  <c r="B70" i="17056"/>
  <c r="C70" i="17056"/>
  <c r="D70" i="17056"/>
  <c r="E70" i="17056"/>
  <c r="F70" i="17056"/>
  <c r="G70" i="17056"/>
  <c r="H70" i="17056"/>
  <c r="I70" i="17056"/>
  <c r="J70" i="17056"/>
  <c r="K70" i="17056"/>
  <c r="L70" i="17056"/>
  <c r="M70" i="17056"/>
  <c r="N70" i="17056"/>
  <c r="O70" i="17056"/>
  <c r="P70" i="17056"/>
  <c r="Q70" i="17056"/>
  <c r="R70" i="17056"/>
  <c r="S70" i="17056"/>
  <c r="T70" i="17056"/>
  <c r="U70" i="17056"/>
  <c r="V70" i="17056"/>
  <c r="W70" i="17056"/>
  <c r="X70" i="17056"/>
  <c r="Y70" i="17056"/>
  <c r="Z70" i="17056"/>
  <c r="AA70" i="17056"/>
  <c r="AB70" i="17056"/>
  <c r="AC70" i="17056"/>
  <c r="AD70" i="17056"/>
  <c r="AE70" i="17056"/>
  <c r="AF70" i="17056"/>
  <c r="AG70" i="17056"/>
  <c r="AH70" i="17056"/>
  <c r="AI70" i="17056"/>
  <c r="AJ70" i="17056"/>
  <c r="AK70" i="17056"/>
  <c r="AL70" i="17056"/>
  <c r="AM70" i="17056"/>
  <c r="AN70" i="17056"/>
  <c r="AO70" i="17056"/>
  <c r="AP70" i="17056"/>
  <c r="A71" i="17056"/>
  <c r="B71" i="17056"/>
  <c r="C71" i="17056"/>
  <c r="D71" i="17056"/>
  <c r="E71" i="17056"/>
  <c r="F71" i="17056"/>
  <c r="G71" i="17056"/>
  <c r="H71" i="17056"/>
  <c r="I71" i="17056"/>
  <c r="J71" i="17056"/>
  <c r="K71" i="17056"/>
  <c r="L71" i="17056"/>
  <c r="M71" i="17056"/>
  <c r="N71" i="17056"/>
  <c r="O71" i="17056"/>
  <c r="P71" i="17056"/>
  <c r="Q71" i="17056"/>
  <c r="R71" i="17056"/>
  <c r="S71" i="17056"/>
  <c r="T71" i="17056"/>
  <c r="U71" i="17056"/>
  <c r="V71" i="17056"/>
  <c r="W71" i="17056"/>
  <c r="X71" i="17056"/>
  <c r="Y71" i="17056"/>
  <c r="Z71" i="17056"/>
  <c r="AA71" i="17056"/>
  <c r="AB71" i="17056"/>
  <c r="AC71" i="17056"/>
  <c r="AD71" i="17056"/>
  <c r="AE71" i="17056"/>
  <c r="AF71" i="17056"/>
  <c r="AG71" i="17056"/>
  <c r="AH71" i="17056"/>
  <c r="AI71" i="17056"/>
  <c r="AJ71" i="17056"/>
  <c r="AK71" i="17056"/>
  <c r="AL71" i="17056"/>
  <c r="AM71" i="17056"/>
  <c r="AN71" i="17056"/>
  <c r="AO71" i="17056"/>
  <c r="AP71" i="17056"/>
  <c r="A72" i="17056"/>
  <c r="B72" i="17056"/>
  <c r="C72" i="17056"/>
  <c r="D72" i="17056"/>
  <c r="E72" i="17056"/>
  <c r="F72" i="17056"/>
  <c r="G72" i="17056"/>
  <c r="H72" i="17056"/>
  <c r="I72" i="17056"/>
  <c r="J72" i="17056"/>
  <c r="K72" i="17056"/>
  <c r="L72" i="17056"/>
  <c r="M72" i="17056"/>
  <c r="N72" i="17056"/>
  <c r="O72" i="17056"/>
  <c r="P72" i="17056"/>
  <c r="Q72" i="17056"/>
  <c r="R72" i="17056"/>
  <c r="S72" i="17056"/>
  <c r="T72" i="17056"/>
  <c r="U72" i="17056"/>
  <c r="V72" i="17056"/>
  <c r="W72" i="17056"/>
  <c r="X72" i="17056"/>
  <c r="Y72" i="17056"/>
  <c r="Z72" i="17056"/>
  <c r="AA72" i="17056"/>
  <c r="AB72" i="17056"/>
  <c r="AC72" i="17056"/>
  <c r="AD72" i="17056"/>
  <c r="AE72" i="17056"/>
  <c r="AF72" i="17056"/>
  <c r="AG72" i="17056"/>
  <c r="AH72" i="17056"/>
  <c r="AI72" i="17056"/>
  <c r="AJ72" i="17056"/>
  <c r="AK72" i="17056"/>
  <c r="AL72" i="17056"/>
  <c r="AM72" i="17056"/>
  <c r="AN72" i="17056"/>
  <c r="AO72" i="17056"/>
  <c r="AP72" i="17056"/>
  <c r="A73" i="17056"/>
  <c r="B73" i="17056"/>
  <c r="C73" i="17056"/>
  <c r="D73" i="17056"/>
  <c r="E73" i="17056"/>
  <c r="F73" i="17056"/>
  <c r="G73" i="17056"/>
  <c r="H73" i="17056"/>
  <c r="I73" i="17056"/>
  <c r="J73" i="17056"/>
  <c r="K73" i="17056"/>
  <c r="L73" i="17056"/>
  <c r="M73" i="17056"/>
  <c r="N73" i="17056"/>
  <c r="O73" i="17056"/>
  <c r="P73" i="17056"/>
  <c r="Q73" i="17056"/>
  <c r="R73" i="17056"/>
  <c r="S73" i="17056"/>
  <c r="T73" i="17056"/>
  <c r="U73" i="17056"/>
  <c r="V73" i="17056"/>
  <c r="W73" i="17056"/>
  <c r="X73" i="17056"/>
  <c r="Y73" i="17056"/>
  <c r="Z73" i="17056"/>
  <c r="AA73" i="17056"/>
  <c r="AB73" i="17056"/>
  <c r="AC73" i="17056"/>
  <c r="AD73" i="17056"/>
  <c r="AE73" i="17056"/>
  <c r="AF73" i="17056"/>
  <c r="AG73" i="17056"/>
  <c r="AH73" i="17056"/>
  <c r="AI73" i="17056"/>
  <c r="AJ73" i="17056"/>
  <c r="AK73" i="17056"/>
  <c r="AL73" i="17056"/>
  <c r="AM73" i="17056"/>
  <c r="AN73" i="17056"/>
  <c r="AO73" i="17056"/>
  <c r="AP73" i="17056"/>
  <c r="A74" i="17056"/>
  <c r="B74" i="17056"/>
  <c r="C75" i="17056"/>
  <c r="C74" i="17056" s="1"/>
  <c r="D74" i="17056"/>
  <c r="E74" i="17056"/>
  <c r="F74" i="17056"/>
  <c r="G74" i="17056"/>
  <c r="H74" i="17056"/>
  <c r="I74" i="17056"/>
  <c r="J74" i="17056"/>
  <c r="K74" i="17056"/>
  <c r="L74" i="17056"/>
  <c r="M74" i="17056"/>
  <c r="N74" i="17056"/>
  <c r="O74" i="17056"/>
  <c r="P74" i="17056"/>
  <c r="Q74" i="17056"/>
  <c r="R74" i="17056"/>
  <c r="S74" i="17056"/>
  <c r="T74" i="17056"/>
  <c r="U74" i="17056"/>
  <c r="V74" i="17056"/>
  <c r="W74" i="17056"/>
  <c r="X74" i="17056"/>
  <c r="Y74" i="17056"/>
  <c r="Z74" i="17056"/>
  <c r="AA74" i="17056"/>
  <c r="AB74" i="17056"/>
  <c r="AC74" i="17056"/>
  <c r="AD74" i="17056"/>
  <c r="AE74" i="17056"/>
  <c r="AF74" i="17056"/>
  <c r="AG74" i="17056"/>
  <c r="AH74" i="17056"/>
  <c r="AI74" i="17056"/>
  <c r="AJ74" i="17056"/>
  <c r="AK74" i="17056"/>
  <c r="AL74" i="17056"/>
  <c r="AM74" i="17056"/>
  <c r="AN74" i="17056"/>
  <c r="AO74" i="17056"/>
  <c r="AP74" i="17056"/>
  <c r="A75" i="17056"/>
  <c r="B75" i="17056"/>
  <c r="D75" i="17056"/>
  <c r="E75" i="17056"/>
  <c r="F75" i="17056"/>
  <c r="G75" i="17056"/>
  <c r="H75" i="17056"/>
  <c r="I75" i="17056"/>
  <c r="J75" i="17056"/>
  <c r="K75" i="17056"/>
  <c r="L75" i="17056"/>
  <c r="M75" i="17056"/>
  <c r="N75" i="17056"/>
  <c r="O75" i="17056"/>
  <c r="P75" i="17056"/>
  <c r="Q75" i="17056"/>
  <c r="R75" i="17056"/>
  <c r="S75" i="17056"/>
  <c r="T75" i="17056"/>
  <c r="U75" i="17056"/>
  <c r="V75" i="17056"/>
  <c r="W75" i="17056"/>
  <c r="X75" i="17056"/>
  <c r="Y75" i="17056"/>
  <c r="Z75" i="17056"/>
  <c r="AA75" i="17056"/>
  <c r="AB75" i="17056"/>
  <c r="AC75" i="17056"/>
  <c r="AD75" i="17056"/>
  <c r="AE75" i="17056"/>
  <c r="AF75" i="17056"/>
  <c r="AG75" i="17056"/>
  <c r="AH75" i="17056"/>
  <c r="AI75" i="17056"/>
  <c r="AJ75" i="17056"/>
  <c r="AK75" i="17056"/>
  <c r="AL75" i="17056"/>
  <c r="AM75" i="17056"/>
  <c r="AN75" i="17056"/>
  <c r="AO75" i="17056"/>
  <c r="AP75" i="17056"/>
  <c r="A76" i="17056"/>
  <c r="B76" i="17056"/>
  <c r="C76" i="17056"/>
  <c r="D76" i="17056"/>
  <c r="E76" i="17056"/>
  <c r="F76" i="17056"/>
  <c r="G76" i="17056"/>
  <c r="H76" i="17056"/>
  <c r="I76" i="17056"/>
  <c r="J76" i="17056"/>
  <c r="K76" i="17056"/>
  <c r="L76" i="17056"/>
  <c r="M76" i="17056"/>
  <c r="N76" i="17056"/>
  <c r="O76" i="17056"/>
  <c r="P76" i="17056"/>
  <c r="Q76" i="17056"/>
  <c r="R76" i="17056"/>
  <c r="S76" i="17056"/>
  <c r="T76" i="17056"/>
  <c r="U76" i="17056"/>
  <c r="V76" i="17056"/>
  <c r="W76" i="17056"/>
  <c r="X76" i="17056"/>
  <c r="Y76" i="17056"/>
  <c r="Z76" i="17056"/>
  <c r="AA76" i="17056"/>
  <c r="AB76" i="17056"/>
  <c r="AD76" i="17056"/>
  <c r="AE76" i="17056"/>
  <c r="AF76" i="17056"/>
  <c r="AG76" i="17056"/>
  <c r="AH76" i="17056"/>
  <c r="AI76" i="17056"/>
  <c r="AJ76" i="17056"/>
  <c r="AK76" i="17056"/>
  <c r="AL76" i="17056"/>
  <c r="AM76" i="17056"/>
  <c r="AN76" i="17056"/>
  <c r="AP76" i="17056"/>
  <c r="B77" i="17056"/>
  <c r="C77" i="17056"/>
  <c r="D77" i="17056"/>
  <c r="F77" i="17056"/>
  <c r="G77" i="17056"/>
  <c r="H77" i="17056"/>
  <c r="J77" i="17056"/>
  <c r="K77" i="17056"/>
  <c r="L77" i="17056"/>
  <c r="N77" i="17056"/>
  <c r="O77" i="17056"/>
  <c r="P77" i="17056"/>
  <c r="R77" i="17056"/>
  <c r="S77" i="17056"/>
  <c r="T77" i="17056"/>
  <c r="V77" i="17056"/>
  <c r="W77" i="17056"/>
  <c r="X77" i="17056"/>
  <c r="Z77" i="17056"/>
  <c r="AA77" i="17056"/>
  <c r="AB77" i="17056"/>
  <c r="AD77" i="17056"/>
  <c r="AE77" i="17056"/>
  <c r="AF77" i="17056"/>
  <c r="AH77" i="17056"/>
  <c r="AI77" i="17056"/>
  <c r="AJ77" i="17056"/>
  <c r="AL77" i="17056"/>
  <c r="AM77" i="17056"/>
  <c r="AN77" i="17056"/>
  <c r="AP77" i="17056"/>
  <c r="A78" i="17056"/>
  <c r="B78" i="17056"/>
  <c r="D78" i="17056"/>
  <c r="E78" i="17056"/>
  <c r="F78" i="17056"/>
  <c r="H78" i="17056"/>
  <c r="I78" i="17056"/>
  <c r="J78" i="17056"/>
  <c r="L78" i="17056"/>
  <c r="M78" i="17056"/>
  <c r="N78" i="17056"/>
  <c r="P78" i="17056"/>
  <c r="Q78" i="17056"/>
  <c r="R78" i="17056"/>
  <c r="T78" i="17056"/>
  <c r="U78" i="17056"/>
  <c r="V78" i="17056"/>
  <c r="X78" i="17056"/>
  <c r="Y78" i="17056"/>
  <c r="Z78" i="17056"/>
  <c r="AB78" i="17056"/>
  <c r="AC78" i="17056"/>
  <c r="AD78" i="17056"/>
  <c r="AF78" i="17056"/>
  <c r="AG78" i="17056"/>
  <c r="AH78" i="17056"/>
  <c r="AJ78" i="17056"/>
  <c r="AK78" i="17056"/>
  <c r="AL78" i="17056"/>
  <c r="AN78" i="17056"/>
  <c r="AO78" i="17056"/>
  <c r="AP78" i="17056"/>
  <c r="A81" i="17056"/>
  <c r="A82" i="17056"/>
  <c r="B82" i="17056"/>
  <c r="C82" i="17056"/>
  <c r="D82" i="17056"/>
  <c r="E82" i="17056"/>
  <c r="F82" i="17056"/>
  <c r="G82" i="17056"/>
  <c r="H82" i="17056"/>
  <c r="I82" i="17056"/>
  <c r="J82" i="17056"/>
  <c r="K82" i="17056"/>
  <c r="L82" i="17056"/>
  <c r="M82" i="17056"/>
  <c r="N82" i="17056"/>
  <c r="O82" i="17056"/>
  <c r="P82" i="17056"/>
  <c r="Q82" i="17056"/>
  <c r="R82" i="17056"/>
  <c r="S82" i="17056"/>
  <c r="T82" i="17056"/>
  <c r="U82" i="17056"/>
  <c r="V82" i="17056"/>
  <c r="W82" i="17056"/>
  <c r="X82" i="17056"/>
  <c r="Y82" i="17056"/>
  <c r="Z82" i="17056"/>
  <c r="AA82" i="17056"/>
  <c r="AB82" i="17056"/>
  <c r="AC82" i="17056"/>
  <c r="AD82" i="17056"/>
  <c r="AE82" i="17056"/>
  <c r="AF82" i="17056"/>
  <c r="AG82" i="17056"/>
  <c r="AH82" i="17056"/>
  <c r="AI82" i="17056"/>
  <c r="AJ82" i="17056"/>
  <c r="AK82" i="17056"/>
  <c r="AL82" i="17056"/>
  <c r="AM82" i="17056"/>
  <c r="AN82" i="17056"/>
  <c r="AO82" i="17056"/>
  <c r="AP82" i="17056"/>
  <c r="A83" i="17056"/>
  <c r="B83" i="17056"/>
  <c r="C83" i="17056"/>
  <c r="D83" i="17056"/>
  <c r="E83" i="17056"/>
  <c r="F83" i="17056"/>
  <c r="G83" i="17056"/>
  <c r="H83" i="17056"/>
  <c r="I83" i="17056"/>
  <c r="J83" i="17056"/>
  <c r="K83" i="17056"/>
  <c r="L83" i="17056"/>
  <c r="M83" i="17056"/>
  <c r="N83" i="17056"/>
  <c r="O83" i="17056"/>
  <c r="P83" i="17056"/>
  <c r="Q83" i="17056"/>
  <c r="R83" i="17056"/>
  <c r="S83" i="17056"/>
  <c r="T83" i="17056"/>
  <c r="U83" i="17056"/>
  <c r="V83" i="17056"/>
  <c r="W83" i="17056"/>
  <c r="X83" i="17056"/>
  <c r="Y83" i="17056"/>
  <c r="Z83" i="17056"/>
  <c r="AA83" i="17056"/>
  <c r="AB83" i="17056"/>
  <c r="AC83" i="17056"/>
  <c r="AD83" i="17056"/>
  <c r="AE83" i="17056"/>
  <c r="AF83" i="17056"/>
  <c r="AG83" i="17056"/>
  <c r="AH83" i="17056"/>
  <c r="AI83" i="17056"/>
  <c r="AJ83" i="17056"/>
  <c r="AK83" i="17056"/>
  <c r="AL83" i="17056"/>
  <c r="AM83" i="17056"/>
  <c r="AN83" i="17056"/>
  <c r="AO83" i="17056"/>
  <c r="AP83" i="17056"/>
  <c r="A84" i="17056"/>
  <c r="B84" i="17056"/>
  <c r="C84" i="17056"/>
  <c r="D84" i="17056"/>
  <c r="E84" i="17056"/>
  <c r="F84" i="17056"/>
  <c r="G84" i="17056"/>
  <c r="H84" i="17056"/>
  <c r="I84" i="17056"/>
  <c r="J84" i="17056"/>
  <c r="K84" i="17056"/>
  <c r="L84" i="17056"/>
  <c r="M84" i="17056"/>
  <c r="N84" i="17056"/>
  <c r="O84" i="17056"/>
  <c r="P84" i="17056"/>
  <c r="Q84" i="17056"/>
  <c r="R84" i="17056"/>
  <c r="S84" i="17056"/>
  <c r="T84" i="17056"/>
  <c r="U84" i="17056"/>
  <c r="V84" i="17056"/>
  <c r="W84" i="17056"/>
  <c r="X84" i="17056"/>
  <c r="Y84" i="17056"/>
  <c r="Z84" i="17056"/>
  <c r="AA84" i="17056"/>
  <c r="AB84" i="17056"/>
  <c r="AC84" i="17056"/>
  <c r="AD84" i="17056"/>
  <c r="AE84" i="17056"/>
  <c r="AF84" i="17056"/>
  <c r="AG84" i="17056"/>
  <c r="AH84" i="17056"/>
  <c r="AI84" i="17056"/>
  <c r="AJ84" i="17056"/>
  <c r="AK84" i="17056"/>
  <c r="AL84" i="17056"/>
  <c r="AM84" i="17056"/>
  <c r="AN84" i="17056"/>
  <c r="AO84" i="17056"/>
  <c r="AP84" i="17056"/>
  <c r="A85" i="17056"/>
  <c r="A86" i="17056"/>
  <c r="B86" i="17056"/>
  <c r="C86" i="17056"/>
  <c r="D86" i="17056"/>
  <c r="E86" i="17056"/>
  <c r="F86" i="17056"/>
  <c r="G86" i="17056"/>
  <c r="H86" i="17056"/>
  <c r="I86" i="17056"/>
  <c r="J86" i="17056"/>
  <c r="K86" i="17056"/>
  <c r="L86" i="17056"/>
  <c r="M86" i="17056"/>
  <c r="N86" i="17056"/>
  <c r="O86" i="17056"/>
  <c r="P86" i="17056"/>
  <c r="Q86" i="17056"/>
  <c r="R86" i="17056"/>
  <c r="S86" i="17056"/>
  <c r="T86" i="17056"/>
  <c r="U86" i="17056"/>
  <c r="V86" i="17056"/>
  <c r="W86" i="17056"/>
  <c r="X86" i="17056"/>
  <c r="Y86" i="17056"/>
  <c r="Z86" i="17056"/>
  <c r="AA86" i="17056"/>
  <c r="AB86" i="17056"/>
  <c r="AC86" i="17056"/>
  <c r="AD86" i="17056"/>
  <c r="AE86" i="17056"/>
  <c r="AF86" i="17056"/>
  <c r="AG86" i="17056"/>
  <c r="AH86" i="17056"/>
  <c r="AI86" i="17056"/>
  <c r="AJ86" i="17056"/>
  <c r="AK86" i="17056"/>
  <c r="AL86" i="17056"/>
  <c r="AM86" i="17056"/>
  <c r="AN86" i="17056"/>
  <c r="AO86" i="17056"/>
  <c r="AP86" i="17056"/>
  <c r="A87" i="17056"/>
  <c r="B87" i="17056"/>
  <c r="C87" i="17056"/>
  <c r="D87" i="17056"/>
  <c r="E87" i="17056"/>
  <c r="F87" i="17056"/>
  <c r="G87" i="17056"/>
  <c r="H87" i="17056"/>
  <c r="I87" i="17056"/>
  <c r="J87" i="17056"/>
  <c r="K87" i="17056"/>
  <c r="L87" i="17056"/>
  <c r="M87" i="17056"/>
  <c r="N87" i="17056"/>
  <c r="O87" i="17056"/>
  <c r="P87" i="17056"/>
  <c r="Q87" i="17056"/>
  <c r="R87" i="17056"/>
  <c r="S87" i="17056"/>
  <c r="T87" i="17056"/>
  <c r="U87" i="17056"/>
  <c r="V87" i="17056"/>
  <c r="W87" i="17056"/>
  <c r="X87" i="17056"/>
  <c r="Y87" i="17056"/>
  <c r="Z87" i="17056"/>
  <c r="AA87" i="17056"/>
  <c r="AB87" i="17056"/>
  <c r="AC87" i="17056"/>
  <c r="AD87" i="17056"/>
  <c r="AE87" i="17056"/>
  <c r="AF87" i="17056"/>
  <c r="AG87" i="17056"/>
  <c r="AH87" i="17056"/>
  <c r="AI87" i="17056"/>
  <c r="AJ87" i="17056"/>
  <c r="AK87" i="17056"/>
  <c r="AL87" i="17056"/>
  <c r="AM87" i="17056"/>
  <c r="AN87" i="17056"/>
  <c r="AO87" i="17056"/>
  <c r="AP87" i="17056"/>
  <c r="A88" i="17056"/>
  <c r="B88" i="17056"/>
  <c r="C88" i="17056"/>
  <c r="D88" i="17056"/>
  <c r="E88" i="17056"/>
  <c r="F88" i="17056"/>
  <c r="G88" i="17056"/>
  <c r="H88" i="17056"/>
  <c r="I88" i="17056"/>
  <c r="J88" i="17056"/>
  <c r="K88" i="17056"/>
  <c r="L88" i="17056"/>
  <c r="M88" i="17056"/>
  <c r="N88" i="17056"/>
  <c r="O88" i="17056"/>
  <c r="P88" i="17056"/>
  <c r="Q88" i="17056"/>
  <c r="R88" i="17056"/>
  <c r="S88" i="17056"/>
  <c r="T88" i="17056"/>
  <c r="U88" i="17056"/>
  <c r="V88" i="17056"/>
  <c r="W88" i="17056"/>
  <c r="X88" i="17056"/>
  <c r="Y88" i="17056"/>
  <c r="Z88" i="17056"/>
  <c r="AA88" i="17056"/>
  <c r="AB88" i="17056"/>
  <c r="AC88" i="17056"/>
  <c r="AD88" i="17056"/>
  <c r="AE88" i="17056"/>
  <c r="AF88" i="17056"/>
  <c r="AG88" i="17056"/>
  <c r="AH88" i="17056"/>
  <c r="AI88" i="17056"/>
  <c r="AJ88" i="17056"/>
  <c r="AK88" i="17056"/>
  <c r="AL88" i="17056"/>
  <c r="AM88" i="17056"/>
  <c r="AN88" i="17056"/>
  <c r="AO88" i="17056"/>
  <c r="AP88" i="17056"/>
  <c r="A92" i="17056"/>
  <c r="A93" i="17056"/>
  <c r="A94" i="17056"/>
  <c r="A95" i="17056"/>
  <c r="A96" i="17056"/>
  <c r="AF96" i="17056"/>
  <c r="AG96" i="17056"/>
  <c r="AH96" i="17056"/>
  <c r="AI96" i="17056"/>
  <c r="AJ96" i="17056"/>
  <c r="AK96" i="17056"/>
  <c r="AL96" i="17056"/>
  <c r="AM96" i="17056"/>
  <c r="AN96" i="17056"/>
  <c r="AO96" i="17056"/>
  <c r="AP96" i="17056"/>
  <c r="A97" i="17056"/>
  <c r="A98" i="17056"/>
  <c r="AF98" i="17056"/>
  <c r="AG98" i="17056"/>
  <c r="AH98" i="17056"/>
  <c r="AI98" i="17056"/>
  <c r="AJ98" i="17056"/>
  <c r="AK98" i="17056"/>
  <c r="AL98" i="17056"/>
  <c r="AM98" i="17056"/>
  <c r="AN98" i="17056"/>
  <c r="AO98" i="17056"/>
  <c r="AP98" i="17056"/>
  <c r="A99" i="17056"/>
  <c r="AF99" i="17056"/>
  <c r="AG99" i="17056"/>
  <c r="AH99" i="17056"/>
  <c r="AI99" i="17056"/>
  <c r="AJ99" i="17056"/>
  <c r="AK99" i="17056"/>
  <c r="AL99" i="17056"/>
  <c r="AM99" i="17056"/>
  <c r="AN99" i="17056"/>
  <c r="AO99" i="17056"/>
  <c r="AP99" i="17056"/>
  <c r="A102" i="17056"/>
  <c r="A104" i="17056"/>
  <c r="A109" i="17056"/>
  <c r="A110" i="17056"/>
  <c r="AR110" i="17056"/>
  <c r="A111" i="17056"/>
  <c r="AR111" i="17056"/>
  <c r="A112" i="17056"/>
  <c r="AR112" i="17056"/>
  <c r="A113" i="17056"/>
  <c r="A114" i="17056"/>
  <c r="AR114" i="17056"/>
  <c r="A115" i="17056"/>
  <c r="AR115" i="17056"/>
  <c r="A116" i="17056"/>
  <c r="AR116" i="17056"/>
  <c r="A121" i="17056"/>
  <c r="A122" i="17056"/>
  <c r="A123" i="17056"/>
  <c r="A124" i="17056"/>
  <c r="A125" i="17056"/>
  <c r="A126" i="17056"/>
  <c r="A127" i="17056"/>
  <c r="A128" i="17056"/>
  <c r="A132" i="17056"/>
  <c r="A133" i="17056"/>
  <c r="A134" i="17056"/>
  <c r="A135" i="17056"/>
  <c r="A136" i="17056"/>
  <c r="A137" i="17056"/>
  <c r="A138" i="17056"/>
  <c r="A139" i="17056"/>
  <c r="A143" i="17056"/>
  <c r="D143" i="17056"/>
  <c r="E143" i="17056"/>
  <c r="F143" i="17056"/>
  <c r="G143" i="17056"/>
  <c r="C144" i="17056"/>
  <c r="D144" i="17056"/>
  <c r="A145" i="17056"/>
  <c r="C145" i="17056"/>
  <c r="D145" i="17056"/>
  <c r="G145" i="17056"/>
  <c r="C146" i="17056"/>
  <c r="D146" i="17056"/>
  <c r="O155" i="17056"/>
  <c r="P155" i="17056"/>
  <c r="P157" i="17056"/>
  <c r="C200" i="17056"/>
  <c r="D200" i="17056" s="1"/>
  <c r="E200" i="17056" s="1"/>
  <c r="F200" i="17056"/>
  <c r="G200" i="17056" s="1"/>
  <c r="H200" i="17056" s="1"/>
  <c r="I200" i="17056" s="1"/>
  <c r="J200" i="17056" s="1"/>
  <c r="K200" i="17056" s="1"/>
  <c r="L200" i="17056" s="1"/>
  <c r="M200" i="17056" s="1"/>
  <c r="N200" i="17056" s="1"/>
  <c r="O200" i="17056" s="1"/>
  <c r="P200" i="17056" s="1"/>
  <c r="Q200" i="17056" s="1"/>
  <c r="R200" i="17056" s="1"/>
  <c r="S200" i="17056" s="1"/>
  <c r="T200" i="17056" s="1"/>
  <c r="U200" i="17056" s="1"/>
  <c r="V200" i="17056"/>
  <c r="W200" i="17056" s="1"/>
  <c r="X200" i="17056" s="1"/>
  <c r="Y200" i="17056" s="1"/>
  <c r="Z200" i="17056" s="1"/>
  <c r="AA200" i="17056" s="1"/>
  <c r="AB200" i="17056" s="1"/>
  <c r="AC200" i="17056" s="1"/>
  <c r="AD200" i="17056" s="1"/>
  <c r="AE200" i="17056" s="1"/>
  <c r="AF200" i="17056" s="1"/>
  <c r="AG200" i="17056" s="1"/>
  <c r="AH200" i="17056" s="1"/>
  <c r="AI200" i="17056" s="1"/>
  <c r="AJ200" i="17056" s="1"/>
  <c r="AK200" i="17056" s="1"/>
  <c r="AL200" i="17056" s="1"/>
  <c r="AM200" i="17056" s="1"/>
  <c r="AN200" i="17056" s="1"/>
  <c r="AO200" i="17056" s="1"/>
  <c r="AP200" i="17056" s="1"/>
  <c r="D204" i="17056"/>
  <c r="E204" i="17056" s="1"/>
  <c r="F204" i="17056" s="1"/>
  <c r="G204" i="17056"/>
  <c r="H204" i="17056"/>
  <c r="I204" i="17056" s="1"/>
  <c r="J204" i="17056" s="1"/>
  <c r="K204" i="17056" s="1"/>
  <c r="L204" i="17056" s="1"/>
  <c r="M204" i="17056" s="1"/>
  <c r="N204" i="17056" s="1"/>
  <c r="O204" i="17056" s="1"/>
  <c r="P204" i="17056" s="1"/>
  <c r="Q204" i="17056" s="1"/>
  <c r="R204" i="17056" s="1"/>
  <c r="S204" i="17056" s="1"/>
  <c r="T204" i="17056" s="1"/>
  <c r="U204" i="17056" s="1"/>
  <c r="V204" i="17056" s="1"/>
  <c r="W204" i="17056" s="1"/>
  <c r="X204" i="17056" s="1"/>
  <c r="Y204" i="17056" s="1"/>
  <c r="Z204" i="17056" s="1"/>
  <c r="AA204" i="17056" s="1"/>
  <c r="AB204" i="17056" s="1"/>
  <c r="AC204" i="17056" s="1"/>
  <c r="AD204" i="17056" s="1"/>
  <c r="AE204" i="17056" s="1"/>
  <c r="AF204" i="17056" s="1"/>
  <c r="AG204" i="17056" s="1"/>
  <c r="AH204" i="17056" s="1"/>
  <c r="AI204" i="17056" s="1"/>
  <c r="AJ204" i="17056" s="1"/>
  <c r="AK204" i="17056" s="1"/>
  <c r="AL204" i="17056" s="1"/>
  <c r="AM204" i="17056" s="1"/>
  <c r="AN204" i="17056" s="1"/>
  <c r="AO204" i="17056" s="1"/>
  <c r="AP204" i="17056" s="1"/>
  <c r="H3" i="17051"/>
  <c r="D40" i="17051"/>
  <c r="AS51" i="17051"/>
  <c r="E87" i="17051"/>
  <c r="H99" i="17051"/>
  <c r="E118" i="17051"/>
  <c r="F118" i="17051"/>
  <c r="G118" i="17051"/>
  <c r="H118" i="17051"/>
  <c r="I118" i="17051"/>
  <c r="J118" i="17051"/>
  <c r="K118" i="17051"/>
  <c r="L118" i="17051"/>
  <c r="M118" i="17051"/>
  <c r="N118" i="17051"/>
  <c r="O118" i="17051"/>
  <c r="P118" i="17051"/>
  <c r="Q118" i="17051"/>
  <c r="R118" i="17051"/>
  <c r="S118" i="17051"/>
  <c r="T118" i="17051"/>
  <c r="U118" i="17051"/>
  <c r="V118" i="17051"/>
  <c r="W118" i="17051"/>
  <c r="X118" i="17051"/>
  <c r="Y118" i="17051"/>
  <c r="Z118" i="17051"/>
  <c r="AA118" i="17051"/>
  <c r="AB118" i="17051"/>
  <c r="AC118" i="17051"/>
  <c r="AD118" i="17051"/>
  <c r="AE118" i="17051"/>
  <c r="AF118" i="17051"/>
  <c r="AG118" i="17051"/>
  <c r="AH118" i="17051"/>
  <c r="AI118" i="17051"/>
  <c r="AJ118" i="17051"/>
  <c r="AK118" i="17051"/>
  <c r="AL118" i="17051"/>
  <c r="AM118" i="17051"/>
  <c r="AN118" i="17051"/>
  <c r="AO118" i="17051"/>
  <c r="AP118" i="17051"/>
  <c r="AQ118" i="17051"/>
  <c r="AR118" i="17051"/>
  <c r="AS118" i="17051"/>
  <c r="F142" i="17051"/>
  <c r="E156" i="17051"/>
  <c r="F156" i="17051"/>
  <c r="F158" i="17051" s="1"/>
  <c r="G156" i="17051" s="1"/>
  <c r="G158" i="17051" s="1"/>
  <c r="H156" i="17051"/>
  <c r="H158" i="17051"/>
  <c r="I156" i="17051" s="1"/>
  <c r="I158" i="17051" s="1"/>
  <c r="J156" i="17051" s="1"/>
  <c r="J158" i="17051" s="1"/>
  <c r="K156" i="17051" s="1"/>
  <c r="K158" i="17051" s="1"/>
  <c r="L156" i="17051"/>
  <c r="L158" i="17051" s="1"/>
  <c r="M156" i="17051" s="1"/>
  <c r="M158" i="17051" s="1"/>
  <c r="N156" i="17051" s="1"/>
  <c r="N158" i="17051" s="1"/>
  <c r="O156" i="17051" s="1"/>
  <c r="O158" i="17051" s="1"/>
  <c r="P156" i="17051" s="1"/>
  <c r="P158" i="17051" s="1"/>
  <c r="Q156" i="17051" s="1"/>
  <c r="Q158" i="17051" s="1"/>
  <c r="R156" i="17051" s="1"/>
  <c r="R158" i="17051" s="1"/>
  <c r="S156" i="17051" s="1"/>
  <c r="S158" i="17051" s="1"/>
  <c r="T156" i="17051" s="1"/>
  <c r="T158" i="17051" s="1"/>
  <c r="U156" i="17051" s="1"/>
  <c r="U158" i="17051" s="1"/>
  <c r="V156" i="17051" s="1"/>
  <c r="V158" i="17051" s="1"/>
  <c r="W156" i="17051" s="1"/>
  <c r="W158" i="17051" s="1"/>
  <c r="X156" i="17051" s="1"/>
  <c r="X158" i="17051"/>
  <c r="Y156" i="17051" s="1"/>
  <c r="Y158" i="17051" s="1"/>
  <c r="Z156" i="17051" s="1"/>
  <c r="Z158" i="17051" s="1"/>
  <c r="AA156" i="17051" s="1"/>
  <c r="AA158" i="17051" s="1"/>
  <c r="AB156" i="17051"/>
  <c r="AB158" i="17051" s="1"/>
  <c r="AC156" i="17051" s="1"/>
  <c r="AC158" i="17051" s="1"/>
  <c r="AD156" i="17051" s="1"/>
  <c r="AD158" i="17051" s="1"/>
  <c r="AE156" i="17051" s="1"/>
  <c r="AE158" i="17051" s="1"/>
  <c r="AF156" i="17051" s="1"/>
  <c r="AF158" i="17051" s="1"/>
  <c r="AG156" i="17051" s="1"/>
  <c r="AG158" i="17051" s="1"/>
  <c r="AH156" i="17051" s="1"/>
  <c r="AH158" i="17051" s="1"/>
  <c r="AI156" i="17051" s="1"/>
  <c r="AI158" i="17051" s="1"/>
  <c r="AJ156" i="17051" s="1"/>
  <c r="AJ158" i="17051" s="1"/>
  <c r="AK156" i="17051" s="1"/>
  <c r="AK158" i="17051" s="1"/>
  <c r="AL156" i="17051" s="1"/>
  <c r="AL158" i="17051" s="1"/>
  <c r="AM156" i="17051" s="1"/>
  <c r="AM158" i="17051" s="1"/>
  <c r="AN156" i="17051" s="1"/>
  <c r="AN158" i="17051" s="1"/>
  <c r="AO156" i="17051" s="1"/>
  <c r="AO158" i="17051" s="1"/>
  <c r="AP156" i="17051" s="1"/>
  <c r="AP158" i="17051" s="1"/>
  <c r="AQ156" i="17051" s="1"/>
  <c r="AQ158" i="17051" s="1"/>
  <c r="AR156" i="17051" s="1"/>
  <c r="AR158" i="17051" s="1"/>
  <c r="AS156" i="17051" s="1"/>
  <c r="AS158" i="17051" s="1"/>
  <c r="E158" i="17051"/>
  <c r="F171" i="17051"/>
  <c r="E241" i="17051"/>
  <c r="F241" i="17051"/>
  <c r="G241" i="17051"/>
  <c r="H241" i="17051"/>
  <c r="I241" i="17051"/>
  <c r="J241" i="17051"/>
  <c r="K241" i="17051"/>
  <c r="L241" i="17051"/>
  <c r="M241" i="17051"/>
  <c r="N241" i="17051"/>
  <c r="O241" i="17051"/>
  <c r="P241" i="17051"/>
  <c r="Q241" i="17051"/>
  <c r="R241" i="17051"/>
  <c r="S241" i="17051"/>
  <c r="T241" i="17051"/>
  <c r="U241" i="17051"/>
  <c r="V241" i="17051"/>
  <c r="W241" i="17051"/>
  <c r="X241" i="17051"/>
  <c r="Y241" i="17051"/>
  <c r="Z241" i="17051"/>
  <c r="AA241" i="17051"/>
  <c r="AB241" i="17051"/>
  <c r="AC241" i="17051"/>
  <c r="AD241" i="17051"/>
  <c r="AE241" i="17051"/>
  <c r="AF241" i="17051"/>
  <c r="AG241" i="17051"/>
  <c r="AH241" i="17051"/>
  <c r="AI241" i="17051"/>
  <c r="AJ241" i="17051"/>
  <c r="AK241" i="17051"/>
  <c r="AL241" i="17051"/>
  <c r="AM241" i="17051"/>
  <c r="AN241" i="17051"/>
  <c r="AO241" i="17051"/>
  <c r="AP241" i="17051"/>
  <c r="AQ241" i="17051"/>
  <c r="AR241" i="17051"/>
  <c r="AS241" i="17051"/>
  <c r="A1" i="17052"/>
  <c r="A2" i="17052"/>
  <c r="A62" i="17052" s="1"/>
  <c r="A23" i="17052"/>
  <c r="A76" i="17052" s="1"/>
  <c r="A24" i="17052"/>
  <c r="A77" i="17052" s="1"/>
  <c r="B24" i="17052"/>
  <c r="C24" i="17052"/>
  <c r="C77" i="17052" s="1"/>
  <c r="D24" i="17052"/>
  <c r="D77" i="17052" s="1"/>
  <c r="E24" i="17052"/>
  <c r="E77" i="17052" s="1"/>
  <c r="F24" i="17052"/>
  <c r="G24" i="17052"/>
  <c r="G77" i="17052"/>
  <c r="H24" i="17052"/>
  <c r="H77" i="17052" s="1"/>
  <c r="I24" i="17052"/>
  <c r="J24" i="17052"/>
  <c r="J77" i="17052" s="1"/>
  <c r="K24" i="17052"/>
  <c r="K77" i="17052" s="1"/>
  <c r="L24" i="17052"/>
  <c r="L77" i="17052"/>
  <c r="M24" i="17052"/>
  <c r="M77" i="17052" s="1"/>
  <c r="N24" i="17052"/>
  <c r="O24" i="17052"/>
  <c r="O77" i="17052"/>
  <c r="P24" i="17052"/>
  <c r="P77" i="17052" s="1"/>
  <c r="Q24" i="17052"/>
  <c r="R24" i="17052"/>
  <c r="R77" i="17052" s="1"/>
  <c r="S24" i="17052"/>
  <c r="S77" i="17052" s="1"/>
  <c r="T24" i="17052"/>
  <c r="U24" i="17052"/>
  <c r="U77" i="17052" s="1"/>
  <c r="V24" i="17052"/>
  <c r="V77" i="17052" s="1"/>
  <c r="W24" i="17052"/>
  <c r="W77" i="17052" s="1"/>
  <c r="X24" i="17052"/>
  <c r="X77" i="17052"/>
  <c r="Y24" i="17052"/>
  <c r="Z24" i="17052"/>
  <c r="AA24" i="17052"/>
  <c r="AA77" i="17052"/>
  <c r="AB24" i="17052"/>
  <c r="AB77" i="17052" s="1"/>
  <c r="AC24" i="17052"/>
  <c r="AD24" i="17052"/>
  <c r="AE24" i="17052"/>
  <c r="AE77" i="17052" s="1"/>
  <c r="AF24" i="17052"/>
  <c r="AF77" i="17052" s="1"/>
  <c r="AG24" i="17052"/>
  <c r="AH24" i="17052"/>
  <c r="AI24" i="17052"/>
  <c r="AI77" i="17052" s="1"/>
  <c r="AJ24" i="17052"/>
  <c r="AK24" i="17052"/>
  <c r="AL24" i="17052"/>
  <c r="AL77" i="17052" s="1"/>
  <c r="AM24" i="17052"/>
  <c r="AM77" i="17052" s="1"/>
  <c r="AN24" i="17052"/>
  <c r="AN77" i="17052"/>
  <c r="AO24" i="17052"/>
  <c r="AO77" i="17052" s="1"/>
  <c r="AP24" i="17052"/>
  <c r="A25" i="17052"/>
  <c r="A78" i="17052"/>
  <c r="B25" i="17052"/>
  <c r="B78" i="17052" s="1"/>
  <c r="C25" i="17052"/>
  <c r="D25" i="17052"/>
  <c r="D78" i="17052" s="1"/>
  <c r="E25" i="17052"/>
  <c r="E78" i="17052" s="1"/>
  <c r="F25" i="17052"/>
  <c r="F78" i="17052"/>
  <c r="G25" i="17052"/>
  <c r="G78" i="17052" s="1"/>
  <c r="H25" i="17052"/>
  <c r="I25" i="17052"/>
  <c r="I78" i="17052"/>
  <c r="J25" i="17052"/>
  <c r="K25" i="17052"/>
  <c r="L25" i="17052"/>
  <c r="M25" i="17052"/>
  <c r="M78" i="17052" s="1"/>
  <c r="N25" i="17052"/>
  <c r="N78" i="17052" s="1"/>
  <c r="O25" i="17052"/>
  <c r="O78" i="17052" s="1"/>
  <c r="P25" i="17052"/>
  <c r="P78" i="17052" s="1"/>
  <c r="Q25" i="17052"/>
  <c r="Q78" i="17052" s="1"/>
  <c r="R25" i="17052"/>
  <c r="R78" i="17052" s="1"/>
  <c r="S25" i="17052"/>
  <c r="T25" i="17052"/>
  <c r="U25" i="17052"/>
  <c r="U78" i="17052" s="1"/>
  <c r="V25" i="17052"/>
  <c r="V78" i="17052" s="1"/>
  <c r="W25" i="17052"/>
  <c r="X25" i="17052"/>
  <c r="X78" i="17052" s="1"/>
  <c r="Y25" i="17052"/>
  <c r="Y78" i="17052" s="1"/>
  <c r="Z25" i="17052"/>
  <c r="Z78" i="17052" s="1"/>
  <c r="AA25" i="17052"/>
  <c r="AA78" i="17052" s="1"/>
  <c r="AB25" i="17052"/>
  <c r="AC25" i="17052"/>
  <c r="AC78" i="17052"/>
  <c r="AD25" i="17052"/>
  <c r="AD78" i="17052" s="1"/>
  <c r="AE25" i="17052"/>
  <c r="AF25" i="17052"/>
  <c r="AF78" i="17052" s="1"/>
  <c r="AG25" i="17052"/>
  <c r="AG78" i="17052" s="1"/>
  <c r="AH25" i="17052"/>
  <c r="AH78" i="17052"/>
  <c r="AI25" i="17052"/>
  <c r="AI78" i="17052" s="1"/>
  <c r="AJ25" i="17052"/>
  <c r="AK25" i="17052"/>
  <c r="AK78" i="17052"/>
  <c r="AL25" i="17052"/>
  <c r="AL78" i="17052" s="1"/>
  <c r="AM25" i="17052"/>
  <c r="AN25" i="17052"/>
  <c r="AN78" i="17052" s="1"/>
  <c r="AO25" i="17052"/>
  <c r="AO78" i="17052" s="1"/>
  <c r="AP25" i="17052"/>
  <c r="AP44" i="17052"/>
  <c r="AP96" i="17052" s="1"/>
  <c r="A50" i="17052"/>
  <c r="A51" i="17052"/>
  <c r="A52" i="17052"/>
  <c r="A53" i="17052"/>
  <c r="A54" i="17052"/>
  <c r="A55" i="17052"/>
  <c r="A56" i="17052"/>
  <c r="A57" i="17052"/>
  <c r="A61" i="17052"/>
  <c r="L62" i="17052"/>
  <c r="A63" i="17052"/>
  <c r="L63" i="17052"/>
  <c r="A68" i="17052"/>
  <c r="B68" i="17052"/>
  <c r="C68" i="17052"/>
  <c r="D68" i="17052"/>
  <c r="E68" i="17052"/>
  <c r="F68" i="17052"/>
  <c r="G68" i="17052"/>
  <c r="H68" i="17052"/>
  <c r="I68" i="17052"/>
  <c r="J68" i="17052"/>
  <c r="K68" i="17052"/>
  <c r="L68" i="17052"/>
  <c r="M68" i="17052"/>
  <c r="N68" i="17052"/>
  <c r="O68" i="17052"/>
  <c r="P68" i="17052"/>
  <c r="Q68" i="17052"/>
  <c r="R68" i="17052"/>
  <c r="S68" i="17052"/>
  <c r="T68" i="17052"/>
  <c r="U68" i="17052"/>
  <c r="V68" i="17052"/>
  <c r="W68" i="17052"/>
  <c r="X68" i="17052"/>
  <c r="Y68" i="17052"/>
  <c r="Z68" i="17052"/>
  <c r="AA68" i="17052"/>
  <c r="AB68" i="17052"/>
  <c r="AC68" i="17052"/>
  <c r="AD68" i="17052"/>
  <c r="AE68" i="17052"/>
  <c r="AF68" i="17052"/>
  <c r="AG68" i="17052"/>
  <c r="AH68" i="17052"/>
  <c r="AI68" i="17052"/>
  <c r="AJ68" i="17052"/>
  <c r="AK68" i="17052"/>
  <c r="AL68" i="17052"/>
  <c r="AM68" i="17052"/>
  <c r="AN68" i="17052"/>
  <c r="AO68" i="17052"/>
  <c r="AP68" i="17052"/>
  <c r="A69" i="17052"/>
  <c r="B69" i="17052"/>
  <c r="C69" i="17052"/>
  <c r="D69" i="17052"/>
  <c r="E69" i="17052"/>
  <c r="F69" i="17052"/>
  <c r="G69" i="17052"/>
  <c r="H69" i="17052"/>
  <c r="I69" i="17052"/>
  <c r="J69" i="17052"/>
  <c r="K69" i="17052"/>
  <c r="L69" i="17052"/>
  <c r="M69" i="17052"/>
  <c r="N69" i="17052"/>
  <c r="O69" i="17052"/>
  <c r="P69" i="17052"/>
  <c r="Q69" i="17052"/>
  <c r="R69" i="17052"/>
  <c r="S69" i="17052"/>
  <c r="T69" i="17052"/>
  <c r="U69" i="17052"/>
  <c r="V69" i="17052"/>
  <c r="W69" i="17052"/>
  <c r="X69" i="17052"/>
  <c r="Y69" i="17052"/>
  <c r="Z69" i="17052"/>
  <c r="AA69" i="17052"/>
  <c r="AB69" i="17052"/>
  <c r="AC69" i="17052"/>
  <c r="AD69" i="17052"/>
  <c r="AE69" i="17052"/>
  <c r="AF69" i="17052"/>
  <c r="AG69" i="17052"/>
  <c r="AH69" i="17052"/>
  <c r="AI69" i="17052"/>
  <c r="AJ69" i="17052"/>
  <c r="AK69" i="17052"/>
  <c r="AL69" i="17052"/>
  <c r="AM69" i="17052"/>
  <c r="AN69" i="17052"/>
  <c r="AO69" i="17052"/>
  <c r="AP69" i="17052"/>
  <c r="A70" i="17052"/>
  <c r="B70" i="17052"/>
  <c r="C70" i="17052"/>
  <c r="D70" i="17052"/>
  <c r="E70" i="17052"/>
  <c r="F70" i="17052"/>
  <c r="G70" i="17052"/>
  <c r="H70" i="17052"/>
  <c r="I70" i="17052"/>
  <c r="J70" i="17052"/>
  <c r="K70" i="17052"/>
  <c r="L70" i="17052"/>
  <c r="M70" i="17052"/>
  <c r="N70" i="17052"/>
  <c r="O70" i="17052"/>
  <c r="P70" i="17052"/>
  <c r="Q70" i="17052"/>
  <c r="R70" i="17052"/>
  <c r="S70" i="17052"/>
  <c r="T70" i="17052"/>
  <c r="U70" i="17052"/>
  <c r="V70" i="17052"/>
  <c r="W70" i="17052"/>
  <c r="X70" i="17052"/>
  <c r="Y70" i="17052"/>
  <c r="Z70" i="17052"/>
  <c r="AA70" i="17052"/>
  <c r="AB70" i="17052"/>
  <c r="AC70" i="17052"/>
  <c r="AD70" i="17052"/>
  <c r="AE70" i="17052"/>
  <c r="AF70" i="17052"/>
  <c r="AG70" i="17052"/>
  <c r="AH70" i="17052"/>
  <c r="AI70" i="17052"/>
  <c r="AJ70" i="17052"/>
  <c r="AK70" i="17052"/>
  <c r="AL70" i="17052"/>
  <c r="AM70" i="17052"/>
  <c r="AN70" i="17052"/>
  <c r="AO70" i="17052"/>
  <c r="AP70" i="17052"/>
  <c r="A71" i="17052"/>
  <c r="B71" i="17052"/>
  <c r="C71" i="17052"/>
  <c r="D71" i="17052"/>
  <c r="E71" i="17052"/>
  <c r="F71" i="17052"/>
  <c r="G71" i="17052"/>
  <c r="H71" i="17052"/>
  <c r="I71" i="17052"/>
  <c r="J71" i="17052"/>
  <c r="K71" i="17052"/>
  <c r="L71" i="17052"/>
  <c r="M71" i="17052"/>
  <c r="N71" i="17052"/>
  <c r="O71" i="17052"/>
  <c r="P71" i="17052"/>
  <c r="Q71" i="17052"/>
  <c r="R71" i="17052"/>
  <c r="S71" i="17052"/>
  <c r="T71" i="17052"/>
  <c r="U71" i="17052"/>
  <c r="V71" i="17052"/>
  <c r="W71" i="17052"/>
  <c r="X71" i="17052"/>
  <c r="Y71" i="17052"/>
  <c r="Z71" i="17052"/>
  <c r="AA71" i="17052"/>
  <c r="AB71" i="17052"/>
  <c r="AC71" i="17052"/>
  <c r="AD71" i="17052"/>
  <c r="AE71" i="17052"/>
  <c r="AF71" i="17052"/>
  <c r="AG71" i="17052"/>
  <c r="AH71" i="17052"/>
  <c r="AI71" i="17052"/>
  <c r="AJ71" i="17052"/>
  <c r="AK71" i="17052"/>
  <c r="AL71" i="17052"/>
  <c r="AM71" i="17052"/>
  <c r="AN71" i="17052"/>
  <c r="AO71" i="17052"/>
  <c r="AP71" i="17052"/>
  <c r="A72" i="17052"/>
  <c r="B72" i="17052"/>
  <c r="C72" i="17052"/>
  <c r="D72" i="17052"/>
  <c r="E72" i="17052"/>
  <c r="F72" i="17052"/>
  <c r="G72" i="17052"/>
  <c r="H72" i="17052"/>
  <c r="I72" i="17052"/>
  <c r="J72" i="17052"/>
  <c r="K72" i="17052"/>
  <c r="L72" i="17052"/>
  <c r="M72" i="17052"/>
  <c r="N72" i="17052"/>
  <c r="O72" i="17052"/>
  <c r="P72" i="17052"/>
  <c r="Q72" i="17052"/>
  <c r="R72" i="17052"/>
  <c r="S72" i="17052"/>
  <c r="T72" i="17052"/>
  <c r="U72" i="17052"/>
  <c r="V72" i="17052"/>
  <c r="W72" i="17052"/>
  <c r="X72" i="17052"/>
  <c r="Y72" i="17052"/>
  <c r="Z72" i="17052"/>
  <c r="AA72" i="17052"/>
  <c r="AB72" i="17052"/>
  <c r="AC72" i="17052"/>
  <c r="AD72" i="17052"/>
  <c r="AE72" i="17052"/>
  <c r="AF72" i="17052"/>
  <c r="AG72" i="17052"/>
  <c r="AH72" i="17052"/>
  <c r="AI72" i="17052"/>
  <c r="AJ72" i="17052"/>
  <c r="AK72" i="17052"/>
  <c r="AL72" i="17052"/>
  <c r="AM72" i="17052"/>
  <c r="AN72" i="17052"/>
  <c r="AO72" i="17052"/>
  <c r="AP72" i="17052"/>
  <c r="A73" i="17052"/>
  <c r="B73" i="17052"/>
  <c r="C73" i="17052"/>
  <c r="D73" i="17052"/>
  <c r="E73" i="17052"/>
  <c r="F73" i="17052"/>
  <c r="G73" i="17052"/>
  <c r="H73" i="17052"/>
  <c r="I73" i="17052"/>
  <c r="J73" i="17052"/>
  <c r="K73" i="17052"/>
  <c r="L73" i="17052"/>
  <c r="M73" i="17052"/>
  <c r="N73" i="17052"/>
  <c r="O73" i="17052"/>
  <c r="P73" i="17052"/>
  <c r="Q73" i="17052"/>
  <c r="R73" i="17052"/>
  <c r="S73" i="17052"/>
  <c r="T73" i="17052"/>
  <c r="U73" i="17052"/>
  <c r="V73" i="17052"/>
  <c r="W73" i="17052"/>
  <c r="X73" i="17052"/>
  <c r="Y73" i="17052"/>
  <c r="Z73" i="17052"/>
  <c r="AA73" i="17052"/>
  <c r="AB73" i="17052"/>
  <c r="AC73" i="17052"/>
  <c r="AD73" i="17052"/>
  <c r="AE73" i="17052"/>
  <c r="AF73" i="17052"/>
  <c r="AG73" i="17052"/>
  <c r="AH73" i="17052"/>
  <c r="AI73" i="17052"/>
  <c r="AJ73" i="17052"/>
  <c r="AK73" i="17052"/>
  <c r="AL73" i="17052"/>
  <c r="AM73" i="17052"/>
  <c r="AN73" i="17052"/>
  <c r="AO73" i="17052"/>
  <c r="AP73" i="17052"/>
  <c r="A74" i="17052"/>
  <c r="B74" i="17052"/>
  <c r="C75" i="17052"/>
  <c r="C74" i="17052" s="1"/>
  <c r="D74" i="17052"/>
  <c r="E74" i="17052"/>
  <c r="F74" i="17052"/>
  <c r="G74" i="17052"/>
  <c r="H74" i="17052"/>
  <c r="I74" i="17052"/>
  <c r="J74" i="17052"/>
  <c r="K74" i="17052"/>
  <c r="L74" i="17052"/>
  <c r="M74" i="17052"/>
  <c r="N74" i="17052"/>
  <c r="O74" i="17052"/>
  <c r="P74" i="17052"/>
  <c r="Q74" i="17052"/>
  <c r="R74" i="17052"/>
  <c r="S74" i="17052"/>
  <c r="T74" i="17052"/>
  <c r="U74" i="17052"/>
  <c r="V74" i="17052"/>
  <c r="W74" i="17052"/>
  <c r="X74" i="17052"/>
  <c r="Y74" i="17052"/>
  <c r="Z74" i="17052"/>
  <c r="AA74" i="17052"/>
  <c r="AB74" i="17052"/>
  <c r="AC74" i="17052"/>
  <c r="AD74" i="17052"/>
  <c r="AE74" i="17052"/>
  <c r="AF74" i="17052"/>
  <c r="AG74" i="17052"/>
  <c r="AH74" i="17052"/>
  <c r="AI74" i="17052"/>
  <c r="AJ74" i="17052"/>
  <c r="AK74" i="17052"/>
  <c r="AL74" i="17052"/>
  <c r="AM74" i="17052"/>
  <c r="AN74" i="17052"/>
  <c r="AO74" i="17052"/>
  <c r="AP74" i="17052"/>
  <c r="A75" i="17052"/>
  <c r="B75" i="17052"/>
  <c r="D75" i="17052"/>
  <c r="E75" i="17052"/>
  <c r="F75" i="17052"/>
  <c r="G75" i="17052"/>
  <c r="H75" i="17052"/>
  <c r="I75" i="17052"/>
  <c r="J75" i="17052"/>
  <c r="K75" i="17052"/>
  <c r="L75" i="17052"/>
  <c r="M75" i="17052"/>
  <c r="N75" i="17052"/>
  <c r="O75" i="17052"/>
  <c r="P75" i="17052"/>
  <c r="Q75" i="17052"/>
  <c r="R75" i="17052"/>
  <c r="S75" i="17052"/>
  <c r="T75" i="17052"/>
  <c r="U75" i="17052"/>
  <c r="V75" i="17052"/>
  <c r="W75" i="17052"/>
  <c r="X75" i="17052"/>
  <c r="Y75" i="17052"/>
  <c r="Z75" i="17052"/>
  <c r="AA75" i="17052"/>
  <c r="AB75" i="17052"/>
  <c r="AC75" i="17052"/>
  <c r="AD75" i="17052"/>
  <c r="AE75" i="17052"/>
  <c r="AF75" i="17052"/>
  <c r="AG75" i="17052"/>
  <c r="AH75" i="17052"/>
  <c r="AI75" i="17052"/>
  <c r="AJ75" i="17052"/>
  <c r="AK75" i="17052"/>
  <c r="AL75" i="17052"/>
  <c r="AM75" i="17052"/>
  <c r="AN75" i="17052"/>
  <c r="AO75" i="17052"/>
  <c r="AP75" i="17052"/>
  <c r="B76" i="17052"/>
  <c r="C76" i="17052"/>
  <c r="D76" i="17052"/>
  <c r="E76" i="17052"/>
  <c r="F76" i="17052"/>
  <c r="G76" i="17052"/>
  <c r="H76" i="17052"/>
  <c r="I76" i="17052"/>
  <c r="J76" i="17052"/>
  <c r="K76" i="17052"/>
  <c r="L76" i="17052"/>
  <c r="M76" i="17052"/>
  <c r="O76" i="17052"/>
  <c r="P76" i="17052"/>
  <c r="Q76" i="17052"/>
  <c r="R76" i="17052"/>
  <c r="S76" i="17052"/>
  <c r="T76" i="17052"/>
  <c r="V76" i="17052"/>
  <c r="W76" i="17052"/>
  <c r="X76" i="17052"/>
  <c r="Y76" i="17052"/>
  <c r="Z76" i="17052"/>
  <c r="AA76" i="17052"/>
  <c r="AC76" i="17052"/>
  <c r="AD76" i="17052"/>
  <c r="AH76" i="17052"/>
  <c r="AI76" i="17052"/>
  <c r="AJ76" i="17052"/>
  <c r="AL76" i="17052"/>
  <c r="AM76" i="17052"/>
  <c r="AN76" i="17052"/>
  <c r="AO76" i="17052"/>
  <c r="AP76" i="17052"/>
  <c r="B77" i="17052"/>
  <c r="F77" i="17052"/>
  <c r="I77" i="17052"/>
  <c r="N77" i="17052"/>
  <c r="Q77" i="17052"/>
  <c r="T77" i="17052"/>
  <c r="Y77" i="17052"/>
  <c r="Z77" i="17052"/>
  <c r="AC77" i="17052"/>
  <c r="AD77" i="17052"/>
  <c r="AG77" i="17052"/>
  <c r="AH77" i="17052"/>
  <c r="AJ77" i="17052"/>
  <c r="AK77" i="17052"/>
  <c r="AP77" i="17052"/>
  <c r="C78" i="17052"/>
  <c r="H78" i="17052"/>
  <c r="J78" i="17052"/>
  <c r="K78" i="17052"/>
  <c r="L78" i="17052"/>
  <c r="S78" i="17052"/>
  <c r="T78" i="17052"/>
  <c r="W78" i="17052"/>
  <c r="AB78" i="17052"/>
  <c r="AE78" i="17052"/>
  <c r="AJ78" i="17052"/>
  <c r="AM78" i="17052"/>
  <c r="AP78" i="17052"/>
  <c r="A81" i="17052"/>
  <c r="B81" i="17052"/>
  <c r="C81" i="17052"/>
  <c r="D81" i="17052"/>
  <c r="E81" i="17052"/>
  <c r="F81" i="17052"/>
  <c r="G81" i="17052"/>
  <c r="H81" i="17052"/>
  <c r="I81" i="17052"/>
  <c r="J81" i="17052"/>
  <c r="K81" i="17052"/>
  <c r="L81" i="17052"/>
  <c r="M81" i="17052"/>
  <c r="N81" i="17052"/>
  <c r="O81" i="17052"/>
  <c r="P81" i="17052"/>
  <c r="Q81" i="17052"/>
  <c r="R81" i="17052"/>
  <c r="S81" i="17052"/>
  <c r="T81" i="17052"/>
  <c r="U81" i="17052"/>
  <c r="V81" i="17052"/>
  <c r="W81" i="17052"/>
  <c r="X81" i="17052"/>
  <c r="Y81" i="17052"/>
  <c r="Z81" i="17052"/>
  <c r="AA81" i="17052"/>
  <c r="AB81" i="17052"/>
  <c r="AC81" i="17052"/>
  <c r="AD81" i="17052"/>
  <c r="AE81" i="17052"/>
  <c r="AF81" i="17052"/>
  <c r="AG81" i="17052"/>
  <c r="AH81" i="17052"/>
  <c r="AI81" i="17052"/>
  <c r="AJ81" i="17052"/>
  <c r="AK81" i="17052"/>
  <c r="AL81" i="17052"/>
  <c r="AM81" i="17052"/>
  <c r="AN81" i="17052"/>
  <c r="AO81" i="17052"/>
  <c r="AP81" i="17052"/>
  <c r="A82" i="17052"/>
  <c r="B82" i="17052"/>
  <c r="C82" i="17052"/>
  <c r="D82" i="17052"/>
  <c r="E82" i="17052"/>
  <c r="F82" i="17052"/>
  <c r="G82" i="17052"/>
  <c r="H82" i="17052"/>
  <c r="I82" i="17052"/>
  <c r="J82" i="17052"/>
  <c r="K82" i="17052"/>
  <c r="L82" i="17052"/>
  <c r="M82" i="17052"/>
  <c r="N82" i="17052"/>
  <c r="O82" i="17052"/>
  <c r="P82" i="17052"/>
  <c r="Q82" i="17052"/>
  <c r="R82" i="17052"/>
  <c r="S82" i="17052"/>
  <c r="T82" i="17052"/>
  <c r="U82" i="17052"/>
  <c r="V82" i="17052"/>
  <c r="W82" i="17052"/>
  <c r="X82" i="17052"/>
  <c r="Y82" i="17052"/>
  <c r="Z82" i="17052"/>
  <c r="AA82" i="17052"/>
  <c r="AB82" i="17052"/>
  <c r="AC82" i="17052"/>
  <c r="AD82" i="17052"/>
  <c r="AE82" i="17052"/>
  <c r="AF82" i="17052"/>
  <c r="AG82" i="17052"/>
  <c r="AH82" i="17052"/>
  <c r="AI82" i="17052"/>
  <c r="AJ82" i="17052"/>
  <c r="AK82" i="17052"/>
  <c r="AL82" i="17052"/>
  <c r="AM82" i="17052"/>
  <c r="AN82" i="17052"/>
  <c r="AO82" i="17052"/>
  <c r="AP82" i="17052"/>
  <c r="A83" i="17052"/>
  <c r="A84" i="17052"/>
  <c r="B84" i="17052"/>
  <c r="C84" i="17052"/>
  <c r="D84" i="17052"/>
  <c r="E84" i="17052"/>
  <c r="F84" i="17052"/>
  <c r="G84" i="17052"/>
  <c r="H84" i="17052"/>
  <c r="I84" i="17052"/>
  <c r="J84" i="17052"/>
  <c r="K84" i="17052"/>
  <c r="L84" i="17052"/>
  <c r="M84" i="17052"/>
  <c r="N84" i="17052"/>
  <c r="O84" i="17052"/>
  <c r="P84" i="17052"/>
  <c r="Q84" i="17052"/>
  <c r="R84" i="17052"/>
  <c r="S84" i="17052"/>
  <c r="T84" i="17052"/>
  <c r="U84" i="17052"/>
  <c r="V84" i="17052"/>
  <c r="W84" i="17052"/>
  <c r="X84" i="17052"/>
  <c r="Y84" i="17052"/>
  <c r="Z84" i="17052"/>
  <c r="AA84" i="17052"/>
  <c r="AB84" i="17052"/>
  <c r="AC84" i="17052"/>
  <c r="AD84" i="17052"/>
  <c r="AE84" i="17052"/>
  <c r="AF84" i="17052"/>
  <c r="AG84" i="17052"/>
  <c r="AH84" i="17052"/>
  <c r="AI84" i="17052"/>
  <c r="AJ84" i="17052"/>
  <c r="AK84" i="17052"/>
  <c r="AL84" i="17052"/>
  <c r="AM84" i="17052"/>
  <c r="AN84" i="17052"/>
  <c r="AO84" i="17052"/>
  <c r="AP84" i="17052"/>
  <c r="A85" i="17052"/>
  <c r="A86" i="17052"/>
  <c r="B86" i="17052"/>
  <c r="C86" i="17052"/>
  <c r="D86" i="17052"/>
  <c r="E86" i="17052"/>
  <c r="F86" i="17052"/>
  <c r="G86" i="17052"/>
  <c r="H86" i="17052"/>
  <c r="I86" i="17052"/>
  <c r="J86" i="17052"/>
  <c r="K86" i="17052"/>
  <c r="L86" i="17052"/>
  <c r="M86" i="17052"/>
  <c r="N86" i="17052"/>
  <c r="O86" i="17052"/>
  <c r="P86" i="17052"/>
  <c r="Q86" i="17052"/>
  <c r="R86" i="17052"/>
  <c r="S86" i="17052"/>
  <c r="T86" i="17052"/>
  <c r="U86" i="17052"/>
  <c r="V86" i="17052"/>
  <c r="W86" i="17052"/>
  <c r="X86" i="17052"/>
  <c r="Y86" i="17052"/>
  <c r="Z86" i="17052"/>
  <c r="AA86" i="17052"/>
  <c r="AB86" i="17052"/>
  <c r="AC86" i="17052"/>
  <c r="AD86" i="17052"/>
  <c r="AE86" i="17052"/>
  <c r="AF86" i="17052"/>
  <c r="AG86" i="17052"/>
  <c r="AH86" i="17052"/>
  <c r="AI86" i="17052"/>
  <c r="AJ86" i="17052"/>
  <c r="AK86" i="17052"/>
  <c r="AL86" i="17052"/>
  <c r="AM86" i="17052"/>
  <c r="AN86" i="17052"/>
  <c r="AO86" i="17052"/>
  <c r="AP86" i="17052"/>
  <c r="A87" i="17052"/>
  <c r="A88" i="17052"/>
  <c r="B88" i="17052"/>
  <c r="C88" i="17052"/>
  <c r="D88" i="17052"/>
  <c r="E88" i="17052"/>
  <c r="F88" i="17052"/>
  <c r="G88" i="17052"/>
  <c r="H88" i="17052"/>
  <c r="I88" i="17052"/>
  <c r="J88" i="17052"/>
  <c r="K88" i="17052"/>
  <c r="L88" i="17052"/>
  <c r="M88" i="17052"/>
  <c r="N88" i="17052"/>
  <c r="O88" i="17052"/>
  <c r="P88" i="17052"/>
  <c r="Q88" i="17052"/>
  <c r="R88" i="17052"/>
  <c r="S88" i="17052"/>
  <c r="T88" i="17052"/>
  <c r="U88" i="17052"/>
  <c r="V88" i="17052"/>
  <c r="W88" i="17052"/>
  <c r="X88" i="17052"/>
  <c r="Y88" i="17052"/>
  <c r="Z88" i="17052"/>
  <c r="AA88" i="17052"/>
  <c r="AB88" i="17052"/>
  <c r="AC88" i="17052"/>
  <c r="AD88" i="17052"/>
  <c r="AE88" i="17052"/>
  <c r="AF88" i="17052"/>
  <c r="AG88" i="17052"/>
  <c r="AH88" i="17052"/>
  <c r="AI88" i="17052"/>
  <c r="AJ88" i="17052"/>
  <c r="AK88" i="17052"/>
  <c r="AL88" i="17052"/>
  <c r="AM88" i="17052"/>
  <c r="AN88" i="17052"/>
  <c r="AO88" i="17052"/>
  <c r="AP88" i="17052"/>
  <c r="A92" i="17052"/>
  <c r="A93" i="17052"/>
  <c r="A94" i="17052"/>
  <c r="A95" i="17052"/>
  <c r="A96" i="17052"/>
  <c r="A97" i="17052"/>
  <c r="AF97" i="17052"/>
  <c r="AG97" i="17052"/>
  <c r="AH97" i="17052"/>
  <c r="AI97" i="17052"/>
  <c r="AJ97" i="17052"/>
  <c r="AK97" i="17052"/>
  <c r="AL97" i="17052"/>
  <c r="AM97" i="17052"/>
  <c r="AN97" i="17052"/>
  <c r="AO97" i="17052"/>
  <c r="AP97" i="17052"/>
  <c r="A98" i="17052"/>
  <c r="AF98" i="17052"/>
  <c r="AG98" i="17052"/>
  <c r="AH98" i="17052"/>
  <c r="AI98" i="17052"/>
  <c r="AJ98" i="17052"/>
  <c r="AK98" i="17052"/>
  <c r="AL98" i="17052"/>
  <c r="AM98" i="17052"/>
  <c r="AN98" i="17052"/>
  <c r="AO98" i="17052"/>
  <c r="AP98" i="17052"/>
  <c r="A99" i="17052"/>
  <c r="AF99" i="17052"/>
  <c r="AG99" i="17052"/>
  <c r="AH99" i="17052"/>
  <c r="AI99" i="17052"/>
  <c r="AJ99" i="17052"/>
  <c r="AK99" i="17052"/>
  <c r="AL99" i="17052"/>
  <c r="AM99" i="17052"/>
  <c r="AN99" i="17052"/>
  <c r="AO99" i="17052"/>
  <c r="AP99" i="17052"/>
  <c r="A102" i="17052"/>
  <c r="A104" i="17052"/>
  <c r="A109" i="17052"/>
  <c r="AR109" i="17052"/>
  <c r="A110" i="17052"/>
  <c r="AR110" i="17052"/>
  <c r="A111" i="17052"/>
  <c r="A112" i="17052"/>
  <c r="AR112" i="17052"/>
  <c r="A113" i="17052"/>
  <c r="A114" i="17052"/>
  <c r="AR114" i="17052"/>
  <c r="A115" i="17052"/>
  <c r="A116" i="17052"/>
  <c r="AR116" i="17052"/>
  <c r="A121" i="17052"/>
  <c r="A122" i="17052"/>
  <c r="A123" i="17052"/>
  <c r="A124" i="17052"/>
  <c r="A125" i="17052"/>
  <c r="A126" i="17052"/>
  <c r="A127" i="17052"/>
  <c r="A128" i="17052"/>
  <c r="A132" i="17052"/>
  <c r="A133" i="17052"/>
  <c r="A134" i="17052"/>
  <c r="A135" i="17052"/>
  <c r="A136" i="17052"/>
  <c r="A137" i="17052"/>
  <c r="A138" i="17052"/>
  <c r="A139" i="17052"/>
  <c r="A143" i="17052"/>
  <c r="D143" i="17052"/>
  <c r="E143" i="17052"/>
  <c r="F143" i="17052"/>
  <c r="G143" i="17052"/>
  <c r="C144" i="17052"/>
  <c r="A145" i="17052"/>
  <c r="C145" i="17052"/>
  <c r="C146" i="17052"/>
  <c r="D146" i="17052"/>
  <c r="E146" i="17052"/>
  <c r="H152" i="17052"/>
  <c r="O155" i="17052"/>
  <c r="P155" i="17052"/>
  <c r="P157" i="17052" s="1"/>
  <c r="C195" i="17052"/>
  <c r="D195" i="17052"/>
  <c r="E195" i="17052" s="1"/>
  <c r="F195" i="17052" s="1"/>
  <c r="G195" i="17052" s="1"/>
  <c r="H195" i="17052" s="1"/>
  <c r="I195" i="17052" s="1"/>
  <c r="J195" i="17052" s="1"/>
  <c r="K195" i="17052" s="1"/>
  <c r="L195" i="17052" s="1"/>
  <c r="M195" i="17052" s="1"/>
  <c r="N195" i="17052" s="1"/>
  <c r="O195" i="17052" s="1"/>
  <c r="P195" i="17052" s="1"/>
  <c r="Q195" i="17052" s="1"/>
  <c r="R195" i="17052" s="1"/>
  <c r="S195" i="17052" s="1"/>
  <c r="T195" i="17052"/>
  <c r="U195" i="17052" s="1"/>
  <c r="V195" i="17052" s="1"/>
  <c r="W195" i="17052" s="1"/>
  <c r="X195" i="17052" s="1"/>
  <c r="Y195" i="17052" s="1"/>
  <c r="Z195" i="17052" s="1"/>
  <c r="AA195" i="17052" s="1"/>
  <c r="AB195" i="17052" s="1"/>
  <c r="AC195" i="17052" s="1"/>
  <c r="AD195" i="17052" s="1"/>
  <c r="AE195" i="17052" s="1"/>
  <c r="AF195" i="17052" s="1"/>
  <c r="AG195" i="17052" s="1"/>
  <c r="AH195" i="17052" s="1"/>
  <c r="AI195" i="17052" s="1"/>
  <c r="AJ195" i="17052" s="1"/>
  <c r="AK195" i="17052" s="1"/>
  <c r="AL195" i="17052" s="1"/>
  <c r="AM195" i="17052" s="1"/>
  <c r="AN195" i="17052" s="1"/>
  <c r="AO195" i="17052" s="1"/>
  <c r="AP195" i="17052" s="1"/>
  <c r="D199" i="17052"/>
  <c r="E199" i="17052"/>
  <c r="F199" i="17052" s="1"/>
  <c r="G199" i="17052" s="1"/>
  <c r="H199" i="17052" s="1"/>
  <c r="I199" i="17052"/>
  <c r="J199" i="17052" s="1"/>
  <c r="K199" i="17052" s="1"/>
  <c r="L199" i="17052" s="1"/>
  <c r="M199" i="17052" s="1"/>
  <c r="N199" i="17052" s="1"/>
  <c r="O199" i="17052" s="1"/>
  <c r="P199" i="17052" s="1"/>
  <c r="Q199" i="17052" s="1"/>
  <c r="R199" i="17052" s="1"/>
  <c r="S199" i="17052" s="1"/>
  <c r="T199" i="17052" s="1"/>
  <c r="U199" i="17052" s="1"/>
  <c r="V199" i="17052" s="1"/>
  <c r="W199" i="17052" s="1"/>
  <c r="X199" i="17052" s="1"/>
  <c r="Y199" i="17052" s="1"/>
  <c r="Z199" i="17052" s="1"/>
  <c r="AA199" i="17052" s="1"/>
  <c r="AB199" i="17052" s="1"/>
  <c r="AC199" i="17052" s="1"/>
  <c r="AD199" i="17052" s="1"/>
  <c r="AE199" i="17052" s="1"/>
  <c r="AF199" i="17052" s="1"/>
  <c r="AG199" i="17052" s="1"/>
  <c r="AH199" i="17052" s="1"/>
  <c r="AI199" i="17052" s="1"/>
  <c r="AJ199" i="17052" s="1"/>
  <c r="AK199" i="17052" s="1"/>
  <c r="AL199" i="17052" s="1"/>
  <c r="AM199" i="17052" s="1"/>
  <c r="AN199" i="17052" s="1"/>
  <c r="AO199" i="17052" s="1"/>
  <c r="AP199" i="17052" s="1"/>
  <c r="A1" i="17053"/>
  <c r="A2" i="17053"/>
  <c r="A23" i="17053"/>
  <c r="A76" i="17053" s="1"/>
  <c r="A24" i="17053"/>
  <c r="A77" i="17053" s="1"/>
  <c r="B24" i="17053"/>
  <c r="C24" i="17053"/>
  <c r="D24" i="17053"/>
  <c r="D77" i="17053" s="1"/>
  <c r="E24" i="17053"/>
  <c r="E77" i="17053" s="1"/>
  <c r="F24" i="17053"/>
  <c r="G24" i="17053"/>
  <c r="H24" i="17053"/>
  <c r="I24" i="17053"/>
  <c r="I77" i="17053" s="1"/>
  <c r="J24" i="17053"/>
  <c r="K24" i="17053"/>
  <c r="L24" i="17053"/>
  <c r="L77" i="17053" s="1"/>
  <c r="M24" i="17053"/>
  <c r="M77" i="17053" s="1"/>
  <c r="N24" i="17053"/>
  <c r="O24" i="17053"/>
  <c r="P24" i="17053"/>
  <c r="P77" i="17053" s="1"/>
  <c r="Q24" i="17053"/>
  <c r="Q77" i="17053" s="1"/>
  <c r="R24" i="17053"/>
  <c r="S24" i="17053"/>
  <c r="T24" i="17053"/>
  <c r="T77" i="17053" s="1"/>
  <c r="U24" i="17053"/>
  <c r="U77" i="17053" s="1"/>
  <c r="V24" i="17053"/>
  <c r="W24" i="17053"/>
  <c r="X24" i="17053"/>
  <c r="X77" i="17053" s="1"/>
  <c r="Y24" i="17053"/>
  <c r="Y77" i="17053" s="1"/>
  <c r="Z24" i="17053"/>
  <c r="AA24" i="17053"/>
  <c r="AB24" i="17053"/>
  <c r="AB77" i="17053" s="1"/>
  <c r="AC24" i="17053"/>
  <c r="AC77" i="17053" s="1"/>
  <c r="AD24" i="17053"/>
  <c r="AE24" i="17053"/>
  <c r="AF24" i="17053"/>
  <c r="AF77" i="17053" s="1"/>
  <c r="AG24" i="17053"/>
  <c r="AG77" i="17053" s="1"/>
  <c r="AH24" i="17053"/>
  <c r="AI24" i="17053"/>
  <c r="AJ24" i="17053"/>
  <c r="AJ77" i="17053" s="1"/>
  <c r="AK24" i="17053"/>
  <c r="AK77" i="17053" s="1"/>
  <c r="AL24" i="17053"/>
  <c r="AM24" i="17053"/>
  <c r="AN24" i="17053"/>
  <c r="AN77" i="17053" s="1"/>
  <c r="AO24" i="17053"/>
  <c r="AO77" i="17053" s="1"/>
  <c r="AP24" i="17053"/>
  <c r="A25" i="17053"/>
  <c r="B25" i="17053"/>
  <c r="C25" i="17053"/>
  <c r="C78" i="17053" s="1"/>
  <c r="D25" i="17053"/>
  <c r="E25" i="17053"/>
  <c r="F25" i="17053"/>
  <c r="F78" i="17053" s="1"/>
  <c r="G25" i="17053"/>
  <c r="G78" i="17053" s="1"/>
  <c r="H25" i="17053"/>
  <c r="I25" i="17053"/>
  <c r="J25" i="17053"/>
  <c r="J78" i="17053" s="1"/>
  <c r="K25" i="17053"/>
  <c r="K78" i="17053" s="1"/>
  <c r="L25" i="17053"/>
  <c r="M25" i="17053"/>
  <c r="N25" i="17053"/>
  <c r="N78" i="17053" s="1"/>
  <c r="O25" i="17053"/>
  <c r="O78" i="17053" s="1"/>
  <c r="P25" i="17053"/>
  <c r="Q25" i="17053"/>
  <c r="R25" i="17053"/>
  <c r="R78" i="17053" s="1"/>
  <c r="S25" i="17053"/>
  <c r="S78" i="17053" s="1"/>
  <c r="T25" i="17053"/>
  <c r="U25" i="17053"/>
  <c r="V25" i="17053"/>
  <c r="V78" i="17053" s="1"/>
  <c r="W25" i="17053"/>
  <c r="W78" i="17053" s="1"/>
  <c r="X25" i="17053"/>
  <c r="Y25" i="17053"/>
  <c r="Z25" i="17053"/>
  <c r="Z78" i="17053" s="1"/>
  <c r="AA25" i="17053"/>
  <c r="AA78" i="17053" s="1"/>
  <c r="AB25" i="17053"/>
  <c r="AC25" i="17053"/>
  <c r="AD25" i="17053"/>
  <c r="AE25" i="17053"/>
  <c r="AE78" i="17053" s="1"/>
  <c r="AF25" i="17053"/>
  <c r="AG25" i="17053"/>
  <c r="AH25" i="17053"/>
  <c r="AH78" i="17053" s="1"/>
  <c r="AI25" i="17053"/>
  <c r="AI78" i="17053" s="1"/>
  <c r="AJ25" i="17053"/>
  <c r="AK25" i="17053"/>
  <c r="AL25" i="17053"/>
  <c r="AL78" i="17053" s="1"/>
  <c r="AM25" i="17053"/>
  <c r="AM78" i="17053" s="1"/>
  <c r="AN25" i="17053"/>
  <c r="AO25" i="17053"/>
  <c r="AP25" i="17053"/>
  <c r="AP78" i="17053" s="1"/>
  <c r="AP45" i="17053"/>
  <c r="AP97" i="17053" s="1"/>
  <c r="A50" i="17053"/>
  <c r="A51" i="17053"/>
  <c r="A52" i="17053"/>
  <c r="A53" i="17053"/>
  <c r="A54" i="17053"/>
  <c r="A55" i="17053"/>
  <c r="A56" i="17053"/>
  <c r="A57" i="17053"/>
  <c r="K62" i="17053"/>
  <c r="L62" i="17053"/>
  <c r="A63" i="17053"/>
  <c r="L63" i="17053"/>
  <c r="A68" i="17053"/>
  <c r="B68" i="17053"/>
  <c r="C68" i="17053"/>
  <c r="D68" i="17053"/>
  <c r="E68" i="17053"/>
  <c r="F68" i="17053"/>
  <c r="G68" i="17053"/>
  <c r="H68" i="17053"/>
  <c r="I68" i="17053"/>
  <c r="J68" i="17053"/>
  <c r="K68" i="17053"/>
  <c r="L68" i="17053"/>
  <c r="M68" i="17053"/>
  <c r="N68" i="17053"/>
  <c r="O68" i="17053"/>
  <c r="P68" i="17053"/>
  <c r="Q68" i="17053"/>
  <c r="R68" i="17053"/>
  <c r="S68" i="17053"/>
  <c r="T68" i="17053"/>
  <c r="U68" i="17053"/>
  <c r="V68" i="17053"/>
  <c r="W68" i="17053"/>
  <c r="X68" i="17053"/>
  <c r="Y68" i="17053"/>
  <c r="Z68" i="17053"/>
  <c r="AA68" i="17053"/>
  <c r="AB68" i="17053"/>
  <c r="AC68" i="17053"/>
  <c r="AD68" i="17053"/>
  <c r="AE68" i="17053"/>
  <c r="AF68" i="17053"/>
  <c r="AG68" i="17053"/>
  <c r="AH68" i="17053"/>
  <c r="AI68" i="17053"/>
  <c r="AJ68" i="17053"/>
  <c r="AK68" i="17053"/>
  <c r="AL68" i="17053"/>
  <c r="AM68" i="17053"/>
  <c r="AN68" i="17053"/>
  <c r="AO68" i="17053"/>
  <c r="AP68" i="17053"/>
  <c r="A69" i="17053"/>
  <c r="B69" i="17053"/>
  <c r="C69" i="17053"/>
  <c r="D69" i="17053"/>
  <c r="E69" i="17053"/>
  <c r="F69" i="17053"/>
  <c r="G69" i="17053"/>
  <c r="H69" i="17053"/>
  <c r="I69" i="17053"/>
  <c r="J69" i="17053"/>
  <c r="K69" i="17053"/>
  <c r="L69" i="17053"/>
  <c r="M69" i="17053"/>
  <c r="N69" i="17053"/>
  <c r="O69" i="17053"/>
  <c r="P69" i="17053"/>
  <c r="Q69" i="17053"/>
  <c r="R69" i="17053"/>
  <c r="S69" i="17053"/>
  <c r="T69" i="17053"/>
  <c r="U69" i="17053"/>
  <c r="V69" i="17053"/>
  <c r="W69" i="17053"/>
  <c r="X69" i="17053"/>
  <c r="Y69" i="17053"/>
  <c r="Z69" i="17053"/>
  <c r="AA69" i="17053"/>
  <c r="AB69" i="17053"/>
  <c r="AC69" i="17053"/>
  <c r="AD69" i="17053"/>
  <c r="AE69" i="17053"/>
  <c r="AF69" i="17053"/>
  <c r="AG69" i="17053"/>
  <c r="AH69" i="17053"/>
  <c r="AI69" i="17053"/>
  <c r="AJ69" i="17053"/>
  <c r="AK69" i="17053"/>
  <c r="AL69" i="17053"/>
  <c r="AM69" i="17053"/>
  <c r="AN69" i="17053"/>
  <c r="AO69" i="17053"/>
  <c r="AP69" i="17053"/>
  <c r="A70" i="17053"/>
  <c r="B70" i="17053"/>
  <c r="C70" i="17053"/>
  <c r="D70" i="17053"/>
  <c r="E70" i="17053"/>
  <c r="F70" i="17053"/>
  <c r="G70" i="17053"/>
  <c r="H70" i="17053"/>
  <c r="I70" i="17053"/>
  <c r="J70" i="17053"/>
  <c r="K70" i="17053"/>
  <c r="L70" i="17053"/>
  <c r="M70" i="17053"/>
  <c r="N70" i="17053"/>
  <c r="O70" i="17053"/>
  <c r="P70" i="17053"/>
  <c r="Q70" i="17053"/>
  <c r="R70" i="17053"/>
  <c r="S70" i="17053"/>
  <c r="T70" i="17053"/>
  <c r="U70" i="17053"/>
  <c r="V70" i="17053"/>
  <c r="W70" i="17053"/>
  <c r="X70" i="17053"/>
  <c r="Y70" i="17053"/>
  <c r="Z70" i="17053"/>
  <c r="AA70" i="17053"/>
  <c r="AB70" i="17053"/>
  <c r="AC70" i="17053"/>
  <c r="AD70" i="17053"/>
  <c r="AE70" i="17053"/>
  <c r="AF70" i="17053"/>
  <c r="AG70" i="17053"/>
  <c r="AH70" i="17053"/>
  <c r="AI70" i="17053"/>
  <c r="AJ70" i="17053"/>
  <c r="AK70" i="17053"/>
  <c r="AL70" i="17053"/>
  <c r="AM70" i="17053"/>
  <c r="AN70" i="17053"/>
  <c r="AO70" i="17053"/>
  <c r="AP70" i="17053"/>
  <c r="A71" i="17053"/>
  <c r="B71" i="17053"/>
  <c r="C71" i="17053"/>
  <c r="D71" i="17053"/>
  <c r="E71" i="17053"/>
  <c r="F71" i="17053"/>
  <c r="G71" i="17053"/>
  <c r="H71" i="17053"/>
  <c r="I71" i="17053"/>
  <c r="J71" i="17053"/>
  <c r="K71" i="17053"/>
  <c r="L71" i="17053"/>
  <c r="M71" i="17053"/>
  <c r="N71" i="17053"/>
  <c r="O71" i="17053"/>
  <c r="P71" i="17053"/>
  <c r="Q71" i="17053"/>
  <c r="R71" i="17053"/>
  <c r="S71" i="17053"/>
  <c r="T71" i="17053"/>
  <c r="U71" i="17053"/>
  <c r="V71" i="17053"/>
  <c r="W71" i="17053"/>
  <c r="X71" i="17053"/>
  <c r="Y71" i="17053"/>
  <c r="Z71" i="17053"/>
  <c r="AA71" i="17053"/>
  <c r="AB71" i="17053"/>
  <c r="AC71" i="17053"/>
  <c r="AD71" i="17053"/>
  <c r="AE71" i="17053"/>
  <c r="AF71" i="17053"/>
  <c r="AG71" i="17053"/>
  <c r="AH71" i="17053"/>
  <c r="AI71" i="17053"/>
  <c r="AJ71" i="17053"/>
  <c r="AK71" i="17053"/>
  <c r="AL71" i="17053"/>
  <c r="AM71" i="17053"/>
  <c r="AN71" i="17053"/>
  <c r="AO71" i="17053"/>
  <c r="AP71" i="17053"/>
  <c r="A72" i="17053"/>
  <c r="B72" i="17053"/>
  <c r="C72" i="17053"/>
  <c r="D72" i="17053"/>
  <c r="E72" i="17053"/>
  <c r="F72" i="17053"/>
  <c r="G72" i="17053"/>
  <c r="H72" i="17053"/>
  <c r="I72" i="17053"/>
  <c r="J72" i="17053"/>
  <c r="K72" i="17053"/>
  <c r="L72" i="17053"/>
  <c r="M72" i="17053"/>
  <c r="N72" i="17053"/>
  <c r="O72" i="17053"/>
  <c r="P72" i="17053"/>
  <c r="Q72" i="17053"/>
  <c r="R72" i="17053"/>
  <c r="S72" i="17053"/>
  <c r="T72" i="17053"/>
  <c r="U72" i="17053"/>
  <c r="V72" i="17053"/>
  <c r="W72" i="17053"/>
  <c r="X72" i="17053"/>
  <c r="Y72" i="17053"/>
  <c r="Z72" i="17053"/>
  <c r="AA72" i="17053"/>
  <c r="AB72" i="17053"/>
  <c r="AC72" i="17053"/>
  <c r="AD72" i="17053"/>
  <c r="AE72" i="17053"/>
  <c r="AF72" i="17053"/>
  <c r="AG72" i="17053"/>
  <c r="AH72" i="17053"/>
  <c r="AI72" i="17053"/>
  <c r="AJ72" i="17053"/>
  <c r="AK72" i="17053"/>
  <c r="AL72" i="17053"/>
  <c r="AM72" i="17053"/>
  <c r="AN72" i="17053"/>
  <c r="AO72" i="17053"/>
  <c r="AP72" i="17053"/>
  <c r="A73" i="17053"/>
  <c r="B73" i="17053"/>
  <c r="C73" i="17053"/>
  <c r="D73" i="17053"/>
  <c r="E73" i="17053"/>
  <c r="F73" i="17053"/>
  <c r="G73" i="17053"/>
  <c r="H73" i="17053"/>
  <c r="I73" i="17053"/>
  <c r="J73" i="17053"/>
  <c r="K73" i="17053"/>
  <c r="L73" i="17053"/>
  <c r="M73" i="17053"/>
  <c r="N73" i="17053"/>
  <c r="O73" i="17053"/>
  <c r="P73" i="17053"/>
  <c r="Q73" i="17053"/>
  <c r="R73" i="17053"/>
  <c r="S73" i="17053"/>
  <c r="T73" i="17053"/>
  <c r="U73" i="17053"/>
  <c r="V73" i="17053"/>
  <c r="W73" i="17053"/>
  <c r="X73" i="17053"/>
  <c r="Y73" i="17053"/>
  <c r="Z73" i="17053"/>
  <c r="AA73" i="17053"/>
  <c r="AB73" i="17053"/>
  <c r="AC73" i="17053"/>
  <c r="AD73" i="17053"/>
  <c r="AE73" i="17053"/>
  <c r="AF73" i="17053"/>
  <c r="AG73" i="17053"/>
  <c r="AH73" i="17053"/>
  <c r="AI73" i="17053"/>
  <c r="AJ73" i="17053"/>
  <c r="AK73" i="17053"/>
  <c r="AL73" i="17053"/>
  <c r="AM73" i="17053"/>
  <c r="AN73" i="17053"/>
  <c r="AO73" i="17053"/>
  <c r="AP73" i="17053"/>
  <c r="A74" i="17053"/>
  <c r="B74" i="17053"/>
  <c r="C75" i="17053"/>
  <c r="C74" i="17053" s="1"/>
  <c r="D74" i="17053"/>
  <c r="E74" i="17053"/>
  <c r="F74" i="17053"/>
  <c r="G74" i="17053"/>
  <c r="H74" i="17053"/>
  <c r="I74" i="17053"/>
  <c r="J74" i="17053"/>
  <c r="K74" i="17053"/>
  <c r="L74" i="17053"/>
  <c r="M74" i="17053"/>
  <c r="N74" i="17053"/>
  <c r="O74" i="17053"/>
  <c r="P74" i="17053"/>
  <c r="Q74" i="17053"/>
  <c r="R74" i="17053"/>
  <c r="S74" i="17053"/>
  <c r="T74" i="17053"/>
  <c r="U74" i="17053"/>
  <c r="V74" i="17053"/>
  <c r="W74" i="17053"/>
  <c r="X74" i="17053"/>
  <c r="Y74" i="17053"/>
  <c r="Z74" i="17053"/>
  <c r="AA74" i="17053"/>
  <c r="AB74" i="17053"/>
  <c r="AC74" i="17053"/>
  <c r="AD74" i="17053"/>
  <c r="AE74" i="17053"/>
  <c r="AF74" i="17053"/>
  <c r="AG74" i="17053"/>
  <c r="AH74" i="17053"/>
  <c r="AI74" i="17053"/>
  <c r="AJ74" i="17053"/>
  <c r="AK74" i="17053"/>
  <c r="AL74" i="17053"/>
  <c r="AM74" i="17053"/>
  <c r="AN74" i="17053"/>
  <c r="AO74" i="17053"/>
  <c r="AP74" i="17053"/>
  <c r="A75" i="17053"/>
  <c r="B75" i="17053"/>
  <c r="D75" i="17053"/>
  <c r="E75" i="17053"/>
  <c r="F75" i="17053"/>
  <c r="G75" i="17053"/>
  <c r="H75" i="17053"/>
  <c r="I75" i="17053"/>
  <c r="J75" i="17053"/>
  <c r="K75" i="17053"/>
  <c r="L75" i="17053"/>
  <c r="M75" i="17053"/>
  <c r="N75" i="17053"/>
  <c r="O75" i="17053"/>
  <c r="P75" i="17053"/>
  <c r="Q75" i="17053"/>
  <c r="R75" i="17053"/>
  <c r="S75" i="17053"/>
  <c r="T75" i="17053"/>
  <c r="U75" i="17053"/>
  <c r="V75" i="17053"/>
  <c r="W75" i="17053"/>
  <c r="X75" i="17053"/>
  <c r="Y75" i="17053"/>
  <c r="Z75" i="17053"/>
  <c r="AA75" i="17053"/>
  <c r="AB75" i="17053"/>
  <c r="AC75" i="17053"/>
  <c r="AD75" i="17053"/>
  <c r="AE75" i="17053"/>
  <c r="AF75" i="17053"/>
  <c r="AG75" i="17053"/>
  <c r="AH75" i="17053"/>
  <c r="AI75" i="17053"/>
  <c r="AJ75" i="17053"/>
  <c r="AK75" i="17053"/>
  <c r="AL75" i="17053"/>
  <c r="AM75" i="17053"/>
  <c r="AN75" i="17053"/>
  <c r="AO75" i="17053"/>
  <c r="AP75" i="17053"/>
  <c r="B76" i="17053"/>
  <c r="C76" i="17053"/>
  <c r="D76" i="17053"/>
  <c r="E76" i="17053"/>
  <c r="F76" i="17053"/>
  <c r="G76" i="17053"/>
  <c r="H76" i="17053"/>
  <c r="J76" i="17053"/>
  <c r="K76" i="17053"/>
  <c r="L76" i="17053"/>
  <c r="M76" i="17053"/>
  <c r="N76" i="17053"/>
  <c r="O76" i="17053"/>
  <c r="P76" i="17053"/>
  <c r="Q76" i="17053"/>
  <c r="R76" i="17053"/>
  <c r="T76" i="17053"/>
  <c r="U76" i="17053"/>
  <c r="V76" i="17053"/>
  <c r="W76" i="17053"/>
  <c r="X76" i="17053"/>
  <c r="Y76" i="17053"/>
  <c r="Z76" i="17053"/>
  <c r="AA76" i="17053"/>
  <c r="AC76" i="17053"/>
  <c r="AD76" i="17053"/>
  <c r="AE76" i="17053"/>
  <c r="AF76" i="17053"/>
  <c r="AG76" i="17053"/>
  <c r="AJ76" i="17053"/>
  <c r="AK76" i="17053"/>
  <c r="AL76" i="17053"/>
  <c r="AN76" i="17053"/>
  <c r="AO76" i="17053"/>
  <c r="AP76" i="17053"/>
  <c r="B77" i="17053"/>
  <c r="C77" i="17053"/>
  <c r="F77" i="17053"/>
  <c r="G77" i="17053"/>
  <c r="H77" i="17053"/>
  <c r="J77" i="17053"/>
  <c r="K77" i="17053"/>
  <c r="N77" i="17053"/>
  <c r="O77" i="17053"/>
  <c r="R77" i="17053"/>
  <c r="S77" i="17053"/>
  <c r="V77" i="17053"/>
  <c r="W77" i="17053"/>
  <c r="Z77" i="17053"/>
  <c r="AA77" i="17053"/>
  <c r="AD77" i="17053"/>
  <c r="AE77" i="17053"/>
  <c r="AH77" i="17053"/>
  <c r="AI77" i="17053"/>
  <c r="AL77" i="17053"/>
  <c r="AM77" i="17053"/>
  <c r="AP77" i="17053"/>
  <c r="A78" i="17053"/>
  <c r="B78" i="17053"/>
  <c r="D78" i="17053"/>
  <c r="E78" i="17053"/>
  <c r="H78" i="17053"/>
  <c r="I78" i="17053"/>
  <c r="L78" i="17053"/>
  <c r="M78" i="17053"/>
  <c r="P78" i="17053"/>
  <c r="Q78" i="17053"/>
  <c r="T78" i="17053"/>
  <c r="U78" i="17053"/>
  <c r="X78" i="17053"/>
  <c r="Y78" i="17053"/>
  <c r="AB78" i="17053"/>
  <c r="AC78" i="17053"/>
  <c r="AD78" i="17053"/>
  <c r="AF78" i="17053"/>
  <c r="AG78" i="17053"/>
  <c r="AJ78" i="17053"/>
  <c r="AK78" i="17053"/>
  <c r="AN78" i="17053"/>
  <c r="AO78" i="17053"/>
  <c r="A81" i="17053"/>
  <c r="A82" i="17053"/>
  <c r="B82" i="17053"/>
  <c r="C82" i="17053"/>
  <c r="D82" i="17053"/>
  <c r="E82" i="17053"/>
  <c r="F82" i="17053"/>
  <c r="G82" i="17053"/>
  <c r="H82" i="17053"/>
  <c r="I82" i="17053"/>
  <c r="J82" i="17053"/>
  <c r="K82" i="17053"/>
  <c r="L82" i="17053"/>
  <c r="M82" i="17053"/>
  <c r="N82" i="17053"/>
  <c r="O82" i="17053"/>
  <c r="P82" i="17053"/>
  <c r="Q82" i="17053"/>
  <c r="R82" i="17053"/>
  <c r="S82" i="17053"/>
  <c r="T82" i="17053"/>
  <c r="U82" i="17053"/>
  <c r="V82" i="17053"/>
  <c r="W82" i="17053"/>
  <c r="X82" i="17053"/>
  <c r="Y82" i="17053"/>
  <c r="Z82" i="17053"/>
  <c r="AA82" i="17053"/>
  <c r="AB82" i="17053"/>
  <c r="AC82" i="17053"/>
  <c r="AD82" i="17053"/>
  <c r="AE82" i="17053"/>
  <c r="AF82" i="17053"/>
  <c r="AG82" i="17053"/>
  <c r="AH82" i="17053"/>
  <c r="AI82" i="17053"/>
  <c r="AJ82" i="17053"/>
  <c r="AK82" i="17053"/>
  <c r="AL82" i="17053"/>
  <c r="AM82" i="17053"/>
  <c r="AN82" i="17053"/>
  <c r="AO82" i="17053"/>
  <c r="AP82" i="17053"/>
  <c r="A83" i="17053"/>
  <c r="B83" i="17053"/>
  <c r="C83" i="17053"/>
  <c r="D83" i="17053"/>
  <c r="E83" i="17053"/>
  <c r="F83" i="17053"/>
  <c r="G83" i="17053"/>
  <c r="H83" i="17053"/>
  <c r="I83" i="17053"/>
  <c r="J83" i="17053"/>
  <c r="K83" i="17053"/>
  <c r="L83" i="17053"/>
  <c r="M83" i="17053"/>
  <c r="N83" i="17053"/>
  <c r="O83" i="17053"/>
  <c r="P83" i="17053"/>
  <c r="Q83" i="17053"/>
  <c r="R83" i="17053"/>
  <c r="S83" i="17053"/>
  <c r="T83" i="17053"/>
  <c r="U83" i="17053"/>
  <c r="V83" i="17053"/>
  <c r="W83" i="17053"/>
  <c r="X83" i="17053"/>
  <c r="Y83" i="17053"/>
  <c r="Z83" i="17053"/>
  <c r="AA83" i="17053"/>
  <c r="AB83" i="17053"/>
  <c r="AC83" i="17053"/>
  <c r="AD83" i="17053"/>
  <c r="AE83" i="17053"/>
  <c r="AF83" i="17053"/>
  <c r="AG83" i="17053"/>
  <c r="AH83" i="17053"/>
  <c r="AI83" i="17053"/>
  <c r="AJ83" i="17053"/>
  <c r="AK83" i="17053"/>
  <c r="AL83" i="17053"/>
  <c r="AM83" i="17053"/>
  <c r="AN83" i="17053"/>
  <c r="AO83" i="17053"/>
  <c r="AP83" i="17053"/>
  <c r="A84" i="17053"/>
  <c r="B84" i="17053"/>
  <c r="C84" i="17053"/>
  <c r="D84" i="17053"/>
  <c r="E84" i="17053"/>
  <c r="F84" i="17053"/>
  <c r="G84" i="17053"/>
  <c r="H84" i="17053"/>
  <c r="I84" i="17053"/>
  <c r="J84" i="17053"/>
  <c r="K84" i="17053"/>
  <c r="L84" i="17053"/>
  <c r="M84" i="17053"/>
  <c r="N84" i="17053"/>
  <c r="O84" i="17053"/>
  <c r="P84" i="17053"/>
  <c r="Q84" i="17053"/>
  <c r="R84" i="17053"/>
  <c r="S84" i="17053"/>
  <c r="T84" i="17053"/>
  <c r="U84" i="17053"/>
  <c r="V84" i="17053"/>
  <c r="W84" i="17053"/>
  <c r="X84" i="17053"/>
  <c r="Y84" i="17053"/>
  <c r="Z84" i="17053"/>
  <c r="AA84" i="17053"/>
  <c r="AB84" i="17053"/>
  <c r="AC84" i="17053"/>
  <c r="AD84" i="17053"/>
  <c r="AE84" i="17053"/>
  <c r="AF84" i="17053"/>
  <c r="AG84" i="17053"/>
  <c r="AH84" i="17053"/>
  <c r="AI84" i="17053"/>
  <c r="AJ84" i="17053"/>
  <c r="AK84" i="17053"/>
  <c r="AL84" i="17053"/>
  <c r="AM84" i="17053"/>
  <c r="AN84" i="17053"/>
  <c r="AO84" i="17053"/>
  <c r="AP84" i="17053"/>
  <c r="A85" i="17053"/>
  <c r="A86" i="17053"/>
  <c r="B86" i="17053"/>
  <c r="C86" i="17053"/>
  <c r="D86" i="17053"/>
  <c r="E86" i="17053"/>
  <c r="F86" i="17053"/>
  <c r="G86" i="17053"/>
  <c r="H86" i="17053"/>
  <c r="I86" i="17053"/>
  <c r="J86" i="17053"/>
  <c r="K86" i="17053"/>
  <c r="L86" i="17053"/>
  <c r="M86" i="17053"/>
  <c r="N86" i="17053"/>
  <c r="O86" i="17053"/>
  <c r="P86" i="17053"/>
  <c r="Q86" i="17053"/>
  <c r="R86" i="17053"/>
  <c r="S86" i="17053"/>
  <c r="T86" i="17053"/>
  <c r="U86" i="17053"/>
  <c r="V86" i="17053"/>
  <c r="W86" i="17053"/>
  <c r="X86" i="17053"/>
  <c r="Y86" i="17053"/>
  <c r="Z86" i="17053"/>
  <c r="AA86" i="17053"/>
  <c r="AB86" i="17053"/>
  <c r="AC86" i="17053"/>
  <c r="AD86" i="17053"/>
  <c r="AE86" i="17053"/>
  <c r="AF86" i="17053"/>
  <c r="AG86" i="17053"/>
  <c r="AH86" i="17053"/>
  <c r="AI86" i="17053"/>
  <c r="AJ86" i="17053"/>
  <c r="AK86" i="17053"/>
  <c r="AL86" i="17053"/>
  <c r="AM86" i="17053"/>
  <c r="AN86" i="17053"/>
  <c r="AO86" i="17053"/>
  <c r="AP86" i="17053"/>
  <c r="A87" i="17053"/>
  <c r="B87" i="17053"/>
  <c r="C87" i="17053"/>
  <c r="D87" i="17053"/>
  <c r="E87" i="17053"/>
  <c r="F87" i="17053"/>
  <c r="G87" i="17053"/>
  <c r="H87" i="17053"/>
  <c r="I87" i="17053"/>
  <c r="J87" i="17053"/>
  <c r="K87" i="17053"/>
  <c r="L87" i="17053"/>
  <c r="M87" i="17053"/>
  <c r="N87" i="17053"/>
  <c r="O87" i="17053"/>
  <c r="P87" i="17053"/>
  <c r="Q87" i="17053"/>
  <c r="R87" i="17053"/>
  <c r="S87" i="17053"/>
  <c r="T87" i="17053"/>
  <c r="U87" i="17053"/>
  <c r="V87" i="17053"/>
  <c r="W87" i="17053"/>
  <c r="X87" i="17053"/>
  <c r="Y87" i="17053"/>
  <c r="Z87" i="17053"/>
  <c r="AA87" i="17053"/>
  <c r="AB87" i="17053"/>
  <c r="AC87" i="17053"/>
  <c r="AD87" i="17053"/>
  <c r="AE87" i="17053"/>
  <c r="AF87" i="17053"/>
  <c r="AG87" i="17053"/>
  <c r="AH87" i="17053"/>
  <c r="AI87" i="17053"/>
  <c r="AJ87" i="17053"/>
  <c r="AK87" i="17053"/>
  <c r="AL87" i="17053"/>
  <c r="AM87" i="17053"/>
  <c r="AN87" i="17053"/>
  <c r="AO87" i="17053"/>
  <c r="AP87" i="17053"/>
  <c r="A88" i="17053"/>
  <c r="B88" i="17053"/>
  <c r="C88" i="17053"/>
  <c r="D88" i="17053"/>
  <c r="E88" i="17053"/>
  <c r="F88" i="17053"/>
  <c r="G88" i="17053"/>
  <c r="H88" i="17053"/>
  <c r="I88" i="17053"/>
  <c r="J88" i="17053"/>
  <c r="K88" i="17053"/>
  <c r="L88" i="17053"/>
  <c r="M88" i="17053"/>
  <c r="N88" i="17053"/>
  <c r="O88" i="17053"/>
  <c r="P88" i="17053"/>
  <c r="Q88" i="17053"/>
  <c r="R88" i="17053"/>
  <c r="S88" i="17053"/>
  <c r="T88" i="17053"/>
  <c r="U88" i="17053"/>
  <c r="V88" i="17053"/>
  <c r="W88" i="17053"/>
  <c r="X88" i="17053"/>
  <c r="Y88" i="17053"/>
  <c r="Z88" i="17053"/>
  <c r="AA88" i="17053"/>
  <c r="AB88" i="17053"/>
  <c r="AC88" i="17053"/>
  <c r="AD88" i="17053"/>
  <c r="AE88" i="17053"/>
  <c r="AF88" i="17053"/>
  <c r="AG88" i="17053"/>
  <c r="AH88" i="17053"/>
  <c r="AI88" i="17053"/>
  <c r="AJ88" i="17053"/>
  <c r="AK88" i="17053"/>
  <c r="AL88" i="17053"/>
  <c r="AM88" i="17053"/>
  <c r="AN88" i="17053"/>
  <c r="AO88" i="17053"/>
  <c r="AP88" i="17053"/>
  <c r="A92" i="17053"/>
  <c r="A93" i="17053"/>
  <c r="A94" i="17053"/>
  <c r="A95" i="17053"/>
  <c r="A96" i="17053"/>
  <c r="AF96" i="17053"/>
  <c r="AG96" i="17053"/>
  <c r="AH96" i="17053"/>
  <c r="AI96" i="17053"/>
  <c r="AJ96" i="17053"/>
  <c r="AK96" i="17053"/>
  <c r="AL96" i="17053"/>
  <c r="AM96" i="17053"/>
  <c r="AN96" i="17053"/>
  <c r="AO96" i="17053"/>
  <c r="AP96" i="17053"/>
  <c r="A97" i="17053"/>
  <c r="A98" i="17053"/>
  <c r="AF98" i="17053"/>
  <c r="AG98" i="17053"/>
  <c r="AH98" i="17053"/>
  <c r="AI98" i="17053"/>
  <c r="AJ98" i="17053"/>
  <c r="AK98" i="17053"/>
  <c r="AL98" i="17053"/>
  <c r="AM98" i="17053"/>
  <c r="AN98" i="17053"/>
  <c r="AO98" i="17053"/>
  <c r="AP98" i="17053"/>
  <c r="A99" i="17053"/>
  <c r="AF99" i="17053"/>
  <c r="AG99" i="17053"/>
  <c r="AH99" i="17053"/>
  <c r="AI99" i="17053"/>
  <c r="AJ99" i="17053"/>
  <c r="AK99" i="17053"/>
  <c r="AL99" i="17053"/>
  <c r="AM99" i="17053"/>
  <c r="AN99" i="17053"/>
  <c r="AO99" i="17053"/>
  <c r="AP99" i="17053"/>
  <c r="A103" i="17053"/>
  <c r="A104" i="17053"/>
  <c r="A109" i="17053"/>
  <c r="A110" i="17053"/>
  <c r="AR110" i="17053"/>
  <c r="A111" i="17053"/>
  <c r="AR111" i="17053"/>
  <c r="A112" i="17053"/>
  <c r="AR112" i="17053"/>
  <c r="A113" i="17053"/>
  <c r="AR113" i="17053"/>
  <c r="A114" i="17053"/>
  <c r="AR114" i="17053"/>
  <c r="A115" i="17053"/>
  <c r="AR115" i="17053"/>
  <c r="A116" i="17053"/>
  <c r="AR116" i="17053"/>
  <c r="A121" i="17053"/>
  <c r="A122" i="17053"/>
  <c r="A123" i="17053"/>
  <c r="A124" i="17053"/>
  <c r="A125" i="17053"/>
  <c r="A126" i="17053"/>
  <c r="A127" i="17053"/>
  <c r="A128" i="17053"/>
  <c r="A132" i="17053"/>
  <c r="A133" i="17053"/>
  <c r="A134" i="17053"/>
  <c r="A135" i="17053"/>
  <c r="A136" i="17053"/>
  <c r="A137" i="17053"/>
  <c r="A138" i="17053"/>
  <c r="A139" i="17053"/>
  <c r="D143" i="17053"/>
  <c r="E143" i="17053"/>
  <c r="F143" i="17053"/>
  <c r="G143" i="17053"/>
  <c r="C144" i="17053"/>
  <c r="A145" i="17053"/>
  <c r="C145" i="17053"/>
  <c r="C146" i="17053"/>
  <c r="H152" i="17053"/>
  <c r="O155" i="17053"/>
  <c r="P155" i="17053"/>
  <c r="P157" i="17053" s="1"/>
  <c r="C195" i="17053"/>
  <c r="D195" i="17053" s="1"/>
  <c r="E195" i="17053"/>
  <c r="F195" i="17053" s="1"/>
  <c r="G195" i="17053" s="1"/>
  <c r="H195" i="17053" s="1"/>
  <c r="I195" i="17053" s="1"/>
  <c r="J195" i="17053" s="1"/>
  <c r="K195" i="17053" s="1"/>
  <c r="L195" i="17053" s="1"/>
  <c r="M195" i="17053" s="1"/>
  <c r="N195" i="17053"/>
  <c r="O195" i="17053" s="1"/>
  <c r="P195" i="17053" s="1"/>
  <c r="Q195" i="17053" s="1"/>
  <c r="R195" i="17053" s="1"/>
  <c r="S195" i="17053" s="1"/>
  <c r="T195" i="17053" s="1"/>
  <c r="U195" i="17053" s="1"/>
  <c r="V195" i="17053" s="1"/>
  <c r="W195" i="17053" s="1"/>
  <c r="X195" i="17053" s="1"/>
  <c r="Y195" i="17053" s="1"/>
  <c r="Z195" i="17053" s="1"/>
  <c r="AA195" i="17053" s="1"/>
  <c r="AB195" i="17053" s="1"/>
  <c r="AC195" i="17053" s="1"/>
  <c r="AD195" i="17053" s="1"/>
  <c r="AE195" i="17053" s="1"/>
  <c r="AF195" i="17053" s="1"/>
  <c r="AG195" i="17053" s="1"/>
  <c r="AH195" i="17053" s="1"/>
  <c r="AI195" i="17053" s="1"/>
  <c r="AJ195" i="17053" s="1"/>
  <c r="AK195" i="17053"/>
  <c r="AL195" i="17053" s="1"/>
  <c r="AM195" i="17053" s="1"/>
  <c r="AN195" i="17053" s="1"/>
  <c r="AO195" i="17053" s="1"/>
  <c r="AP195" i="17053" s="1"/>
  <c r="D199" i="17053"/>
  <c r="E199" i="17053" s="1"/>
  <c r="F199" i="17053"/>
  <c r="G199" i="17053" s="1"/>
  <c r="H199" i="17053" s="1"/>
  <c r="I199" i="17053" s="1"/>
  <c r="J199" i="17053" s="1"/>
  <c r="K199" i="17053" s="1"/>
  <c r="L199" i="17053" s="1"/>
  <c r="M199" i="17053" s="1"/>
  <c r="N199" i="17053" s="1"/>
  <c r="O199" i="17053" s="1"/>
  <c r="P199" i="17053" s="1"/>
  <c r="Q199" i="17053" s="1"/>
  <c r="R199" i="17053" s="1"/>
  <c r="S199" i="17053" s="1"/>
  <c r="T199" i="17053" s="1"/>
  <c r="U199" i="17053" s="1"/>
  <c r="V199" i="17053"/>
  <c r="W199" i="17053" s="1"/>
  <c r="X199" i="17053" s="1"/>
  <c r="Y199" i="17053" s="1"/>
  <c r="Z199" i="17053" s="1"/>
  <c r="AA199" i="17053"/>
  <c r="AB199" i="17053" s="1"/>
  <c r="AC199" i="17053" s="1"/>
  <c r="AD199" i="17053" s="1"/>
  <c r="AE199" i="17053" s="1"/>
  <c r="AF199" i="17053" s="1"/>
  <c r="AG199" i="17053" s="1"/>
  <c r="AH199" i="17053" s="1"/>
  <c r="AI199" i="17053" s="1"/>
  <c r="AJ199" i="17053" s="1"/>
  <c r="AK199" i="17053" s="1"/>
  <c r="AL199" i="17053" s="1"/>
  <c r="AM199" i="17053" s="1"/>
  <c r="AN199" i="17053" s="1"/>
  <c r="AO199" i="17053" s="1"/>
  <c r="AP199" i="17053" s="1"/>
  <c r="AS51" i="17048"/>
  <c r="E87" i="17048"/>
  <c r="H99" i="17048"/>
  <c r="E118" i="17048"/>
  <c r="F118" i="17048"/>
  <c r="G118" i="17048"/>
  <c r="H118" i="17048"/>
  <c r="I118" i="17048"/>
  <c r="J118" i="17048"/>
  <c r="K118" i="17048"/>
  <c r="L118" i="17048"/>
  <c r="M118" i="17048"/>
  <c r="N118" i="17048"/>
  <c r="O118" i="17048"/>
  <c r="P118" i="17048"/>
  <c r="Q118" i="17048"/>
  <c r="R118" i="17048"/>
  <c r="S118" i="17048"/>
  <c r="T118" i="17048"/>
  <c r="U118" i="17048"/>
  <c r="V118" i="17048"/>
  <c r="W118" i="17048"/>
  <c r="X118" i="17048"/>
  <c r="Y118" i="17048"/>
  <c r="Z118" i="17048"/>
  <c r="AA118" i="17048"/>
  <c r="AB118" i="17048"/>
  <c r="AC118" i="17048"/>
  <c r="AD118" i="17048"/>
  <c r="AE118" i="17048"/>
  <c r="AF118" i="17048"/>
  <c r="AG118" i="17048"/>
  <c r="AH118" i="17048"/>
  <c r="AI118" i="17048"/>
  <c r="AJ118" i="17048"/>
  <c r="AK118" i="17048"/>
  <c r="AL118" i="17048"/>
  <c r="AM118" i="17048"/>
  <c r="AN118" i="17048"/>
  <c r="AO118" i="17048"/>
  <c r="AP118" i="17048"/>
  <c r="AQ118" i="17048"/>
  <c r="AR118" i="17048"/>
  <c r="AS118" i="17048"/>
  <c r="F142" i="17048"/>
  <c r="F156" i="17048"/>
  <c r="F158" i="17048" s="1"/>
  <c r="G156" i="17048" s="1"/>
  <c r="G158" i="17048" s="1"/>
  <c r="H156" i="17048" s="1"/>
  <c r="H158" i="17048" s="1"/>
  <c r="I156" i="17048" s="1"/>
  <c r="I158" i="17048" s="1"/>
  <c r="J156" i="17048" s="1"/>
  <c r="J158" i="17048" s="1"/>
  <c r="K156" i="17048" s="1"/>
  <c r="K158" i="17048" s="1"/>
  <c r="L156" i="17048" s="1"/>
  <c r="L158" i="17048" s="1"/>
  <c r="M156" i="17048" s="1"/>
  <c r="M158" i="17048" s="1"/>
  <c r="N156" i="17048" s="1"/>
  <c r="N158" i="17048" s="1"/>
  <c r="O156" i="17048" s="1"/>
  <c r="O158" i="17048" s="1"/>
  <c r="P156" i="17048" s="1"/>
  <c r="P158" i="17048" s="1"/>
  <c r="Q156" i="17048" s="1"/>
  <c r="Q158" i="17048" s="1"/>
  <c r="R156" i="17048" s="1"/>
  <c r="R158" i="17048" s="1"/>
  <c r="S156" i="17048" s="1"/>
  <c r="S158" i="17048" s="1"/>
  <c r="T156" i="17048" s="1"/>
  <c r="T158" i="17048" s="1"/>
  <c r="U156" i="17048" s="1"/>
  <c r="U158" i="17048" s="1"/>
  <c r="V156" i="17048" s="1"/>
  <c r="V158" i="17048" s="1"/>
  <c r="W156" i="17048" s="1"/>
  <c r="W158" i="17048" s="1"/>
  <c r="X156" i="17048" s="1"/>
  <c r="X158" i="17048" s="1"/>
  <c r="Y156" i="17048" s="1"/>
  <c r="Y158" i="17048" s="1"/>
  <c r="Z156" i="17048" s="1"/>
  <c r="Z158" i="17048" s="1"/>
  <c r="AA156" i="17048" s="1"/>
  <c r="AA158" i="17048" s="1"/>
  <c r="AB156" i="17048" s="1"/>
  <c r="AB158" i="17048" s="1"/>
  <c r="AC156" i="17048" s="1"/>
  <c r="AC158" i="17048" s="1"/>
  <c r="AD156" i="17048" s="1"/>
  <c r="AD158" i="17048" s="1"/>
  <c r="AE156" i="17048" s="1"/>
  <c r="AE158" i="17048" s="1"/>
  <c r="AF156" i="17048" s="1"/>
  <c r="AF158" i="17048" s="1"/>
  <c r="AG156" i="17048" s="1"/>
  <c r="AG158" i="17048" s="1"/>
  <c r="AH156" i="17048" s="1"/>
  <c r="AH158" i="17048" s="1"/>
  <c r="AI156" i="17048" s="1"/>
  <c r="AI158" i="17048" s="1"/>
  <c r="AJ156" i="17048" s="1"/>
  <c r="AJ158" i="17048" s="1"/>
  <c r="AK156" i="17048" s="1"/>
  <c r="AK158" i="17048" s="1"/>
  <c r="AL156" i="17048" s="1"/>
  <c r="AL158" i="17048" s="1"/>
  <c r="AM156" i="17048" s="1"/>
  <c r="AM158" i="17048" s="1"/>
  <c r="AN156" i="17048" s="1"/>
  <c r="AN158" i="17048" s="1"/>
  <c r="AO156" i="17048" s="1"/>
  <c r="AO158" i="17048" s="1"/>
  <c r="AP156" i="17048" s="1"/>
  <c r="AP158" i="17048" s="1"/>
  <c r="AQ156" i="17048" s="1"/>
  <c r="AQ158" i="17048" s="1"/>
  <c r="AR156" i="17048" s="1"/>
  <c r="AR158" i="17048" s="1"/>
  <c r="AS156" i="17048" s="1"/>
  <c r="AS158" i="17048" s="1"/>
  <c r="E158" i="17048"/>
  <c r="F171" i="17048"/>
  <c r="E241" i="17048"/>
  <c r="F241" i="17048"/>
  <c r="G241" i="17048"/>
  <c r="H241" i="17048"/>
  <c r="I241" i="17048"/>
  <c r="J241" i="17048"/>
  <c r="K241" i="17048"/>
  <c r="L241" i="17048"/>
  <c r="M241" i="17048"/>
  <c r="N241" i="17048"/>
  <c r="O241" i="17048"/>
  <c r="P241" i="17048"/>
  <c r="Q241" i="17048"/>
  <c r="R241" i="17048"/>
  <c r="S241" i="17048"/>
  <c r="T241" i="17048"/>
  <c r="U241" i="17048"/>
  <c r="V241" i="17048"/>
  <c r="W241" i="17048"/>
  <c r="X241" i="17048"/>
  <c r="Y241" i="17048"/>
  <c r="Z241" i="17048"/>
  <c r="AA241" i="17048"/>
  <c r="AB241" i="17048"/>
  <c r="AC241" i="17048"/>
  <c r="AD241" i="17048"/>
  <c r="AE241" i="17048"/>
  <c r="AF241" i="17048"/>
  <c r="AG241" i="17048"/>
  <c r="AH241" i="17048"/>
  <c r="AI241" i="17048"/>
  <c r="AJ241" i="17048"/>
  <c r="AK241" i="17048"/>
  <c r="AL241" i="17048"/>
  <c r="AM241" i="17048"/>
  <c r="AN241" i="17048"/>
  <c r="AO241" i="17048"/>
  <c r="AP241" i="17048"/>
  <c r="AQ241" i="17048"/>
  <c r="AR241" i="17048"/>
  <c r="AS241" i="17048"/>
  <c r="A1" i="17049"/>
  <c r="A102" i="17049" s="1"/>
  <c r="A2" i="17049"/>
  <c r="A103" i="17049" s="1"/>
  <c r="A23" i="17049"/>
  <c r="A76" i="17049"/>
  <c r="A24" i="17049"/>
  <c r="B24" i="17049"/>
  <c r="C24" i="17049"/>
  <c r="C77" i="17049"/>
  <c r="D24" i="17049"/>
  <c r="E24" i="17049"/>
  <c r="F24" i="17049"/>
  <c r="F77" i="17049" s="1"/>
  <c r="G24" i="17049"/>
  <c r="G77" i="17049" s="1"/>
  <c r="H24" i="17049"/>
  <c r="I24" i="17049"/>
  <c r="J24" i="17049"/>
  <c r="J77" i="17049" s="1"/>
  <c r="K24" i="17049"/>
  <c r="K77" i="17049" s="1"/>
  <c r="L24" i="17049"/>
  <c r="L77" i="17049" s="1"/>
  <c r="M24" i="17049"/>
  <c r="N24" i="17049"/>
  <c r="O24" i="17049"/>
  <c r="O77" i="17049"/>
  <c r="P24" i="17049"/>
  <c r="P77" i="17049" s="1"/>
  <c r="Q24" i="17049"/>
  <c r="R24" i="17049"/>
  <c r="S24" i="17049"/>
  <c r="S77" i="17049" s="1"/>
  <c r="T24" i="17049"/>
  <c r="U24" i="17049"/>
  <c r="V24" i="17049"/>
  <c r="V77" i="17049" s="1"/>
  <c r="W24" i="17049"/>
  <c r="W77" i="17049" s="1"/>
  <c r="X24" i="17049"/>
  <c r="Y24" i="17049"/>
  <c r="Z24" i="17049"/>
  <c r="Z77" i="17049" s="1"/>
  <c r="AA24" i="17049"/>
  <c r="AA77" i="17049" s="1"/>
  <c r="AB24" i="17049"/>
  <c r="AB77" i="17049" s="1"/>
  <c r="AC24" i="17049"/>
  <c r="AC77" i="17049" s="1"/>
  <c r="AD24" i="17049"/>
  <c r="AE24" i="17049"/>
  <c r="AE77" i="17049"/>
  <c r="AF24" i="17049"/>
  <c r="AF77" i="17049" s="1"/>
  <c r="AG24" i="17049"/>
  <c r="AH24" i="17049"/>
  <c r="AI24" i="17049"/>
  <c r="AI77" i="17049"/>
  <c r="AJ24" i="17049"/>
  <c r="AK24" i="17049"/>
  <c r="AL24" i="17049"/>
  <c r="AL77" i="17049" s="1"/>
  <c r="AM24" i="17049"/>
  <c r="AM77" i="17049" s="1"/>
  <c r="AN24" i="17049"/>
  <c r="AO24" i="17049"/>
  <c r="AP24" i="17049"/>
  <c r="AP77" i="17049" s="1"/>
  <c r="A25" i="17049"/>
  <c r="A78" i="17049" s="1"/>
  <c r="B25" i="17049"/>
  <c r="B78" i="17049" s="1"/>
  <c r="C25" i="17049"/>
  <c r="D25" i="17049"/>
  <c r="E25" i="17049"/>
  <c r="E78" i="17049"/>
  <c r="F25" i="17049"/>
  <c r="F78" i="17049" s="1"/>
  <c r="G25" i="17049"/>
  <c r="H25" i="17049"/>
  <c r="I25" i="17049"/>
  <c r="I78" i="17049" s="1"/>
  <c r="J25" i="17049"/>
  <c r="K25" i="17049"/>
  <c r="L25" i="17049"/>
  <c r="L78" i="17049" s="1"/>
  <c r="M25" i="17049"/>
  <c r="M78" i="17049" s="1"/>
  <c r="N25" i="17049"/>
  <c r="O25" i="17049"/>
  <c r="P25" i="17049"/>
  <c r="P78" i="17049" s="1"/>
  <c r="Q25" i="17049"/>
  <c r="Q78" i="17049" s="1"/>
  <c r="R25" i="17049"/>
  <c r="R78" i="17049" s="1"/>
  <c r="S25" i="17049"/>
  <c r="S78" i="17049" s="1"/>
  <c r="T25" i="17049"/>
  <c r="U25" i="17049"/>
  <c r="U78" i="17049"/>
  <c r="V25" i="17049"/>
  <c r="V78" i="17049" s="1"/>
  <c r="W25" i="17049"/>
  <c r="X25" i="17049"/>
  <c r="X78" i="17049" s="1"/>
  <c r="Y25" i="17049"/>
  <c r="Y78" i="17049" s="1"/>
  <c r="Z25" i="17049"/>
  <c r="AA25" i="17049"/>
  <c r="AA78" i="17049" s="1"/>
  <c r="AB25" i="17049"/>
  <c r="AB78" i="17049" s="1"/>
  <c r="AC25" i="17049"/>
  <c r="AC78" i="17049" s="1"/>
  <c r="AD25" i="17049"/>
  <c r="AD78" i="17049" s="1"/>
  <c r="AE25" i="17049"/>
  <c r="AE78" i="17049" s="1"/>
  <c r="AF25" i="17049"/>
  <c r="AG25" i="17049"/>
  <c r="AG78" i="17049"/>
  <c r="AH25" i="17049"/>
  <c r="AH78" i="17049" s="1"/>
  <c r="AI25" i="17049"/>
  <c r="AJ25" i="17049"/>
  <c r="AK25" i="17049"/>
  <c r="AK78" i="17049"/>
  <c r="AL25" i="17049"/>
  <c r="AL78" i="17049" s="1"/>
  <c r="AM25" i="17049"/>
  <c r="AN25" i="17049"/>
  <c r="AN78" i="17049" s="1"/>
  <c r="AO25" i="17049"/>
  <c r="AO78" i="17049" s="1"/>
  <c r="AP25" i="17049"/>
  <c r="AP78" i="17049" s="1"/>
  <c r="AP44" i="17049"/>
  <c r="AP96" i="17049" s="1"/>
  <c r="A50" i="17049"/>
  <c r="A51" i="17049"/>
  <c r="A52" i="17049"/>
  <c r="A53" i="17049"/>
  <c r="A54" i="17049"/>
  <c r="A55" i="17049"/>
  <c r="A56" i="17049"/>
  <c r="A57" i="17049"/>
  <c r="L62" i="17049"/>
  <c r="A63" i="17049"/>
  <c r="L63" i="17049"/>
  <c r="A68" i="17049"/>
  <c r="B68" i="17049"/>
  <c r="C68" i="17049"/>
  <c r="D68" i="17049"/>
  <c r="E68" i="17049"/>
  <c r="F68" i="17049"/>
  <c r="G68" i="17049"/>
  <c r="H68" i="17049"/>
  <c r="I68" i="17049"/>
  <c r="J68" i="17049"/>
  <c r="K68" i="17049"/>
  <c r="L68" i="17049"/>
  <c r="M68" i="17049"/>
  <c r="N68" i="17049"/>
  <c r="O68" i="17049"/>
  <c r="P68" i="17049"/>
  <c r="Q68" i="17049"/>
  <c r="R68" i="17049"/>
  <c r="S68" i="17049"/>
  <c r="T68" i="17049"/>
  <c r="U68" i="17049"/>
  <c r="V68" i="17049"/>
  <c r="W68" i="17049"/>
  <c r="X68" i="17049"/>
  <c r="Y68" i="17049"/>
  <c r="Z68" i="17049"/>
  <c r="AA68" i="17049"/>
  <c r="AB68" i="17049"/>
  <c r="AC68" i="17049"/>
  <c r="AD68" i="17049"/>
  <c r="AE68" i="17049"/>
  <c r="AF68" i="17049"/>
  <c r="AG68" i="17049"/>
  <c r="AH68" i="17049"/>
  <c r="AI68" i="17049"/>
  <c r="AJ68" i="17049"/>
  <c r="AK68" i="17049"/>
  <c r="AL68" i="17049"/>
  <c r="AM68" i="17049"/>
  <c r="AN68" i="17049"/>
  <c r="AO68" i="17049"/>
  <c r="AP68" i="17049"/>
  <c r="A69" i="17049"/>
  <c r="B69" i="17049"/>
  <c r="C69" i="17049"/>
  <c r="D69" i="17049"/>
  <c r="E69" i="17049"/>
  <c r="F69" i="17049"/>
  <c r="G69" i="17049"/>
  <c r="H69" i="17049"/>
  <c r="I69" i="17049"/>
  <c r="J69" i="17049"/>
  <c r="K69" i="17049"/>
  <c r="L69" i="17049"/>
  <c r="M69" i="17049"/>
  <c r="N69" i="17049"/>
  <c r="O69" i="17049"/>
  <c r="P69" i="17049"/>
  <c r="Q69" i="17049"/>
  <c r="R69" i="17049"/>
  <c r="S69" i="17049"/>
  <c r="T69" i="17049"/>
  <c r="U69" i="17049"/>
  <c r="V69" i="17049"/>
  <c r="W69" i="17049"/>
  <c r="X69" i="17049"/>
  <c r="Y69" i="17049"/>
  <c r="Z69" i="17049"/>
  <c r="AA69" i="17049"/>
  <c r="AB69" i="17049"/>
  <c r="AC69" i="17049"/>
  <c r="AD69" i="17049"/>
  <c r="AE69" i="17049"/>
  <c r="AF69" i="17049"/>
  <c r="AG69" i="17049"/>
  <c r="AH69" i="17049"/>
  <c r="AI69" i="17049"/>
  <c r="AJ69" i="17049"/>
  <c r="AK69" i="17049"/>
  <c r="AL69" i="17049"/>
  <c r="AM69" i="17049"/>
  <c r="AN69" i="17049"/>
  <c r="AO69" i="17049"/>
  <c r="AP69" i="17049"/>
  <c r="A70" i="17049"/>
  <c r="B70" i="17049"/>
  <c r="C70" i="17049"/>
  <c r="D70" i="17049"/>
  <c r="E70" i="17049"/>
  <c r="F70" i="17049"/>
  <c r="G70" i="17049"/>
  <c r="H70" i="17049"/>
  <c r="I70" i="17049"/>
  <c r="J70" i="17049"/>
  <c r="K70" i="17049"/>
  <c r="L70" i="17049"/>
  <c r="M70" i="17049"/>
  <c r="N70" i="17049"/>
  <c r="O70" i="17049"/>
  <c r="P70" i="17049"/>
  <c r="Q70" i="17049"/>
  <c r="R70" i="17049"/>
  <c r="S70" i="17049"/>
  <c r="T70" i="17049"/>
  <c r="U70" i="17049"/>
  <c r="V70" i="17049"/>
  <c r="W70" i="17049"/>
  <c r="X70" i="17049"/>
  <c r="Y70" i="17049"/>
  <c r="Z70" i="17049"/>
  <c r="AA70" i="17049"/>
  <c r="AB70" i="17049"/>
  <c r="AC70" i="17049"/>
  <c r="AD70" i="17049"/>
  <c r="AE70" i="17049"/>
  <c r="AF70" i="17049"/>
  <c r="AG70" i="17049"/>
  <c r="AH70" i="17049"/>
  <c r="AI70" i="17049"/>
  <c r="AJ70" i="17049"/>
  <c r="AK70" i="17049"/>
  <c r="AL70" i="17049"/>
  <c r="AM70" i="17049"/>
  <c r="AN70" i="17049"/>
  <c r="AO70" i="17049"/>
  <c r="AP70" i="17049"/>
  <c r="A71" i="17049"/>
  <c r="B71" i="17049"/>
  <c r="C71" i="17049"/>
  <c r="D71" i="17049"/>
  <c r="E71" i="17049"/>
  <c r="F71" i="17049"/>
  <c r="G71" i="17049"/>
  <c r="H71" i="17049"/>
  <c r="I71" i="17049"/>
  <c r="J71" i="17049"/>
  <c r="K71" i="17049"/>
  <c r="L71" i="17049"/>
  <c r="M71" i="17049"/>
  <c r="N71" i="17049"/>
  <c r="O71" i="17049"/>
  <c r="P71" i="17049"/>
  <c r="Q71" i="17049"/>
  <c r="R71" i="17049"/>
  <c r="S71" i="17049"/>
  <c r="T71" i="17049"/>
  <c r="U71" i="17049"/>
  <c r="V71" i="17049"/>
  <c r="W71" i="17049"/>
  <c r="X71" i="17049"/>
  <c r="Y71" i="17049"/>
  <c r="Z71" i="17049"/>
  <c r="AA71" i="17049"/>
  <c r="AB71" i="17049"/>
  <c r="AC71" i="17049"/>
  <c r="AD71" i="17049"/>
  <c r="AE71" i="17049"/>
  <c r="AF71" i="17049"/>
  <c r="AG71" i="17049"/>
  <c r="AH71" i="17049"/>
  <c r="AI71" i="17049"/>
  <c r="AJ71" i="17049"/>
  <c r="AK71" i="17049"/>
  <c r="AL71" i="17049"/>
  <c r="AM71" i="17049"/>
  <c r="AN71" i="17049"/>
  <c r="AO71" i="17049"/>
  <c r="AP71" i="17049"/>
  <c r="A72" i="17049"/>
  <c r="B72" i="17049"/>
  <c r="C72" i="17049"/>
  <c r="D72" i="17049"/>
  <c r="E72" i="17049"/>
  <c r="F72" i="17049"/>
  <c r="G72" i="17049"/>
  <c r="H72" i="17049"/>
  <c r="I72" i="17049"/>
  <c r="J72" i="17049"/>
  <c r="K72" i="17049"/>
  <c r="L72" i="17049"/>
  <c r="M72" i="17049"/>
  <c r="N72" i="17049"/>
  <c r="O72" i="17049"/>
  <c r="P72" i="17049"/>
  <c r="Q72" i="17049"/>
  <c r="R72" i="17049"/>
  <c r="S72" i="17049"/>
  <c r="T72" i="17049"/>
  <c r="U72" i="17049"/>
  <c r="V72" i="17049"/>
  <c r="W72" i="17049"/>
  <c r="X72" i="17049"/>
  <c r="Y72" i="17049"/>
  <c r="Z72" i="17049"/>
  <c r="AA72" i="17049"/>
  <c r="AB72" i="17049"/>
  <c r="AC72" i="17049"/>
  <c r="AD72" i="17049"/>
  <c r="AE72" i="17049"/>
  <c r="AF72" i="17049"/>
  <c r="AG72" i="17049"/>
  <c r="AH72" i="17049"/>
  <c r="AI72" i="17049"/>
  <c r="AJ72" i="17049"/>
  <c r="AK72" i="17049"/>
  <c r="AL72" i="17049"/>
  <c r="AM72" i="17049"/>
  <c r="AN72" i="17049"/>
  <c r="AO72" i="17049"/>
  <c r="AP72" i="17049"/>
  <c r="A73" i="17049"/>
  <c r="B73" i="17049"/>
  <c r="C73" i="17049"/>
  <c r="D73" i="17049"/>
  <c r="E73" i="17049"/>
  <c r="F73" i="17049"/>
  <c r="G73" i="17049"/>
  <c r="H73" i="17049"/>
  <c r="I73" i="17049"/>
  <c r="J73" i="17049"/>
  <c r="K73" i="17049"/>
  <c r="L73" i="17049"/>
  <c r="M73" i="17049"/>
  <c r="N73" i="17049"/>
  <c r="O73" i="17049"/>
  <c r="P73" i="17049"/>
  <c r="Q73" i="17049"/>
  <c r="R73" i="17049"/>
  <c r="S73" i="17049"/>
  <c r="T73" i="17049"/>
  <c r="U73" i="17049"/>
  <c r="V73" i="17049"/>
  <c r="W73" i="17049"/>
  <c r="X73" i="17049"/>
  <c r="Y73" i="17049"/>
  <c r="Z73" i="17049"/>
  <c r="AA73" i="17049"/>
  <c r="AB73" i="17049"/>
  <c r="AC73" i="17049"/>
  <c r="AD73" i="17049"/>
  <c r="AE73" i="17049"/>
  <c r="AF73" i="17049"/>
  <c r="AG73" i="17049"/>
  <c r="AH73" i="17049"/>
  <c r="AI73" i="17049"/>
  <c r="AJ73" i="17049"/>
  <c r="AK73" i="17049"/>
  <c r="AL73" i="17049"/>
  <c r="AM73" i="17049"/>
  <c r="AN73" i="17049"/>
  <c r="AO73" i="17049"/>
  <c r="AP73" i="17049"/>
  <c r="A74" i="17049"/>
  <c r="B74" i="17049"/>
  <c r="C75" i="17049"/>
  <c r="C74" i="17049" s="1"/>
  <c r="D74" i="17049"/>
  <c r="E74" i="17049"/>
  <c r="F74" i="17049"/>
  <c r="G74" i="17049"/>
  <c r="H74" i="17049"/>
  <c r="I74" i="17049"/>
  <c r="J74" i="17049"/>
  <c r="K74" i="17049"/>
  <c r="L74" i="17049"/>
  <c r="M74" i="17049"/>
  <c r="N74" i="17049"/>
  <c r="O74" i="17049"/>
  <c r="P74" i="17049"/>
  <c r="Q74" i="17049"/>
  <c r="R74" i="17049"/>
  <c r="S74" i="17049"/>
  <c r="T74" i="17049"/>
  <c r="U74" i="17049"/>
  <c r="V74" i="17049"/>
  <c r="W74" i="17049"/>
  <c r="X74" i="17049"/>
  <c r="Y74" i="17049"/>
  <c r="Z74" i="17049"/>
  <c r="AA74" i="17049"/>
  <c r="AB74" i="17049"/>
  <c r="AC74" i="17049"/>
  <c r="AD74" i="17049"/>
  <c r="AE74" i="17049"/>
  <c r="AF74" i="17049"/>
  <c r="AG74" i="17049"/>
  <c r="AH74" i="17049"/>
  <c r="AI74" i="17049"/>
  <c r="AJ74" i="17049"/>
  <c r="AK74" i="17049"/>
  <c r="AL74" i="17049"/>
  <c r="AM74" i="17049"/>
  <c r="AN74" i="17049"/>
  <c r="AO74" i="17049"/>
  <c r="AP74" i="17049"/>
  <c r="A75" i="17049"/>
  <c r="B75" i="17049"/>
  <c r="D75" i="17049"/>
  <c r="E75" i="17049"/>
  <c r="F75" i="17049"/>
  <c r="G75" i="17049"/>
  <c r="H75" i="17049"/>
  <c r="I75" i="17049"/>
  <c r="J75" i="17049"/>
  <c r="K75" i="17049"/>
  <c r="L75" i="17049"/>
  <c r="M75" i="17049"/>
  <c r="N75" i="17049"/>
  <c r="O75" i="17049"/>
  <c r="P75" i="17049"/>
  <c r="Q75" i="17049"/>
  <c r="R75" i="17049"/>
  <c r="S75" i="17049"/>
  <c r="T75" i="17049"/>
  <c r="U75" i="17049"/>
  <c r="V75" i="17049"/>
  <c r="W75" i="17049"/>
  <c r="X75" i="17049"/>
  <c r="Y75" i="17049"/>
  <c r="Z75" i="17049"/>
  <c r="AA75" i="17049"/>
  <c r="AB75" i="17049"/>
  <c r="AC75" i="17049"/>
  <c r="AD75" i="17049"/>
  <c r="AE75" i="17049"/>
  <c r="AF75" i="17049"/>
  <c r="AG75" i="17049"/>
  <c r="AH75" i="17049"/>
  <c r="AI75" i="17049"/>
  <c r="AJ75" i="17049"/>
  <c r="AK75" i="17049"/>
  <c r="AL75" i="17049"/>
  <c r="AM75" i="17049"/>
  <c r="AN75" i="17049"/>
  <c r="AO75" i="17049"/>
  <c r="AP75" i="17049"/>
  <c r="B76" i="17049"/>
  <c r="C76" i="17049"/>
  <c r="D76" i="17049"/>
  <c r="E76" i="17049"/>
  <c r="F76" i="17049"/>
  <c r="G76" i="17049"/>
  <c r="H76" i="17049"/>
  <c r="I76" i="17049"/>
  <c r="J76" i="17049"/>
  <c r="K76" i="17049"/>
  <c r="L76" i="17049"/>
  <c r="M76" i="17049"/>
  <c r="N76" i="17049"/>
  <c r="O76" i="17049"/>
  <c r="P76" i="17049"/>
  <c r="Q76" i="17049"/>
  <c r="R76" i="17049"/>
  <c r="S76" i="17049"/>
  <c r="T76" i="17049"/>
  <c r="U76" i="17049"/>
  <c r="V76" i="17049"/>
  <c r="W76" i="17049"/>
  <c r="X76" i="17049"/>
  <c r="Y76" i="17049"/>
  <c r="Z76" i="17049"/>
  <c r="AA76" i="17049"/>
  <c r="AB76" i="17049"/>
  <c r="AC76" i="17049"/>
  <c r="AF76" i="17049"/>
  <c r="AH76" i="17049"/>
  <c r="AI76" i="17049"/>
  <c r="AM76" i="17049"/>
  <c r="AN76" i="17049"/>
  <c r="AP76" i="17049"/>
  <c r="A77" i="17049"/>
  <c r="B77" i="17049"/>
  <c r="D77" i="17049"/>
  <c r="E77" i="17049"/>
  <c r="H77" i="17049"/>
  <c r="I77" i="17049"/>
  <c r="M77" i="17049"/>
  <c r="N77" i="17049"/>
  <c r="Q77" i="17049"/>
  <c r="R77" i="17049"/>
  <c r="T77" i="17049"/>
  <c r="U77" i="17049"/>
  <c r="X77" i="17049"/>
  <c r="Y77" i="17049"/>
  <c r="AD77" i="17049"/>
  <c r="AG77" i="17049"/>
  <c r="AH77" i="17049"/>
  <c r="AJ77" i="17049"/>
  <c r="AK77" i="17049"/>
  <c r="AN77" i="17049"/>
  <c r="AO77" i="17049"/>
  <c r="C78" i="17049"/>
  <c r="D78" i="17049"/>
  <c r="G78" i="17049"/>
  <c r="H78" i="17049"/>
  <c r="J78" i="17049"/>
  <c r="K78" i="17049"/>
  <c r="N78" i="17049"/>
  <c r="O78" i="17049"/>
  <c r="T78" i="17049"/>
  <c r="W78" i="17049"/>
  <c r="Z78" i="17049"/>
  <c r="AF78" i="17049"/>
  <c r="AI78" i="17049"/>
  <c r="AJ78" i="17049"/>
  <c r="AM78" i="17049"/>
  <c r="A81" i="17049"/>
  <c r="B81" i="17049"/>
  <c r="C81" i="17049"/>
  <c r="D81" i="17049"/>
  <c r="E81" i="17049"/>
  <c r="F81" i="17049"/>
  <c r="G81" i="17049"/>
  <c r="H81" i="17049"/>
  <c r="I81" i="17049"/>
  <c r="J81" i="17049"/>
  <c r="K81" i="17049"/>
  <c r="L81" i="17049"/>
  <c r="M81" i="17049"/>
  <c r="N81" i="17049"/>
  <c r="O81" i="17049"/>
  <c r="P81" i="17049"/>
  <c r="Q81" i="17049"/>
  <c r="R81" i="17049"/>
  <c r="S81" i="17049"/>
  <c r="T81" i="17049"/>
  <c r="U81" i="17049"/>
  <c r="V81" i="17049"/>
  <c r="W81" i="17049"/>
  <c r="X81" i="17049"/>
  <c r="Y81" i="17049"/>
  <c r="Z81" i="17049"/>
  <c r="AA81" i="17049"/>
  <c r="AB81" i="17049"/>
  <c r="AC81" i="17049"/>
  <c r="AD81" i="17049"/>
  <c r="AE81" i="17049"/>
  <c r="AF81" i="17049"/>
  <c r="AG81" i="17049"/>
  <c r="AH81" i="17049"/>
  <c r="AI81" i="17049"/>
  <c r="AJ81" i="17049"/>
  <c r="AK81" i="17049"/>
  <c r="AL81" i="17049"/>
  <c r="AM81" i="17049"/>
  <c r="AN81" i="17049"/>
  <c r="AO81" i="17049"/>
  <c r="AP81" i="17049"/>
  <c r="A82" i="17049"/>
  <c r="B82" i="17049"/>
  <c r="C82" i="17049"/>
  <c r="D82" i="17049"/>
  <c r="E82" i="17049"/>
  <c r="F82" i="17049"/>
  <c r="G82" i="17049"/>
  <c r="H82" i="17049"/>
  <c r="I82" i="17049"/>
  <c r="J82" i="17049"/>
  <c r="K82" i="17049"/>
  <c r="L82" i="17049"/>
  <c r="M82" i="17049"/>
  <c r="N82" i="17049"/>
  <c r="O82" i="17049"/>
  <c r="P82" i="17049"/>
  <c r="Q82" i="17049"/>
  <c r="R82" i="17049"/>
  <c r="S82" i="17049"/>
  <c r="T82" i="17049"/>
  <c r="U82" i="17049"/>
  <c r="V82" i="17049"/>
  <c r="W82" i="17049"/>
  <c r="X82" i="17049"/>
  <c r="Y82" i="17049"/>
  <c r="Z82" i="17049"/>
  <c r="AA82" i="17049"/>
  <c r="AB82" i="17049"/>
  <c r="AC82" i="17049"/>
  <c r="AD82" i="17049"/>
  <c r="AE82" i="17049"/>
  <c r="AF82" i="17049"/>
  <c r="AG82" i="17049"/>
  <c r="AH82" i="17049"/>
  <c r="AI82" i="17049"/>
  <c r="AJ82" i="17049"/>
  <c r="AK82" i="17049"/>
  <c r="AL82" i="17049"/>
  <c r="AM82" i="17049"/>
  <c r="AN82" i="17049"/>
  <c r="AO82" i="17049"/>
  <c r="AP82" i="17049"/>
  <c r="A83" i="17049"/>
  <c r="A84" i="17049"/>
  <c r="B84" i="17049"/>
  <c r="C84" i="17049"/>
  <c r="D84" i="17049"/>
  <c r="E84" i="17049"/>
  <c r="F84" i="17049"/>
  <c r="G84" i="17049"/>
  <c r="H84" i="17049"/>
  <c r="I84" i="17049"/>
  <c r="J84" i="17049"/>
  <c r="K84" i="17049"/>
  <c r="L84" i="17049"/>
  <c r="M84" i="17049"/>
  <c r="N84" i="17049"/>
  <c r="O84" i="17049"/>
  <c r="P84" i="17049"/>
  <c r="Q84" i="17049"/>
  <c r="R84" i="17049"/>
  <c r="S84" i="17049"/>
  <c r="T84" i="17049"/>
  <c r="U84" i="17049"/>
  <c r="V84" i="17049"/>
  <c r="W84" i="17049"/>
  <c r="X84" i="17049"/>
  <c r="Y84" i="17049"/>
  <c r="Z84" i="17049"/>
  <c r="AA84" i="17049"/>
  <c r="AB84" i="17049"/>
  <c r="AC84" i="17049"/>
  <c r="AD84" i="17049"/>
  <c r="AE84" i="17049"/>
  <c r="AF84" i="17049"/>
  <c r="AG84" i="17049"/>
  <c r="AH84" i="17049"/>
  <c r="AI84" i="17049"/>
  <c r="AJ84" i="17049"/>
  <c r="AK84" i="17049"/>
  <c r="AL84" i="17049"/>
  <c r="AM84" i="17049"/>
  <c r="AN84" i="17049"/>
  <c r="AO84" i="17049"/>
  <c r="AP84" i="17049"/>
  <c r="A85" i="17049"/>
  <c r="A86" i="17049"/>
  <c r="B86" i="17049"/>
  <c r="C86" i="17049"/>
  <c r="D86" i="17049"/>
  <c r="E86" i="17049"/>
  <c r="F86" i="17049"/>
  <c r="G86" i="17049"/>
  <c r="H86" i="17049"/>
  <c r="I86" i="17049"/>
  <c r="J86" i="17049"/>
  <c r="K86" i="17049"/>
  <c r="L86" i="17049"/>
  <c r="M86" i="17049"/>
  <c r="N86" i="17049"/>
  <c r="O86" i="17049"/>
  <c r="P86" i="17049"/>
  <c r="Q86" i="17049"/>
  <c r="R86" i="17049"/>
  <c r="S86" i="17049"/>
  <c r="T86" i="17049"/>
  <c r="U86" i="17049"/>
  <c r="V86" i="17049"/>
  <c r="W86" i="17049"/>
  <c r="X86" i="17049"/>
  <c r="Y86" i="17049"/>
  <c r="Z86" i="17049"/>
  <c r="AA86" i="17049"/>
  <c r="AB86" i="17049"/>
  <c r="AC86" i="17049"/>
  <c r="AD86" i="17049"/>
  <c r="AE86" i="17049"/>
  <c r="AF86" i="17049"/>
  <c r="AG86" i="17049"/>
  <c r="AH86" i="17049"/>
  <c r="AI86" i="17049"/>
  <c r="AJ86" i="17049"/>
  <c r="AK86" i="17049"/>
  <c r="AL86" i="17049"/>
  <c r="AM86" i="17049"/>
  <c r="AN86" i="17049"/>
  <c r="AO86" i="17049"/>
  <c r="AP86" i="17049"/>
  <c r="A87" i="17049"/>
  <c r="A88" i="17049"/>
  <c r="B88" i="17049"/>
  <c r="C88" i="17049"/>
  <c r="D88" i="17049"/>
  <c r="E88" i="17049"/>
  <c r="F88" i="17049"/>
  <c r="G88" i="17049"/>
  <c r="H88" i="17049"/>
  <c r="I88" i="17049"/>
  <c r="J88" i="17049"/>
  <c r="K88" i="17049"/>
  <c r="L88" i="17049"/>
  <c r="M88" i="17049"/>
  <c r="N88" i="17049"/>
  <c r="O88" i="17049"/>
  <c r="P88" i="17049"/>
  <c r="Q88" i="17049"/>
  <c r="R88" i="17049"/>
  <c r="S88" i="17049"/>
  <c r="T88" i="17049"/>
  <c r="U88" i="17049"/>
  <c r="V88" i="17049"/>
  <c r="W88" i="17049"/>
  <c r="X88" i="17049"/>
  <c r="Y88" i="17049"/>
  <c r="Z88" i="17049"/>
  <c r="AA88" i="17049"/>
  <c r="AB88" i="17049"/>
  <c r="AC88" i="17049"/>
  <c r="AD88" i="17049"/>
  <c r="AE88" i="17049"/>
  <c r="AF88" i="17049"/>
  <c r="AG88" i="17049"/>
  <c r="AH88" i="17049"/>
  <c r="AI88" i="17049"/>
  <c r="AJ88" i="17049"/>
  <c r="AK88" i="17049"/>
  <c r="AL88" i="17049"/>
  <c r="AM88" i="17049"/>
  <c r="AN88" i="17049"/>
  <c r="AO88" i="17049"/>
  <c r="AP88" i="17049"/>
  <c r="A92" i="17049"/>
  <c r="A93" i="17049"/>
  <c r="A94" i="17049"/>
  <c r="A95" i="17049"/>
  <c r="A96" i="17049"/>
  <c r="A97" i="17049"/>
  <c r="AF97" i="17049"/>
  <c r="AG97" i="17049"/>
  <c r="AH97" i="17049"/>
  <c r="AI97" i="17049"/>
  <c r="AJ97" i="17049"/>
  <c r="AK97" i="17049"/>
  <c r="AL97" i="17049"/>
  <c r="AM97" i="17049"/>
  <c r="AN97" i="17049"/>
  <c r="AO97" i="17049"/>
  <c r="AP97" i="17049"/>
  <c r="A98" i="17049"/>
  <c r="AF98" i="17049"/>
  <c r="AG98" i="17049"/>
  <c r="AH98" i="17049"/>
  <c r="AI98" i="17049"/>
  <c r="AJ98" i="17049"/>
  <c r="AK98" i="17049"/>
  <c r="AL98" i="17049"/>
  <c r="AM98" i="17049"/>
  <c r="AN98" i="17049"/>
  <c r="AO98" i="17049"/>
  <c r="AP98" i="17049"/>
  <c r="A99" i="17049"/>
  <c r="AF99" i="17049"/>
  <c r="AG99" i="17049"/>
  <c r="AH99" i="17049"/>
  <c r="AI99" i="17049"/>
  <c r="AJ99" i="17049"/>
  <c r="AK99" i="17049"/>
  <c r="AL99" i="17049"/>
  <c r="AM99" i="17049"/>
  <c r="AN99" i="17049"/>
  <c r="AO99" i="17049"/>
  <c r="AP99" i="17049"/>
  <c r="A104" i="17049"/>
  <c r="A109" i="17049"/>
  <c r="AR109" i="17049"/>
  <c r="A110" i="17049"/>
  <c r="AR110" i="17049"/>
  <c r="A111" i="17049"/>
  <c r="A112" i="17049"/>
  <c r="AR112" i="17049"/>
  <c r="A113" i="17049"/>
  <c r="A114" i="17049"/>
  <c r="AR114" i="17049"/>
  <c r="A115" i="17049"/>
  <c r="A116" i="17049"/>
  <c r="AR116" i="17049"/>
  <c r="A121" i="17049"/>
  <c r="A122" i="17049"/>
  <c r="A123" i="17049"/>
  <c r="A124" i="17049"/>
  <c r="A125" i="17049"/>
  <c r="A126" i="17049"/>
  <c r="A127" i="17049"/>
  <c r="A128" i="17049"/>
  <c r="A132" i="17049"/>
  <c r="A133" i="17049"/>
  <c r="A134" i="17049"/>
  <c r="A135" i="17049"/>
  <c r="A136" i="17049"/>
  <c r="A137" i="17049"/>
  <c r="A138" i="17049"/>
  <c r="A139" i="17049"/>
  <c r="D143" i="17049"/>
  <c r="E143" i="17049"/>
  <c r="F143" i="17049"/>
  <c r="G143" i="17049"/>
  <c r="C144" i="17049"/>
  <c r="A145" i="17049"/>
  <c r="C145" i="17049"/>
  <c r="D145" i="17049"/>
  <c r="C146" i="17049"/>
  <c r="D146" i="17049"/>
  <c r="E146" i="17049"/>
  <c r="O155" i="17049"/>
  <c r="P155" i="17049"/>
  <c r="P157" i="17049" s="1"/>
  <c r="C195" i="17049"/>
  <c r="D195" i="17049"/>
  <c r="E195" i="17049" s="1"/>
  <c r="F195" i="17049" s="1"/>
  <c r="G195" i="17049" s="1"/>
  <c r="H195" i="17049" s="1"/>
  <c r="I195" i="17049" s="1"/>
  <c r="J195" i="17049" s="1"/>
  <c r="K195" i="17049" s="1"/>
  <c r="L195" i="17049" s="1"/>
  <c r="M195" i="17049" s="1"/>
  <c r="N195" i="17049" s="1"/>
  <c r="O195" i="17049" s="1"/>
  <c r="P195" i="17049"/>
  <c r="Q195" i="17049"/>
  <c r="R195" i="17049" s="1"/>
  <c r="S195" i="17049" s="1"/>
  <c r="T195" i="17049" s="1"/>
  <c r="U195" i="17049" s="1"/>
  <c r="V195" i="17049" s="1"/>
  <c r="W195" i="17049" s="1"/>
  <c r="X195" i="17049" s="1"/>
  <c r="Y195" i="17049" s="1"/>
  <c r="Z195" i="17049" s="1"/>
  <c r="AA195" i="17049" s="1"/>
  <c r="AB195" i="17049" s="1"/>
  <c r="AC195" i="17049" s="1"/>
  <c r="AD195" i="17049" s="1"/>
  <c r="AE195" i="17049" s="1"/>
  <c r="AF195" i="17049" s="1"/>
  <c r="AG195" i="17049" s="1"/>
  <c r="AH195" i="17049" s="1"/>
  <c r="AI195" i="17049" s="1"/>
  <c r="AJ195" i="17049" s="1"/>
  <c r="AK195" i="17049" s="1"/>
  <c r="AL195" i="17049" s="1"/>
  <c r="AM195" i="17049" s="1"/>
  <c r="AN195" i="17049" s="1"/>
  <c r="AO195" i="17049" s="1"/>
  <c r="AP195" i="17049" s="1"/>
  <c r="D199" i="17049"/>
  <c r="E199" i="17049"/>
  <c r="F199" i="17049"/>
  <c r="G199" i="17049" s="1"/>
  <c r="H199" i="17049" s="1"/>
  <c r="I199" i="17049"/>
  <c r="J199" i="17049" s="1"/>
  <c r="K199" i="17049" s="1"/>
  <c r="L199" i="17049" s="1"/>
  <c r="M199" i="17049" s="1"/>
  <c r="N199" i="17049"/>
  <c r="O199" i="17049" s="1"/>
  <c r="P199" i="17049" s="1"/>
  <c r="Q199" i="17049" s="1"/>
  <c r="R199" i="17049" s="1"/>
  <c r="S199" i="17049" s="1"/>
  <c r="T199" i="17049" s="1"/>
  <c r="U199" i="17049" s="1"/>
  <c r="V199" i="17049" s="1"/>
  <c r="W199" i="17049" s="1"/>
  <c r="X199" i="17049" s="1"/>
  <c r="Y199" i="17049" s="1"/>
  <c r="Z199" i="17049" s="1"/>
  <c r="AA199" i="17049" s="1"/>
  <c r="AB199" i="17049" s="1"/>
  <c r="AC199" i="17049" s="1"/>
  <c r="AD199" i="17049" s="1"/>
  <c r="AE199" i="17049" s="1"/>
  <c r="AF199" i="17049" s="1"/>
  <c r="AG199" i="17049" s="1"/>
  <c r="AH199" i="17049" s="1"/>
  <c r="AI199" i="17049" s="1"/>
  <c r="AJ199" i="17049" s="1"/>
  <c r="AK199" i="17049" s="1"/>
  <c r="AL199" i="17049" s="1"/>
  <c r="AM199" i="17049" s="1"/>
  <c r="AN199" i="17049" s="1"/>
  <c r="AO199" i="17049" s="1"/>
  <c r="AP199" i="17049" s="1"/>
  <c r="A1" i="17050"/>
  <c r="A143" i="17050" s="1"/>
  <c r="A2" i="17050"/>
  <c r="A144" i="17050" s="1"/>
  <c r="A23" i="17050"/>
  <c r="A76" i="17050" s="1"/>
  <c r="A24" i="17050"/>
  <c r="B24" i="17050"/>
  <c r="C24" i="17050"/>
  <c r="C77" i="17050"/>
  <c r="D24" i="17050"/>
  <c r="D77" i="17050" s="1"/>
  <c r="E24" i="17050"/>
  <c r="F24" i="17050"/>
  <c r="G24" i="17050"/>
  <c r="G77" i="17050" s="1"/>
  <c r="H24" i="17050"/>
  <c r="I24" i="17050"/>
  <c r="J24" i="17050"/>
  <c r="J77" i="17050" s="1"/>
  <c r="K24" i="17050"/>
  <c r="K77" i="17050" s="1"/>
  <c r="L24" i="17050"/>
  <c r="M24" i="17050"/>
  <c r="M77" i="17050" s="1"/>
  <c r="N24" i="17050"/>
  <c r="N77" i="17050" s="1"/>
  <c r="O24" i="17050"/>
  <c r="O77" i="17050" s="1"/>
  <c r="P24" i="17050"/>
  <c r="Q24" i="17050"/>
  <c r="R24" i="17050"/>
  <c r="S24" i="17050"/>
  <c r="S77" i="17050"/>
  <c r="T24" i="17050"/>
  <c r="T77" i="17050" s="1"/>
  <c r="U24" i="17050"/>
  <c r="V24" i="17050"/>
  <c r="W24" i="17050"/>
  <c r="W77" i="17050"/>
  <c r="X24" i="17050"/>
  <c r="Y24" i="17050"/>
  <c r="Z24" i="17050"/>
  <c r="AA24" i="17050"/>
  <c r="AA77" i="17050" s="1"/>
  <c r="AB24" i="17050"/>
  <c r="AC24" i="17050"/>
  <c r="AC77" i="17050" s="1"/>
  <c r="AD24" i="17050"/>
  <c r="AD77" i="17050" s="1"/>
  <c r="AE24" i="17050"/>
  <c r="AE77" i="17050" s="1"/>
  <c r="AF24" i="17050"/>
  <c r="AF77" i="17050" s="1"/>
  <c r="AG24" i="17050"/>
  <c r="AH24" i="17050"/>
  <c r="AI24" i="17050"/>
  <c r="AI77" i="17050"/>
  <c r="AJ24" i="17050"/>
  <c r="AJ77" i="17050" s="1"/>
  <c r="AK24" i="17050"/>
  <c r="AL24" i="17050"/>
  <c r="AM24" i="17050"/>
  <c r="AM77" i="17050" s="1"/>
  <c r="AN24" i="17050"/>
  <c r="AO24" i="17050"/>
  <c r="AP24" i="17050"/>
  <c r="AP77" i="17050" s="1"/>
  <c r="A25" i="17050"/>
  <c r="A78" i="17050" s="1"/>
  <c r="B25" i="17050"/>
  <c r="C25" i="17050"/>
  <c r="C78" i="17050" s="1"/>
  <c r="D25" i="17050"/>
  <c r="D78" i="17050" s="1"/>
  <c r="E25" i="17050"/>
  <c r="E78" i="17050" s="1"/>
  <c r="F25" i="17050"/>
  <c r="G25" i="17050"/>
  <c r="G78" i="17050" s="1"/>
  <c r="H25" i="17050"/>
  <c r="I25" i="17050"/>
  <c r="I78" i="17050"/>
  <c r="J25" i="17050"/>
  <c r="J78" i="17050" s="1"/>
  <c r="K25" i="17050"/>
  <c r="L25" i="17050"/>
  <c r="M25" i="17050"/>
  <c r="M78" i="17050"/>
  <c r="N25" i="17050"/>
  <c r="O25" i="17050"/>
  <c r="P25" i="17050"/>
  <c r="Q25" i="17050"/>
  <c r="Q78" i="17050" s="1"/>
  <c r="R25" i="17050"/>
  <c r="S25" i="17050"/>
  <c r="S78" i="17050" s="1"/>
  <c r="T25" i="17050"/>
  <c r="T78" i="17050" s="1"/>
  <c r="U25" i="17050"/>
  <c r="U78" i="17050" s="1"/>
  <c r="V25" i="17050"/>
  <c r="V78" i="17050" s="1"/>
  <c r="W25" i="17050"/>
  <c r="X25" i="17050"/>
  <c r="Y25" i="17050"/>
  <c r="Y78" i="17050"/>
  <c r="Z25" i="17050"/>
  <c r="Z78" i="17050" s="1"/>
  <c r="AA25" i="17050"/>
  <c r="AB25" i="17050"/>
  <c r="AC25" i="17050"/>
  <c r="AC78" i="17050" s="1"/>
  <c r="AD25" i="17050"/>
  <c r="AE25" i="17050"/>
  <c r="AF25" i="17050"/>
  <c r="AF78" i="17050" s="1"/>
  <c r="AG25" i="17050"/>
  <c r="AG78" i="17050" s="1"/>
  <c r="AH25" i="17050"/>
  <c r="AI25" i="17050"/>
  <c r="AI78" i="17050" s="1"/>
  <c r="AJ25" i="17050"/>
  <c r="AJ78" i="17050" s="1"/>
  <c r="AK25" i="17050"/>
  <c r="AK78" i="17050" s="1"/>
  <c r="AL25" i="17050"/>
  <c r="AM25" i="17050"/>
  <c r="AN25" i="17050"/>
  <c r="AO25" i="17050"/>
  <c r="AO78" i="17050"/>
  <c r="AP25" i="17050"/>
  <c r="AP78" i="17050" s="1"/>
  <c r="AP45" i="17050"/>
  <c r="AP97" i="17050" s="1"/>
  <c r="A50" i="17050"/>
  <c r="A51" i="17050"/>
  <c r="A52" i="17050"/>
  <c r="A53" i="17050"/>
  <c r="A54" i="17050"/>
  <c r="A55" i="17050"/>
  <c r="A56" i="17050"/>
  <c r="A57" i="17050"/>
  <c r="K62" i="17050"/>
  <c r="L62" i="17050"/>
  <c r="A63" i="17050"/>
  <c r="L63" i="17050"/>
  <c r="A68" i="17050"/>
  <c r="B68" i="17050"/>
  <c r="C68" i="17050"/>
  <c r="D68" i="17050"/>
  <c r="E68" i="17050"/>
  <c r="F68" i="17050"/>
  <c r="G68" i="17050"/>
  <c r="H68" i="17050"/>
  <c r="I68" i="17050"/>
  <c r="J68" i="17050"/>
  <c r="K68" i="17050"/>
  <c r="L68" i="17050"/>
  <c r="M68" i="17050"/>
  <c r="N68" i="17050"/>
  <c r="O68" i="17050"/>
  <c r="P68" i="17050"/>
  <c r="Q68" i="17050"/>
  <c r="R68" i="17050"/>
  <c r="S68" i="17050"/>
  <c r="T68" i="17050"/>
  <c r="U68" i="17050"/>
  <c r="V68" i="17050"/>
  <c r="W68" i="17050"/>
  <c r="X68" i="17050"/>
  <c r="Y68" i="17050"/>
  <c r="Z68" i="17050"/>
  <c r="AA68" i="17050"/>
  <c r="AB68" i="17050"/>
  <c r="AC68" i="17050"/>
  <c r="AD68" i="17050"/>
  <c r="AE68" i="17050"/>
  <c r="AF68" i="17050"/>
  <c r="AG68" i="17050"/>
  <c r="AH68" i="17050"/>
  <c r="AI68" i="17050"/>
  <c r="AJ68" i="17050"/>
  <c r="AK68" i="17050"/>
  <c r="AL68" i="17050"/>
  <c r="AM68" i="17050"/>
  <c r="AN68" i="17050"/>
  <c r="AO68" i="17050"/>
  <c r="AP68" i="17050"/>
  <c r="A69" i="17050"/>
  <c r="B69" i="17050"/>
  <c r="C69" i="17050"/>
  <c r="D69" i="17050"/>
  <c r="E69" i="17050"/>
  <c r="F69" i="17050"/>
  <c r="G69" i="17050"/>
  <c r="H69" i="17050"/>
  <c r="I69" i="17050"/>
  <c r="J69" i="17050"/>
  <c r="K69" i="17050"/>
  <c r="L69" i="17050"/>
  <c r="M69" i="17050"/>
  <c r="N69" i="17050"/>
  <c r="O69" i="17050"/>
  <c r="P69" i="17050"/>
  <c r="Q69" i="17050"/>
  <c r="R69" i="17050"/>
  <c r="S69" i="17050"/>
  <c r="T69" i="17050"/>
  <c r="U69" i="17050"/>
  <c r="V69" i="17050"/>
  <c r="W69" i="17050"/>
  <c r="X69" i="17050"/>
  <c r="Y69" i="17050"/>
  <c r="Z69" i="17050"/>
  <c r="AA69" i="17050"/>
  <c r="AB69" i="17050"/>
  <c r="AC69" i="17050"/>
  <c r="AD69" i="17050"/>
  <c r="AE69" i="17050"/>
  <c r="AF69" i="17050"/>
  <c r="AG69" i="17050"/>
  <c r="AH69" i="17050"/>
  <c r="AI69" i="17050"/>
  <c r="AJ69" i="17050"/>
  <c r="AK69" i="17050"/>
  <c r="AL69" i="17050"/>
  <c r="AM69" i="17050"/>
  <c r="AN69" i="17050"/>
  <c r="AO69" i="17050"/>
  <c r="AP69" i="17050"/>
  <c r="A70" i="17050"/>
  <c r="B70" i="17050"/>
  <c r="C70" i="17050"/>
  <c r="D70" i="17050"/>
  <c r="E70" i="17050"/>
  <c r="F70" i="17050"/>
  <c r="G70" i="17050"/>
  <c r="H70" i="17050"/>
  <c r="I70" i="17050"/>
  <c r="J70" i="17050"/>
  <c r="K70" i="17050"/>
  <c r="L70" i="17050"/>
  <c r="M70" i="17050"/>
  <c r="N70" i="17050"/>
  <c r="O70" i="17050"/>
  <c r="P70" i="17050"/>
  <c r="Q70" i="17050"/>
  <c r="R70" i="17050"/>
  <c r="S70" i="17050"/>
  <c r="T70" i="17050"/>
  <c r="U70" i="17050"/>
  <c r="V70" i="17050"/>
  <c r="W70" i="17050"/>
  <c r="X70" i="17050"/>
  <c r="Y70" i="17050"/>
  <c r="Z70" i="17050"/>
  <c r="AA70" i="17050"/>
  <c r="AB70" i="17050"/>
  <c r="AC70" i="17050"/>
  <c r="AD70" i="17050"/>
  <c r="AE70" i="17050"/>
  <c r="AF70" i="17050"/>
  <c r="AG70" i="17050"/>
  <c r="AH70" i="17050"/>
  <c r="AI70" i="17050"/>
  <c r="AJ70" i="17050"/>
  <c r="AK70" i="17050"/>
  <c r="AL70" i="17050"/>
  <c r="AM70" i="17050"/>
  <c r="AN70" i="17050"/>
  <c r="AO70" i="17050"/>
  <c r="AP70" i="17050"/>
  <c r="A71" i="17050"/>
  <c r="B71" i="17050"/>
  <c r="C71" i="17050"/>
  <c r="D71" i="17050"/>
  <c r="E71" i="17050"/>
  <c r="F71" i="17050"/>
  <c r="G71" i="17050"/>
  <c r="H71" i="17050"/>
  <c r="I71" i="17050"/>
  <c r="J71" i="17050"/>
  <c r="K71" i="17050"/>
  <c r="L71" i="17050"/>
  <c r="M71" i="17050"/>
  <c r="N71" i="17050"/>
  <c r="O71" i="17050"/>
  <c r="P71" i="17050"/>
  <c r="Q71" i="17050"/>
  <c r="R71" i="17050"/>
  <c r="S71" i="17050"/>
  <c r="T71" i="17050"/>
  <c r="U71" i="17050"/>
  <c r="V71" i="17050"/>
  <c r="W71" i="17050"/>
  <c r="X71" i="17050"/>
  <c r="Y71" i="17050"/>
  <c r="Z71" i="17050"/>
  <c r="AA71" i="17050"/>
  <c r="AB71" i="17050"/>
  <c r="AC71" i="17050"/>
  <c r="AD71" i="17050"/>
  <c r="AE71" i="17050"/>
  <c r="AF71" i="17050"/>
  <c r="AG71" i="17050"/>
  <c r="AH71" i="17050"/>
  <c r="AI71" i="17050"/>
  <c r="AJ71" i="17050"/>
  <c r="AK71" i="17050"/>
  <c r="AL71" i="17050"/>
  <c r="AM71" i="17050"/>
  <c r="AN71" i="17050"/>
  <c r="AO71" i="17050"/>
  <c r="AP71" i="17050"/>
  <c r="A72" i="17050"/>
  <c r="B72" i="17050"/>
  <c r="C72" i="17050"/>
  <c r="D72" i="17050"/>
  <c r="E72" i="17050"/>
  <c r="F72" i="17050"/>
  <c r="G72" i="17050"/>
  <c r="H72" i="17050"/>
  <c r="I72" i="17050"/>
  <c r="J72" i="17050"/>
  <c r="K72" i="17050"/>
  <c r="L72" i="17050"/>
  <c r="M72" i="17050"/>
  <c r="N72" i="17050"/>
  <c r="O72" i="17050"/>
  <c r="P72" i="17050"/>
  <c r="Q72" i="17050"/>
  <c r="R72" i="17050"/>
  <c r="S72" i="17050"/>
  <c r="T72" i="17050"/>
  <c r="U72" i="17050"/>
  <c r="V72" i="17050"/>
  <c r="W72" i="17050"/>
  <c r="X72" i="17050"/>
  <c r="Y72" i="17050"/>
  <c r="Z72" i="17050"/>
  <c r="AA72" i="17050"/>
  <c r="AB72" i="17050"/>
  <c r="AC72" i="17050"/>
  <c r="AD72" i="17050"/>
  <c r="AE72" i="17050"/>
  <c r="AF72" i="17050"/>
  <c r="AG72" i="17050"/>
  <c r="AH72" i="17050"/>
  <c r="AI72" i="17050"/>
  <c r="AJ72" i="17050"/>
  <c r="AK72" i="17050"/>
  <c r="AL72" i="17050"/>
  <c r="AM72" i="17050"/>
  <c r="AN72" i="17050"/>
  <c r="AO72" i="17050"/>
  <c r="AP72" i="17050"/>
  <c r="A73" i="17050"/>
  <c r="B73" i="17050"/>
  <c r="C73" i="17050"/>
  <c r="D73" i="17050"/>
  <c r="E73" i="17050"/>
  <c r="F73" i="17050"/>
  <c r="G73" i="17050"/>
  <c r="H73" i="17050"/>
  <c r="I73" i="17050"/>
  <c r="J73" i="17050"/>
  <c r="K73" i="17050"/>
  <c r="L73" i="17050"/>
  <c r="M73" i="17050"/>
  <c r="N73" i="17050"/>
  <c r="O73" i="17050"/>
  <c r="P73" i="17050"/>
  <c r="Q73" i="17050"/>
  <c r="R73" i="17050"/>
  <c r="S73" i="17050"/>
  <c r="T73" i="17050"/>
  <c r="U73" i="17050"/>
  <c r="V73" i="17050"/>
  <c r="W73" i="17050"/>
  <c r="X73" i="17050"/>
  <c r="Y73" i="17050"/>
  <c r="Z73" i="17050"/>
  <c r="AA73" i="17050"/>
  <c r="AB73" i="17050"/>
  <c r="AC73" i="17050"/>
  <c r="AD73" i="17050"/>
  <c r="AE73" i="17050"/>
  <c r="AF73" i="17050"/>
  <c r="AG73" i="17050"/>
  <c r="AH73" i="17050"/>
  <c r="AI73" i="17050"/>
  <c r="AJ73" i="17050"/>
  <c r="AK73" i="17050"/>
  <c r="AL73" i="17050"/>
  <c r="AM73" i="17050"/>
  <c r="AN73" i="17050"/>
  <c r="AO73" i="17050"/>
  <c r="AP73" i="17050"/>
  <c r="A74" i="17050"/>
  <c r="B74" i="17050"/>
  <c r="C75" i="17050"/>
  <c r="C74" i="17050" s="1"/>
  <c r="D74" i="17050"/>
  <c r="E74" i="17050"/>
  <c r="F74" i="17050"/>
  <c r="G74" i="17050"/>
  <c r="H74" i="17050"/>
  <c r="I74" i="17050"/>
  <c r="J74" i="17050"/>
  <c r="K74" i="17050"/>
  <c r="L74" i="17050"/>
  <c r="M74" i="17050"/>
  <c r="N74" i="17050"/>
  <c r="O74" i="17050"/>
  <c r="P74" i="17050"/>
  <c r="Q74" i="17050"/>
  <c r="R74" i="17050"/>
  <c r="S74" i="17050"/>
  <c r="T74" i="17050"/>
  <c r="U74" i="17050"/>
  <c r="V74" i="17050"/>
  <c r="W74" i="17050"/>
  <c r="X74" i="17050"/>
  <c r="Y74" i="17050"/>
  <c r="Z74" i="17050"/>
  <c r="AA74" i="17050"/>
  <c r="AB74" i="17050"/>
  <c r="AC74" i="17050"/>
  <c r="AD74" i="17050"/>
  <c r="AE74" i="17050"/>
  <c r="AF74" i="17050"/>
  <c r="AG74" i="17050"/>
  <c r="AH74" i="17050"/>
  <c r="AI74" i="17050"/>
  <c r="AJ74" i="17050"/>
  <c r="AK74" i="17050"/>
  <c r="AL74" i="17050"/>
  <c r="AM74" i="17050"/>
  <c r="AN74" i="17050"/>
  <c r="AO74" i="17050"/>
  <c r="AP74" i="17050"/>
  <c r="A75" i="17050"/>
  <c r="B75" i="17050"/>
  <c r="D75" i="17050"/>
  <c r="E75" i="17050"/>
  <c r="F75" i="17050"/>
  <c r="G75" i="17050"/>
  <c r="H75" i="17050"/>
  <c r="I75" i="17050"/>
  <c r="J75" i="17050"/>
  <c r="K75" i="17050"/>
  <c r="L75" i="17050"/>
  <c r="M75" i="17050"/>
  <c r="N75" i="17050"/>
  <c r="O75" i="17050"/>
  <c r="P75" i="17050"/>
  <c r="Q75" i="17050"/>
  <c r="R75" i="17050"/>
  <c r="S75" i="17050"/>
  <c r="T75" i="17050"/>
  <c r="U75" i="17050"/>
  <c r="V75" i="17050"/>
  <c r="W75" i="17050"/>
  <c r="X75" i="17050"/>
  <c r="Y75" i="17050"/>
  <c r="Z75" i="17050"/>
  <c r="AA75" i="17050"/>
  <c r="AB75" i="17050"/>
  <c r="AC75" i="17050"/>
  <c r="AD75" i="17050"/>
  <c r="AE75" i="17050"/>
  <c r="AF75" i="17050"/>
  <c r="AG75" i="17050"/>
  <c r="AH75" i="17050"/>
  <c r="AI75" i="17050"/>
  <c r="AJ75" i="17050"/>
  <c r="AK75" i="17050"/>
  <c r="AL75" i="17050"/>
  <c r="AM75" i="17050"/>
  <c r="AN75" i="17050"/>
  <c r="AO75" i="17050"/>
  <c r="AP75" i="17050"/>
  <c r="D76" i="17050"/>
  <c r="E76" i="17050"/>
  <c r="F76" i="17050"/>
  <c r="G76" i="17050"/>
  <c r="J76" i="17050"/>
  <c r="K76" i="17050"/>
  <c r="L76" i="17050"/>
  <c r="M76" i="17050"/>
  <c r="N76" i="17050"/>
  <c r="O76" i="17050"/>
  <c r="P76" i="17050"/>
  <c r="Q76" i="17050"/>
  <c r="R76" i="17050"/>
  <c r="S76" i="17050"/>
  <c r="T76" i="17050"/>
  <c r="U76" i="17050"/>
  <c r="V76" i="17050"/>
  <c r="W76" i="17050"/>
  <c r="X76" i="17050"/>
  <c r="Y76" i="17050"/>
  <c r="Z76" i="17050"/>
  <c r="AA76" i="17050"/>
  <c r="AB76" i="17050"/>
  <c r="AD76" i="17050"/>
  <c r="AE76" i="17050"/>
  <c r="AF76" i="17050"/>
  <c r="AH76" i="17050"/>
  <c r="AI76" i="17050"/>
  <c r="AJ76" i="17050"/>
  <c r="AL76" i="17050"/>
  <c r="AM76" i="17050"/>
  <c r="AN76" i="17050"/>
  <c r="AP76" i="17050"/>
  <c r="A77" i="17050"/>
  <c r="B77" i="17050"/>
  <c r="E77" i="17050"/>
  <c r="F77" i="17050"/>
  <c r="H77" i="17050"/>
  <c r="I77" i="17050"/>
  <c r="L77" i="17050"/>
  <c r="P77" i="17050"/>
  <c r="Q77" i="17050"/>
  <c r="R77" i="17050"/>
  <c r="U77" i="17050"/>
  <c r="V77" i="17050"/>
  <c r="X77" i="17050"/>
  <c r="Y77" i="17050"/>
  <c r="Z77" i="17050"/>
  <c r="AB77" i="17050"/>
  <c r="AG77" i="17050"/>
  <c r="AH77" i="17050"/>
  <c r="AK77" i="17050"/>
  <c r="AL77" i="17050"/>
  <c r="AN77" i="17050"/>
  <c r="AO77" i="17050"/>
  <c r="B78" i="17050"/>
  <c r="F78" i="17050"/>
  <c r="H78" i="17050"/>
  <c r="K78" i="17050"/>
  <c r="L78" i="17050"/>
  <c r="N78" i="17050"/>
  <c r="O78" i="17050"/>
  <c r="P78" i="17050"/>
  <c r="R78" i="17050"/>
  <c r="W78" i="17050"/>
  <c r="X78" i="17050"/>
  <c r="AA78" i="17050"/>
  <c r="AB78" i="17050"/>
  <c r="AD78" i="17050"/>
  <c r="AE78" i="17050"/>
  <c r="AH78" i="17050"/>
  <c r="AL78" i="17050"/>
  <c r="AM78" i="17050"/>
  <c r="AN78" i="17050"/>
  <c r="A81" i="17050"/>
  <c r="A82" i="17050"/>
  <c r="B82" i="17050"/>
  <c r="C82" i="17050"/>
  <c r="D82" i="17050"/>
  <c r="E82" i="17050"/>
  <c r="F82" i="17050"/>
  <c r="G82" i="17050"/>
  <c r="H82" i="17050"/>
  <c r="I82" i="17050"/>
  <c r="J82" i="17050"/>
  <c r="K82" i="17050"/>
  <c r="L82" i="17050"/>
  <c r="M82" i="17050"/>
  <c r="N82" i="17050"/>
  <c r="O82" i="17050"/>
  <c r="P82" i="17050"/>
  <c r="Q82" i="17050"/>
  <c r="R82" i="17050"/>
  <c r="S82" i="17050"/>
  <c r="T82" i="17050"/>
  <c r="U82" i="17050"/>
  <c r="V82" i="17050"/>
  <c r="W82" i="17050"/>
  <c r="X82" i="17050"/>
  <c r="Y82" i="17050"/>
  <c r="Z82" i="17050"/>
  <c r="AA82" i="17050"/>
  <c r="AB82" i="17050"/>
  <c r="AC82" i="17050"/>
  <c r="AD82" i="17050"/>
  <c r="AE82" i="17050"/>
  <c r="AF82" i="17050"/>
  <c r="AG82" i="17050"/>
  <c r="AH82" i="17050"/>
  <c r="AI82" i="17050"/>
  <c r="AJ82" i="17050"/>
  <c r="AK82" i="17050"/>
  <c r="AL82" i="17050"/>
  <c r="AM82" i="17050"/>
  <c r="AN82" i="17050"/>
  <c r="AO82" i="17050"/>
  <c r="AP82" i="17050"/>
  <c r="A83" i="17050"/>
  <c r="B83" i="17050"/>
  <c r="C83" i="17050"/>
  <c r="D83" i="17050"/>
  <c r="E83" i="17050"/>
  <c r="F83" i="17050"/>
  <c r="G83" i="17050"/>
  <c r="H83" i="17050"/>
  <c r="I83" i="17050"/>
  <c r="J83" i="17050"/>
  <c r="K83" i="17050"/>
  <c r="L83" i="17050"/>
  <c r="M83" i="17050"/>
  <c r="N83" i="17050"/>
  <c r="O83" i="17050"/>
  <c r="P83" i="17050"/>
  <c r="Q83" i="17050"/>
  <c r="R83" i="17050"/>
  <c r="S83" i="17050"/>
  <c r="T83" i="17050"/>
  <c r="U83" i="17050"/>
  <c r="V83" i="17050"/>
  <c r="W83" i="17050"/>
  <c r="X83" i="17050"/>
  <c r="Y83" i="17050"/>
  <c r="Z83" i="17050"/>
  <c r="AA83" i="17050"/>
  <c r="AB83" i="17050"/>
  <c r="AC83" i="17050"/>
  <c r="AD83" i="17050"/>
  <c r="AE83" i="17050"/>
  <c r="AF83" i="17050"/>
  <c r="AG83" i="17050"/>
  <c r="AH83" i="17050"/>
  <c r="AI83" i="17050"/>
  <c r="AJ83" i="17050"/>
  <c r="AK83" i="17050"/>
  <c r="AL83" i="17050"/>
  <c r="AM83" i="17050"/>
  <c r="AN83" i="17050"/>
  <c r="AO83" i="17050"/>
  <c r="AP83" i="17050"/>
  <c r="A84" i="17050"/>
  <c r="B84" i="17050"/>
  <c r="C84" i="17050"/>
  <c r="D84" i="17050"/>
  <c r="E84" i="17050"/>
  <c r="F84" i="17050"/>
  <c r="G84" i="17050"/>
  <c r="H84" i="17050"/>
  <c r="I84" i="17050"/>
  <c r="J84" i="17050"/>
  <c r="K84" i="17050"/>
  <c r="L84" i="17050"/>
  <c r="M84" i="17050"/>
  <c r="N84" i="17050"/>
  <c r="O84" i="17050"/>
  <c r="P84" i="17050"/>
  <c r="Q84" i="17050"/>
  <c r="R84" i="17050"/>
  <c r="S84" i="17050"/>
  <c r="T84" i="17050"/>
  <c r="U84" i="17050"/>
  <c r="V84" i="17050"/>
  <c r="W84" i="17050"/>
  <c r="X84" i="17050"/>
  <c r="Y84" i="17050"/>
  <c r="Z84" i="17050"/>
  <c r="AA84" i="17050"/>
  <c r="AB84" i="17050"/>
  <c r="AC84" i="17050"/>
  <c r="AD84" i="17050"/>
  <c r="AE84" i="17050"/>
  <c r="AF84" i="17050"/>
  <c r="AG84" i="17050"/>
  <c r="AH84" i="17050"/>
  <c r="AI84" i="17050"/>
  <c r="AJ84" i="17050"/>
  <c r="AK84" i="17050"/>
  <c r="AL84" i="17050"/>
  <c r="AM84" i="17050"/>
  <c r="AN84" i="17050"/>
  <c r="AO84" i="17050"/>
  <c r="AP84" i="17050"/>
  <c r="A85" i="17050"/>
  <c r="A86" i="17050"/>
  <c r="B86" i="17050"/>
  <c r="C86" i="17050"/>
  <c r="D86" i="17050"/>
  <c r="E86" i="17050"/>
  <c r="F86" i="17050"/>
  <c r="G86" i="17050"/>
  <c r="H86" i="17050"/>
  <c r="I86" i="17050"/>
  <c r="J86" i="17050"/>
  <c r="K86" i="17050"/>
  <c r="L86" i="17050"/>
  <c r="M86" i="17050"/>
  <c r="N86" i="17050"/>
  <c r="O86" i="17050"/>
  <c r="P86" i="17050"/>
  <c r="Q86" i="17050"/>
  <c r="R86" i="17050"/>
  <c r="S86" i="17050"/>
  <c r="T86" i="17050"/>
  <c r="U86" i="17050"/>
  <c r="V86" i="17050"/>
  <c r="W86" i="17050"/>
  <c r="X86" i="17050"/>
  <c r="Y86" i="17050"/>
  <c r="Z86" i="17050"/>
  <c r="AA86" i="17050"/>
  <c r="AB86" i="17050"/>
  <c r="AC86" i="17050"/>
  <c r="AD86" i="17050"/>
  <c r="AE86" i="17050"/>
  <c r="AF86" i="17050"/>
  <c r="AG86" i="17050"/>
  <c r="AH86" i="17050"/>
  <c r="AI86" i="17050"/>
  <c r="AJ86" i="17050"/>
  <c r="AK86" i="17050"/>
  <c r="AL86" i="17050"/>
  <c r="AM86" i="17050"/>
  <c r="AN86" i="17050"/>
  <c r="AO86" i="17050"/>
  <c r="AP86" i="17050"/>
  <c r="A87" i="17050"/>
  <c r="B87" i="17050"/>
  <c r="C87" i="17050"/>
  <c r="D87" i="17050"/>
  <c r="E87" i="17050"/>
  <c r="F87" i="17050"/>
  <c r="G87" i="17050"/>
  <c r="H87" i="17050"/>
  <c r="I87" i="17050"/>
  <c r="J87" i="17050"/>
  <c r="K87" i="17050"/>
  <c r="L87" i="17050"/>
  <c r="M87" i="17050"/>
  <c r="N87" i="17050"/>
  <c r="O87" i="17050"/>
  <c r="P87" i="17050"/>
  <c r="Q87" i="17050"/>
  <c r="R87" i="17050"/>
  <c r="S87" i="17050"/>
  <c r="T87" i="17050"/>
  <c r="U87" i="17050"/>
  <c r="V87" i="17050"/>
  <c r="W87" i="17050"/>
  <c r="X87" i="17050"/>
  <c r="Y87" i="17050"/>
  <c r="Z87" i="17050"/>
  <c r="AA87" i="17050"/>
  <c r="AB87" i="17050"/>
  <c r="AC87" i="17050"/>
  <c r="AD87" i="17050"/>
  <c r="AE87" i="17050"/>
  <c r="AF87" i="17050"/>
  <c r="AG87" i="17050"/>
  <c r="AH87" i="17050"/>
  <c r="AI87" i="17050"/>
  <c r="AJ87" i="17050"/>
  <c r="AK87" i="17050"/>
  <c r="AL87" i="17050"/>
  <c r="AM87" i="17050"/>
  <c r="AN87" i="17050"/>
  <c r="AO87" i="17050"/>
  <c r="AP87" i="17050"/>
  <c r="A88" i="17050"/>
  <c r="B88" i="17050"/>
  <c r="C88" i="17050"/>
  <c r="D88" i="17050"/>
  <c r="E88" i="17050"/>
  <c r="F88" i="17050"/>
  <c r="G88" i="17050"/>
  <c r="H88" i="17050"/>
  <c r="I88" i="17050"/>
  <c r="J88" i="17050"/>
  <c r="K88" i="17050"/>
  <c r="L88" i="17050"/>
  <c r="M88" i="17050"/>
  <c r="N88" i="17050"/>
  <c r="O88" i="17050"/>
  <c r="P88" i="17050"/>
  <c r="Q88" i="17050"/>
  <c r="R88" i="17050"/>
  <c r="S88" i="17050"/>
  <c r="T88" i="17050"/>
  <c r="U88" i="17050"/>
  <c r="V88" i="17050"/>
  <c r="W88" i="17050"/>
  <c r="X88" i="17050"/>
  <c r="Y88" i="17050"/>
  <c r="Z88" i="17050"/>
  <c r="AA88" i="17050"/>
  <c r="AB88" i="17050"/>
  <c r="AC88" i="17050"/>
  <c r="AD88" i="17050"/>
  <c r="AE88" i="17050"/>
  <c r="AF88" i="17050"/>
  <c r="AG88" i="17050"/>
  <c r="AH88" i="17050"/>
  <c r="AI88" i="17050"/>
  <c r="AJ88" i="17050"/>
  <c r="AK88" i="17050"/>
  <c r="AL88" i="17050"/>
  <c r="AM88" i="17050"/>
  <c r="AN88" i="17050"/>
  <c r="AO88" i="17050"/>
  <c r="AP88" i="17050"/>
  <c r="A92" i="17050"/>
  <c r="A93" i="17050"/>
  <c r="A94" i="17050"/>
  <c r="A95" i="17050"/>
  <c r="A96" i="17050"/>
  <c r="AF96" i="17050"/>
  <c r="AG96" i="17050"/>
  <c r="AH96" i="17050"/>
  <c r="AI96" i="17050"/>
  <c r="AJ96" i="17050"/>
  <c r="AK96" i="17050"/>
  <c r="AL96" i="17050"/>
  <c r="AM96" i="17050"/>
  <c r="AN96" i="17050"/>
  <c r="AO96" i="17050"/>
  <c r="AP96" i="17050"/>
  <c r="A97" i="17050"/>
  <c r="A98" i="17050"/>
  <c r="AF98" i="17050"/>
  <c r="AG98" i="17050"/>
  <c r="AH98" i="17050"/>
  <c r="AI98" i="17050"/>
  <c r="AJ98" i="17050"/>
  <c r="AK98" i="17050"/>
  <c r="AL98" i="17050"/>
  <c r="AM98" i="17050"/>
  <c r="AN98" i="17050"/>
  <c r="AO98" i="17050"/>
  <c r="AP98" i="17050"/>
  <c r="A99" i="17050"/>
  <c r="AF99" i="17050"/>
  <c r="AG99" i="17050"/>
  <c r="AH99" i="17050"/>
  <c r="AI99" i="17050"/>
  <c r="AJ99" i="17050"/>
  <c r="AK99" i="17050"/>
  <c r="AL99" i="17050"/>
  <c r="AM99" i="17050"/>
  <c r="AN99" i="17050"/>
  <c r="AO99" i="17050"/>
  <c r="AP99" i="17050"/>
  <c r="A104" i="17050"/>
  <c r="A109" i="17050"/>
  <c r="A110" i="17050"/>
  <c r="AR110" i="17050"/>
  <c r="A111" i="17050"/>
  <c r="AR111" i="17050"/>
  <c r="A112" i="17050"/>
  <c r="AR112" i="17050"/>
  <c r="A113" i="17050"/>
  <c r="AR113" i="17050"/>
  <c r="A114" i="17050"/>
  <c r="AR114" i="17050"/>
  <c r="A115" i="17050"/>
  <c r="AR115" i="17050"/>
  <c r="A116" i="17050"/>
  <c r="AR116" i="17050"/>
  <c r="A121" i="17050"/>
  <c r="A122" i="17050"/>
  <c r="A123" i="17050"/>
  <c r="A124" i="17050"/>
  <c r="A125" i="17050"/>
  <c r="A126" i="17050"/>
  <c r="A127" i="17050"/>
  <c r="A128" i="17050"/>
  <c r="A132" i="17050"/>
  <c r="A133" i="17050"/>
  <c r="A134" i="17050"/>
  <c r="A135" i="17050"/>
  <c r="A136" i="17050"/>
  <c r="A137" i="17050"/>
  <c r="A138" i="17050"/>
  <c r="A139" i="17050"/>
  <c r="D143" i="17050"/>
  <c r="E143" i="17050"/>
  <c r="F143" i="17050"/>
  <c r="G143" i="17050"/>
  <c r="C144" i="17050"/>
  <c r="A145" i="17050"/>
  <c r="C145" i="17050"/>
  <c r="C146" i="17050"/>
  <c r="O155" i="17050"/>
  <c r="P155" i="17050"/>
  <c r="P157" i="17050" s="1"/>
  <c r="C195" i="17050"/>
  <c r="D195" i="17050" s="1"/>
  <c r="E195" i="17050" s="1"/>
  <c r="F195" i="17050" s="1"/>
  <c r="G195" i="17050" s="1"/>
  <c r="H195" i="17050" s="1"/>
  <c r="I195" i="17050" s="1"/>
  <c r="J195" i="17050" s="1"/>
  <c r="K195" i="17050" s="1"/>
  <c r="L195" i="17050" s="1"/>
  <c r="M195" i="17050" s="1"/>
  <c r="N195" i="17050" s="1"/>
  <c r="O195" i="17050" s="1"/>
  <c r="P195" i="17050"/>
  <c r="Q195" i="17050" s="1"/>
  <c r="R195" i="17050" s="1"/>
  <c r="S195" i="17050" s="1"/>
  <c r="T195" i="17050" s="1"/>
  <c r="U195" i="17050" s="1"/>
  <c r="V195" i="17050" s="1"/>
  <c r="W195" i="17050" s="1"/>
  <c r="X195" i="17050" s="1"/>
  <c r="Y195" i="17050" s="1"/>
  <c r="Z195" i="17050" s="1"/>
  <c r="AA195" i="17050" s="1"/>
  <c r="AB195" i="17050" s="1"/>
  <c r="AC195" i="17050" s="1"/>
  <c r="AD195" i="17050" s="1"/>
  <c r="AE195" i="17050" s="1"/>
  <c r="AF195" i="17050" s="1"/>
  <c r="AG195" i="17050" s="1"/>
  <c r="AH195" i="17050" s="1"/>
  <c r="AI195" i="17050"/>
  <c r="AJ195" i="17050" s="1"/>
  <c r="AK195" i="17050" s="1"/>
  <c r="AL195" i="17050" s="1"/>
  <c r="AM195" i="17050" s="1"/>
  <c r="AN195" i="17050" s="1"/>
  <c r="AO195" i="17050" s="1"/>
  <c r="AP195" i="17050" s="1"/>
  <c r="D199" i="17050"/>
  <c r="E199" i="17050" s="1"/>
  <c r="F199" i="17050" s="1"/>
  <c r="G199" i="17050" s="1"/>
  <c r="H199" i="17050" s="1"/>
  <c r="I199" i="17050"/>
  <c r="J199" i="17050" s="1"/>
  <c r="K199" i="17050" s="1"/>
  <c r="L199" i="17050" s="1"/>
  <c r="M199" i="17050" s="1"/>
  <c r="N199" i="17050" s="1"/>
  <c r="O199" i="17050" s="1"/>
  <c r="P199" i="17050" s="1"/>
  <c r="Q199" i="17050" s="1"/>
  <c r="R199" i="17050" s="1"/>
  <c r="S199" i="17050" s="1"/>
  <c r="T199" i="17050" s="1"/>
  <c r="U199" i="17050" s="1"/>
  <c r="V199" i="17050" s="1"/>
  <c r="W199" i="17050" s="1"/>
  <c r="X199" i="17050" s="1"/>
  <c r="Y199" i="17050"/>
  <c r="Z199" i="17050" s="1"/>
  <c r="AA199" i="17050" s="1"/>
  <c r="AB199" i="17050"/>
  <c r="AC199" i="17050" s="1"/>
  <c r="AD199" i="17050" s="1"/>
  <c r="AE199" i="17050" s="1"/>
  <c r="AF199" i="17050" s="1"/>
  <c r="AG199" i="17050" s="1"/>
  <c r="AH199" i="17050" s="1"/>
  <c r="AI199" i="17050" s="1"/>
  <c r="AJ199" i="17050" s="1"/>
  <c r="AK199" i="17050" s="1"/>
  <c r="AL199" i="17050" s="1"/>
  <c r="AM199" i="17050" s="1"/>
  <c r="AN199" i="17050" s="1"/>
  <c r="AO199" i="17050" s="1"/>
  <c r="AP199" i="17050" s="1"/>
  <c r="F156" i="2"/>
  <c r="F158" i="2" s="1"/>
  <c r="G156" i="2" s="1"/>
  <c r="G158" i="2" s="1"/>
  <c r="H156" i="2" s="1"/>
  <c r="H158" i="2" s="1"/>
  <c r="I156" i="2" s="1"/>
  <c r="I158" i="2" s="1"/>
  <c r="J156" i="2" s="1"/>
  <c r="J158" i="2" s="1"/>
  <c r="K156" i="2" s="1"/>
  <c r="K158" i="2" s="1"/>
  <c r="L156" i="2" s="1"/>
  <c r="L158" i="2" s="1"/>
  <c r="M156" i="2" s="1"/>
  <c r="M158" i="2" s="1"/>
  <c r="N156" i="2" s="1"/>
  <c r="N158" i="2" s="1"/>
  <c r="O156" i="2" s="1"/>
  <c r="O158" i="2" s="1"/>
  <c r="P156" i="2" s="1"/>
  <c r="P158" i="2" s="1"/>
  <c r="Q156" i="2" s="1"/>
  <c r="Q158" i="2" s="1"/>
  <c r="R156" i="2" s="1"/>
  <c r="R158" i="2" s="1"/>
  <c r="S156" i="2" s="1"/>
  <c r="S158" i="2" s="1"/>
  <c r="T156" i="2" s="1"/>
  <c r="T158" i="2" s="1"/>
  <c r="U156" i="2" s="1"/>
  <c r="U158" i="2" s="1"/>
  <c r="V156" i="2" s="1"/>
  <c r="V158" i="2" s="1"/>
  <c r="W156" i="2" s="1"/>
  <c r="W158" i="2" s="1"/>
  <c r="X156" i="2" s="1"/>
  <c r="X158" i="2" s="1"/>
  <c r="Y156" i="2" s="1"/>
  <c r="Y158" i="2" s="1"/>
  <c r="Z156" i="2" s="1"/>
  <c r="Z158" i="2" s="1"/>
  <c r="AA156" i="2" s="1"/>
  <c r="AA158" i="2" s="1"/>
  <c r="AB156" i="2" s="1"/>
  <c r="AB158" i="2" s="1"/>
  <c r="AC156" i="2" s="1"/>
  <c r="AC158" i="2" s="1"/>
  <c r="AD156" i="2" s="1"/>
  <c r="AD158" i="2" s="1"/>
  <c r="AE156" i="2" s="1"/>
  <c r="AE158" i="2" s="1"/>
  <c r="AF156" i="2" s="1"/>
  <c r="AF158" i="2" s="1"/>
  <c r="AG156" i="2" s="1"/>
  <c r="AG158" i="2" s="1"/>
  <c r="AH156" i="2" s="1"/>
  <c r="AH158" i="2" s="1"/>
  <c r="AI156" i="2" s="1"/>
  <c r="AI158" i="2" s="1"/>
  <c r="AJ156" i="2" s="1"/>
  <c r="AJ158" i="2" s="1"/>
  <c r="AK156" i="2" s="1"/>
  <c r="AK158" i="2" s="1"/>
  <c r="AL156" i="2" s="1"/>
  <c r="AL158" i="2" s="1"/>
  <c r="AM156" i="2" s="1"/>
  <c r="AM158" i="2" s="1"/>
  <c r="AN156" i="2" s="1"/>
  <c r="AN158" i="2" s="1"/>
  <c r="AO156" i="2" s="1"/>
  <c r="AO158" i="2" s="1"/>
  <c r="AP156" i="2" s="1"/>
  <c r="AP158" i="2" s="1"/>
  <c r="AQ156" i="2" s="1"/>
  <c r="AQ158" i="2" s="1"/>
  <c r="AR156" i="2" s="1"/>
  <c r="AR158" i="2" s="1"/>
  <c r="AS156" i="2" s="1"/>
  <c r="AS158" i="2" s="1"/>
  <c r="I136" i="2"/>
  <c r="E241" i="2"/>
  <c r="E156" i="2"/>
  <c r="E158" i="2"/>
  <c r="E118" i="2"/>
  <c r="AP44" i="17028"/>
  <c r="AP96" i="17028" s="1"/>
  <c r="AP45" i="17030"/>
  <c r="AP97" i="17030" s="1"/>
  <c r="AP96" i="17030"/>
  <c r="AP98" i="17030"/>
  <c r="AP99" i="17030"/>
  <c r="AR111" i="17028"/>
  <c r="AR113" i="17030"/>
  <c r="B38" i="17030"/>
  <c r="C38" i="17030" s="1"/>
  <c r="D38" i="17030" s="1"/>
  <c r="E38" i="17030" s="1"/>
  <c r="F38" i="17030" s="1"/>
  <c r="G38" i="17030" s="1"/>
  <c r="H38" i="17030" s="1"/>
  <c r="I38" i="17030" s="1"/>
  <c r="J38" i="17030" s="1"/>
  <c r="K38" i="17030" s="1"/>
  <c r="L38" i="17030" s="1"/>
  <c r="M38" i="17030" s="1"/>
  <c r="N38" i="17030" s="1"/>
  <c r="O38" i="17030" s="1"/>
  <c r="P38" i="17030" s="1"/>
  <c r="Q38" i="17030" s="1"/>
  <c r="R38" i="17030" s="1"/>
  <c r="S38" i="17030" s="1"/>
  <c r="T38" i="17030" s="1"/>
  <c r="U38" i="17030" s="1"/>
  <c r="V38" i="17030" s="1"/>
  <c r="W38" i="17030" s="1"/>
  <c r="X38" i="17030" s="1"/>
  <c r="Y38" i="17030" s="1"/>
  <c r="Z38" i="17030" s="1"/>
  <c r="AA38" i="17030" s="1"/>
  <c r="AB38" i="17030" s="1"/>
  <c r="AC38" i="17030" s="1"/>
  <c r="AD38" i="17030" s="1"/>
  <c r="AE38" i="17030" s="1"/>
  <c r="AF38" i="17030" s="1"/>
  <c r="AG38" i="17030" s="1"/>
  <c r="AH38" i="17030" s="1"/>
  <c r="AI38" i="17030" s="1"/>
  <c r="AJ38" i="17030" s="1"/>
  <c r="AK38" i="17030" s="1"/>
  <c r="AL38" i="17030" s="1"/>
  <c r="AM38" i="17030" s="1"/>
  <c r="AN38" i="17030" s="1"/>
  <c r="AO38" i="17030" s="1"/>
  <c r="AP38" i="17030" s="1"/>
  <c r="H152" i="17030"/>
  <c r="H152" i="17028"/>
  <c r="B106" i="17030"/>
  <c r="C106" i="17030" s="1"/>
  <c r="D106" i="17030" s="1"/>
  <c r="E106" i="17030" s="1"/>
  <c r="F106" i="17030" s="1"/>
  <c r="G106" i="17030" s="1"/>
  <c r="H106" i="17030" s="1"/>
  <c r="I106" i="17030" s="1"/>
  <c r="J106" i="17030" s="1"/>
  <c r="K106" i="17030" s="1"/>
  <c r="L106" i="17030" s="1"/>
  <c r="M106" i="17030" s="1"/>
  <c r="N106" i="17030" s="1"/>
  <c r="O106" i="17030" s="1"/>
  <c r="P106" i="17030" s="1"/>
  <c r="Q106" i="17030" s="1"/>
  <c r="R106" i="17030" s="1"/>
  <c r="S106" i="17030" s="1"/>
  <c r="T106" i="17030" s="1"/>
  <c r="U106" i="17030" s="1"/>
  <c r="V106" i="17030" s="1"/>
  <c r="W106" i="17030" s="1"/>
  <c r="X106" i="17030" s="1"/>
  <c r="Y106" i="17030" s="1"/>
  <c r="Z106" i="17030" s="1"/>
  <c r="AA106" i="17030" s="1"/>
  <c r="AB106" i="17030" s="1"/>
  <c r="AC106" i="17030" s="1"/>
  <c r="AD106" i="17030" s="1"/>
  <c r="AE106" i="17030" s="1"/>
  <c r="AF106" i="17030" s="1"/>
  <c r="AG106" i="17030" s="1"/>
  <c r="AH106" i="17030" s="1"/>
  <c r="AI106" i="17030" s="1"/>
  <c r="AJ106" i="17030" s="1"/>
  <c r="AK106" i="17030" s="1"/>
  <c r="AL106" i="17030" s="1"/>
  <c r="AM106" i="17030" s="1"/>
  <c r="AN106" i="17030" s="1"/>
  <c r="AO106" i="17030" s="1"/>
  <c r="AP106" i="17030" s="1"/>
  <c r="B65" i="17030"/>
  <c r="C65" i="17030" s="1"/>
  <c r="D65" i="17030" s="1"/>
  <c r="E65" i="17030" s="1"/>
  <c r="F65" i="17030" s="1"/>
  <c r="G65" i="17030" s="1"/>
  <c r="H65" i="17030" s="1"/>
  <c r="I65" i="17030" s="1"/>
  <c r="J65" i="17030" s="1"/>
  <c r="K65" i="17030" s="1"/>
  <c r="L65" i="17030" s="1"/>
  <c r="M65" i="17030" s="1"/>
  <c r="N65" i="17030" s="1"/>
  <c r="O65" i="17030" s="1"/>
  <c r="P65" i="17030" s="1"/>
  <c r="Q65" i="17030" s="1"/>
  <c r="R65" i="17030" s="1"/>
  <c r="S65" i="17030" s="1"/>
  <c r="T65" i="17030" s="1"/>
  <c r="U65" i="17030" s="1"/>
  <c r="V65" i="17030" s="1"/>
  <c r="W65" i="17030" s="1"/>
  <c r="X65" i="17030" s="1"/>
  <c r="Y65" i="17030" s="1"/>
  <c r="Z65" i="17030" s="1"/>
  <c r="AA65" i="17030" s="1"/>
  <c r="AB65" i="17030" s="1"/>
  <c r="AC65" i="17030" s="1"/>
  <c r="AD65" i="17030" s="1"/>
  <c r="AE65" i="17030" s="1"/>
  <c r="AF65" i="17030" s="1"/>
  <c r="AG65" i="17030" s="1"/>
  <c r="AH65" i="17030" s="1"/>
  <c r="AI65" i="17030" s="1"/>
  <c r="AJ65" i="17030" s="1"/>
  <c r="AK65" i="17030" s="1"/>
  <c r="AL65" i="17030" s="1"/>
  <c r="AM65" i="17030" s="1"/>
  <c r="AN65" i="17030" s="1"/>
  <c r="AO65" i="17030" s="1"/>
  <c r="AP65" i="17030" s="1"/>
  <c r="E87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E30" i="2"/>
  <c r="H99" i="2"/>
  <c r="K241" i="2"/>
  <c r="L241" i="2"/>
  <c r="M241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Z241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AM241" i="2"/>
  <c r="AN241" i="2"/>
  <c r="AO241" i="2"/>
  <c r="AP241" i="2"/>
  <c r="AQ241" i="2"/>
  <c r="AR241" i="2"/>
  <c r="AS241" i="2"/>
  <c r="B80" i="2"/>
  <c r="B75" i="2"/>
  <c r="B70" i="2"/>
  <c r="B65" i="2"/>
  <c r="C114" i="2" s="1"/>
  <c r="C123" i="2" s="1"/>
  <c r="AR112" i="17028"/>
  <c r="AR114" i="17028"/>
  <c r="AR116" i="17028"/>
  <c r="AR110" i="17030"/>
  <c r="AR114" i="17030"/>
  <c r="AF97" i="17028"/>
  <c r="AF98" i="17028"/>
  <c r="AF99" i="17028"/>
  <c r="AF96" i="17030"/>
  <c r="AF98" i="17030"/>
  <c r="AF99" i="17030"/>
  <c r="AG97" i="17028"/>
  <c r="AG98" i="17028"/>
  <c r="AG99" i="17028"/>
  <c r="AG96" i="17030"/>
  <c r="AG98" i="17030"/>
  <c r="AG99" i="17030"/>
  <c r="AH97" i="17028"/>
  <c r="AH98" i="17028"/>
  <c r="AH99" i="17028"/>
  <c r="AH96" i="17030"/>
  <c r="AH98" i="17030"/>
  <c r="AH99" i="17030"/>
  <c r="AI97" i="17028"/>
  <c r="AI98" i="17028"/>
  <c r="AI99" i="17028"/>
  <c r="AI96" i="17030"/>
  <c r="AI98" i="17030"/>
  <c r="AI99" i="17030"/>
  <c r="AJ97" i="17028"/>
  <c r="AJ98" i="17028"/>
  <c r="AJ99" i="17028"/>
  <c r="AJ96" i="17030"/>
  <c r="AJ98" i="17030"/>
  <c r="AJ99" i="17030"/>
  <c r="AK97" i="17028"/>
  <c r="AK98" i="17028"/>
  <c r="AK99" i="17028"/>
  <c r="AK96" i="17030"/>
  <c r="AK98" i="17030"/>
  <c r="AK99" i="17030"/>
  <c r="AL97" i="17028"/>
  <c r="AL98" i="17028"/>
  <c r="AL99" i="17028"/>
  <c r="AL96" i="17030"/>
  <c r="AL98" i="17030"/>
  <c r="AL99" i="17030"/>
  <c r="AM97" i="17028"/>
  <c r="AM98" i="17028"/>
  <c r="AM99" i="17028"/>
  <c r="AN97" i="17028"/>
  <c r="AN98" i="17028"/>
  <c r="AN99" i="17028"/>
  <c r="AO97" i="17028"/>
  <c r="AO98" i="17028"/>
  <c r="AO99" i="17028"/>
  <c r="AP97" i="17028"/>
  <c r="AP98" i="17028"/>
  <c r="AP99" i="17028"/>
  <c r="F171" i="2"/>
  <c r="C195" i="17030"/>
  <c r="D195" i="17030"/>
  <c r="E195" i="17030" s="1"/>
  <c r="F195" i="17030" s="1"/>
  <c r="G195" i="17030" s="1"/>
  <c r="H195" i="17030" s="1"/>
  <c r="I195" i="17030" s="1"/>
  <c r="J195" i="17030" s="1"/>
  <c r="K195" i="17030" s="1"/>
  <c r="L195" i="17030"/>
  <c r="M195" i="17030" s="1"/>
  <c r="N195" i="17030" s="1"/>
  <c r="O195" i="17030"/>
  <c r="P195" i="17030" s="1"/>
  <c r="Q195" i="17030" s="1"/>
  <c r="R195" i="17030" s="1"/>
  <c r="S195" i="17030" s="1"/>
  <c r="T195" i="17030" s="1"/>
  <c r="U195" i="17030" s="1"/>
  <c r="V195" i="17030" s="1"/>
  <c r="W195" i="17030" s="1"/>
  <c r="X195" i="17030" s="1"/>
  <c r="Y195" i="17030" s="1"/>
  <c r="Z195" i="17030" s="1"/>
  <c r="AA195" i="17030" s="1"/>
  <c r="AB195" i="17030" s="1"/>
  <c r="AC195" i="17030" s="1"/>
  <c r="AD195" i="17030" s="1"/>
  <c r="AE195" i="17030" s="1"/>
  <c r="AF195" i="17030" s="1"/>
  <c r="AG195" i="17030" s="1"/>
  <c r="AH195" i="17030" s="1"/>
  <c r="AI195" i="17030" s="1"/>
  <c r="AJ195" i="17030" s="1"/>
  <c r="AK195" i="17030" s="1"/>
  <c r="AL195" i="17030" s="1"/>
  <c r="AM195" i="17030" s="1"/>
  <c r="AN195" i="17030" s="1"/>
  <c r="AO195" i="17030" s="1"/>
  <c r="AP195" i="17030" s="1"/>
  <c r="D199" i="17030"/>
  <c r="E199" i="17030"/>
  <c r="F199" i="17030" s="1"/>
  <c r="G199" i="17030" s="1"/>
  <c r="H199" i="17030" s="1"/>
  <c r="I199" i="17030" s="1"/>
  <c r="J199" i="17030" s="1"/>
  <c r="K199" i="17030" s="1"/>
  <c r="L199" i="17030" s="1"/>
  <c r="M199" i="17030" s="1"/>
  <c r="N199" i="17030" s="1"/>
  <c r="O199" i="17030" s="1"/>
  <c r="P199" i="17030" s="1"/>
  <c r="Q199" i="17030" s="1"/>
  <c r="R199" i="17030" s="1"/>
  <c r="S199" i="17030" s="1"/>
  <c r="T199" i="17030" s="1"/>
  <c r="U199" i="17030" s="1"/>
  <c r="V199" i="17030" s="1"/>
  <c r="W199" i="17030" s="1"/>
  <c r="X199" i="17030" s="1"/>
  <c r="Y199" i="17030" s="1"/>
  <c r="Z199" i="17030" s="1"/>
  <c r="AA199" i="17030" s="1"/>
  <c r="AB199" i="17030" s="1"/>
  <c r="AC199" i="17030" s="1"/>
  <c r="AD199" i="17030" s="1"/>
  <c r="AE199" i="17030" s="1"/>
  <c r="AF199" i="17030" s="1"/>
  <c r="AG199" i="17030" s="1"/>
  <c r="AH199" i="17030" s="1"/>
  <c r="AI199" i="17030" s="1"/>
  <c r="AJ199" i="17030" s="1"/>
  <c r="AK199" i="17030" s="1"/>
  <c r="AL199" i="17030" s="1"/>
  <c r="AM199" i="17030" s="1"/>
  <c r="AN199" i="17030" s="1"/>
  <c r="AO199" i="17030" s="1"/>
  <c r="AP199" i="17030" s="1"/>
  <c r="D40" i="2"/>
  <c r="AM24" i="17028"/>
  <c r="AM77" i="17028" s="1"/>
  <c r="AN24" i="17028"/>
  <c r="AN77" i="17028" s="1"/>
  <c r="AO24" i="17028"/>
  <c r="AO77" i="17028" s="1"/>
  <c r="AP24" i="17028"/>
  <c r="AP77" i="17028" s="1"/>
  <c r="AM25" i="17028"/>
  <c r="AM78" i="17028" s="1"/>
  <c r="AN25" i="17028"/>
  <c r="AN78" i="17028" s="1"/>
  <c r="AO25" i="17028"/>
  <c r="AP25" i="17028"/>
  <c r="AP78" i="17028" s="1"/>
  <c r="AM24" i="17030"/>
  <c r="AM77" i="17030" s="1"/>
  <c r="AN24" i="17030"/>
  <c r="AN77" i="17030" s="1"/>
  <c r="AO24" i="17030"/>
  <c r="AO77" i="17030" s="1"/>
  <c r="AP24" i="17030"/>
  <c r="AP77" i="17030" s="1"/>
  <c r="AM25" i="17030"/>
  <c r="AM78" i="17030" s="1"/>
  <c r="AN25" i="17030"/>
  <c r="AN78" i="17030" s="1"/>
  <c r="AO25" i="17030"/>
  <c r="AO78" i="17030" s="1"/>
  <c r="AP25" i="17030"/>
  <c r="AP78" i="17030" s="1"/>
  <c r="AM68" i="17030"/>
  <c r="AN68" i="17030"/>
  <c r="AO68" i="17030"/>
  <c r="AP68" i="17030"/>
  <c r="AM69" i="17030"/>
  <c r="AN69" i="17030"/>
  <c r="AO69" i="17030"/>
  <c r="AP69" i="17030"/>
  <c r="AM70" i="17030"/>
  <c r="AN70" i="17030"/>
  <c r="AO70" i="17030"/>
  <c r="AP70" i="17030"/>
  <c r="AM71" i="17030"/>
  <c r="AN71" i="17030"/>
  <c r="AO71" i="17030"/>
  <c r="AP71" i="17030"/>
  <c r="AM72" i="17030"/>
  <c r="AN72" i="17030"/>
  <c r="AO72" i="17030"/>
  <c r="AP72" i="17030"/>
  <c r="AM73" i="17030"/>
  <c r="AN73" i="17030"/>
  <c r="AO73" i="17030"/>
  <c r="AP73" i="17030"/>
  <c r="AM74" i="17030"/>
  <c r="AN74" i="17030"/>
  <c r="AO74" i="17030"/>
  <c r="AP74" i="17030"/>
  <c r="AM75" i="17030"/>
  <c r="AN75" i="17030"/>
  <c r="AO75" i="17030"/>
  <c r="AP75" i="17030"/>
  <c r="AM76" i="17030"/>
  <c r="AN76" i="17030"/>
  <c r="AP76" i="17030"/>
  <c r="AM82" i="17030"/>
  <c r="AN82" i="17030"/>
  <c r="AO82" i="17030"/>
  <c r="AP82" i="17030"/>
  <c r="AM83" i="17030"/>
  <c r="AN83" i="17030"/>
  <c r="AO83" i="17030"/>
  <c r="AP83" i="17030"/>
  <c r="AM84" i="17030"/>
  <c r="AN84" i="17030"/>
  <c r="AO84" i="17030"/>
  <c r="AP84" i="17030"/>
  <c r="AM86" i="17030"/>
  <c r="AN86" i="17030"/>
  <c r="AO86" i="17030"/>
  <c r="AP86" i="17030"/>
  <c r="AM87" i="17030"/>
  <c r="AN87" i="17030"/>
  <c r="AO87" i="17030"/>
  <c r="AP87" i="17030"/>
  <c r="AM88" i="17030"/>
  <c r="AN88" i="17030"/>
  <c r="AO88" i="17030"/>
  <c r="AP88" i="17030"/>
  <c r="AB68" i="17030"/>
  <c r="AC68" i="17030"/>
  <c r="AD68" i="17030"/>
  <c r="AE68" i="17030"/>
  <c r="AF68" i="17030"/>
  <c r="AG68" i="17030"/>
  <c r="AH68" i="17030"/>
  <c r="AI68" i="17030"/>
  <c r="AJ68" i="17030"/>
  <c r="AK68" i="17030"/>
  <c r="AL68" i="17030"/>
  <c r="AB69" i="17030"/>
  <c r="AC69" i="17030"/>
  <c r="AD69" i="17030"/>
  <c r="AE69" i="17030"/>
  <c r="AF69" i="17030"/>
  <c r="AG69" i="17030"/>
  <c r="AH69" i="17030"/>
  <c r="AI69" i="17030"/>
  <c r="AJ69" i="17030"/>
  <c r="AK69" i="17030"/>
  <c r="AL69" i="17030"/>
  <c r="AB70" i="17030"/>
  <c r="AC70" i="17030"/>
  <c r="AD70" i="17030"/>
  <c r="AE70" i="17030"/>
  <c r="AF70" i="17030"/>
  <c r="AG70" i="17030"/>
  <c r="AH70" i="17030"/>
  <c r="AI70" i="17030"/>
  <c r="AJ70" i="17030"/>
  <c r="AK70" i="17030"/>
  <c r="AL70" i="17030"/>
  <c r="AB71" i="17030"/>
  <c r="AC71" i="17030"/>
  <c r="AD71" i="17030"/>
  <c r="AE71" i="17030"/>
  <c r="AF71" i="17030"/>
  <c r="AG71" i="17030"/>
  <c r="AH71" i="17030"/>
  <c r="AI71" i="17030"/>
  <c r="AJ71" i="17030"/>
  <c r="AK71" i="17030"/>
  <c r="AL71" i="17030"/>
  <c r="AB72" i="17030"/>
  <c r="AC72" i="17030"/>
  <c r="AD72" i="17030"/>
  <c r="AE72" i="17030"/>
  <c r="AF72" i="17030"/>
  <c r="AG72" i="17030"/>
  <c r="AH72" i="17030"/>
  <c r="AI72" i="17030"/>
  <c r="AJ72" i="17030"/>
  <c r="AK72" i="17030"/>
  <c r="AL72" i="17030"/>
  <c r="AB73" i="17030"/>
  <c r="AC73" i="17030"/>
  <c r="AD73" i="17030"/>
  <c r="AE73" i="17030"/>
  <c r="AF73" i="17030"/>
  <c r="AG73" i="17030"/>
  <c r="AH73" i="17030"/>
  <c r="AI73" i="17030"/>
  <c r="AJ73" i="17030"/>
  <c r="AK73" i="17030"/>
  <c r="AL73" i="17030"/>
  <c r="AB74" i="17030"/>
  <c r="AC74" i="17030"/>
  <c r="AD74" i="17030"/>
  <c r="AE74" i="17030"/>
  <c r="AF74" i="17030"/>
  <c r="AG74" i="17030"/>
  <c r="AH74" i="17030"/>
  <c r="AI74" i="17030"/>
  <c r="AJ74" i="17030"/>
  <c r="AK74" i="17030"/>
  <c r="AL74" i="17030"/>
  <c r="AB75" i="17030"/>
  <c r="AC75" i="17030"/>
  <c r="AD75" i="17030"/>
  <c r="AE75" i="17030"/>
  <c r="AF75" i="17030"/>
  <c r="AG75" i="17030"/>
  <c r="AH75" i="17030"/>
  <c r="AI75" i="17030"/>
  <c r="AJ75" i="17030"/>
  <c r="AK75" i="17030"/>
  <c r="AL75" i="17030"/>
  <c r="AC76" i="17030"/>
  <c r="AD76" i="17030"/>
  <c r="AE76" i="17030"/>
  <c r="AI76" i="17030"/>
  <c r="AJ76" i="17030"/>
  <c r="AB24" i="17030"/>
  <c r="AB77" i="17030" s="1"/>
  <c r="AC24" i="17030"/>
  <c r="AC77" i="17030"/>
  <c r="AD24" i="17030"/>
  <c r="AD77" i="17030" s="1"/>
  <c r="AE24" i="17030"/>
  <c r="AE77" i="17030"/>
  <c r="AF24" i="17030"/>
  <c r="AF77" i="17030" s="1"/>
  <c r="AG24" i="17030"/>
  <c r="AG77" i="17030"/>
  <c r="AH24" i="17030"/>
  <c r="AH77" i="17030" s="1"/>
  <c r="AI24" i="17030"/>
  <c r="AI77" i="17030"/>
  <c r="AJ24" i="17030"/>
  <c r="AJ77" i="17030" s="1"/>
  <c r="AK24" i="17030"/>
  <c r="AK77" i="17030"/>
  <c r="AL24" i="17030"/>
  <c r="AL77" i="17030" s="1"/>
  <c r="AB25" i="17030"/>
  <c r="AB78" i="17030"/>
  <c r="AC25" i="17030"/>
  <c r="AC78" i="17030" s="1"/>
  <c r="AD25" i="17030"/>
  <c r="AD78" i="17030"/>
  <c r="AE25" i="17030"/>
  <c r="AE78" i="17030" s="1"/>
  <c r="AF25" i="17030"/>
  <c r="AF78" i="17030"/>
  <c r="AG25" i="17030"/>
  <c r="AG78" i="17030" s="1"/>
  <c r="AH25" i="17030"/>
  <c r="AH78" i="17030"/>
  <c r="AI25" i="17030"/>
  <c r="AI78" i="17030" s="1"/>
  <c r="AJ25" i="17030"/>
  <c r="AJ78" i="17030"/>
  <c r="AK25" i="17030"/>
  <c r="AK78" i="17030" s="1"/>
  <c r="AL25" i="17030"/>
  <c r="AL78" i="17030"/>
  <c r="AB82" i="17030"/>
  <c r="AC82" i="17030"/>
  <c r="AD82" i="17030"/>
  <c r="AE82" i="17030"/>
  <c r="AF82" i="17030"/>
  <c r="AG82" i="17030"/>
  <c r="AH82" i="17030"/>
  <c r="AI82" i="17030"/>
  <c r="AJ82" i="17030"/>
  <c r="AK82" i="17030"/>
  <c r="AL82" i="17030"/>
  <c r="AB83" i="17030"/>
  <c r="AC83" i="17030"/>
  <c r="AD83" i="17030"/>
  <c r="AE83" i="17030"/>
  <c r="AF83" i="17030"/>
  <c r="AG83" i="17030"/>
  <c r="AH83" i="17030"/>
  <c r="AI83" i="17030"/>
  <c r="AJ83" i="17030"/>
  <c r="AK83" i="17030"/>
  <c r="AL83" i="17030"/>
  <c r="AB84" i="17030"/>
  <c r="AC84" i="17030"/>
  <c r="AD84" i="17030"/>
  <c r="AE84" i="17030"/>
  <c r="AF84" i="17030"/>
  <c r="AG84" i="17030"/>
  <c r="AH84" i="17030"/>
  <c r="AI84" i="17030"/>
  <c r="AJ84" i="17030"/>
  <c r="AK84" i="17030"/>
  <c r="AL84" i="17030"/>
  <c r="AB86" i="17030"/>
  <c r="AC86" i="17030"/>
  <c r="AD86" i="17030"/>
  <c r="AE86" i="17030"/>
  <c r="AF86" i="17030"/>
  <c r="AG86" i="17030"/>
  <c r="AH86" i="17030"/>
  <c r="AI86" i="17030"/>
  <c r="AJ86" i="17030"/>
  <c r="AK86" i="17030"/>
  <c r="AL86" i="17030"/>
  <c r="AB87" i="17030"/>
  <c r="AC87" i="17030"/>
  <c r="AD87" i="17030"/>
  <c r="AE87" i="17030"/>
  <c r="AF87" i="17030"/>
  <c r="AG87" i="17030"/>
  <c r="AH87" i="17030"/>
  <c r="AI87" i="17030"/>
  <c r="AJ87" i="17030"/>
  <c r="AK87" i="17030"/>
  <c r="AL87" i="17030"/>
  <c r="AB88" i="17030"/>
  <c r="AC88" i="17030"/>
  <c r="AD88" i="17030"/>
  <c r="AE88" i="17030"/>
  <c r="AF88" i="17030"/>
  <c r="AG88" i="17030"/>
  <c r="AH88" i="17030"/>
  <c r="AI88" i="17030"/>
  <c r="AJ88" i="17030"/>
  <c r="AK88" i="17030"/>
  <c r="AL88" i="17030"/>
  <c r="AN68" i="17028"/>
  <c r="AO68" i="17028"/>
  <c r="AP68" i="17028"/>
  <c r="AN69" i="17028"/>
  <c r="AO69" i="17028"/>
  <c r="AP69" i="17028"/>
  <c r="AN70" i="17028"/>
  <c r="AO70" i="17028"/>
  <c r="AP70" i="17028"/>
  <c r="AN71" i="17028"/>
  <c r="AO71" i="17028"/>
  <c r="AP71" i="17028"/>
  <c r="AN72" i="17028"/>
  <c r="AO72" i="17028"/>
  <c r="AP72" i="17028"/>
  <c r="AN73" i="17028"/>
  <c r="AO73" i="17028"/>
  <c r="AP73" i="17028"/>
  <c r="AN74" i="17028"/>
  <c r="AO74" i="17028"/>
  <c r="AP74" i="17028"/>
  <c r="AN75" i="17028"/>
  <c r="AO75" i="17028"/>
  <c r="AP75" i="17028"/>
  <c r="AN76" i="17028"/>
  <c r="AO76" i="17028"/>
  <c r="AP76" i="17028"/>
  <c r="AO78" i="17028"/>
  <c r="AN81" i="17028"/>
  <c r="AO81" i="17028"/>
  <c r="AP81" i="17028"/>
  <c r="AN82" i="17028"/>
  <c r="AO82" i="17028"/>
  <c r="AP82" i="17028"/>
  <c r="AN84" i="17028"/>
  <c r="AO84" i="17028"/>
  <c r="AP84" i="17028"/>
  <c r="AN86" i="17028"/>
  <c r="AO86" i="17028"/>
  <c r="AP86" i="17028"/>
  <c r="AN88" i="17028"/>
  <c r="AO88" i="17028"/>
  <c r="AP88" i="17028"/>
  <c r="AD68" i="17028"/>
  <c r="AE68" i="17028"/>
  <c r="AF68" i="17028"/>
  <c r="AG68" i="17028"/>
  <c r="AH68" i="17028"/>
  <c r="AI68" i="17028"/>
  <c r="AJ68" i="17028"/>
  <c r="AK68" i="17028"/>
  <c r="AL68" i="17028"/>
  <c r="AM68" i="17028"/>
  <c r="AD69" i="17028"/>
  <c r="AE69" i="17028"/>
  <c r="AF69" i="17028"/>
  <c r="AG69" i="17028"/>
  <c r="AH69" i="17028"/>
  <c r="AI69" i="17028"/>
  <c r="AJ69" i="17028"/>
  <c r="AK69" i="17028"/>
  <c r="AL69" i="17028"/>
  <c r="AM69" i="17028"/>
  <c r="AD70" i="17028"/>
  <c r="AE70" i="17028"/>
  <c r="AF70" i="17028"/>
  <c r="AG70" i="17028"/>
  <c r="AH70" i="17028"/>
  <c r="AI70" i="17028"/>
  <c r="AJ70" i="17028"/>
  <c r="AK70" i="17028"/>
  <c r="AL70" i="17028"/>
  <c r="AM70" i="17028"/>
  <c r="AD71" i="17028"/>
  <c r="AE71" i="17028"/>
  <c r="AF71" i="17028"/>
  <c r="AG71" i="17028"/>
  <c r="AH71" i="17028"/>
  <c r="AI71" i="17028"/>
  <c r="AJ71" i="17028"/>
  <c r="AK71" i="17028"/>
  <c r="AL71" i="17028"/>
  <c r="AM71" i="17028"/>
  <c r="AD72" i="17028"/>
  <c r="AE72" i="17028"/>
  <c r="AF72" i="17028"/>
  <c r="AG72" i="17028"/>
  <c r="AH72" i="17028"/>
  <c r="AI72" i="17028"/>
  <c r="AJ72" i="17028"/>
  <c r="AK72" i="17028"/>
  <c r="AL72" i="17028"/>
  <c r="AM72" i="17028"/>
  <c r="AD73" i="17028"/>
  <c r="AE73" i="17028"/>
  <c r="AF73" i="17028"/>
  <c r="AG73" i="17028"/>
  <c r="AH73" i="17028"/>
  <c r="AI73" i="17028"/>
  <c r="AJ73" i="17028"/>
  <c r="AK73" i="17028"/>
  <c r="AL73" i="17028"/>
  <c r="AM73" i="17028"/>
  <c r="AD74" i="17028"/>
  <c r="AE74" i="17028"/>
  <c r="AF74" i="17028"/>
  <c r="AG74" i="17028"/>
  <c r="AH74" i="17028"/>
  <c r="AI74" i="17028"/>
  <c r="AJ74" i="17028"/>
  <c r="AK74" i="17028"/>
  <c r="AL74" i="17028"/>
  <c r="AM74" i="17028"/>
  <c r="AD75" i="17028"/>
  <c r="AE75" i="17028"/>
  <c r="AF75" i="17028"/>
  <c r="AG75" i="17028"/>
  <c r="AH75" i="17028"/>
  <c r="AI75" i="17028"/>
  <c r="AJ75" i="17028"/>
  <c r="AK75" i="17028"/>
  <c r="AL75" i="17028"/>
  <c r="AM75" i="17028"/>
  <c r="AD76" i="17028"/>
  <c r="AE76" i="17028"/>
  <c r="AF76" i="17028"/>
  <c r="AG76" i="17028"/>
  <c r="AI76" i="17028"/>
  <c r="AJ76" i="17028"/>
  <c r="AK76" i="17028"/>
  <c r="AD24" i="17028"/>
  <c r="AD77" i="17028"/>
  <c r="AE24" i="17028"/>
  <c r="AE77" i="17028" s="1"/>
  <c r="AF24" i="17028"/>
  <c r="AF77" i="17028"/>
  <c r="AG24" i="17028"/>
  <c r="AG77" i="17028" s="1"/>
  <c r="AH24" i="17028"/>
  <c r="AH77" i="17028"/>
  <c r="AI24" i="17028"/>
  <c r="AI77" i="17028" s="1"/>
  <c r="AJ24" i="17028"/>
  <c r="AJ77" i="17028"/>
  <c r="AK24" i="17028"/>
  <c r="AK77" i="17028" s="1"/>
  <c r="AL24" i="17028"/>
  <c r="AL77" i="17028"/>
  <c r="AD25" i="17028"/>
  <c r="AD78" i="17028" s="1"/>
  <c r="AE25" i="17028"/>
  <c r="AE78" i="17028"/>
  <c r="AF25" i="17028"/>
  <c r="AF78" i="17028" s="1"/>
  <c r="AG25" i="17028"/>
  <c r="AG78" i="17028"/>
  <c r="AH25" i="17028"/>
  <c r="AH78" i="17028" s="1"/>
  <c r="AI25" i="17028"/>
  <c r="AI78" i="17028"/>
  <c r="AJ25" i="17028"/>
  <c r="AJ78" i="17028" s="1"/>
  <c r="AK25" i="17028"/>
  <c r="AK78" i="17028"/>
  <c r="AL25" i="17028"/>
  <c r="AL78" i="17028" s="1"/>
  <c r="AD81" i="17028"/>
  <c r="AE81" i="17028"/>
  <c r="AF81" i="17028"/>
  <c r="AG81" i="17028"/>
  <c r="AH81" i="17028"/>
  <c r="AI81" i="17028"/>
  <c r="AJ81" i="17028"/>
  <c r="AK81" i="17028"/>
  <c r="AL81" i="17028"/>
  <c r="AM81" i="17028"/>
  <c r="AD82" i="17028"/>
  <c r="AE82" i="17028"/>
  <c r="AF82" i="17028"/>
  <c r="AG82" i="17028"/>
  <c r="AH82" i="17028"/>
  <c r="AI82" i="17028"/>
  <c r="AJ82" i="17028"/>
  <c r="AK82" i="17028"/>
  <c r="AL82" i="17028"/>
  <c r="AM82" i="17028"/>
  <c r="AD84" i="17028"/>
  <c r="AE84" i="17028"/>
  <c r="AF84" i="17028"/>
  <c r="AG84" i="17028"/>
  <c r="AH84" i="17028"/>
  <c r="AI84" i="17028"/>
  <c r="AJ84" i="17028"/>
  <c r="AK84" i="17028"/>
  <c r="AL84" i="17028"/>
  <c r="AM84" i="17028"/>
  <c r="AD86" i="17028"/>
  <c r="AE86" i="17028"/>
  <c r="AF86" i="17028"/>
  <c r="AG86" i="17028"/>
  <c r="AH86" i="17028"/>
  <c r="AI86" i="17028"/>
  <c r="AJ86" i="17028"/>
  <c r="AK86" i="17028"/>
  <c r="AL86" i="17028"/>
  <c r="AM86" i="17028"/>
  <c r="AD88" i="17028"/>
  <c r="AE88" i="17028"/>
  <c r="AF88" i="17028"/>
  <c r="AG88" i="17028"/>
  <c r="AH88" i="17028"/>
  <c r="AI88" i="17028"/>
  <c r="AJ88" i="17028"/>
  <c r="AK88" i="17028"/>
  <c r="AL88" i="17028"/>
  <c r="AM88" i="17028"/>
  <c r="AB68" i="17028"/>
  <c r="AC68" i="17028"/>
  <c r="AB69" i="17028"/>
  <c r="AC69" i="17028"/>
  <c r="AB70" i="17028"/>
  <c r="AC70" i="17028"/>
  <c r="AB71" i="17028"/>
  <c r="AC71" i="17028"/>
  <c r="AB72" i="17028"/>
  <c r="AC72" i="17028"/>
  <c r="AB73" i="17028"/>
  <c r="AC73" i="17028"/>
  <c r="AB74" i="17028"/>
  <c r="AC74" i="17028"/>
  <c r="AB75" i="17028"/>
  <c r="AC75" i="17028"/>
  <c r="AB76" i="17028"/>
  <c r="AC76" i="17028"/>
  <c r="AB24" i="17028"/>
  <c r="AB77" i="17028"/>
  <c r="AC24" i="17028"/>
  <c r="AC77" i="17028" s="1"/>
  <c r="AB25" i="17028"/>
  <c r="AB78" i="17028"/>
  <c r="AC25" i="17028"/>
  <c r="AC78" i="17028" s="1"/>
  <c r="AB81" i="17028"/>
  <c r="AC81" i="17028"/>
  <c r="AB82" i="17028"/>
  <c r="AC82" i="17028"/>
  <c r="AB84" i="17028"/>
  <c r="AC84" i="17028"/>
  <c r="AB86" i="17028"/>
  <c r="AC86" i="17028"/>
  <c r="AB88" i="17028"/>
  <c r="AC88" i="17028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D199" i="17028"/>
  <c r="E199" i="17028"/>
  <c r="F199" i="17028" s="1"/>
  <c r="G199" i="17028" s="1"/>
  <c r="H199" i="17028"/>
  <c r="I199" i="17028" s="1"/>
  <c r="J199" i="17028" s="1"/>
  <c r="K199" i="17028" s="1"/>
  <c r="L199" i="17028" s="1"/>
  <c r="M199" i="17028" s="1"/>
  <c r="N199" i="17028" s="1"/>
  <c r="O199" i="17028" s="1"/>
  <c r="P199" i="17028" s="1"/>
  <c r="Q199" i="17028" s="1"/>
  <c r="R199" i="17028" s="1"/>
  <c r="S199" i="17028" s="1"/>
  <c r="T199" i="17028" s="1"/>
  <c r="U199" i="17028"/>
  <c r="V199" i="17028" s="1"/>
  <c r="W199" i="17028" s="1"/>
  <c r="X199" i="17028" s="1"/>
  <c r="Y199" i="17028" s="1"/>
  <c r="Z199" i="17028" s="1"/>
  <c r="AA199" i="17028" s="1"/>
  <c r="AB199" i="17028" s="1"/>
  <c r="AC199" i="17028" s="1"/>
  <c r="AD199" i="17028" s="1"/>
  <c r="AE199" i="17028" s="1"/>
  <c r="AF199" i="17028" s="1"/>
  <c r="AG199" i="17028" s="1"/>
  <c r="AH199" i="17028" s="1"/>
  <c r="AI199" i="17028" s="1"/>
  <c r="AJ199" i="17028" s="1"/>
  <c r="AK199" i="17028" s="1"/>
  <c r="AL199" i="17028" s="1"/>
  <c r="AM199" i="17028" s="1"/>
  <c r="AN199" i="17028" s="1"/>
  <c r="AO199" i="17028" s="1"/>
  <c r="AP199" i="17028" s="1"/>
  <c r="C195" i="17028"/>
  <c r="D195" i="17028"/>
  <c r="E195" i="17028"/>
  <c r="F195" i="17028" s="1"/>
  <c r="G195" i="17028" s="1"/>
  <c r="H195" i="17028" s="1"/>
  <c r="I195" i="17028" s="1"/>
  <c r="J195" i="17028" s="1"/>
  <c r="K195" i="17028" s="1"/>
  <c r="L195" i="17028"/>
  <c r="M195" i="17028" s="1"/>
  <c r="N195" i="17028" s="1"/>
  <c r="O195" i="17028" s="1"/>
  <c r="P195" i="17028" s="1"/>
  <c r="Q195" i="17028" s="1"/>
  <c r="R195" i="17028" s="1"/>
  <c r="S195" i="17028" s="1"/>
  <c r="T195" i="17028" s="1"/>
  <c r="U195" i="17028"/>
  <c r="V195" i="17028" s="1"/>
  <c r="W195" i="17028" s="1"/>
  <c r="X195" i="17028" s="1"/>
  <c r="Y195" i="17028" s="1"/>
  <c r="Z195" i="17028" s="1"/>
  <c r="AA195" i="17028" s="1"/>
  <c r="AB195" i="17028" s="1"/>
  <c r="AC195" i="17028" s="1"/>
  <c r="AD195" i="17028" s="1"/>
  <c r="AE195" i="17028" s="1"/>
  <c r="AF195" i="17028" s="1"/>
  <c r="AG195" i="17028" s="1"/>
  <c r="AH195" i="17028" s="1"/>
  <c r="AI195" i="17028" s="1"/>
  <c r="AJ195" i="17028" s="1"/>
  <c r="AK195" i="17028" s="1"/>
  <c r="AL195" i="17028" s="1"/>
  <c r="AM195" i="17028" s="1"/>
  <c r="AN195" i="17028" s="1"/>
  <c r="AO195" i="17028" s="1"/>
  <c r="AP195" i="17028" s="1"/>
  <c r="J241" i="2"/>
  <c r="I241" i="2"/>
  <c r="H241" i="2"/>
  <c r="G241" i="2"/>
  <c r="F241" i="2"/>
  <c r="F142" i="2"/>
  <c r="A1" i="17030"/>
  <c r="A143" i="17030" s="1"/>
  <c r="A2" i="17030"/>
  <c r="A144" i="17030"/>
  <c r="A23" i="17030"/>
  <c r="A76" i="17030" s="1"/>
  <c r="A24" i="17030"/>
  <c r="B24" i="17030"/>
  <c r="C24" i="17030"/>
  <c r="C77" i="17030" s="1"/>
  <c r="D24" i="17030"/>
  <c r="E24" i="17030"/>
  <c r="F24" i="17030"/>
  <c r="F77" i="17030" s="1"/>
  <c r="G24" i="17030"/>
  <c r="G77" i="17030" s="1"/>
  <c r="H24" i="17030"/>
  <c r="I24" i="17030"/>
  <c r="J24" i="17030"/>
  <c r="J77" i="17030" s="1"/>
  <c r="K24" i="17030"/>
  <c r="K77" i="17030" s="1"/>
  <c r="L24" i="17030"/>
  <c r="L77" i="17030" s="1"/>
  <c r="M24" i="17030"/>
  <c r="M77" i="17030" s="1"/>
  <c r="N24" i="17030"/>
  <c r="N77" i="17030" s="1"/>
  <c r="O24" i="17030"/>
  <c r="O77" i="17030"/>
  <c r="P24" i="17030"/>
  <c r="Q24" i="17030"/>
  <c r="Q77" i="17030" s="1"/>
  <c r="R24" i="17030"/>
  <c r="S24" i="17030"/>
  <c r="S77" i="17030"/>
  <c r="T24" i="17030"/>
  <c r="T77" i="17030" s="1"/>
  <c r="U24" i="17030"/>
  <c r="V24" i="17030"/>
  <c r="V77" i="17030" s="1"/>
  <c r="W24" i="17030"/>
  <c r="W77" i="17030"/>
  <c r="X24" i="17030"/>
  <c r="Y24" i="17030"/>
  <c r="Z24" i="17030"/>
  <c r="Z77" i="17030" s="1"/>
  <c r="AA24" i="17030"/>
  <c r="AA77" i="17030" s="1"/>
  <c r="A25" i="17030"/>
  <c r="A78" i="17030" s="1"/>
  <c r="B25" i="17030"/>
  <c r="B78" i="17030" s="1"/>
  <c r="C25" i="17030"/>
  <c r="C78" i="17030" s="1"/>
  <c r="D25" i="17030"/>
  <c r="D78" i="17030"/>
  <c r="E25" i="17030"/>
  <c r="F25" i="17030"/>
  <c r="F78" i="17030" s="1"/>
  <c r="G25" i="17030"/>
  <c r="H25" i="17030"/>
  <c r="H78" i="17030"/>
  <c r="I25" i="17030"/>
  <c r="I78" i="17030" s="1"/>
  <c r="J25" i="17030"/>
  <c r="K25" i="17030"/>
  <c r="K78" i="17030" s="1"/>
  <c r="L25" i="17030"/>
  <c r="L78" i="17030"/>
  <c r="M25" i="17030"/>
  <c r="N25" i="17030"/>
  <c r="O25" i="17030"/>
  <c r="O78" i="17030" s="1"/>
  <c r="P25" i="17030"/>
  <c r="P78" i="17030" s="1"/>
  <c r="Q25" i="17030"/>
  <c r="Q78" i="17030" s="1"/>
  <c r="R25" i="17030"/>
  <c r="R78" i="17030" s="1"/>
  <c r="S25" i="17030"/>
  <c r="T25" i="17030"/>
  <c r="T78" i="17030"/>
  <c r="U25" i="17030"/>
  <c r="V25" i="17030"/>
  <c r="V78" i="17030" s="1"/>
  <c r="W25" i="17030"/>
  <c r="X25" i="17030"/>
  <c r="X78" i="17030"/>
  <c r="Y25" i="17030"/>
  <c r="Y78" i="17030" s="1"/>
  <c r="Z25" i="17030"/>
  <c r="AA25" i="17030"/>
  <c r="AA78" i="17030" s="1"/>
  <c r="A50" i="17030"/>
  <c r="A51" i="17030"/>
  <c r="A52" i="17030"/>
  <c r="A53" i="17030"/>
  <c r="A54" i="17030"/>
  <c r="A55" i="17030"/>
  <c r="A56" i="17030"/>
  <c r="A57" i="17030"/>
  <c r="K62" i="17030"/>
  <c r="L62" i="17030"/>
  <c r="A63" i="17030"/>
  <c r="L63" i="17030"/>
  <c r="A68" i="17030"/>
  <c r="B68" i="17030"/>
  <c r="C68" i="17030"/>
  <c r="D68" i="17030"/>
  <c r="E68" i="17030"/>
  <c r="F68" i="17030"/>
  <c r="G68" i="17030"/>
  <c r="H68" i="17030"/>
  <c r="I68" i="17030"/>
  <c r="J68" i="17030"/>
  <c r="K68" i="17030"/>
  <c r="L68" i="17030"/>
  <c r="M68" i="17030"/>
  <c r="N68" i="17030"/>
  <c r="O68" i="17030"/>
  <c r="P68" i="17030"/>
  <c r="Q68" i="17030"/>
  <c r="R68" i="17030"/>
  <c r="S68" i="17030"/>
  <c r="T68" i="17030"/>
  <c r="U68" i="17030"/>
  <c r="V68" i="17030"/>
  <c r="W68" i="17030"/>
  <c r="X68" i="17030"/>
  <c r="Y68" i="17030"/>
  <c r="Z68" i="17030"/>
  <c r="AA68" i="17030"/>
  <c r="A69" i="17030"/>
  <c r="B69" i="17030"/>
  <c r="C69" i="17030"/>
  <c r="D69" i="17030"/>
  <c r="E69" i="17030"/>
  <c r="F69" i="17030"/>
  <c r="G69" i="17030"/>
  <c r="H69" i="17030"/>
  <c r="I69" i="17030"/>
  <c r="J69" i="17030"/>
  <c r="K69" i="17030"/>
  <c r="L69" i="17030"/>
  <c r="M69" i="17030"/>
  <c r="N69" i="17030"/>
  <c r="O69" i="17030"/>
  <c r="P69" i="17030"/>
  <c r="Q69" i="17030"/>
  <c r="R69" i="17030"/>
  <c r="S69" i="17030"/>
  <c r="T69" i="17030"/>
  <c r="U69" i="17030"/>
  <c r="V69" i="17030"/>
  <c r="W69" i="17030"/>
  <c r="X69" i="17030"/>
  <c r="Y69" i="17030"/>
  <c r="Z69" i="17030"/>
  <c r="AA69" i="17030"/>
  <c r="A70" i="17030"/>
  <c r="B70" i="17030"/>
  <c r="C70" i="17030"/>
  <c r="D70" i="17030"/>
  <c r="E70" i="17030"/>
  <c r="F70" i="17030"/>
  <c r="G70" i="17030"/>
  <c r="H70" i="17030"/>
  <c r="I70" i="17030"/>
  <c r="J70" i="17030"/>
  <c r="K70" i="17030"/>
  <c r="L70" i="17030"/>
  <c r="M70" i="17030"/>
  <c r="N70" i="17030"/>
  <c r="O70" i="17030"/>
  <c r="P70" i="17030"/>
  <c r="Q70" i="17030"/>
  <c r="R70" i="17030"/>
  <c r="S70" i="17030"/>
  <c r="T70" i="17030"/>
  <c r="U70" i="17030"/>
  <c r="V70" i="17030"/>
  <c r="W70" i="17030"/>
  <c r="X70" i="17030"/>
  <c r="Y70" i="17030"/>
  <c r="Z70" i="17030"/>
  <c r="AA70" i="17030"/>
  <c r="A71" i="17030"/>
  <c r="B71" i="17030"/>
  <c r="C71" i="17030"/>
  <c r="D71" i="17030"/>
  <c r="E71" i="17030"/>
  <c r="F71" i="17030"/>
  <c r="G71" i="17030"/>
  <c r="H71" i="17030"/>
  <c r="I71" i="17030"/>
  <c r="J71" i="17030"/>
  <c r="K71" i="17030"/>
  <c r="L71" i="17030"/>
  <c r="M71" i="17030"/>
  <c r="N71" i="17030"/>
  <c r="O71" i="17030"/>
  <c r="P71" i="17030"/>
  <c r="Q71" i="17030"/>
  <c r="R71" i="17030"/>
  <c r="S71" i="17030"/>
  <c r="T71" i="17030"/>
  <c r="U71" i="17030"/>
  <c r="V71" i="17030"/>
  <c r="W71" i="17030"/>
  <c r="X71" i="17030"/>
  <c r="Y71" i="17030"/>
  <c r="Z71" i="17030"/>
  <c r="AA71" i="17030"/>
  <c r="A72" i="17030"/>
  <c r="B72" i="17030"/>
  <c r="C72" i="17030"/>
  <c r="D72" i="17030"/>
  <c r="E72" i="17030"/>
  <c r="F72" i="17030"/>
  <c r="G72" i="17030"/>
  <c r="H72" i="17030"/>
  <c r="I72" i="17030"/>
  <c r="J72" i="17030"/>
  <c r="K72" i="17030"/>
  <c r="L72" i="17030"/>
  <c r="M72" i="17030"/>
  <c r="N72" i="17030"/>
  <c r="O72" i="17030"/>
  <c r="P72" i="17030"/>
  <c r="Q72" i="17030"/>
  <c r="R72" i="17030"/>
  <c r="S72" i="17030"/>
  <c r="T72" i="17030"/>
  <c r="U72" i="17030"/>
  <c r="V72" i="17030"/>
  <c r="W72" i="17030"/>
  <c r="X72" i="17030"/>
  <c r="Y72" i="17030"/>
  <c r="Z72" i="17030"/>
  <c r="AA72" i="17030"/>
  <c r="A73" i="17030"/>
  <c r="B73" i="17030"/>
  <c r="C73" i="17030"/>
  <c r="D73" i="17030"/>
  <c r="E73" i="17030"/>
  <c r="F73" i="17030"/>
  <c r="G73" i="17030"/>
  <c r="H73" i="17030"/>
  <c r="I73" i="17030"/>
  <c r="J73" i="17030"/>
  <c r="K73" i="17030"/>
  <c r="L73" i="17030"/>
  <c r="M73" i="17030"/>
  <c r="N73" i="17030"/>
  <c r="O73" i="17030"/>
  <c r="P73" i="17030"/>
  <c r="Q73" i="17030"/>
  <c r="R73" i="17030"/>
  <c r="S73" i="17030"/>
  <c r="T73" i="17030"/>
  <c r="U73" i="17030"/>
  <c r="V73" i="17030"/>
  <c r="W73" i="17030"/>
  <c r="X73" i="17030"/>
  <c r="Y73" i="17030"/>
  <c r="Z73" i="17030"/>
  <c r="AA73" i="17030"/>
  <c r="A74" i="17030"/>
  <c r="B74" i="17030"/>
  <c r="C75" i="17030"/>
  <c r="C74" i="17030"/>
  <c r="D74" i="17030"/>
  <c r="E74" i="17030"/>
  <c r="F74" i="17030"/>
  <c r="G74" i="17030"/>
  <c r="H74" i="17030"/>
  <c r="I74" i="17030"/>
  <c r="J74" i="17030"/>
  <c r="K74" i="17030"/>
  <c r="L74" i="17030"/>
  <c r="M74" i="17030"/>
  <c r="N74" i="17030"/>
  <c r="O74" i="17030"/>
  <c r="P74" i="17030"/>
  <c r="Q74" i="17030"/>
  <c r="R74" i="17030"/>
  <c r="S74" i="17030"/>
  <c r="T74" i="17030"/>
  <c r="U74" i="17030"/>
  <c r="V74" i="17030"/>
  <c r="W74" i="17030"/>
  <c r="X74" i="17030"/>
  <c r="Y74" i="17030"/>
  <c r="Z74" i="17030"/>
  <c r="AA74" i="17030"/>
  <c r="A75" i="17030"/>
  <c r="B75" i="17030"/>
  <c r="D75" i="17030"/>
  <c r="E75" i="17030"/>
  <c r="F75" i="17030"/>
  <c r="G75" i="17030"/>
  <c r="H75" i="17030"/>
  <c r="I75" i="17030"/>
  <c r="J75" i="17030"/>
  <c r="K75" i="17030"/>
  <c r="L75" i="17030"/>
  <c r="M75" i="17030"/>
  <c r="N75" i="17030"/>
  <c r="O75" i="17030"/>
  <c r="P75" i="17030"/>
  <c r="Q75" i="17030"/>
  <c r="R75" i="17030"/>
  <c r="S75" i="17030"/>
  <c r="T75" i="17030"/>
  <c r="U75" i="17030"/>
  <c r="V75" i="17030"/>
  <c r="W75" i="17030"/>
  <c r="X75" i="17030"/>
  <c r="Y75" i="17030"/>
  <c r="Z75" i="17030"/>
  <c r="AA75" i="17030"/>
  <c r="B76" i="17030"/>
  <c r="C76" i="17030"/>
  <c r="D76" i="17030"/>
  <c r="E76" i="17030"/>
  <c r="F76" i="17030"/>
  <c r="G76" i="17030"/>
  <c r="H76" i="17030"/>
  <c r="I76" i="17030"/>
  <c r="J76" i="17030"/>
  <c r="K76" i="17030"/>
  <c r="L76" i="17030"/>
  <c r="M76" i="17030"/>
  <c r="N76" i="17030"/>
  <c r="O76" i="17030"/>
  <c r="P76" i="17030"/>
  <c r="Q76" i="17030"/>
  <c r="R76" i="17030"/>
  <c r="S76" i="17030"/>
  <c r="T76" i="17030"/>
  <c r="U76" i="17030"/>
  <c r="V76" i="17030"/>
  <c r="W76" i="17030"/>
  <c r="X76" i="17030"/>
  <c r="Y76" i="17030"/>
  <c r="Z76" i="17030"/>
  <c r="AA76" i="17030"/>
  <c r="A77" i="17030"/>
  <c r="B77" i="17030"/>
  <c r="D77" i="17030"/>
  <c r="E77" i="17030"/>
  <c r="H77" i="17030"/>
  <c r="I77" i="17030"/>
  <c r="P77" i="17030"/>
  <c r="R77" i="17030"/>
  <c r="U77" i="17030"/>
  <c r="X77" i="17030"/>
  <c r="Y77" i="17030"/>
  <c r="E78" i="17030"/>
  <c r="G78" i="17030"/>
  <c r="J78" i="17030"/>
  <c r="M78" i="17030"/>
  <c r="N78" i="17030"/>
  <c r="S78" i="17030"/>
  <c r="U78" i="17030"/>
  <c r="W78" i="17030"/>
  <c r="Z78" i="17030"/>
  <c r="A81" i="17030"/>
  <c r="A82" i="17030"/>
  <c r="B82" i="17030"/>
  <c r="C82" i="17030"/>
  <c r="D82" i="17030"/>
  <c r="E82" i="17030"/>
  <c r="F82" i="17030"/>
  <c r="G82" i="17030"/>
  <c r="H82" i="17030"/>
  <c r="I82" i="17030"/>
  <c r="J82" i="17030"/>
  <c r="K82" i="17030"/>
  <c r="L82" i="17030"/>
  <c r="M82" i="17030"/>
  <c r="N82" i="17030"/>
  <c r="O82" i="17030"/>
  <c r="P82" i="17030"/>
  <c r="Q82" i="17030"/>
  <c r="R82" i="17030"/>
  <c r="S82" i="17030"/>
  <c r="T82" i="17030"/>
  <c r="U82" i="17030"/>
  <c r="V82" i="17030"/>
  <c r="W82" i="17030"/>
  <c r="X82" i="17030"/>
  <c r="Y82" i="17030"/>
  <c r="Z82" i="17030"/>
  <c r="AA82" i="17030"/>
  <c r="A83" i="17030"/>
  <c r="B83" i="17030"/>
  <c r="C83" i="17030"/>
  <c r="D83" i="17030"/>
  <c r="E83" i="17030"/>
  <c r="F83" i="17030"/>
  <c r="G83" i="17030"/>
  <c r="H83" i="17030"/>
  <c r="I83" i="17030"/>
  <c r="J83" i="17030"/>
  <c r="K83" i="17030"/>
  <c r="L83" i="17030"/>
  <c r="M83" i="17030"/>
  <c r="N83" i="17030"/>
  <c r="O83" i="17030"/>
  <c r="P83" i="17030"/>
  <c r="Q83" i="17030"/>
  <c r="R83" i="17030"/>
  <c r="S83" i="17030"/>
  <c r="T83" i="17030"/>
  <c r="U83" i="17030"/>
  <c r="V83" i="17030"/>
  <c r="W83" i="17030"/>
  <c r="X83" i="17030"/>
  <c r="Y83" i="17030"/>
  <c r="Z83" i="17030"/>
  <c r="AA83" i="17030"/>
  <c r="A84" i="17030"/>
  <c r="B84" i="17030"/>
  <c r="C84" i="17030"/>
  <c r="D84" i="17030"/>
  <c r="E84" i="17030"/>
  <c r="F84" i="17030"/>
  <c r="G84" i="17030"/>
  <c r="H84" i="17030"/>
  <c r="I84" i="17030"/>
  <c r="J84" i="17030"/>
  <c r="K84" i="17030"/>
  <c r="L84" i="17030"/>
  <c r="M84" i="17030"/>
  <c r="N84" i="17030"/>
  <c r="O84" i="17030"/>
  <c r="P84" i="17030"/>
  <c r="Q84" i="17030"/>
  <c r="R84" i="17030"/>
  <c r="S84" i="17030"/>
  <c r="T84" i="17030"/>
  <c r="U84" i="17030"/>
  <c r="V84" i="17030"/>
  <c r="W84" i="17030"/>
  <c r="X84" i="17030"/>
  <c r="Y84" i="17030"/>
  <c r="Z84" i="17030"/>
  <c r="AA84" i="17030"/>
  <c r="A85" i="17030"/>
  <c r="A86" i="17030"/>
  <c r="B86" i="17030"/>
  <c r="C86" i="17030"/>
  <c r="D86" i="17030"/>
  <c r="E86" i="17030"/>
  <c r="F86" i="17030"/>
  <c r="G86" i="17030"/>
  <c r="H86" i="17030"/>
  <c r="I86" i="17030"/>
  <c r="J86" i="17030"/>
  <c r="K86" i="17030"/>
  <c r="L86" i="17030"/>
  <c r="M86" i="17030"/>
  <c r="N86" i="17030"/>
  <c r="O86" i="17030"/>
  <c r="P86" i="17030"/>
  <c r="Q86" i="17030"/>
  <c r="R86" i="17030"/>
  <c r="S86" i="17030"/>
  <c r="T86" i="17030"/>
  <c r="U86" i="17030"/>
  <c r="V86" i="17030"/>
  <c r="W86" i="17030"/>
  <c r="X86" i="17030"/>
  <c r="Y86" i="17030"/>
  <c r="Z86" i="17030"/>
  <c r="AA86" i="17030"/>
  <c r="A87" i="17030"/>
  <c r="B87" i="17030"/>
  <c r="C87" i="17030"/>
  <c r="D87" i="17030"/>
  <c r="E87" i="17030"/>
  <c r="F87" i="17030"/>
  <c r="G87" i="17030"/>
  <c r="H87" i="17030"/>
  <c r="I87" i="17030"/>
  <c r="J87" i="17030"/>
  <c r="K87" i="17030"/>
  <c r="L87" i="17030"/>
  <c r="M87" i="17030"/>
  <c r="N87" i="17030"/>
  <c r="O87" i="17030"/>
  <c r="P87" i="17030"/>
  <c r="Q87" i="17030"/>
  <c r="R87" i="17030"/>
  <c r="S87" i="17030"/>
  <c r="T87" i="17030"/>
  <c r="U87" i="17030"/>
  <c r="V87" i="17030"/>
  <c r="W87" i="17030"/>
  <c r="X87" i="17030"/>
  <c r="Y87" i="17030"/>
  <c r="Z87" i="17030"/>
  <c r="AA87" i="17030"/>
  <c r="A88" i="17030"/>
  <c r="B88" i="17030"/>
  <c r="C88" i="17030"/>
  <c r="D88" i="17030"/>
  <c r="E88" i="17030"/>
  <c r="F88" i="17030"/>
  <c r="G88" i="17030"/>
  <c r="H88" i="17030"/>
  <c r="I88" i="17030"/>
  <c r="J88" i="17030"/>
  <c r="K88" i="17030"/>
  <c r="L88" i="17030"/>
  <c r="M88" i="17030"/>
  <c r="N88" i="17030"/>
  <c r="O88" i="17030"/>
  <c r="P88" i="17030"/>
  <c r="Q88" i="17030"/>
  <c r="R88" i="17030"/>
  <c r="S88" i="17030"/>
  <c r="T88" i="17030"/>
  <c r="U88" i="17030"/>
  <c r="V88" i="17030"/>
  <c r="W88" i="17030"/>
  <c r="X88" i="17030"/>
  <c r="Y88" i="17030"/>
  <c r="Z88" i="17030"/>
  <c r="AA88" i="17030"/>
  <c r="A92" i="17030"/>
  <c r="A93" i="17030"/>
  <c r="A94" i="17030"/>
  <c r="A95" i="17030"/>
  <c r="A96" i="17030"/>
  <c r="A97" i="17030"/>
  <c r="A98" i="17030"/>
  <c r="A99" i="17030"/>
  <c r="A103" i="17030"/>
  <c r="A104" i="17030"/>
  <c r="A109" i="17030"/>
  <c r="A110" i="17030"/>
  <c r="A111" i="17030"/>
  <c r="AR111" i="17030"/>
  <c r="A112" i="17030"/>
  <c r="AR112" i="17030"/>
  <c r="A113" i="17030"/>
  <c r="A114" i="17030"/>
  <c r="A115" i="17030"/>
  <c r="AR115" i="17030"/>
  <c r="A116" i="17030"/>
  <c r="AR116" i="17030"/>
  <c r="A121" i="17030"/>
  <c r="A122" i="17030"/>
  <c r="A123" i="17030"/>
  <c r="A124" i="17030"/>
  <c r="A125" i="17030"/>
  <c r="A126" i="17030"/>
  <c r="A127" i="17030"/>
  <c r="A128" i="17030"/>
  <c r="A132" i="17030"/>
  <c r="A133" i="17030"/>
  <c r="A134" i="17030"/>
  <c r="A135" i="17030"/>
  <c r="A136" i="17030"/>
  <c r="A137" i="17030"/>
  <c r="A138" i="17030"/>
  <c r="A139" i="17030"/>
  <c r="D143" i="17030"/>
  <c r="E143" i="17030"/>
  <c r="F143" i="17030"/>
  <c r="G143" i="17030"/>
  <c r="C144" i="17030"/>
  <c r="D144" i="17030"/>
  <c r="E144" i="17030"/>
  <c r="A145" i="17030"/>
  <c r="C145" i="17030"/>
  <c r="D145" i="17030"/>
  <c r="E145" i="17030"/>
  <c r="C146" i="17030"/>
  <c r="D146" i="17030"/>
  <c r="E146" i="17030"/>
  <c r="O155" i="17030"/>
  <c r="P155" i="17030"/>
  <c r="P157" i="17030" s="1"/>
  <c r="A1" i="17028"/>
  <c r="A61" i="17028" s="1"/>
  <c r="A2" i="17028"/>
  <c r="A103" i="17028" s="1"/>
  <c r="A23" i="17028"/>
  <c r="A76" i="17028" s="1"/>
  <c r="A24" i="17028"/>
  <c r="A77" i="17028" s="1"/>
  <c r="B24" i="17028"/>
  <c r="B77" i="17028"/>
  <c r="C24" i="17028"/>
  <c r="C77" i="17028" s="1"/>
  <c r="D24" i="17028"/>
  <c r="D77" i="17028" s="1"/>
  <c r="E24" i="17028"/>
  <c r="F24" i="17028"/>
  <c r="F77" i="17028"/>
  <c r="G24" i="17028"/>
  <c r="H24" i="17028"/>
  <c r="I24" i="17028"/>
  <c r="J24" i="17028"/>
  <c r="J77" i="17028" s="1"/>
  <c r="K24" i="17028"/>
  <c r="L24" i="17028"/>
  <c r="M24" i="17028"/>
  <c r="M77" i="17028" s="1"/>
  <c r="N24" i="17028"/>
  <c r="N77" i="17028" s="1"/>
  <c r="O24" i="17028"/>
  <c r="P24" i="17028"/>
  <c r="P77" i="17028" s="1"/>
  <c r="Q24" i="17028"/>
  <c r="Q77" i="17028" s="1"/>
  <c r="R24" i="17028"/>
  <c r="R77" i="17028"/>
  <c r="S24" i="17028"/>
  <c r="S77" i="17028" s="1"/>
  <c r="T24" i="17028"/>
  <c r="T77" i="17028" s="1"/>
  <c r="U24" i="17028"/>
  <c r="V24" i="17028"/>
  <c r="V77" i="17028"/>
  <c r="W24" i="17028"/>
  <c r="X24" i="17028"/>
  <c r="Y24" i="17028"/>
  <c r="Z24" i="17028"/>
  <c r="Z77" i="17028" s="1"/>
  <c r="AA24" i="17028"/>
  <c r="A25" i="17028"/>
  <c r="B25" i="17028"/>
  <c r="B78" i="17028" s="1"/>
  <c r="C25" i="17028"/>
  <c r="C78" i="17028" s="1"/>
  <c r="D25" i="17028"/>
  <c r="E25" i="17028"/>
  <c r="F25" i="17028"/>
  <c r="F78" i="17028" s="1"/>
  <c r="G25" i="17028"/>
  <c r="G78" i="17028" s="1"/>
  <c r="H25" i="17028"/>
  <c r="H78" i="17028" s="1"/>
  <c r="I25" i="17028"/>
  <c r="I78" i="17028" s="1"/>
  <c r="J25" i="17028"/>
  <c r="K25" i="17028"/>
  <c r="K78" i="17028"/>
  <c r="L25" i="17028"/>
  <c r="L78" i="17028" s="1"/>
  <c r="M25" i="17028"/>
  <c r="M78" i="17028" s="1"/>
  <c r="N25" i="17028"/>
  <c r="O25" i="17028"/>
  <c r="O78" i="17028"/>
  <c r="P25" i="17028"/>
  <c r="P78" i="17028" s="1"/>
  <c r="Q25" i="17028"/>
  <c r="R25" i="17028"/>
  <c r="R78" i="17028" s="1"/>
  <c r="S25" i="17028"/>
  <c r="S78" i="17028"/>
  <c r="T25" i="17028"/>
  <c r="U25" i="17028"/>
  <c r="V25" i="17028"/>
  <c r="W25" i="17028"/>
  <c r="W78" i="17028" s="1"/>
  <c r="X25" i="17028"/>
  <c r="X78" i="17028" s="1"/>
  <c r="Y25" i="17028"/>
  <c r="Y78" i="17028" s="1"/>
  <c r="Z25" i="17028"/>
  <c r="AA25" i="17028"/>
  <c r="AA78" i="17028"/>
  <c r="A50" i="17028"/>
  <c r="A51" i="17028"/>
  <c r="A52" i="17028"/>
  <c r="A53" i="17028"/>
  <c r="A54" i="17028"/>
  <c r="A55" i="17028"/>
  <c r="A56" i="17028"/>
  <c r="A57" i="17028"/>
  <c r="L62" i="17028"/>
  <c r="A63" i="17028"/>
  <c r="L63" i="17028"/>
  <c r="A68" i="17028"/>
  <c r="B68" i="17028"/>
  <c r="C68" i="17028"/>
  <c r="D68" i="17028"/>
  <c r="E68" i="17028"/>
  <c r="F68" i="17028"/>
  <c r="G68" i="17028"/>
  <c r="H68" i="17028"/>
  <c r="I68" i="17028"/>
  <c r="J68" i="17028"/>
  <c r="K68" i="17028"/>
  <c r="L68" i="17028"/>
  <c r="M68" i="17028"/>
  <c r="N68" i="17028"/>
  <c r="O68" i="17028"/>
  <c r="P68" i="17028"/>
  <c r="Q68" i="17028"/>
  <c r="R68" i="17028"/>
  <c r="S68" i="17028"/>
  <c r="T68" i="17028"/>
  <c r="U68" i="17028"/>
  <c r="V68" i="17028"/>
  <c r="W68" i="17028"/>
  <c r="X68" i="17028"/>
  <c r="Y68" i="17028"/>
  <c r="Z68" i="17028"/>
  <c r="AA68" i="17028"/>
  <c r="A69" i="17028"/>
  <c r="B69" i="17028"/>
  <c r="C69" i="17028"/>
  <c r="D69" i="17028"/>
  <c r="E69" i="17028"/>
  <c r="F69" i="17028"/>
  <c r="G69" i="17028"/>
  <c r="H69" i="17028"/>
  <c r="I69" i="17028"/>
  <c r="J69" i="17028"/>
  <c r="K69" i="17028"/>
  <c r="L69" i="17028"/>
  <c r="M69" i="17028"/>
  <c r="N69" i="17028"/>
  <c r="O69" i="17028"/>
  <c r="P69" i="17028"/>
  <c r="Q69" i="17028"/>
  <c r="R69" i="17028"/>
  <c r="S69" i="17028"/>
  <c r="T69" i="17028"/>
  <c r="U69" i="17028"/>
  <c r="V69" i="17028"/>
  <c r="W69" i="17028"/>
  <c r="X69" i="17028"/>
  <c r="Y69" i="17028"/>
  <c r="Z69" i="17028"/>
  <c r="AA69" i="17028"/>
  <c r="A70" i="17028"/>
  <c r="B70" i="17028"/>
  <c r="C70" i="17028"/>
  <c r="D70" i="17028"/>
  <c r="E70" i="17028"/>
  <c r="F70" i="17028"/>
  <c r="G70" i="17028"/>
  <c r="H70" i="17028"/>
  <c r="I70" i="17028"/>
  <c r="J70" i="17028"/>
  <c r="K70" i="17028"/>
  <c r="L70" i="17028"/>
  <c r="M70" i="17028"/>
  <c r="N70" i="17028"/>
  <c r="O70" i="17028"/>
  <c r="P70" i="17028"/>
  <c r="Q70" i="17028"/>
  <c r="R70" i="17028"/>
  <c r="S70" i="17028"/>
  <c r="T70" i="17028"/>
  <c r="U70" i="17028"/>
  <c r="V70" i="17028"/>
  <c r="W70" i="17028"/>
  <c r="X70" i="17028"/>
  <c r="Y70" i="17028"/>
  <c r="Z70" i="17028"/>
  <c r="AA70" i="17028"/>
  <c r="A71" i="17028"/>
  <c r="B71" i="17028"/>
  <c r="C71" i="17028"/>
  <c r="D71" i="17028"/>
  <c r="E71" i="17028"/>
  <c r="F71" i="17028"/>
  <c r="G71" i="17028"/>
  <c r="H71" i="17028"/>
  <c r="I71" i="17028"/>
  <c r="J71" i="17028"/>
  <c r="K71" i="17028"/>
  <c r="L71" i="17028"/>
  <c r="M71" i="17028"/>
  <c r="N71" i="17028"/>
  <c r="O71" i="17028"/>
  <c r="P71" i="17028"/>
  <c r="Q71" i="17028"/>
  <c r="R71" i="17028"/>
  <c r="S71" i="17028"/>
  <c r="T71" i="17028"/>
  <c r="U71" i="17028"/>
  <c r="V71" i="17028"/>
  <c r="W71" i="17028"/>
  <c r="X71" i="17028"/>
  <c r="Y71" i="17028"/>
  <c r="Z71" i="17028"/>
  <c r="AA71" i="17028"/>
  <c r="A72" i="17028"/>
  <c r="B72" i="17028"/>
  <c r="C72" i="17028"/>
  <c r="D72" i="17028"/>
  <c r="E72" i="17028"/>
  <c r="F72" i="17028"/>
  <c r="G72" i="17028"/>
  <c r="H72" i="17028"/>
  <c r="I72" i="17028"/>
  <c r="J72" i="17028"/>
  <c r="K72" i="17028"/>
  <c r="L72" i="17028"/>
  <c r="M72" i="17028"/>
  <c r="N72" i="17028"/>
  <c r="O72" i="17028"/>
  <c r="P72" i="17028"/>
  <c r="Q72" i="17028"/>
  <c r="R72" i="17028"/>
  <c r="S72" i="17028"/>
  <c r="T72" i="17028"/>
  <c r="U72" i="17028"/>
  <c r="V72" i="17028"/>
  <c r="W72" i="17028"/>
  <c r="X72" i="17028"/>
  <c r="Y72" i="17028"/>
  <c r="Z72" i="17028"/>
  <c r="AA72" i="17028"/>
  <c r="A73" i="17028"/>
  <c r="B73" i="17028"/>
  <c r="C73" i="17028"/>
  <c r="D73" i="17028"/>
  <c r="E73" i="17028"/>
  <c r="F73" i="17028"/>
  <c r="G73" i="17028"/>
  <c r="H73" i="17028"/>
  <c r="I73" i="17028"/>
  <c r="J73" i="17028"/>
  <c r="K73" i="17028"/>
  <c r="L73" i="17028"/>
  <c r="M73" i="17028"/>
  <c r="N73" i="17028"/>
  <c r="O73" i="17028"/>
  <c r="P73" i="17028"/>
  <c r="Q73" i="17028"/>
  <c r="R73" i="17028"/>
  <c r="S73" i="17028"/>
  <c r="T73" i="17028"/>
  <c r="U73" i="17028"/>
  <c r="V73" i="17028"/>
  <c r="W73" i="17028"/>
  <c r="X73" i="17028"/>
  <c r="Y73" i="17028"/>
  <c r="Z73" i="17028"/>
  <c r="AA73" i="17028"/>
  <c r="A74" i="17028"/>
  <c r="B74" i="17028"/>
  <c r="C75" i="17028"/>
  <c r="C74" i="17028"/>
  <c r="D74" i="17028"/>
  <c r="E74" i="17028"/>
  <c r="F74" i="17028"/>
  <c r="G74" i="17028"/>
  <c r="H74" i="17028"/>
  <c r="I74" i="17028"/>
  <c r="J74" i="17028"/>
  <c r="K74" i="17028"/>
  <c r="L74" i="17028"/>
  <c r="M74" i="17028"/>
  <c r="N74" i="17028"/>
  <c r="O74" i="17028"/>
  <c r="P74" i="17028"/>
  <c r="Q74" i="17028"/>
  <c r="R74" i="17028"/>
  <c r="S74" i="17028"/>
  <c r="T74" i="17028"/>
  <c r="U74" i="17028"/>
  <c r="V74" i="17028"/>
  <c r="W74" i="17028"/>
  <c r="X74" i="17028"/>
  <c r="Y74" i="17028"/>
  <c r="Z74" i="17028"/>
  <c r="AA74" i="17028"/>
  <c r="A75" i="17028"/>
  <c r="B75" i="17028"/>
  <c r="D75" i="17028"/>
  <c r="E75" i="17028"/>
  <c r="F75" i="17028"/>
  <c r="G75" i="17028"/>
  <c r="H75" i="17028"/>
  <c r="I75" i="17028"/>
  <c r="J75" i="17028"/>
  <c r="K75" i="17028"/>
  <c r="L75" i="17028"/>
  <c r="M75" i="17028"/>
  <c r="N75" i="17028"/>
  <c r="O75" i="17028"/>
  <c r="P75" i="17028"/>
  <c r="Q75" i="17028"/>
  <c r="R75" i="17028"/>
  <c r="S75" i="17028"/>
  <c r="T75" i="17028"/>
  <c r="U75" i="17028"/>
  <c r="V75" i="17028"/>
  <c r="W75" i="17028"/>
  <c r="X75" i="17028"/>
  <c r="Y75" i="17028"/>
  <c r="Z75" i="17028"/>
  <c r="AA75" i="17028"/>
  <c r="B76" i="17028"/>
  <c r="C76" i="17028"/>
  <c r="D76" i="17028"/>
  <c r="E76" i="17028"/>
  <c r="F76" i="17028"/>
  <c r="G76" i="17028"/>
  <c r="H76" i="17028"/>
  <c r="I76" i="17028"/>
  <c r="J76" i="17028"/>
  <c r="K76" i="17028"/>
  <c r="L76" i="17028"/>
  <c r="M76" i="17028"/>
  <c r="N76" i="17028"/>
  <c r="O76" i="17028"/>
  <c r="P76" i="17028"/>
  <c r="Q76" i="17028"/>
  <c r="R76" i="17028"/>
  <c r="S76" i="17028"/>
  <c r="T76" i="17028"/>
  <c r="U76" i="17028"/>
  <c r="V76" i="17028"/>
  <c r="W76" i="17028"/>
  <c r="X76" i="17028"/>
  <c r="Y76" i="17028"/>
  <c r="Z76" i="17028"/>
  <c r="AA76" i="17028"/>
  <c r="E77" i="17028"/>
  <c r="G77" i="17028"/>
  <c r="H77" i="17028"/>
  <c r="I77" i="17028"/>
  <c r="K77" i="17028"/>
  <c r="L77" i="17028"/>
  <c r="O77" i="17028"/>
  <c r="U77" i="17028"/>
  <c r="W77" i="17028"/>
  <c r="X77" i="17028"/>
  <c r="Y77" i="17028"/>
  <c r="AA77" i="17028"/>
  <c r="A78" i="17028"/>
  <c r="D78" i="17028"/>
  <c r="E78" i="17028"/>
  <c r="J78" i="17028"/>
  <c r="N78" i="17028"/>
  <c r="Q78" i="17028"/>
  <c r="T78" i="17028"/>
  <c r="U78" i="17028"/>
  <c r="V78" i="17028"/>
  <c r="Z78" i="17028"/>
  <c r="A81" i="17028"/>
  <c r="B81" i="17028"/>
  <c r="C81" i="17028"/>
  <c r="D81" i="17028"/>
  <c r="E81" i="17028"/>
  <c r="F81" i="17028"/>
  <c r="G81" i="17028"/>
  <c r="H81" i="17028"/>
  <c r="I81" i="17028"/>
  <c r="J81" i="17028"/>
  <c r="K81" i="17028"/>
  <c r="L81" i="17028"/>
  <c r="M81" i="17028"/>
  <c r="N81" i="17028"/>
  <c r="O81" i="17028"/>
  <c r="P81" i="17028"/>
  <c r="Q81" i="17028"/>
  <c r="R81" i="17028"/>
  <c r="S81" i="17028"/>
  <c r="T81" i="17028"/>
  <c r="U81" i="17028"/>
  <c r="V81" i="17028"/>
  <c r="W81" i="17028"/>
  <c r="X81" i="17028"/>
  <c r="Y81" i="17028"/>
  <c r="Z81" i="17028"/>
  <c r="AA81" i="17028"/>
  <c r="A82" i="17028"/>
  <c r="B82" i="17028"/>
  <c r="C82" i="17028"/>
  <c r="D82" i="17028"/>
  <c r="E82" i="17028"/>
  <c r="F82" i="17028"/>
  <c r="G82" i="17028"/>
  <c r="H82" i="17028"/>
  <c r="I82" i="17028"/>
  <c r="J82" i="17028"/>
  <c r="K82" i="17028"/>
  <c r="L82" i="17028"/>
  <c r="M82" i="17028"/>
  <c r="N82" i="17028"/>
  <c r="O82" i="17028"/>
  <c r="P82" i="17028"/>
  <c r="Q82" i="17028"/>
  <c r="R82" i="17028"/>
  <c r="S82" i="17028"/>
  <c r="T82" i="17028"/>
  <c r="U82" i="17028"/>
  <c r="V82" i="17028"/>
  <c r="W82" i="17028"/>
  <c r="X82" i="17028"/>
  <c r="Y82" i="17028"/>
  <c r="Z82" i="17028"/>
  <c r="AA82" i="17028"/>
  <c r="A83" i="17028"/>
  <c r="A84" i="17028"/>
  <c r="B84" i="17028"/>
  <c r="C84" i="17028"/>
  <c r="D84" i="17028"/>
  <c r="E84" i="17028"/>
  <c r="F84" i="17028"/>
  <c r="G84" i="17028"/>
  <c r="H84" i="17028"/>
  <c r="I84" i="17028"/>
  <c r="J84" i="17028"/>
  <c r="K84" i="17028"/>
  <c r="L84" i="17028"/>
  <c r="M84" i="17028"/>
  <c r="N84" i="17028"/>
  <c r="O84" i="17028"/>
  <c r="P84" i="17028"/>
  <c r="Q84" i="17028"/>
  <c r="R84" i="17028"/>
  <c r="S84" i="17028"/>
  <c r="T84" i="17028"/>
  <c r="U84" i="17028"/>
  <c r="V84" i="17028"/>
  <c r="W84" i="17028"/>
  <c r="X84" i="17028"/>
  <c r="Y84" i="17028"/>
  <c r="Z84" i="17028"/>
  <c r="AA84" i="17028"/>
  <c r="A85" i="17028"/>
  <c r="A86" i="17028"/>
  <c r="B86" i="17028"/>
  <c r="C86" i="17028"/>
  <c r="D86" i="17028"/>
  <c r="E86" i="17028"/>
  <c r="F86" i="17028"/>
  <c r="G86" i="17028"/>
  <c r="H86" i="17028"/>
  <c r="I86" i="17028"/>
  <c r="J86" i="17028"/>
  <c r="K86" i="17028"/>
  <c r="L86" i="17028"/>
  <c r="M86" i="17028"/>
  <c r="N86" i="17028"/>
  <c r="O86" i="17028"/>
  <c r="P86" i="17028"/>
  <c r="Q86" i="17028"/>
  <c r="R86" i="17028"/>
  <c r="S86" i="17028"/>
  <c r="T86" i="17028"/>
  <c r="U86" i="17028"/>
  <c r="V86" i="17028"/>
  <c r="W86" i="17028"/>
  <c r="X86" i="17028"/>
  <c r="Y86" i="17028"/>
  <c r="Z86" i="17028"/>
  <c r="AA86" i="17028"/>
  <c r="A87" i="17028"/>
  <c r="A88" i="17028"/>
  <c r="B88" i="17028"/>
  <c r="C88" i="17028"/>
  <c r="D88" i="17028"/>
  <c r="E88" i="17028"/>
  <c r="F88" i="17028"/>
  <c r="G88" i="17028"/>
  <c r="H88" i="17028"/>
  <c r="I88" i="17028"/>
  <c r="J88" i="17028"/>
  <c r="K88" i="17028"/>
  <c r="L88" i="17028"/>
  <c r="M88" i="17028"/>
  <c r="N88" i="17028"/>
  <c r="O88" i="17028"/>
  <c r="P88" i="17028"/>
  <c r="Q88" i="17028"/>
  <c r="R88" i="17028"/>
  <c r="S88" i="17028"/>
  <c r="T88" i="17028"/>
  <c r="U88" i="17028"/>
  <c r="V88" i="17028"/>
  <c r="W88" i="17028"/>
  <c r="X88" i="17028"/>
  <c r="Y88" i="17028"/>
  <c r="Z88" i="17028"/>
  <c r="AA88" i="17028"/>
  <c r="A92" i="17028"/>
  <c r="A93" i="17028"/>
  <c r="A94" i="17028"/>
  <c r="A95" i="17028"/>
  <c r="A96" i="17028"/>
  <c r="A97" i="17028"/>
  <c r="A98" i="17028"/>
  <c r="A99" i="17028"/>
  <c r="A104" i="17028"/>
  <c r="A109" i="17028"/>
  <c r="AR109" i="17028"/>
  <c r="A110" i="17028"/>
  <c r="AR110" i="17028"/>
  <c r="A111" i="17028"/>
  <c r="A112" i="17028"/>
  <c r="A113" i="17028"/>
  <c r="A114" i="17028"/>
  <c r="A115" i="17028"/>
  <c r="A116" i="17028"/>
  <c r="A121" i="17028"/>
  <c r="A122" i="17028"/>
  <c r="A123" i="17028"/>
  <c r="A124" i="17028"/>
  <c r="A125" i="17028"/>
  <c r="A126" i="17028"/>
  <c r="A127" i="17028"/>
  <c r="A128" i="17028"/>
  <c r="A132" i="17028"/>
  <c r="A133" i="17028"/>
  <c r="A134" i="17028"/>
  <c r="A135" i="17028"/>
  <c r="A136" i="17028"/>
  <c r="A137" i="17028"/>
  <c r="A138" i="17028"/>
  <c r="A139" i="17028"/>
  <c r="D143" i="17028"/>
  <c r="E143" i="17028"/>
  <c r="F143" i="17028"/>
  <c r="G143" i="17028"/>
  <c r="C144" i="17028"/>
  <c r="A145" i="17028"/>
  <c r="C145" i="17028"/>
  <c r="D145" i="17028"/>
  <c r="E145" i="17028"/>
  <c r="C146" i="17028"/>
  <c r="O155" i="17028"/>
  <c r="P155" i="17028"/>
  <c r="P157" i="17028" s="1"/>
  <c r="AW52" i="2"/>
  <c r="F118" i="2"/>
  <c r="G118" i="2"/>
  <c r="H118" i="2"/>
  <c r="I118" i="2"/>
  <c r="J118" i="2"/>
  <c r="K118" i="2"/>
  <c r="N118" i="2"/>
  <c r="O118" i="2"/>
  <c r="R118" i="2"/>
  <c r="S118" i="2"/>
  <c r="V118" i="2"/>
  <c r="W118" i="2"/>
  <c r="Z118" i="2"/>
  <c r="AA118" i="2"/>
  <c r="AB118" i="2"/>
  <c r="AC118" i="2"/>
  <c r="AD118" i="2"/>
  <c r="F155" i="17048"/>
  <c r="B107" i="2"/>
  <c r="A103" i="17050"/>
  <c r="AI76" i="17053"/>
  <c r="C126" i="17030"/>
  <c r="C137" i="17030" s="1"/>
  <c r="D114" i="17030"/>
  <c r="AB76" i="17055"/>
  <c r="C24" i="17062"/>
  <c r="C26" i="17062" s="1"/>
  <c r="A62" i="17030"/>
  <c r="AE76" i="17049"/>
  <c r="AB76" i="17053"/>
  <c r="A62" i="17053"/>
  <c r="A144" i="17053"/>
  <c r="AE76" i="17052"/>
  <c r="N76" i="17052"/>
  <c r="AH196" i="17030"/>
  <c r="I184" i="17030" s="1"/>
  <c r="AH76" i="17030"/>
  <c r="AL196" i="17028"/>
  <c r="I188" i="17028"/>
  <c r="AL76" i="17028"/>
  <c r="AO196" i="17059"/>
  <c r="I191" i="17059" s="1"/>
  <c r="AO76" i="17059"/>
  <c r="V128" i="17049"/>
  <c r="V139" i="17049"/>
  <c r="U128" i="17049"/>
  <c r="U139" i="17049" s="1"/>
  <c r="T128" i="17049"/>
  <c r="T139" i="17049"/>
  <c r="S128" i="17049"/>
  <c r="S139" i="17049" s="1"/>
  <c r="R128" i="17049"/>
  <c r="R139" i="17049"/>
  <c r="Q128" i="17049"/>
  <c r="Q139" i="17049" s="1"/>
  <c r="P128" i="17049"/>
  <c r="P139" i="17049"/>
  <c r="O128" i="17049"/>
  <c r="O139" i="17049" s="1"/>
  <c r="N128" i="17049"/>
  <c r="N139" i="17049"/>
  <c r="M128" i="17049"/>
  <c r="M139" i="17049" s="1"/>
  <c r="L128" i="17049"/>
  <c r="L139" i="17049"/>
  <c r="K128" i="17049"/>
  <c r="K139" i="17049" s="1"/>
  <c r="J128" i="17049"/>
  <c r="J139" i="17049"/>
  <c r="I128" i="17049"/>
  <c r="I139" i="17049" s="1"/>
  <c r="H128" i="17049"/>
  <c r="H139" i="17049"/>
  <c r="G128" i="17049"/>
  <c r="G139" i="17049" s="1"/>
  <c r="F128" i="17049"/>
  <c r="F139" i="17049"/>
  <c r="E128" i="17049"/>
  <c r="E139" i="17049" s="1"/>
  <c r="D128" i="17049"/>
  <c r="D139" i="17049"/>
  <c r="C128" i="17049"/>
  <c r="C139" i="17049" s="1"/>
  <c r="E82" i="17051"/>
  <c r="AK196" i="17059"/>
  <c r="I187" i="17059"/>
  <c r="AK76" i="17059"/>
  <c r="C112" i="17052"/>
  <c r="D112" i="17052"/>
  <c r="E112" i="17052"/>
  <c r="F112" i="17052"/>
  <c r="B124" i="17052"/>
  <c r="B135" i="17052"/>
  <c r="AJ76" i="17055"/>
  <c r="AL196" i="17030"/>
  <c r="I188" i="17030"/>
  <c r="AL76" i="17030"/>
  <c r="E110" i="17030"/>
  <c r="AK76" i="17030"/>
  <c r="AB76" i="17030"/>
  <c r="C223" i="2"/>
  <c r="C115" i="2"/>
  <c r="C124" i="2" s="1"/>
  <c r="B106" i="2"/>
  <c r="D139" i="2"/>
  <c r="C238" i="2"/>
  <c r="AO76" i="17050"/>
  <c r="AK76" i="17050"/>
  <c r="AG76" i="17050"/>
  <c r="I76" i="17050"/>
  <c r="AD76" i="17049"/>
  <c r="A61" i="17053"/>
  <c r="A143" i="17053"/>
  <c r="A102" i="17053"/>
  <c r="A62" i="17056"/>
  <c r="A144" i="17056"/>
  <c r="A103" i="17056"/>
  <c r="A102" i="17058"/>
  <c r="A143" i="17058"/>
  <c r="A61" i="17058"/>
  <c r="P4" i="17062"/>
  <c r="AW52" i="17057"/>
  <c r="AK196" i="17049"/>
  <c r="I187" i="17049" s="1"/>
  <c r="E114" i="17028"/>
  <c r="S196" i="17053"/>
  <c r="I169" i="17053" s="1"/>
  <c r="S76" i="17053"/>
  <c r="C111" i="17053"/>
  <c r="D111" i="17053" s="1"/>
  <c r="E111" i="17053" s="1"/>
  <c r="E123" i="17053" s="1"/>
  <c r="E134" i="17053" s="1"/>
  <c r="C123" i="17053"/>
  <c r="C134" i="17053" s="1"/>
  <c r="B123" i="17053"/>
  <c r="B134" i="17053"/>
  <c r="U196" i="17052"/>
  <c r="I171" i="17052"/>
  <c r="U76" i="17052"/>
  <c r="C240" i="2"/>
  <c r="C117" i="2"/>
  <c r="C126" i="2" s="1"/>
  <c r="C112" i="17030"/>
  <c r="B124" i="17030"/>
  <c r="B135" i="17030"/>
  <c r="D115" i="17050"/>
  <c r="C127" i="17050"/>
  <c r="C138" i="17050"/>
  <c r="C123" i="17050"/>
  <c r="C134" i="17050" s="1"/>
  <c r="E112" i="17049"/>
  <c r="C115" i="17053"/>
  <c r="C127" i="17053"/>
  <c r="C138" i="17053"/>
  <c r="B127" i="17053"/>
  <c r="B138" i="17053" s="1"/>
  <c r="C237" i="2"/>
  <c r="B105" i="2"/>
  <c r="D138" i="2"/>
  <c r="C222" i="2"/>
  <c r="C236" i="17051"/>
  <c r="C221" i="17051"/>
  <c r="B104" i="17051"/>
  <c r="D137" i="17051"/>
  <c r="C113" i="17051"/>
  <c r="C122" i="17051"/>
  <c r="C222" i="17057"/>
  <c r="B105" i="17057"/>
  <c r="D138" i="17057"/>
  <c r="C114" i="17057"/>
  <c r="C123" i="17057" s="1"/>
  <c r="D138" i="17051"/>
  <c r="C114" i="17051"/>
  <c r="C123" i="17051"/>
  <c r="C222" i="17051"/>
  <c r="C122" i="17030"/>
  <c r="C133" i="17030" s="1"/>
  <c r="D122" i="17030"/>
  <c r="D133" i="17030" s="1"/>
  <c r="C110" i="17050"/>
  <c r="B122" i="17050"/>
  <c r="B133" i="17050" s="1"/>
  <c r="C116" i="17052"/>
  <c r="C128" i="17052" s="1"/>
  <c r="C139" i="17052" s="1"/>
  <c r="B128" i="17052"/>
  <c r="B139" i="17052" s="1"/>
  <c r="H51" i="17053"/>
  <c r="G144" i="17053"/>
  <c r="L11" i="17057"/>
  <c r="L11" i="17054"/>
  <c r="L14" i="2"/>
  <c r="H51" i="17030"/>
  <c r="G144" i="17030" s="1"/>
  <c r="D186" i="17057"/>
  <c r="D186" i="17054"/>
  <c r="E36" i="17051"/>
  <c r="E64" i="17051" s="1"/>
  <c r="E42" i="2"/>
  <c r="E44" i="2"/>
  <c r="E67" i="2" s="1"/>
  <c r="E46" i="2"/>
  <c r="E50" i="2"/>
  <c r="E48" i="2"/>
  <c r="B107" i="17054"/>
  <c r="C116" i="17054"/>
  <c r="C125" i="17054" s="1"/>
  <c r="C116" i="17048"/>
  <c r="C125" i="17048" s="1"/>
  <c r="C238" i="17048"/>
  <c r="C223" i="17048"/>
  <c r="C115" i="17048"/>
  <c r="C124" i="17048" s="1"/>
  <c r="B106" i="17048"/>
  <c r="E126" i="17028"/>
  <c r="E137" i="17028"/>
  <c r="D126" i="17028"/>
  <c r="D137" i="17028"/>
  <c r="C126" i="17028"/>
  <c r="C137" i="17028"/>
  <c r="D109" i="17049"/>
  <c r="C121" i="17049"/>
  <c r="C132" i="17049"/>
  <c r="C128" i="17053"/>
  <c r="C139" i="17053" s="1"/>
  <c r="B128" i="17053"/>
  <c r="B139" i="17053"/>
  <c r="C116" i="17053"/>
  <c r="C238" i="17054"/>
  <c r="D139" i="17054"/>
  <c r="C115" i="17054"/>
  <c r="C124" i="17054"/>
  <c r="C224" i="17048"/>
  <c r="B107" i="17048"/>
  <c r="D140" i="17048"/>
  <c r="C240" i="17051"/>
  <c r="C225" i="17051"/>
  <c r="B108" i="17051"/>
  <c r="D141" i="17051"/>
  <c r="C116" i="17030"/>
  <c r="C128" i="17030" s="1"/>
  <c r="C139" i="17030" s="1"/>
  <c r="B128" i="17030"/>
  <c r="B139" i="17030" s="1"/>
  <c r="D128" i="17028"/>
  <c r="D139" i="17028"/>
  <c r="D116" i="17028"/>
  <c r="C128" i="17028"/>
  <c r="C139" i="17028"/>
  <c r="C109" i="17028"/>
  <c r="C121" i="17028" s="1"/>
  <c r="C132" i="17028" s="1"/>
  <c r="E124" i="17049"/>
  <c r="E135" i="17049" s="1"/>
  <c r="D124" i="17049"/>
  <c r="D135" i="17049"/>
  <c r="C124" i="17049"/>
  <c r="C135" i="17049" s="1"/>
  <c r="E44" i="17048"/>
  <c r="E46" i="17048"/>
  <c r="E50" i="17048"/>
  <c r="E52" i="17048" s="1"/>
  <c r="E42" i="17048"/>
  <c r="E62" i="17048" s="1"/>
  <c r="C121" i="17052"/>
  <c r="C132" i="17052" s="1"/>
  <c r="D109" i="17052"/>
  <c r="D115" i="17056"/>
  <c r="C127" i="17056"/>
  <c r="C138" i="17056" s="1"/>
  <c r="E116" i="17055"/>
  <c r="D128" i="17055"/>
  <c r="D139" i="17055" s="1"/>
  <c r="B127" i="17050"/>
  <c r="B138" i="17050"/>
  <c r="C110" i="17049"/>
  <c r="D110" i="17049" s="1"/>
  <c r="C122" i="17049"/>
  <c r="C133" i="17049" s="1"/>
  <c r="C122" i="17053"/>
  <c r="C133" i="17053" s="1"/>
  <c r="C111" i="17056"/>
  <c r="C123" i="17056" s="1"/>
  <c r="C134" i="17056" s="1"/>
  <c r="B123" i="17056"/>
  <c r="B134" i="17056"/>
  <c r="C124" i="17055"/>
  <c r="C135" i="17055" s="1"/>
  <c r="D112" i="17055"/>
  <c r="C114" i="17050"/>
  <c r="C126" i="17050" s="1"/>
  <c r="C137" i="17050" s="1"/>
  <c r="C124" i="17050"/>
  <c r="C135" i="17050" s="1"/>
  <c r="B124" i="17053"/>
  <c r="B135" i="17053"/>
  <c r="C114" i="17052"/>
  <c r="C126" i="17052" s="1"/>
  <c r="C137" i="17052" s="1"/>
  <c r="C112" i="17056"/>
  <c r="C124" i="17056" s="1"/>
  <c r="C135" i="17056" s="1"/>
  <c r="C110" i="17056"/>
  <c r="D110" i="17056" s="1"/>
  <c r="E110" i="17056" s="1"/>
  <c r="F110" i="17056" s="1"/>
  <c r="C114" i="17056"/>
  <c r="D110" i="17059"/>
  <c r="E110" i="17059" s="1"/>
  <c r="C122" i="17059"/>
  <c r="C133" i="17059" s="1"/>
  <c r="D116" i="17059"/>
  <c r="C126" i="17059"/>
  <c r="C137" i="17059" s="1"/>
  <c r="D114" i="17059"/>
  <c r="E114" i="17059" s="1"/>
  <c r="C128" i="17055"/>
  <c r="C139" i="17055" s="1"/>
  <c r="B122" i="17055"/>
  <c r="B133" i="17055" s="1"/>
  <c r="C109" i="17055"/>
  <c r="C115" i="17059"/>
  <c r="C111" i="17059"/>
  <c r="C128" i="17059"/>
  <c r="C139" i="17059"/>
  <c r="B128" i="17059"/>
  <c r="B139" i="17059"/>
  <c r="B126" i="17058"/>
  <c r="B137" i="17058"/>
  <c r="C112" i="17059"/>
  <c r="D112" i="17059" s="1"/>
  <c r="B124" i="17059"/>
  <c r="B135" i="17059" s="1"/>
  <c r="E44" i="17057"/>
  <c r="E46" i="17057"/>
  <c r="E50" i="17057"/>
  <c r="E48" i="17057"/>
  <c r="E42" i="17057"/>
  <c r="D110" i="17058"/>
  <c r="C122" i="17058"/>
  <c r="C133" i="17058"/>
  <c r="C109" i="17058"/>
  <c r="C112" i="17058"/>
  <c r="C124" i="17058" s="1"/>
  <c r="C135" i="17058" s="1"/>
  <c r="H53" i="17049"/>
  <c r="G146" i="17049"/>
  <c r="H53" i="17055"/>
  <c r="G146" i="17055" s="1"/>
  <c r="H53" i="17028"/>
  <c r="G146" i="17028" s="1"/>
  <c r="H53" i="17052"/>
  <c r="G146" i="17052" s="1"/>
  <c r="H53" i="17058"/>
  <c r="G146" i="17058" s="1"/>
  <c r="F13" i="17057"/>
  <c r="H53" i="17030"/>
  <c r="G146" i="17030"/>
  <c r="G17" i="17057"/>
  <c r="H17" i="2"/>
  <c r="E77" i="17057"/>
  <c r="D114" i="17050"/>
  <c r="D111" i="17056"/>
  <c r="D123" i="17056" s="1"/>
  <c r="D134" i="17056" s="1"/>
  <c r="E124" i="17052"/>
  <c r="E135" i="17052" s="1"/>
  <c r="H17" i="17051"/>
  <c r="I17" i="2"/>
  <c r="G57" i="17030"/>
  <c r="J145" i="17030" s="1"/>
  <c r="G57" i="17028"/>
  <c r="J145" i="17028" s="1"/>
  <c r="H17" i="17048"/>
  <c r="H17" i="17057"/>
  <c r="H17" i="17054"/>
  <c r="D114" i="17056"/>
  <c r="C126" i="17056"/>
  <c r="C137" i="17056"/>
  <c r="E72" i="17048"/>
  <c r="D109" i="17028"/>
  <c r="E109" i="17028" s="1"/>
  <c r="E62" i="2"/>
  <c r="D115" i="17053"/>
  <c r="D124" i="17052"/>
  <c r="D135" i="17052" s="1"/>
  <c r="E114" i="17030"/>
  <c r="D112" i="17058"/>
  <c r="D124" i="17058"/>
  <c r="D135" i="17058" s="1"/>
  <c r="C121" i="17055"/>
  <c r="C132" i="17055"/>
  <c r="D109" i="17055"/>
  <c r="F116" i="17055"/>
  <c r="G116" i="17055" s="1"/>
  <c r="E109" i="17052"/>
  <c r="E121" i="17052" s="1"/>
  <c r="D121" i="17052"/>
  <c r="D132" i="17052" s="1"/>
  <c r="E67" i="17048"/>
  <c r="D121" i="17028"/>
  <c r="D132" i="17028" s="1"/>
  <c r="E116" i="17028"/>
  <c r="E82" i="2"/>
  <c r="E224" i="2"/>
  <c r="D127" i="17053"/>
  <c r="D138" i="17053" s="1"/>
  <c r="F114" i="17028"/>
  <c r="F110" i="17030"/>
  <c r="G110" i="17030" s="1"/>
  <c r="D126" i="17030"/>
  <c r="D137" i="17030" s="1"/>
  <c r="E82" i="17048"/>
  <c r="E82" i="17057"/>
  <c r="E77" i="2"/>
  <c r="E62" i="17057"/>
  <c r="E67" i="17057"/>
  <c r="D126" i="17059"/>
  <c r="D137" i="17059"/>
  <c r="E126" i="17059"/>
  <c r="E137" i="17059" s="1"/>
  <c r="D114" i="17052"/>
  <c r="E114" i="17052" s="1"/>
  <c r="E128" i="17055"/>
  <c r="E139" i="17055" s="1"/>
  <c r="D127" i="17056"/>
  <c r="D138" i="17056" s="1"/>
  <c r="D116" i="17030"/>
  <c r="D128" i="17030"/>
  <c r="D139" i="17030"/>
  <c r="E109" i="17049"/>
  <c r="E121" i="17049" s="1"/>
  <c r="E132" i="17049" s="1"/>
  <c r="D121" i="17049"/>
  <c r="D132" i="17049"/>
  <c r="E221" i="2"/>
  <c r="D116" i="17052"/>
  <c r="E116" i="17052" s="1"/>
  <c r="D127" i="17050"/>
  <c r="D138" i="17050" s="1"/>
  <c r="C124" i="17052"/>
  <c r="C135" i="17052"/>
  <c r="G114" i="17028"/>
  <c r="F126" i="17028"/>
  <c r="F137" i="17028"/>
  <c r="E110" i="17049"/>
  <c r="D122" i="17049"/>
  <c r="D133" i="17049" s="1"/>
  <c r="E121" i="17028"/>
  <c r="E132" i="17028" s="1"/>
  <c r="E116" i="17030"/>
  <c r="F116" i="17028"/>
  <c r="E128" i="17028"/>
  <c r="E139" i="17028"/>
  <c r="F109" i="17052"/>
  <c r="F121" i="17052" s="1"/>
  <c r="F132" i="17052" s="1"/>
  <c r="E132" i="17052"/>
  <c r="E112" i="17058"/>
  <c r="E114" i="17056"/>
  <c r="D128" i="17052"/>
  <c r="D139" i="17052"/>
  <c r="F109" i="17049"/>
  <c r="F114" i="17059"/>
  <c r="E109" i="17055"/>
  <c r="D126" i="17056"/>
  <c r="D137" i="17056" s="1"/>
  <c r="F114" i="17052"/>
  <c r="G114" i="17052"/>
  <c r="F116" i="17052"/>
  <c r="F116" i="17030"/>
  <c r="F128" i="17030" s="1"/>
  <c r="F139" i="17030" s="1"/>
  <c r="F110" i="17049"/>
  <c r="G110" i="17049" s="1"/>
  <c r="H114" i="17028"/>
  <c r="G96" i="17048"/>
  <c r="F128" i="17028"/>
  <c r="F139" i="17028" s="1"/>
  <c r="E128" i="17030"/>
  <c r="E139" i="17030"/>
  <c r="E126" i="17056"/>
  <c r="E137" i="17056" s="1"/>
  <c r="G126" i="17028"/>
  <c r="G137" i="17028" s="1"/>
  <c r="E13" i="2"/>
  <c r="E45" i="17062" s="1"/>
  <c r="E126" i="17052"/>
  <c r="E137" i="17052" s="1"/>
  <c r="E128" i="17052"/>
  <c r="E139" i="17052" s="1"/>
  <c r="F109" i="17055"/>
  <c r="F121" i="17055"/>
  <c r="F132" i="17055" s="1"/>
  <c r="F109" i="17028"/>
  <c r="F122" i="17049"/>
  <c r="F133" i="17049" s="1"/>
  <c r="G53" i="17028"/>
  <c r="F146" i="17028" s="1"/>
  <c r="E13" i="17048"/>
  <c r="G109" i="17028"/>
  <c r="F121" i="17028"/>
  <c r="F132" i="17028" s="1"/>
  <c r="G121" i="17028"/>
  <c r="G132" i="17028" s="1"/>
  <c r="F126" i="17052"/>
  <c r="F137" i="17052" s="1"/>
  <c r="I114" i="17028"/>
  <c r="H126" i="17028"/>
  <c r="H137" i="17028"/>
  <c r="G116" i="17052"/>
  <c r="F128" i="17052"/>
  <c r="F139" i="17052" s="1"/>
  <c r="F96" i="17048"/>
  <c r="G109" i="17055"/>
  <c r="G116" i="17030"/>
  <c r="H116" i="17030" s="1"/>
  <c r="H109" i="17055"/>
  <c r="I109" i="17055" s="1"/>
  <c r="G121" i="17055"/>
  <c r="G132" i="17055" s="1"/>
  <c r="G128" i="17030"/>
  <c r="G139" i="17030" s="1"/>
  <c r="H116" i="17052"/>
  <c r="I116" i="17052" s="1"/>
  <c r="J116" i="17052" s="1"/>
  <c r="K116" i="17052" s="1"/>
  <c r="L116" i="17052" s="1"/>
  <c r="M116" i="17052" s="1"/>
  <c r="N116" i="17052" s="1"/>
  <c r="O116" i="17052" s="1"/>
  <c r="P116" i="17052" s="1"/>
  <c r="Q116" i="17052" s="1"/>
  <c r="R116" i="17052" s="1"/>
  <c r="S116" i="17052" s="1"/>
  <c r="I116" i="17030"/>
  <c r="J116" i="17030" s="1"/>
  <c r="J109" i="17055"/>
  <c r="K109" i="17055" s="1"/>
  <c r="L109" i="17055"/>
  <c r="M109" i="17055" s="1"/>
  <c r="N109" i="17055" s="1"/>
  <c r="AK128" i="17030" l="1"/>
  <c r="AK139" i="17030" s="1"/>
  <c r="AO128" i="17030"/>
  <c r="AO139" i="17030" s="1"/>
  <c r="K116" i="17030"/>
  <c r="L116" i="17030" s="1"/>
  <c r="M116" i="17030" s="1"/>
  <c r="N116" i="17030" s="1"/>
  <c r="O116" i="17030" s="1"/>
  <c r="P116" i="17030" s="1"/>
  <c r="Q116" i="17030" s="1"/>
  <c r="R116" i="17030" s="1"/>
  <c r="S116" i="17030" s="1"/>
  <c r="T116" i="17030" s="1"/>
  <c r="U116" i="17030" s="1"/>
  <c r="V116" i="17030" s="1"/>
  <c r="W116" i="17030" s="1"/>
  <c r="X116" i="17030" s="1"/>
  <c r="Y116" i="17030" s="1"/>
  <c r="Z116" i="17030" s="1"/>
  <c r="AA116" i="17030" s="1"/>
  <c r="AB116" i="17030" s="1"/>
  <c r="AC116" i="17030" s="1"/>
  <c r="AD116" i="17030" s="1"/>
  <c r="AE116" i="17030" s="1"/>
  <c r="AF116" i="17030" s="1"/>
  <c r="AG116" i="17030" s="1"/>
  <c r="AH116" i="17030" s="1"/>
  <c r="AI116" i="17030" s="1"/>
  <c r="AJ116" i="17030" s="1"/>
  <c r="AK116" i="17030" s="1"/>
  <c r="AL116" i="17030" s="1"/>
  <c r="AM116" i="17030" s="1"/>
  <c r="AN116" i="17030" s="1"/>
  <c r="AO116" i="17030" s="1"/>
  <c r="AP116" i="17030" s="1"/>
  <c r="T116" i="17052"/>
  <c r="U116" i="17052" s="1"/>
  <c r="V116" i="17052" s="1"/>
  <c r="W116" i="17052" s="1"/>
  <c r="X116" i="17052" s="1"/>
  <c r="Y116" i="17052" s="1"/>
  <c r="Z116" i="17052" s="1"/>
  <c r="AA116" i="17052" s="1"/>
  <c r="AB116" i="17052" s="1"/>
  <c r="AC116" i="17052" s="1"/>
  <c r="AD116" i="17052" s="1"/>
  <c r="AE116" i="17052" s="1"/>
  <c r="AF116" i="17052" s="1"/>
  <c r="AG116" i="17052" s="1"/>
  <c r="AH116" i="17052" s="1"/>
  <c r="AI116" i="17052" s="1"/>
  <c r="AJ116" i="17052" s="1"/>
  <c r="AK116" i="17052" s="1"/>
  <c r="AL116" i="17052" s="1"/>
  <c r="AM116" i="17052" s="1"/>
  <c r="AN116" i="17052" s="1"/>
  <c r="AO116" i="17052" s="1"/>
  <c r="AP116" i="17052" s="1"/>
  <c r="W128" i="17052"/>
  <c r="W139" i="17052" s="1"/>
  <c r="O109" i="17055"/>
  <c r="P109" i="17055" s="1"/>
  <c r="Q109" i="17055" s="1"/>
  <c r="R109" i="17055" s="1"/>
  <c r="S109" i="17055" s="1"/>
  <c r="T109" i="17055" s="1"/>
  <c r="U109" i="17055" s="1"/>
  <c r="V109" i="17055" s="1"/>
  <c r="W109" i="17055" s="1"/>
  <c r="X109" i="17055" s="1"/>
  <c r="Y109" i="17055" s="1"/>
  <c r="Z109" i="17055" s="1"/>
  <c r="AA109" i="17055" s="1"/>
  <c r="AB109" i="17055" s="1"/>
  <c r="AC109" i="17055" s="1"/>
  <c r="AD109" i="17055" s="1"/>
  <c r="AE109" i="17055" s="1"/>
  <c r="AF109" i="17055" s="1"/>
  <c r="AG109" i="17055" s="1"/>
  <c r="AH109" i="17055" s="1"/>
  <c r="AI109" i="17055" s="1"/>
  <c r="AJ109" i="17055" s="1"/>
  <c r="AK109" i="17055" s="1"/>
  <c r="AL109" i="17055" s="1"/>
  <c r="AM109" i="17055" s="1"/>
  <c r="AN109" i="17055" s="1"/>
  <c r="AO109" i="17055" s="1"/>
  <c r="AP109" i="17055" s="1"/>
  <c r="O121" i="17055"/>
  <c r="O132" i="17055" s="1"/>
  <c r="T121" i="17055"/>
  <c r="T132" i="17055" s="1"/>
  <c r="AB121" i="17055"/>
  <c r="AB132" i="17055" s="1"/>
  <c r="AH121" i="17055"/>
  <c r="AH132" i="17055" s="1"/>
  <c r="AM121" i="17055"/>
  <c r="AM132" i="17055" s="1"/>
  <c r="AK128" i="17049"/>
  <c r="AK139" i="17049" s="1"/>
  <c r="AH128" i="17049"/>
  <c r="AH139" i="17049" s="1"/>
  <c r="AB128" i="17049"/>
  <c r="AB139" i="17049" s="1"/>
  <c r="AA128" i="17049"/>
  <c r="AA139" i="17049" s="1"/>
  <c r="AF128" i="17049"/>
  <c r="AF139" i="17049" s="1"/>
  <c r="AP128" i="17049"/>
  <c r="AP139" i="17049" s="1"/>
  <c r="AM128" i="17049"/>
  <c r="AM139" i="17049" s="1"/>
  <c r="X116" i="17049"/>
  <c r="Y116" i="17049" s="1"/>
  <c r="Z116" i="17049" s="1"/>
  <c r="AA116" i="17049" s="1"/>
  <c r="AB116" i="17049" s="1"/>
  <c r="AC116" i="17049" s="1"/>
  <c r="AD116" i="17049" s="1"/>
  <c r="AE116" i="17049" s="1"/>
  <c r="AF116" i="17049" s="1"/>
  <c r="AG116" i="17049" s="1"/>
  <c r="AH116" i="17049" s="1"/>
  <c r="AI116" i="17049" s="1"/>
  <c r="AJ116" i="17049" s="1"/>
  <c r="AK116" i="17049" s="1"/>
  <c r="AL116" i="17049" s="1"/>
  <c r="AM116" i="17049" s="1"/>
  <c r="AN116" i="17049" s="1"/>
  <c r="AO116" i="17049" s="1"/>
  <c r="AP116" i="17049" s="1"/>
  <c r="AD128" i="17049"/>
  <c r="AD139" i="17049" s="1"/>
  <c r="AG128" i="17049"/>
  <c r="AG139" i="17049" s="1"/>
  <c r="W128" i="17049"/>
  <c r="W139" i="17049" s="1"/>
  <c r="Q13" i="17051"/>
  <c r="B56" i="17052" s="1"/>
  <c r="AR115" i="17052" s="1"/>
  <c r="Q13" i="17054"/>
  <c r="B56" i="17055" s="1"/>
  <c r="AR115" i="17055" s="1"/>
  <c r="Q13" i="17057"/>
  <c r="B56" i="17058" s="1"/>
  <c r="AR115" i="17058" s="1"/>
  <c r="E59" i="2"/>
  <c r="E39" i="2"/>
  <c r="E60" i="2" s="1"/>
  <c r="E103" i="2" s="1"/>
  <c r="E178" i="2" s="1"/>
  <c r="F38" i="2"/>
  <c r="F39" i="2" s="1"/>
  <c r="F60" i="2" s="1"/>
  <c r="AM128" i="17030"/>
  <c r="AM139" i="17030" s="1"/>
  <c r="AF121" i="17055"/>
  <c r="AF132" i="17055" s="1"/>
  <c r="Z128" i="17052"/>
  <c r="Z139" i="17052" s="1"/>
  <c r="AD128" i="17030"/>
  <c r="AD139" i="17030" s="1"/>
  <c r="Y128" i="17030"/>
  <c r="Y139" i="17030" s="1"/>
  <c r="Q121" i="17055"/>
  <c r="Q132" i="17055" s="1"/>
  <c r="I128" i="17052"/>
  <c r="I139" i="17052" s="1"/>
  <c r="I128" i="17030"/>
  <c r="I139" i="17030" s="1"/>
  <c r="D116" i="17053"/>
  <c r="G76" i="17058"/>
  <c r="AH196" i="17053"/>
  <c r="I184" i="17053" s="1"/>
  <c r="AH76" i="17053"/>
  <c r="C238" i="17057"/>
  <c r="D139" i="17057"/>
  <c r="C223" i="17057"/>
  <c r="C115" i="17057"/>
  <c r="C124" i="17057" s="1"/>
  <c r="B106" i="17057"/>
  <c r="C196" i="17050"/>
  <c r="I153" i="17050" s="1"/>
  <c r="C76" i="17050"/>
  <c r="E77" i="17054"/>
  <c r="E88" i="17054" s="1"/>
  <c r="E52" i="17054"/>
  <c r="D110" i="17055"/>
  <c r="C122" i="17055"/>
  <c r="C133" i="17055" s="1"/>
  <c r="F12" i="17054"/>
  <c r="F44" i="17062"/>
  <c r="F12" i="17057"/>
  <c r="E12" i="2"/>
  <c r="E12" i="17054" s="1"/>
  <c r="AP128" i="17030"/>
  <c r="AP139" i="17030" s="1"/>
  <c r="AG121" i="17055"/>
  <c r="AG132" i="17055" s="1"/>
  <c r="AJ128" i="17030"/>
  <c r="AJ139" i="17030" s="1"/>
  <c r="AC121" i="17055"/>
  <c r="AC132" i="17055" s="1"/>
  <c r="AF128" i="17030"/>
  <c r="AF139" i="17030" s="1"/>
  <c r="AC128" i="17030"/>
  <c r="AC139" i="17030" s="1"/>
  <c r="W121" i="17055"/>
  <c r="W132" i="17055" s="1"/>
  <c r="P121" i="17055"/>
  <c r="P132" i="17055" s="1"/>
  <c r="M128" i="17030"/>
  <c r="M139" i="17030" s="1"/>
  <c r="L121" i="17055"/>
  <c r="L132" i="17055" s="1"/>
  <c r="V121" i="17055"/>
  <c r="V132" i="17055" s="1"/>
  <c r="X121" i="17055"/>
  <c r="X132" i="17055" s="1"/>
  <c r="AA121" i="17055"/>
  <c r="AA132" i="17055" s="1"/>
  <c r="AD121" i="17055"/>
  <c r="AD132" i="17055" s="1"/>
  <c r="AE121" i="17055"/>
  <c r="AE132" i="17055" s="1"/>
  <c r="AJ121" i="17055"/>
  <c r="AJ132" i="17055" s="1"/>
  <c r="H109" i="17028"/>
  <c r="H52" i="17058"/>
  <c r="G145" i="17058" s="1"/>
  <c r="D115" i="17059"/>
  <c r="C127" i="17059"/>
  <c r="C138" i="17059" s="1"/>
  <c r="AI128" i="17049"/>
  <c r="AI139" i="17049" s="1"/>
  <c r="H110" i="17049"/>
  <c r="F126" i="17059"/>
  <c r="F137" i="17059" s="1"/>
  <c r="G126" i="17059"/>
  <c r="G137" i="17059" s="1"/>
  <c r="G114" i="17059"/>
  <c r="I17" i="17051"/>
  <c r="I17" i="17057"/>
  <c r="G24" i="17057" s="1"/>
  <c r="J17" i="2"/>
  <c r="I17" i="17054"/>
  <c r="E88" i="2"/>
  <c r="D114" i="17058"/>
  <c r="E38" i="17054"/>
  <c r="B5" i="17055"/>
  <c r="B13" i="17055" s="1"/>
  <c r="F136" i="17054"/>
  <c r="H152" i="17055"/>
  <c r="B39" i="17054"/>
  <c r="B111" i="17054"/>
  <c r="H152" i="17056"/>
  <c r="AN121" i="17055"/>
  <c r="AN132" i="17055" s="1"/>
  <c r="AK121" i="17055"/>
  <c r="AK132" i="17055" s="1"/>
  <c r="AJ128" i="17052"/>
  <c r="AJ139" i="17052" s="1"/>
  <c r="AH128" i="17030"/>
  <c r="AH139" i="17030" s="1"/>
  <c r="AG128" i="17030"/>
  <c r="AG139" i="17030" s="1"/>
  <c r="Z121" i="17055"/>
  <c r="Z132" i="17055" s="1"/>
  <c r="H114" i="17052"/>
  <c r="AJ128" i="17049"/>
  <c r="AJ139" i="17049" s="1"/>
  <c r="C123" i="17059"/>
  <c r="C134" i="17059" s="1"/>
  <c r="D111" i="17059"/>
  <c r="E111" i="17059" s="1"/>
  <c r="F111" i="17059" s="1"/>
  <c r="G111" i="17059" s="1"/>
  <c r="E128" i="17059"/>
  <c r="E139" i="17059" s="1"/>
  <c r="D128" i="17059"/>
  <c r="D139" i="17059" s="1"/>
  <c r="E116" i="17059"/>
  <c r="B196" i="17050"/>
  <c r="I152" i="17050" s="1"/>
  <c r="B76" i="17050"/>
  <c r="D196" i="17058"/>
  <c r="I154" i="17058" s="1"/>
  <c r="D76" i="17058"/>
  <c r="B6" i="17058"/>
  <c r="B6" i="17059"/>
  <c r="D40" i="17057"/>
  <c r="AM128" i="17052"/>
  <c r="AM139" i="17052" s="1"/>
  <c r="AL121" i="17055"/>
  <c r="AL132" i="17055" s="1"/>
  <c r="AI121" i="17055"/>
  <c r="AI132" i="17055" s="1"/>
  <c r="AP121" i="17055"/>
  <c r="AP132" i="17055" s="1"/>
  <c r="AO121" i="17055"/>
  <c r="AO132" i="17055" s="1"/>
  <c r="AL128" i="17052"/>
  <c r="AL139" i="17052" s="1"/>
  <c r="AL128" i="17030"/>
  <c r="AL139" i="17030" s="1"/>
  <c r="AI128" i="17030"/>
  <c r="AI139" i="17030" s="1"/>
  <c r="Y121" i="17055"/>
  <c r="Y132" i="17055" s="1"/>
  <c r="U121" i="17055"/>
  <c r="U132" i="17055" s="1"/>
  <c r="S121" i="17055"/>
  <c r="S132" i="17055" s="1"/>
  <c r="U128" i="17030"/>
  <c r="U139" i="17030" s="1"/>
  <c r="N121" i="17055"/>
  <c r="N132" i="17055" s="1"/>
  <c r="M128" i="17052"/>
  <c r="M139" i="17052" s="1"/>
  <c r="H121" i="17028"/>
  <c r="H132" i="17028" s="1"/>
  <c r="H128" i="17030"/>
  <c r="H139" i="17030" s="1"/>
  <c r="L128" i="17030"/>
  <c r="L139" i="17030" s="1"/>
  <c r="K128" i="17030"/>
  <c r="K139" i="17030" s="1"/>
  <c r="P128" i="17030"/>
  <c r="P139" i="17030" s="1"/>
  <c r="O128" i="17030"/>
  <c r="O139" i="17030" s="1"/>
  <c r="Q128" i="17030"/>
  <c r="Q139" i="17030" s="1"/>
  <c r="S128" i="17030"/>
  <c r="S139" i="17030" s="1"/>
  <c r="Z128" i="17030"/>
  <c r="Z139" i="17030" s="1"/>
  <c r="J128" i="17030"/>
  <c r="J139" i="17030" s="1"/>
  <c r="N128" i="17030"/>
  <c r="N139" i="17030" s="1"/>
  <c r="T128" i="17030"/>
  <c r="T139" i="17030" s="1"/>
  <c r="W128" i="17030"/>
  <c r="W139" i="17030" s="1"/>
  <c r="R128" i="17030"/>
  <c r="R139" i="17030" s="1"/>
  <c r="V128" i="17030"/>
  <c r="V139" i="17030" s="1"/>
  <c r="X128" i="17030"/>
  <c r="X139" i="17030" s="1"/>
  <c r="AA128" i="17030"/>
  <c r="AA139" i="17030" s="1"/>
  <c r="AN128" i="17030"/>
  <c r="AN139" i="17030" s="1"/>
  <c r="G128" i="17052"/>
  <c r="G139" i="17052" s="1"/>
  <c r="J128" i="17052"/>
  <c r="J139" i="17052" s="1"/>
  <c r="R128" i="17052"/>
  <c r="R139" i="17052" s="1"/>
  <c r="Q128" i="17052"/>
  <c r="Q139" i="17052" s="1"/>
  <c r="S128" i="17052"/>
  <c r="S139" i="17052" s="1"/>
  <c r="H128" i="17052"/>
  <c r="H139" i="17052" s="1"/>
  <c r="K128" i="17052"/>
  <c r="K139" i="17052" s="1"/>
  <c r="L128" i="17052"/>
  <c r="L139" i="17052" s="1"/>
  <c r="N128" i="17052"/>
  <c r="N139" i="17052" s="1"/>
  <c r="O128" i="17052"/>
  <c r="O139" i="17052" s="1"/>
  <c r="P128" i="17052"/>
  <c r="P139" i="17052" s="1"/>
  <c r="U128" i="17052"/>
  <c r="U139" i="17052" s="1"/>
  <c r="AC128" i="17052"/>
  <c r="AC139" i="17052" s="1"/>
  <c r="AG128" i="17052"/>
  <c r="AG139" i="17052" s="1"/>
  <c r="AH128" i="17052"/>
  <c r="AH139" i="17052" s="1"/>
  <c r="I17" i="17048"/>
  <c r="F114" i="17056"/>
  <c r="I121" i="17055"/>
  <c r="I132" i="17055" s="1"/>
  <c r="G109" i="17052"/>
  <c r="H126" i="17052"/>
  <c r="H137" i="17052" s="1"/>
  <c r="G126" i="17052"/>
  <c r="G137" i="17052" s="1"/>
  <c r="G109" i="17049"/>
  <c r="F121" i="17049"/>
  <c r="F132" i="17049" s="1"/>
  <c r="F112" i="17058"/>
  <c r="E124" i="17058"/>
  <c r="E135" i="17058" s="1"/>
  <c r="G116" i="17028"/>
  <c r="E122" i="17049"/>
  <c r="E133" i="17049" s="1"/>
  <c r="G122" i="17049"/>
  <c r="G133" i="17049" s="1"/>
  <c r="H122" i="17049"/>
  <c r="H133" i="17049" s="1"/>
  <c r="E115" i="17053"/>
  <c r="D122" i="17058"/>
  <c r="D133" i="17058" s="1"/>
  <c r="E110" i="17058"/>
  <c r="E122" i="17058"/>
  <c r="E133" i="17058" s="1"/>
  <c r="E72" i="17057"/>
  <c r="E88" i="17057" s="1"/>
  <c r="E52" i="17057"/>
  <c r="E88" i="17048"/>
  <c r="AF196" i="17030"/>
  <c r="I182" i="17030" s="1"/>
  <c r="AF76" i="17030"/>
  <c r="AK76" i="17052"/>
  <c r="AK196" i="17052"/>
  <c r="I187" i="17052" s="1"/>
  <c r="AJ196" i="17059"/>
  <c r="I186" i="17059" s="1"/>
  <c r="AJ76" i="17059"/>
  <c r="K121" i="17055"/>
  <c r="K132" i="17055" s="1"/>
  <c r="M121" i="17055"/>
  <c r="M132" i="17055" s="1"/>
  <c r="H121" i="17055"/>
  <c r="H132" i="17055" s="1"/>
  <c r="J121" i="17055"/>
  <c r="J132" i="17055" s="1"/>
  <c r="R121" i="17055"/>
  <c r="R132" i="17055" s="1"/>
  <c r="I126" i="17028"/>
  <c r="I137" i="17028" s="1"/>
  <c r="J114" i="17028"/>
  <c r="H116" i="17055"/>
  <c r="H128" i="17055" s="1"/>
  <c r="H139" i="17055" s="1"/>
  <c r="G128" i="17055"/>
  <c r="G139" i="17055" s="1"/>
  <c r="C121" i="17058"/>
  <c r="C132" i="17058" s="1"/>
  <c r="D109" i="17058"/>
  <c r="E112" i="17055"/>
  <c r="E124" i="17055"/>
  <c r="E135" i="17055" s="1"/>
  <c r="D124" i="17055"/>
  <c r="D135" i="17055" s="1"/>
  <c r="E115" i="17056"/>
  <c r="C122" i="17050"/>
  <c r="C133" i="17050" s="1"/>
  <c r="D110" i="17050"/>
  <c r="E110" i="17050" s="1"/>
  <c r="F110" i="17050" s="1"/>
  <c r="G112" i="17052"/>
  <c r="C224" i="2"/>
  <c r="C239" i="2"/>
  <c r="C116" i="2"/>
  <c r="C125" i="2" s="1"/>
  <c r="D140" i="2"/>
  <c r="D121" i="17055"/>
  <c r="D132" i="17055" s="1"/>
  <c r="F124" i="17052"/>
  <c r="F135" i="17052" s="1"/>
  <c r="C225" i="2"/>
  <c r="B108" i="2"/>
  <c r="D141" i="2"/>
  <c r="AJ196" i="17049"/>
  <c r="I186" i="17049" s="1"/>
  <c r="AJ76" i="17049"/>
  <c r="AC201" i="17056"/>
  <c r="I179" i="17056" s="1"/>
  <c r="AC76" i="17056"/>
  <c r="AG196" i="17059"/>
  <c r="I183" i="17059" s="1"/>
  <c r="AG76" i="17059"/>
  <c r="B122" i="17052"/>
  <c r="B133" i="17052" s="1"/>
  <c r="C110" i="17052"/>
  <c r="E121" i="17055"/>
  <c r="E132" i="17055" s="1"/>
  <c r="F114" i="17030"/>
  <c r="E126" i="17030"/>
  <c r="E137" i="17030" s="1"/>
  <c r="D126" i="17050"/>
  <c r="D137" i="17050" s="1"/>
  <c r="E114" i="17050"/>
  <c r="E126" i="17050" s="1"/>
  <c r="E137" i="17050" s="1"/>
  <c r="D126" i="17052"/>
  <c r="D137" i="17052" s="1"/>
  <c r="E72" i="2"/>
  <c r="E52" i="2"/>
  <c r="H54" i="17053"/>
  <c r="G147" i="17053" s="1"/>
  <c r="L46" i="17062"/>
  <c r="F112" i="17049"/>
  <c r="E115" i="17050"/>
  <c r="AG196" i="17030"/>
  <c r="I183" i="17030" s="1"/>
  <c r="AG76" i="17030"/>
  <c r="AH196" i="17028"/>
  <c r="I184" i="17028" s="1"/>
  <c r="AH76" i="17028"/>
  <c r="AM196" i="17028"/>
  <c r="I189" i="17028" s="1"/>
  <c r="AM76" i="17028"/>
  <c r="AM76" i="17053"/>
  <c r="AM196" i="17053"/>
  <c r="I189" i="17053" s="1"/>
  <c r="AB196" i="17052"/>
  <c r="I178" i="17052" s="1"/>
  <c r="AB76" i="17052"/>
  <c r="AF196" i="17052"/>
  <c r="I182" i="17052" s="1"/>
  <c r="AF76" i="17052"/>
  <c r="A62" i="17059"/>
  <c r="A103" i="17059"/>
  <c r="AW52" i="17054"/>
  <c r="AD196" i="17055"/>
  <c r="I180" i="17055" s="1"/>
  <c r="AD76" i="17055"/>
  <c r="AO201" i="17056"/>
  <c r="I191" i="17056" s="1"/>
  <c r="AO76" i="17056"/>
  <c r="F128" i="17055"/>
  <c r="F139" i="17055" s="1"/>
  <c r="A103" i="17052"/>
  <c r="A144" i="17052"/>
  <c r="A61" i="17059"/>
  <c r="A102" i="17059"/>
  <c r="AC196" i="17050"/>
  <c r="I179" i="17050" s="1"/>
  <c r="AC76" i="17050"/>
  <c r="AL196" i="17049"/>
  <c r="I188" i="17049" s="1"/>
  <c r="AL76" i="17049"/>
  <c r="AO196" i="17058"/>
  <c r="I191" i="17058" s="1"/>
  <c r="AO76" i="17058"/>
  <c r="C225" i="17054"/>
  <c r="B108" i="17054"/>
  <c r="D141" i="17054"/>
  <c r="C117" i="17054"/>
  <c r="C126" i="17054" s="1"/>
  <c r="C240" i="17054"/>
  <c r="H196" i="17050"/>
  <c r="I158" i="17050" s="1"/>
  <c r="H76" i="17050"/>
  <c r="C116" i="17050"/>
  <c r="B128" i="17050"/>
  <c r="B139" i="17050" s="1"/>
  <c r="I196" i="17053"/>
  <c r="I159" i="17053" s="1"/>
  <c r="I76" i="17053"/>
  <c r="A61" i="17049"/>
  <c r="B54" i="17058"/>
  <c r="AR113" i="17058" s="1"/>
  <c r="B54" i="17059"/>
  <c r="AR113" i="17059" s="1"/>
  <c r="C237" i="17051"/>
  <c r="B105" i="17051"/>
  <c r="C110" i="17028"/>
  <c r="B122" i="17028"/>
  <c r="B133" i="17028" s="1"/>
  <c r="C116" i="17056"/>
  <c r="B128" i="17056"/>
  <c r="B139" i="17056" s="1"/>
  <c r="AW52" i="17051"/>
  <c r="C236" i="17054"/>
  <c r="C221" i="17054"/>
  <c r="C113" i="17054"/>
  <c r="C122" i="17054" s="1"/>
  <c r="C238" i="17051"/>
  <c r="B106" i="17051"/>
  <c r="D140" i="17054"/>
  <c r="C224" i="17054"/>
  <c r="C115" i="17030"/>
  <c r="B127" i="17030"/>
  <c r="B138" i="17030" s="1"/>
  <c r="C111" i="17030"/>
  <c r="D111" i="17030" s="1"/>
  <c r="C112" i="17028"/>
  <c r="C240" i="17048"/>
  <c r="C225" i="17048"/>
  <c r="C117" i="17048"/>
  <c r="C126" i="17048" s="1"/>
  <c r="C114" i="17049"/>
  <c r="B126" i="17049"/>
  <c r="B137" i="17049" s="1"/>
  <c r="C114" i="17053"/>
  <c r="B126" i="17053"/>
  <c r="B137" i="17053" s="1"/>
  <c r="B6" i="17053"/>
  <c r="B6" i="17052"/>
  <c r="E42" i="17051"/>
  <c r="E62" i="17051" s="1"/>
  <c r="E44" i="17051"/>
  <c r="D116" i="17058"/>
  <c r="C114" i="17055"/>
  <c r="B126" i="17055"/>
  <c r="B137" i="17055" s="1"/>
  <c r="B6" i="17055"/>
  <c r="B6" i="17056"/>
  <c r="G17" i="17051"/>
  <c r="F95" i="17051" s="1"/>
  <c r="F96" i="17051" s="1"/>
  <c r="G17" i="17054"/>
  <c r="G57" i="17056" s="1"/>
  <c r="J145" i="17056" s="1"/>
  <c r="G17" i="17048"/>
  <c r="G57" i="17049" s="1"/>
  <c r="J145" i="17049" s="1"/>
  <c r="D187" i="17057"/>
  <c r="D187" i="17054"/>
  <c r="C126" i="17058"/>
  <c r="C137" i="17058" s="1"/>
  <c r="H53" i="17056"/>
  <c r="G146" i="17056" s="1"/>
  <c r="H53" i="17059"/>
  <c r="G146" i="17059" s="1"/>
  <c r="L13" i="17051"/>
  <c r="H53" i="17050"/>
  <c r="G146" i="17050" s="1"/>
  <c r="B51" i="17051"/>
  <c r="F13" i="17048"/>
  <c r="B51" i="17054"/>
  <c r="E11" i="2"/>
  <c r="G51" i="17028" s="1"/>
  <c r="F144" i="17028" s="1"/>
  <c r="F110" i="17059"/>
  <c r="G110" i="17059" s="1"/>
  <c r="E122" i="17059"/>
  <c r="E133" i="17059" s="1"/>
  <c r="G112" i="17050"/>
  <c r="H112" i="17050" s="1"/>
  <c r="I112" i="17050" s="1"/>
  <c r="E110" i="17053"/>
  <c r="F110" i="17053" s="1"/>
  <c r="F122" i="17053" s="1"/>
  <c r="F133" i="17053" s="1"/>
  <c r="G38" i="17048"/>
  <c r="G39" i="17048" s="1"/>
  <c r="G60" i="17048" s="1"/>
  <c r="B39" i="17048"/>
  <c r="F124" i="17050"/>
  <c r="F135" i="17050" s="1"/>
  <c r="D122" i="17059"/>
  <c r="D133" i="17059" s="1"/>
  <c r="H152" i="17049"/>
  <c r="F136" i="17048"/>
  <c r="B111" i="17048"/>
  <c r="G36" i="17048"/>
  <c r="G97" i="17048" s="1"/>
  <c r="E7" i="17062"/>
  <c r="G57" i="17050"/>
  <c r="J145" i="17050" s="1"/>
  <c r="B51" i="17048"/>
  <c r="D124" i="17050"/>
  <c r="D135" i="17050" s="1"/>
  <c r="H152" i="17050"/>
  <c r="E59" i="17048"/>
  <c r="F122" i="17059"/>
  <c r="F133" i="17059" s="1"/>
  <c r="F122" i="17056"/>
  <c r="F133" i="17056" s="1"/>
  <c r="G110" i="17056"/>
  <c r="H110" i="17056" s="1"/>
  <c r="I110" i="17056" s="1"/>
  <c r="J110" i="17056" s="1"/>
  <c r="G122" i="17030"/>
  <c r="G133" i="17030" s="1"/>
  <c r="H110" i="17030"/>
  <c r="I110" i="17030" s="1"/>
  <c r="J110" i="17030" s="1"/>
  <c r="K110" i="17030" s="1"/>
  <c r="L110" i="17030" s="1"/>
  <c r="M110" i="17030" s="1"/>
  <c r="I122" i="17030"/>
  <c r="I133" i="17030" s="1"/>
  <c r="F111" i="17050"/>
  <c r="G111" i="17050" s="1"/>
  <c r="E123" i="17050"/>
  <c r="E134" i="17050" s="1"/>
  <c r="B14" i="17055"/>
  <c r="B28" i="17055" s="1"/>
  <c r="B39" i="17055" s="1"/>
  <c r="B67" i="17055" s="1"/>
  <c r="B80" i="17055" s="1"/>
  <c r="B91" i="17055" s="1"/>
  <c r="B120" i="17055" s="1"/>
  <c r="E111" i="17056"/>
  <c r="F111" i="17056" s="1"/>
  <c r="F123" i="17056" s="1"/>
  <c r="F134" i="17056" s="1"/>
  <c r="B14" i="17030"/>
  <c r="B28" i="17030" s="1"/>
  <c r="B39" i="17030" s="1"/>
  <c r="B67" i="17030" s="1"/>
  <c r="B80" i="17030" s="1"/>
  <c r="B91" i="17030" s="1"/>
  <c r="B108" i="17030" s="1"/>
  <c r="E122" i="17056"/>
  <c r="E133" i="17056" s="1"/>
  <c r="D122" i="17056"/>
  <c r="D133" i="17056" s="1"/>
  <c r="G110" i="17053"/>
  <c r="C122" i="17056"/>
  <c r="C133" i="17056" s="1"/>
  <c r="F168" i="17048"/>
  <c r="F170" i="17048" s="1"/>
  <c r="F196" i="17048" s="1"/>
  <c r="D186" i="17048"/>
  <c r="E186" i="2"/>
  <c r="E186" i="17054" s="1"/>
  <c r="E122" i="17030"/>
  <c r="E133" i="17030" s="1"/>
  <c r="B27" i="17030"/>
  <c r="C27" i="17030" s="1"/>
  <c r="D27" i="17030" s="1"/>
  <c r="E27" i="17030" s="1"/>
  <c r="F27" i="17030" s="1"/>
  <c r="G27" i="17030" s="1"/>
  <c r="H27" i="17030" s="1"/>
  <c r="I27" i="17030" s="1"/>
  <c r="J27" i="17030" s="1"/>
  <c r="K27" i="17030" s="1"/>
  <c r="L27" i="17030" s="1"/>
  <c r="M27" i="17030" s="1"/>
  <c r="N27" i="17030" s="1"/>
  <c r="O27" i="17030" s="1"/>
  <c r="P27" i="17030" s="1"/>
  <c r="Q27" i="17030" s="1"/>
  <c r="R27" i="17030" s="1"/>
  <c r="S27" i="17030" s="1"/>
  <c r="T27" i="17030" s="1"/>
  <c r="U27" i="17030" s="1"/>
  <c r="V27" i="17030" s="1"/>
  <c r="W27" i="17030" s="1"/>
  <c r="X27" i="17030" s="1"/>
  <c r="Y27" i="17030" s="1"/>
  <c r="Z27" i="17030" s="1"/>
  <c r="AA27" i="17030" s="1"/>
  <c r="AB27" i="17030" s="1"/>
  <c r="AC27" i="17030" s="1"/>
  <c r="AD27" i="17030" s="1"/>
  <c r="AE27" i="17030" s="1"/>
  <c r="AF27" i="17030" s="1"/>
  <c r="AG27" i="17030" s="1"/>
  <c r="AH27" i="17030" s="1"/>
  <c r="AI27" i="17030" s="1"/>
  <c r="AJ27" i="17030" s="1"/>
  <c r="AK27" i="17030" s="1"/>
  <c r="AL27" i="17030" s="1"/>
  <c r="AM27" i="17030" s="1"/>
  <c r="AN27" i="17030" s="1"/>
  <c r="AO27" i="17030" s="1"/>
  <c r="AP27" i="17030" s="1"/>
  <c r="E36" i="2"/>
  <c r="B41" i="17030" s="1"/>
  <c r="B93" i="17030" s="1"/>
  <c r="D122" i="17053"/>
  <c r="D133" i="17053" s="1"/>
  <c r="F122" i="17030"/>
  <c r="F133" i="17030" s="1"/>
  <c r="D112" i="17056"/>
  <c r="C13" i="17055"/>
  <c r="E167" i="17048"/>
  <c r="E179" i="17048" s="1"/>
  <c r="E194" i="17048" s="1"/>
  <c r="D123" i="17050"/>
  <c r="D134" i="17050" s="1"/>
  <c r="B5" i="17056"/>
  <c r="F180" i="17048"/>
  <c r="F182" i="17048" s="1"/>
  <c r="F205" i="17048" s="1"/>
  <c r="E105" i="17051"/>
  <c r="F39" i="17048"/>
  <c r="F60" i="17048" s="1"/>
  <c r="F103" i="17048" s="1"/>
  <c r="E107" i="17051"/>
  <c r="A62" i="17049"/>
  <c r="A144" i="17049"/>
  <c r="E10" i="17062"/>
  <c r="A61" i="17050"/>
  <c r="A143" i="17049"/>
  <c r="A102" i="17030"/>
  <c r="A61" i="17030"/>
  <c r="D40" i="17048"/>
  <c r="B6" i="17049"/>
  <c r="E17" i="17062"/>
  <c r="C113" i="17048"/>
  <c r="C122" i="17048" s="1"/>
  <c r="B104" i="17048"/>
  <c r="C236" i="17048"/>
  <c r="C221" i="17048"/>
  <c r="AW52" i="17048"/>
  <c r="A62" i="17050"/>
  <c r="A102" i="17050"/>
  <c r="G78" i="17048"/>
  <c r="B52" i="17051"/>
  <c r="B104" i="2"/>
  <c r="C236" i="2"/>
  <c r="C113" i="2"/>
  <c r="C122" i="2" s="1"/>
  <c r="C221" i="2"/>
  <c r="K11" i="17057"/>
  <c r="G51" i="17030"/>
  <c r="F144" i="17030" s="1"/>
  <c r="G51" i="17050"/>
  <c r="F144" i="17050" s="1"/>
  <c r="G51" i="17056"/>
  <c r="F144" i="17056" s="1"/>
  <c r="K11" i="17051"/>
  <c r="K11" i="17048"/>
  <c r="G51" i="17053"/>
  <c r="F144" i="17053" s="1"/>
  <c r="K11" i="17054"/>
  <c r="G51" i="17059"/>
  <c r="F144" i="17059" s="1"/>
  <c r="H54" i="17030"/>
  <c r="G147" i="17030" s="1"/>
  <c r="H54" i="17050"/>
  <c r="G147" i="17050" s="1"/>
  <c r="H54" i="17059"/>
  <c r="G147" i="17059" s="1"/>
  <c r="L12" i="17054"/>
  <c r="L14" i="17054" s="1"/>
  <c r="L11" i="17048"/>
  <c r="L14" i="17048" s="1"/>
  <c r="H51" i="17050"/>
  <c r="G144" i="17050" s="1"/>
  <c r="H51" i="17059"/>
  <c r="G144" i="17059" s="1"/>
  <c r="H52" i="17053"/>
  <c r="G145" i="17053" s="1"/>
  <c r="H52" i="17050"/>
  <c r="G145" i="17050" s="1"/>
  <c r="H52" i="17030"/>
  <c r="G145" i="17030" s="1"/>
  <c r="D78" i="2"/>
  <c r="E78" i="2" s="1"/>
  <c r="F76" i="2" s="1"/>
  <c r="H54" i="17056"/>
  <c r="G147" i="17056" s="1"/>
  <c r="D63" i="2"/>
  <c r="E63" i="2" s="1"/>
  <c r="F61" i="2" s="1"/>
  <c r="L11" i="17051"/>
  <c r="H51" i="17056"/>
  <c r="G144" i="17056" s="1"/>
  <c r="L12" i="17051"/>
  <c r="L12" i="17057"/>
  <c r="L14" i="17057" s="1"/>
  <c r="H52" i="17028"/>
  <c r="G145" i="17028" s="1"/>
  <c r="F11" i="17057"/>
  <c r="F12" i="17048"/>
  <c r="H51" i="17055"/>
  <c r="G144" i="17055" s="1"/>
  <c r="F14" i="2"/>
  <c r="E11" i="17057"/>
  <c r="G51" i="17055"/>
  <c r="F144" i="17055" s="1"/>
  <c r="F11" i="17051"/>
  <c r="H51" i="17058"/>
  <c r="G144" i="17058" s="1"/>
  <c r="F12" i="17051"/>
  <c r="E43" i="17062"/>
  <c r="G51" i="17058"/>
  <c r="F144" i="17058" s="1"/>
  <c r="H52" i="17055"/>
  <c r="G145" i="17055" s="1"/>
  <c r="E11" i="17051"/>
  <c r="G51" i="17052"/>
  <c r="F144" i="17052" s="1"/>
  <c r="H51" i="17052"/>
  <c r="G144" i="17052" s="1"/>
  <c r="F11" i="17054"/>
  <c r="F14" i="17054" s="1"/>
  <c r="H52" i="17052"/>
  <c r="G145" i="17052" s="1"/>
  <c r="H52" i="17049"/>
  <c r="G145" i="17049" s="1"/>
  <c r="F43" i="17062"/>
  <c r="F11" i="17048"/>
  <c r="H51" i="17028"/>
  <c r="G144" i="17028" s="1"/>
  <c r="Q13" i="17048"/>
  <c r="B56" i="17049" s="1"/>
  <c r="AR115" i="17049" s="1"/>
  <c r="B56" i="17028"/>
  <c r="AR115" i="17028" s="1"/>
  <c r="Q10" i="17057"/>
  <c r="B50" i="17059" s="1"/>
  <c r="AR109" i="17059" s="1"/>
  <c r="Q10" i="17048"/>
  <c r="B50" i="17050" s="1"/>
  <c r="AR109" i="17050" s="1"/>
  <c r="Q10" i="17051"/>
  <c r="B50" i="17053" s="1"/>
  <c r="AR109" i="17053" s="1"/>
  <c r="B50" i="17030"/>
  <c r="AR109" i="17030" s="1"/>
  <c r="H48" i="17048"/>
  <c r="H77" i="17048" s="1"/>
  <c r="F50" i="17048"/>
  <c r="F82" i="17048" s="1"/>
  <c r="F48" i="17048"/>
  <c r="F77" i="17048" s="1"/>
  <c r="F44" i="17048"/>
  <c r="F67" i="17048" s="1"/>
  <c r="F42" i="17048"/>
  <c r="G50" i="17048"/>
  <c r="F46" i="17048"/>
  <c r="F72" i="17048" s="1"/>
  <c r="E221" i="17051"/>
  <c r="B29" i="17053"/>
  <c r="B81" i="17053" s="1"/>
  <c r="G52" i="17049"/>
  <c r="F145" i="17049" s="1"/>
  <c r="G24" i="17051"/>
  <c r="I136" i="17051"/>
  <c r="E39" i="17051"/>
  <c r="E60" i="17051" s="1"/>
  <c r="E112" i="17051" s="1"/>
  <c r="E121" i="17051" s="1"/>
  <c r="K12" i="2"/>
  <c r="K44" i="17062" s="1"/>
  <c r="K13" i="2"/>
  <c r="K45" i="17062" s="1"/>
  <c r="G68" i="17048"/>
  <c r="E36" i="17054"/>
  <c r="E12" i="17057"/>
  <c r="G24" i="17048"/>
  <c r="C14" i="17055"/>
  <c r="C28" i="17055" s="1"/>
  <c r="C39" i="17055" s="1"/>
  <c r="C67" i="17055" s="1"/>
  <c r="C80" i="17055" s="1"/>
  <c r="C91" i="17055" s="1"/>
  <c r="C120" i="17055" s="1"/>
  <c r="E69" i="17051"/>
  <c r="E222" i="17051" s="1"/>
  <c r="E104" i="2"/>
  <c r="E105" i="2"/>
  <c r="E108" i="2"/>
  <c r="E107" i="2"/>
  <c r="E106" i="2"/>
  <c r="E106" i="17051"/>
  <c r="E104" i="17051"/>
  <c r="B41" i="17052"/>
  <c r="B93" i="17052" s="1"/>
  <c r="E97" i="17051"/>
  <c r="E74" i="17051"/>
  <c r="B41" i="17053"/>
  <c r="B93" i="17053" s="1"/>
  <c r="E112" i="2"/>
  <c r="E121" i="2" s="1"/>
  <c r="E24" i="17054"/>
  <c r="I136" i="17054"/>
  <c r="E24" i="17048"/>
  <c r="F36" i="17048"/>
  <c r="G73" i="17048"/>
  <c r="E36" i="17048"/>
  <c r="E97" i="17048" s="1"/>
  <c r="E30" i="17048"/>
  <c r="E39" i="17048"/>
  <c r="E60" i="17048" s="1"/>
  <c r="E112" i="17048" s="1"/>
  <c r="E121" i="17048" s="1"/>
  <c r="G63" i="17048"/>
  <c r="E13" i="17057"/>
  <c r="G53" i="17055"/>
  <c r="F146" i="17055" s="1"/>
  <c r="G53" i="17049"/>
  <c r="F146" i="17049" s="1"/>
  <c r="E13" i="17051"/>
  <c r="G53" i="17058"/>
  <c r="F146" i="17058" s="1"/>
  <c r="E84" i="17051"/>
  <c r="E225" i="2"/>
  <c r="E39" i="17054"/>
  <c r="E60" i="17054" s="1"/>
  <c r="I136" i="17048"/>
  <c r="E13" i="17054"/>
  <c r="G53" i="17052"/>
  <c r="F146" i="17052" s="1"/>
  <c r="E79" i="17051"/>
  <c r="B33" i="17053" s="1"/>
  <c r="E108" i="17051"/>
  <c r="F36" i="17051"/>
  <c r="F39" i="17051"/>
  <c r="F60" i="17051" s="1"/>
  <c r="F103" i="17051" s="1"/>
  <c r="E30" i="17051"/>
  <c r="E30" i="17054"/>
  <c r="I136" i="17057"/>
  <c r="E8" i="17062"/>
  <c r="H73" i="17048"/>
  <c r="B5" i="17058"/>
  <c r="B111" i="17057"/>
  <c r="B51" i="17057"/>
  <c r="E30" i="17057"/>
  <c r="H152" i="17059"/>
  <c r="B39" i="17057"/>
  <c r="F136" i="17057"/>
  <c r="E38" i="17057"/>
  <c r="H152" i="17058"/>
  <c r="G57" i="17058"/>
  <c r="G57" i="17059"/>
  <c r="B13" i="17052"/>
  <c r="B5" i="17053"/>
  <c r="D112" i="17053"/>
  <c r="D124" i="17053" s="1"/>
  <c r="D135" i="17053" s="1"/>
  <c r="C124" i="17053"/>
  <c r="C135" i="17053" s="1"/>
  <c r="I122" i="17056"/>
  <c r="I133" i="17056" s="1"/>
  <c r="E112" i="17059"/>
  <c r="E124" i="17059" s="1"/>
  <c r="E135" i="17059" s="1"/>
  <c r="D124" i="17059"/>
  <c r="D135" i="17059" s="1"/>
  <c r="F73" i="17048"/>
  <c r="B43" i="17030"/>
  <c r="B95" i="17030" s="1"/>
  <c r="F111" i="17053"/>
  <c r="F123" i="17053" s="1"/>
  <c r="F134" i="17053" s="1"/>
  <c r="H63" i="17048"/>
  <c r="H78" i="17048"/>
  <c r="H68" i="17048"/>
  <c r="H83" i="17048"/>
  <c r="F83" i="17048"/>
  <c r="E186" i="17048"/>
  <c r="E186" i="17051"/>
  <c r="E186" i="17057"/>
  <c r="F186" i="2"/>
  <c r="H50" i="17048"/>
  <c r="H44" i="17048"/>
  <c r="F96" i="2"/>
  <c r="G111" i="17056"/>
  <c r="F203" i="17048"/>
  <c r="F219" i="17048" s="1"/>
  <c r="F234" i="17048" s="1"/>
  <c r="H111" i="17050"/>
  <c r="G123" i="17050"/>
  <c r="G134" i="17050" s="1"/>
  <c r="D123" i="17053"/>
  <c r="D134" i="17053" s="1"/>
  <c r="E112" i="17056"/>
  <c r="D124" i="17056"/>
  <c r="D135" i="17056" s="1"/>
  <c r="D13" i="17030"/>
  <c r="C14" i="17030"/>
  <c r="C28" i="17030" s="1"/>
  <c r="C39" i="17030" s="1"/>
  <c r="C67" i="17030" s="1"/>
  <c r="C80" i="17030" s="1"/>
  <c r="C91" i="17030" s="1"/>
  <c r="E123" i="17059"/>
  <c r="E134" i="17059" s="1"/>
  <c r="C124" i="17059"/>
  <c r="C135" i="17059" s="1"/>
  <c r="F78" i="17048"/>
  <c r="C124" i="17030"/>
  <c r="C135" i="17030" s="1"/>
  <c r="D112" i="17030"/>
  <c r="G83" i="17048"/>
  <c r="F112" i="17051"/>
  <c r="F121" i="17051" s="1"/>
  <c r="F68" i="17048"/>
  <c r="F63" i="17048"/>
  <c r="F102" i="17048"/>
  <c r="B13" i="17049"/>
  <c r="B5" i="17050"/>
  <c r="F38" i="17054"/>
  <c r="E59" i="17054"/>
  <c r="B106" i="17055"/>
  <c r="B38" i="17055"/>
  <c r="E108" i="17048"/>
  <c r="E107" i="17048"/>
  <c r="G38" i="17051"/>
  <c r="F59" i="17051"/>
  <c r="B13" i="17028"/>
  <c r="E59" i="17051"/>
  <c r="E124" i="17050"/>
  <c r="E135" i="17050" s="1"/>
  <c r="A62" i="17028"/>
  <c r="A144" i="17028"/>
  <c r="C21" i="17062"/>
  <c r="I50" i="17062"/>
  <c r="A143" i="17028"/>
  <c r="A102" i="17028"/>
  <c r="F103" i="2" l="1"/>
  <c r="F195" i="2" s="1"/>
  <c r="F112" i="2"/>
  <c r="F121" i="2" s="1"/>
  <c r="G122" i="17059"/>
  <c r="G133" i="17059" s="1"/>
  <c r="H110" i="17059"/>
  <c r="H122" i="17059" s="1"/>
  <c r="H133" i="17059" s="1"/>
  <c r="D112" i="17028"/>
  <c r="E112" i="17028" s="1"/>
  <c r="F112" i="17028" s="1"/>
  <c r="G112" i="17028" s="1"/>
  <c r="H112" i="17028" s="1"/>
  <c r="I112" i="17028" s="1"/>
  <c r="J112" i="17028" s="1"/>
  <c r="K112" i="17028" s="1"/>
  <c r="L112" i="17028" s="1"/>
  <c r="M112" i="17028" s="1"/>
  <c r="N112" i="17028" s="1"/>
  <c r="O112" i="17028" s="1"/>
  <c r="P112" i="17028" s="1"/>
  <c r="Q112" i="17028" s="1"/>
  <c r="R112" i="17028" s="1"/>
  <c r="S112" i="17028" s="1"/>
  <c r="T112" i="17028" s="1"/>
  <c r="U112" i="17028" s="1"/>
  <c r="V112" i="17028" s="1"/>
  <c r="W112" i="17028" s="1"/>
  <c r="X112" i="17028" s="1"/>
  <c r="Y112" i="17028" s="1"/>
  <c r="Z112" i="17028" s="1"/>
  <c r="AA112" i="17028" s="1"/>
  <c r="AB112" i="17028" s="1"/>
  <c r="AC112" i="17028" s="1"/>
  <c r="AD112" i="17028" s="1"/>
  <c r="AE112" i="17028" s="1"/>
  <c r="AF112" i="17028" s="1"/>
  <c r="AG112" i="17028" s="1"/>
  <c r="AH112" i="17028" s="1"/>
  <c r="AI112" i="17028" s="1"/>
  <c r="AJ112" i="17028" s="1"/>
  <c r="AK112" i="17028" s="1"/>
  <c r="AL112" i="17028" s="1"/>
  <c r="AM112" i="17028" s="1"/>
  <c r="AN112" i="17028" s="1"/>
  <c r="AO112" i="17028" s="1"/>
  <c r="AP112" i="17028" s="1"/>
  <c r="C124" i="17028"/>
  <c r="C135" i="17028" s="1"/>
  <c r="E124" i="17028"/>
  <c r="E135" i="17028" s="1"/>
  <c r="Q124" i="17028"/>
  <c r="Q135" i="17028" s="1"/>
  <c r="I124" i="17028"/>
  <c r="I135" i="17028" s="1"/>
  <c r="AM124" i="17028"/>
  <c r="AM135" i="17028" s="1"/>
  <c r="AC124" i="17028"/>
  <c r="AC135" i="17028" s="1"/>
  <c r="R124" i="17028"/>
  <c r="R135" i="17028" s="1"/>
  <c r="AA124" i="17028"/>
  <c r="AA135" i="17028" s="1"/>
  <c r="T124" i="17028"/>
  <c r="T135" i="17028" s="1"/>
  <c r="L124" i="17028"/>
  <c r="L135" i="17028" s="1"/>
  <c r="AO124" i="17028"/>
  <c r="AO135" i="17028" s="1"/>
  <c r="O124" i="17028"/>
  <c r="O135" i="17028" s="1"/>
  <c r="AH124" i="17028"/>
  <c r="AH135" i="17028" s="1"/>
  <c r="N124" i="17028"/>
  <c r="N135" i="17028" s="1"/>
  <c r="D124" i="17028"/>
  <c r="D135" i="17028" s="1"/>
  <c r="Y124" i="17028"/>
  <c r="Y135" i="17028" s="1"/>
  <c r="S124" i="17028"/>
  <c r="S135" i="17028" s="1"/>
  <c r="P124" i="17028"/>
  <c r="P135" i="17028" s="1"/>
  <c r="V124" i="17028"/>
  <c r="V135" i="17028" s="1"/>
  <c r="W124" i="17028"/>
  <c r="W135" i="17028" s="1"/>
  <c r="AD124" i="17028"/>
  <c r="AD135" i="17028" s="1"/>
  <c r="AN124" i="17028"/>
  <c r="AN135" i="17028" s="1"/>
  <c r="AE124" i="17028"/>
  <c r="AE135" i="17028" s="1"/>
  <c r="K124" i="17028"/>
  <c r="K135" i="17028" s="1"/>
  <c r="J124" i="17028"/>
  <c r="J135" i="17028" s="1"/>
  <c r="U124" i="17028"/>
  <c r="U135" i="17028" s="1"/>
  <c r="AP124" i="17028"/>
  <c r="AP135" i="17028" s="1"/>
  <c r="G124" i="17028"/>
  <c r="G135" i="17028" s="1"/>
  <c r="M124" i="17028"/>
  <c r="M135" i="17028" s="1"/>
  <c r="AI124" i="17028"/>
  <c r="AI135" i="17028" s="1"/>
  <c r="AK124" i="17028"/>
  <c r="AK135" i="17028" s="1"/>
  <c r="AJ124" i="17028"/>
  <c r="AJ135" i="17028" s="1"/>
  <c r="AB124" i="17028"/>
  <c r="AB135" i="17028" s="1"/>
  <c r="AG124" i="17028"/>
  <c r="AG135" i="17028" s="1"/>
  <c r="Z124" i="17028"/>
  <c r="Z135" i="17028" s="1"/>
  <c r="H124" i="17028"/>
  <c r="H135" i="17028" s="1"/>
  <c r="F124" i="17028"/>
  <c r="F135" i="17028" s="1"/>
  <c r="X124" i="17028"/>
  <c r="X135" i="17028" s="1"/>
  <c r="D110" i="17028"/>
  <c r="E110" i="17028" s="1"/>
  <c r="F110" i="17028" s="1"/>
  <c r="G110" i="17028" s="1"/>
  <c r="H110" i="17028" s="1"/>
  <c r="I110" i="17028" s="1"/>
  <c r="J110" i="17028" s="1"/>
  <c r="K110" i="17028" s="1"/>
  <c r="L110" i="17028" s="1"/>
  <c r="M110" i="17028" s="1"/>
  <c r="N110" i="17028" s="1"/>
  <c r="O110" i="17028" s="1"/>
  <c r="P110" i="17028" s="1"/>
  <c r="Q110" i="17028" s="1"/>
  <c r="R110" i="17028" s="1"/>
  <c r="S110" i="17028" s="1"/>
  <c r="T110" i="17028" s="1"/>
  <c r="U110" i="17028" s="1"/>
  <c r="V110" i="17028" s="1"/>
  <c r="W110" i="17028" s="1"/>
  <c r="X110" i="17028" s="1"/>
  <c r="Y110" i="17028" s="1"/>
  <c r="Z110" i="17028" s="1"/>
  <c r="AA110" i="17028" s="1"/>
  <c r="AB110" i="17028" s="1"/>
  <c r="AC110" i="17028" s="1"/>
  <c r="AD110" i="17028" s="1"/>
  <c r="AE110" i="17028" s="1"/>
  <c r="AF110" i="17028" s="1"/>
  <c r="AG110" i="17028" s="1"/>
  <c r="AH110" i="17028" s="1"/>
  <c r="AI110" i="17028" s="1"/>
  <c r="AJ110" i="17028" s="1"/>
  <c r="AK110" i="17028" s="1"/>
  <c r="AL110" i="17028" s="1"/>
  <c r="AM110" i="17028" s="1"/>
  <c r="AN110" i="17028" s="1"/>
  <c r="AO110" i="17028" s="1"/>
  <c r="AP110" i="17028" s="1"/>
  <c r="F122" i="17028"/>
  <c r="F133" i="17028" s="1"/>
  <c r="C122" i="17028"/>
  <c r="C133" i="17028" s="1"/>
  <c r="I122" i="17028"/>
  <c r="I133" i="17028" s="1"/>
  <c r="K122" i="17028"/>
  <c r="K133" i="17028" s="1"/>
  <c r="V122" i="17028"/>
  <c r="V133" i="17028" s="1"/>
  <c r="P122" i="17028"/>
  <c r="P133" i="17028" s="1"/>
  <c r="U122" i="17028"/>
  <c r="U133" i="17028" s="1"/>
  <c r="L122" i="17028"/>
  <c r="L133" i="17028" s="1"/>
  <c r="M122" i="17028"/>
  <c r="M133" i="17028" s="1"/>
  <c r="AB122" i="17028"/>
  <c r="AB133" i="17028" s="1"/>
  <c r="AI122" i="17028"/>
  <c r="AI133" i="17028" s="1"/>
  <c r="AJ122" i="17028"/>
  <c r="AJ133" i="17028" s="1"/>
  <c r="N122" i="17028"/>
  <c r="N133" i="17028" s="1"/>
  <c r="X122" i="17028"/>
  <c r="X133" i="17028" s="1"/>
  <c r="Z122" i="17028"/>
  <c r="Z133" i="17028" s="1"/>
  <c r="AC122" i="17028"/>
  <c r="AC133" i="17028" s="1"/>
  <c r="AN122" i="17028"/>
  <c r="AN133" i="17028" s="1"/>
  <c r="AO122" i="17028"/>
  <c r="AO133" i="17028" s="1"/>
  <c r="AE122" i="17028"/>
  <c r="AE133" i="17028" s="1"/>
  <c r="AH122" i="17028"/>
  <c r="AH133" i="17028" s="1"/>
  <c r="AK122" i="17028"/>
  <c r="AK133" i="17028" s="1"/>
  <c r="Y128" i="17028"/>
  <c r="Y139" i="17028" s="1"/>
  <c r="G128" i="17028"/>
  <c r="G139" i="17028" s="1"/>
  <c r="L128" i="17028"/>
  <c r="L139" i="17028" s="1"/>
  <c r="N128" i="17028"/>
  <c r="N139" i="17028" s="1"/>
  <c r="AE128" i="17028"/>
  <c r="AE139" i="17028" s="1"/>
  <c r="AG128" i="17028"/>
  <c r="AG139" i="17028" s="1"/>
  <c r="AL128" i="17028"/>
  <c r="AL139" i="17028" s="1"/>
  <c r="AP128" i="17028"/>
  <c r="AP139" i="17028" s="1"/>
  <c r="H116" i="17028"/>
  <c r="I116" i="17028" s="1"/>
  <c r="J116" i="17028" s="1"/>
  <c r="K116" i="17028" s="1"/>
  <c r="L116" i="17028" s="1"/>
  <c r="M116" i="17028" s="1"/>
  <c r="N116" i="17028" s="1"/>
  <c r="O116" i="17028" s="1"/>
  <c r="P116" i="17028" s="1"/>
  <c r="Q116" i="17028" s="1"/>
  <c r="R116" i="17028" s="1"/>
  <c r="S116" i="17028" s="1"/>
  <c r="T116" i="17028" s="1"/>
  <c r="U116" i="17028" s="1"/>
  <c r="V116" i="17028" s="1"/>
  <c r="W116" i="17028" s="1"/>
  <c r="X116" i="17028" s="1"/>
  <c r="Y116" i="17028" s="1"/>
  <c r="Z116" i="17028" s="1"/>
  <c r="AA116" i="17028" s="1"/>
  <c r="AB116" i="17028" s="1"/>
  <c r="AC116" i="17028" s="1"/>
  <c r="AD116" i="17028" s="1"/>
  <c r="AE116" i="17028" s="1"/>
  <c r="AF116" i="17028" s="1"/>
  <c r="AG116" i="17028" s="1"/>
  <c r="AH116" i="17028" s="1"/>
  <c r="AI116" i="17028" s="1"/>
  <c r="AJ116" i="17028" s="1"/>
  <c r="AK116" i="17028" s="1"/>
  <c r="AL116" i="17028" s="1"/>
  <c r="AM116" i="17028" s="1"/>
  <c r="AN116" i="17028" s="1"/>
  <c r="AO116" i="17028" s="1"/>
  <c r="AP116" i="17028" s="1"/>
  <c r="H128" i="17028"/>
  <c r="H139" i="17028" s="1"/>
  <c r="U128" i="17028"/>
  <c r="U139" i="17028" s="1"/>
  <c r="AF128" i="17028"/>
  <c r="AF139" i="17028" s="1"/>
  <c r="AJ128" i="17028"/>
  <c r="AJ139" i="17028" s="1"/>
  <c r="AN128" i="17028"/>
  <c r="AN139" i="17028" s="1"/>
  <c r="AO128" i="17028"/>
  <c r="AO139" i="17028" s="1"/>
  <c r="S128" i="17028"/>
  <c r="S139" i="17028" s="1"/>
  <c r="AD128" i="17028"/>
  <c r="AD139" i="17028" s="1"/>
  <c r="Z128" i="17028"/>
  <c r="Z139" i="17028" s="1"/>
  <c r="AB128" i="17028"/>
  <c r="AB139" i="17028" s="1"/>
  <c r="G112" i="17058"/>
  <c r="F124" i="17058"/>
  <c r="F135" i="17058" s="1"/>
  <c r="G124" i="17058"/>
  <c r="G135" i="17058" s="1"/>
  <c r="H109" i="17052"/>
  <c r="G121" i="17052"/>
  <c r="G132" i="17052" s="1"/>
  <c r="G57" i="17055"/>
  <c r="J145" i="17055" s="1"/>
  <c r="J17" i="17048"/>
  <c r="J17" i="17057"/>
  <c r="J17" i="17054"/>
  <c r="J17" i="17051"/>
  <c r="E116" i="17053"/>
  <c r="D126" i="17058"/>
  <c r="D137" i="17058" s="1"/>
  <c r="F123" i="17059"/>
  <c r="F134" i="17059" s="1"/>
  <c r="E12" i="17051"/>
  <c r="G52" i="17052"/>
  <c r="F145" i="17052" s="1"/>
  <c r="G24" i="17054"/>
  <c r="D114" i="17055"/>
  <c r="E114" i="17055" s="1"/>
  <c r="F114" i="17055" s="1"/>
  <c r="G114" i="17055" s="1"/>
  <c r="H114" i="17055" s="1"/>
  <c r="I114" i="17055" s="1"/>
  <c r="J114" i="17055" s="1"/>
  <c r="K114" i="17055" s="1"/>
  <c r="L114" i="17055" s="1"/>
  <c r="M114" i="17055" s="1"/>
  <c r="N114" i="17055" s="1"/>
  <c r="O114" i="17055" s="1"/>
  <c r="P114" i="17055" s="1"/>
  <c r="Q114" i="17055" s="1"/>
  <c r="R114" i="17055" s="1"/>
  <c r="S114" i="17055" s="1"/>
  <c r="T114" i="17055" s="1"/>
  <c r="U114" i="17055" s="1"/>
  <c r="V114" i="17055" s="1"/>
  <c r="W114" i="17055" s="1"/>
  <c r="X114" i="17055" s="1"/>
  <c r="Y114" i="17055" s="1"/>
  <c r="Z114" i="17055" s="1"/>
  <c r="AA114" i="17055" s="1"/>
  <c r="AB114" i="17055" s="1"/>
  <c r="AC114" i="17055" s="1"/>
  <c r="AD114" i="17055" s="1"/>
  <c r="AE114" i="17055" s="1"/>
  <c r="AF114" i="17055" s="1"/>
  <c r="AG114" i="17055" s="1"/>
  <c r="AH114" i="17055" s="1"/>
  <c r="AI114" i="17055" s="1"/>
  <c r="AJ114" i="17055" s="1"/>
  <c r="AK114" i="17055" s="1"/>
  <c r="AL114" i="17055" s="1"/>
  <c r="AM114" i="17055" s="1"/>
  <c r="AN114" i="17055" s="1"/>
  <c r="AO114" i="17055" s="1"/>
  <c r="AP114" i="17055" s="1"/>
  <c r="F126" i="17055"/>
  <c r="F137" i="17055" s="1"/>
  <c r="C126" i="17055"/>
  <c r="C137" i="17055" s="1"/>
  <c r="G126" i="17055"/>
  <c r="G137" i="17055" s="1"/>
  <c r="E126" i="17055"/>
  <c r="E137" i="17055" s="1"/>
  <c r="K126" i="17055"/>
  <c r="K137" i="17055" s="1"/>
  <c r="R126" i="17055"/>
  <c r="R137" i="17055" s="1"/>
  <c r="H126" i="17055"/>
  <c r="H137" i="17055" s="1"/>
  <c r="N126" i="17055"/>
  <c r="N137" i="17055" s="1"/>
  <c r="P126" i="17055"/>
  <c r="P137" i="17055" s="1"/>
  <c r="L126" i="17055"/>
  <c r="L137" i="17055" s="1"/>
  <c r="Y126" i="17055"/>
  <c r="Y137" i="17055" s="1"/>
  <c r="O126" i="17055"/>
  <c r="O137" i="17055" s="1"/>
  <c r="AI126" i="17055"/>
  <c r="AI137" i="17055" s="1"/>
  <c r="M126" i="17055"/>
  <c r="M137" i="17055" s="1"/>
  <c r="U126" i="17055"/>
  <c r="U137" i="17055" s="1"/>
  <c r="AK126" i="17055"/>
  <c r="AK137" i="17055" s="1"/>
  <c r="Q126" i="17055"/>
  <c r="Q137" i="17055" s="1"/>
  <c r="T126" i="17055"/>
  <c r="T137" i="17055" s="1"/>
  <c r="AL126" i="17055"/>
  <c r="AL137" i="17055" s="1"/>
  <c r="X126" i="17055"/>
  <c r="X137" i="17055" s="1"/>
  <c r="AB126" i="17055"/>
  <c r="AB137" i="17055" s="1"/>
  <c r="AP126" i="17055"/>
  <c r="AP137" i="17055" s="1"/>
  <c r="AA126" i="17055"/>
  <c r="AA137" i="17055" s="1"/>
  <c r="AC126" i="17055"/>
  <c r="AC137" i="17055" s="1"/>
  <c r="AF126" i="17055"/>
  <c r="AF137" i="17055" s="1"/>
  <c r="AH126" i="17055"/>
  <c r="AH137" i="17055" s="1"/>
  <c r="AO126" i="17055"/>
  <c r="AO137" i="17055" s="1"/>
  <c r="Z126" i="17055"/>
  <c r="Z137" i="17055" s="1"/>
  <c r="AG126" i="17055"/>
  <c r="AG137" i="17055" s="1"/>
  <c r="AN126" i="17055"/>
  <c r="AN137" i="17055" s="1"/>
  <c r="F115" i="17053"/>
  <c r="E127" i="17053"/>
  <c r="E138" i="17053" s="1"/>
  <c r="F127" i="17053"/>
  <c r="F138" i="17053" s="1"/>
  <c r="V128" i="17028"/>
  <c r="V139" i="17028" s="1"/>
  <c r="G114" i="17056"/>
  <c r="D123" i="17059"/>
  <c r="D134" i="17059" s="1"/>
  <c r="E127" i="17056"/>
  <c r="E138" i="17056" s="1"/>
  <c r="E110" i="17055"/>
  <c r="E64" i="17048"/>
  <c r="C123" i="17030"/>
  <c r="C134" i="17030" s="1"/>
  <c r="E122" i="17050"/>
  <c r="E133" i="17050" s="1"/>
  <c r="K122" i="17030"/>
  <c r="K133" i="17030" s="1"/>
  <c r="F14" i="17057"/>
  <c r="D68" i="17057" s="1"/>
  <c r="D122" i="17050"/>
  <c r="D133" i="17050" s="1"/>
  <c r="E88" i="17051"/>
  <c r="D114" i="17053"/>
  <c r="E114" i="17053" s="1"/>
  <c r="F114" i="17053" s="1"/>
  <c r="G114" i="17053" s="1"/>
  <c r="H114" i="17053" s="1"/>
  <c r="I114" i="17053" s="1"/>
  <c r="J114" i="17053" s="1"/>
  <c r="K114" i="17053" s="1"/>
  <c r="L114" i="17053" s="1"/>
  <c r="M114" i="17053" s="1"/>
  <c r="N114" i="17053" s="1"/>
  <c r="O114" i="17053" s="1"/>
  <c r="P114" i="17053" s="1"/>
  <c r="Q114" i="17053" s="1"/>
  <c r="R114" i="17053" s="1"/>
  <c r="S114" i="17053" s="1"/>
  <c r="T114" i="17053" s="1"/>
  <c r="U114" i="17053" s="1"/>
  <c r="V114" i="17053" s="1"/>
  <c r="W114" i="17053" s="1"/>
  <c r="X114" i="17053" s="1"/>
  <c r="Y114" i="17053" s="1"/>
  <c r="Z114" i="17053" s="1"/>
  <c r="AA114" i="17053" s="1"/>
  <c r="AB114" i="17053" s="1"/>
  <c r="AC114" i="17053" s="1"/>
  <c r="AD114" i="17053" s="1"/>
  <c r="AE114" i="17053" s="1"/>
  <c r="AF114" i="17053" s="1"/>
  <c r="AG114" i="17053" s="1"/>
  <c r="AH114" i="17053" s="1"/>
  <c r="AI114" i="17053" s="1"/>
  <c r="AJ114" i="17053" s="1"/>
  <c r="AK114" i="17053" s="1"/>
  <c r="AL114" i="17053" s="1"/>
  <c r="AM114" i="17053" s="1"/>
  <c r="AN114" i="17053" s="1"/>
  <c r="AO114" i="17053" s="1"/>
  <c r="AP114" i="17053" s="1"/>
  <c r="F126" i="17053"/>
  <c r="F137" i="17053" s="1"/>
  <c r="E126" i="17053"/>
  <c r="E137" i="17053" s="1"/>
  <c r="H126" i="17053"/>
  <c r="H137" i="17053" s="1"/>
  <c r="C126" i="17053"/>
  <c r="C137" i="17053" s="1"/>
  <c r="I126" i="17053"/>
  <c r="I137" i="17053" s="1"/>
  <c r="J126" i="17053"/>
  <c r="J137" i="17053" s="1"/>
  <c r="S126" i="17053"/>
  <c r="S137" i="17053" s="1"/>
  <c r="G126" i="17053"/>
  <c r="G137" i="17053" s="1"/>
  <c r="K126" i="17053"/>
  <c r="K137" i="17053" s="1"/>
  <c r="P126" i="17053"/>
  <c r="P137" i="17053" s="1"/>
  <c r="R126" i="17053"/>
  <c r="R137" i="17053" s="1"/>
  <c r="U126" i="17053"/>
  <c r="U137" i="17053" s="1"/>
  <c r="W126" i="17053"/>
  <c r="W137" i="17053" s="1"/>
  <c r="Z126" i="17053"/>
  <c r="Z137" i="17053" s="1"/>
  <c r="AD126" i="17053"/>
  <c r="AD137" i="17053" s="1"/>
  <c r="AI126" i="17053"/>
  <c r="AI137" i="17053" s="1"/>
  <c r="AC126" i="17053"/>
  <c r="AC137" i="17053" s="1"/>
  <c r="AG126" i="17053"/>
  <c r="AG137" i="17053" s="1"/>
  <c r="AH126" i="17053"/>
  <c r="AH137" i="17053" s="1"/>
  <c r="AO126" i="17053"/>
  <c r="AO137" i="17053" s="1"/>
  <c r="V126" i="17053"/>
  <c r="V137" i="17053" s="1"/>
  <c r="AA126" i="17053"/>
  <c r="AA137" i="17053" s="1"/>
  <c r="AK126" i="17053"/>
  <c r="AK137" i="17053" s="1"/>
  <c r="AP126" i="17053"/>
  <c r="AP137" i="17053" s="1"/>
  <c r="L126" i="17053"/>
  <c r="L137" i="17053" s="1"/>
  <c r="AE126" i="17053"/>
  <c r="AE137" i="17053" s="1"/>
  <c r="AJ126" i="17053"/>
  <c r="AJ137" i="17053" s="1"/>
  <c r="Y126" i="17053"/>
  <c r="Y137" i="17053" s="1"/>
  <c r="AL126" i="17053"/>
  <c r="AL137" i="17053" s="1"/>
  <c r="M126" i="17053"/>
  <c r="M137" i="17053" s="1"/>
  <c r="AM126" i="17053"/>
  <c r="AM137" i="17053" s="1"/>
  <c r="D116" i="17056"/>
  <c r="E116" i="17056" s="1"/>
  <c r="F116" i="17056" s="1"/>
  <c r="G116" i="17056" s="1"/>
  <c r="H116" i="17056" s="1"/>
  <c r="I116" i="17056" s="1"/>
  <c r="J116" i="17056" s="1"/>
  <c r="K116" i="17056" s="1"/>
  <c r="L116" i="17056" s="1"/>
  <c r="M116" i="17056" s="1"/>
  <c r="N116" i="17056" s="1"/>
  <c r="O116" i="17056" s="1"/>
  <c r="P116" i="17056" s="1"/>
  <c r="Q116" i="17056" s="1"/>
  <c r="R116" i="17056" s="1"/>
  <c r="S116" i="17056" s="1"/>
  <c r="T116" i="17056" s="1"/>
  <c r="U116" i="17056" s="1"/>
  <c r="V116" i="17056" s="1"/>
  <c r="W116" i="17056" s="1"/>
  <c r="X116" i="17056" s="1"/>
  <c r="Y116" i="17056" s="1"/>
  <c r="Z116" i="17056" s="1"/>
  <c r="AA116" i="17056" s="1"/>
  <c r="AB116" i="17056" s="1"/>
  <c r="AC116" i="17056" s="1"/>
  <c r="AD116" i="17056" s="1"/>
  <c r="AE116" i="17056" s="1"/>
  <c r="AF116" i="17056" s="1"/>
  <c r="AG116" i="17056" s="1"/>
  <c r="AH116" i="17056" s="1"/>
  <c r="AI116" i="17056" s="1"/>
  <c r="AJ116" i="17056" s="1"/>
  <c r="AK116" i="17056" s="1"/>
  <c r="AL116" i="17056" s="1"/>
  <c r="AM116" i="17056" s="1"/>
  <c r="AN116" i="17056" s="1"/>
  <c r="AO116" i="17056" s="1"/>
  <c r="AP116" i="17056" s="1"/>
  <c r="C128" i="17056"/>
  <c r="C139" i="17056" s="1"/>
  <c r="E128" i="17056"/>
  <c r="E139" i="17056" s="1"/>
  <c r="F128" i="17056"/>
  <c r="F139" i="17056" s="1"/>
  <c r="I128" i="17056"/>
  <c r="I139" i="17056" s="1"/>
  <c r="M128" i="17056"/>
  <c r="M139" i="17056" s="1"/>
  <c r="P128" i="17056"/>
  <c r="P139" i="17056" s="1"/>
  <c r="T128" i="17056"/>
  <c r="T139" i="17056" s="1"/>
  <c r="D128" i="17056"/>
  <c r="D139" i="17056" s="1"/>
  <c r="G128" i="17056"/>
  <c r="G139" i="17056" s="1"/>
  <c r="J128" i="17056"/>
  <c r="J139" i="17056" s="1"/>
  <c r="O128" i="17056"/>
  <c r="O139" i="17056" s="1"/>
  <c r="Q128" i="17056"/>
  <c r="Q139" i="17056" s="1"/>
  <c r="S128" i="17056"/>
  <c r="S139" i="17056" s="1"/>
  <c r="V128" i="17056"/>
  <c r="V139" i="17056" s="1"/>
  <c r="L128" i="17056"/>
  <c r="L139" i="17056" s="1"/>
  <c r="N128" i="17056"/>
  <c r="N139" i="17056" s="1"/>
  <c r="R128" i="17056"/>
  <c r="R139" i="17056" s="1"/>
  <c r="Y128" i="17056"/>
  <c r="Y139" i="17056" s="1"/>
  <c r="K128" i="17056"/>
  <c r="K139" i="17056" s="1"/>
  <c r="W128" i="17056"/>
  <c r="W139" i="17056" s="1"/>
  <c r="Z128" i="17056"/>
  <c r="Z139" i="17056" s="1"/>
  <c r="AA128" i="17056"/>
  <c r="AA139" i="17056" s="1"/>
  <c r="AD128" i="17056"/>
  <c r="AD139" i="17056" s="1"/>
  <c r="AG128" i="17056"/>
  <c r="AG139" i="17056" s="1"/>
  <c r="AH128" i="17056"/>
  <c r="AH139" i="17056" s="1"/>
  <c r="AI128" i="17056"/>
  <c r="AI139" i="17056" s="1"/>
  <c r="H128" i="17056"/>
  <c r="H139" i="17056" s="1"/>
  <c r="X128" i="17056"/>
  <c r="X139" i="17056" s="1"/>
  <c r="AC128" i="17056"/>
  <c r="AC139" i="17056" s="1"/>
  <c r="AL128" i="17056"/>
  <c r="AL139" i="17056" s="1"/>
  <c r="AN128" i="17056"/>
  <c r="AN139" i="17056" s="1"/>
  <c r="U128" i="17056"/>
  <c r="U139" i="17056" s="1"/>
  <c r="AF128" i="17056"/>
  <c r="AF139" i="17056" s="1"/>
  <c r="AK128" i="17056"/>
  <c r="AK139" i="17056" s="1"/>
  <c r="AP128" i="17056"/>
  <c r="AP139" i="17056" s="1"/>
  <c r="AJ128" i="17056"/>
  <c r="AJ139" i="17056" s="1"/>
  <c r="AM128" i="17056"/>
  <c r="AM139" i="17056" s="1"/>
  <c r="AO128" i="17056"/>
  <c r="AO139" i="17056" s="1"/>
  <c r="AB128" i="17056"/>
  <c r="AB139" i="17056" s="1"/>
  <c r="AE128" i="17056"/>
  <c r="AE139" i="17056" s="1"/>
  <c r="G114" i="17030"/>
  <c r="H114" i="17030" s="1"/>
  <c r="I114" i="17030" s="1"/>
  <c r="J114" i="17030" s="1"/>
  <c r="K114" i="17030" s="1"/>
  <c r="L114" i="17030" s="1"/>
  <c r="M114" i="17030" s="1"/>
  <c r="N114" i="17030" s="1"/>
  <c r="O114" i="17030" s="1"/>
  <c r="P114" i="17030" s="1"/>
  <c r="Q114" i="17030" s="1"/>
  <c r="R114" i="17030" s="1"/>
  <c r="S114" i="17030" s="1"/>
  <c r="T114" i="17030" s="1"/>
  <c r="U114" i="17030" s="1"/>
  <c r="V114" i="17030" s="1"/>
  <c r="W114" i="17030" s="1"/>
  <c r="X114" i="17030" s="1"/>
  <c r="Y114" i="17030" s="1"/>
  <c r="Z114" i="17030" s="1"/>
  <c r="AA114" i="17030" s="1"/>
  <c r="AB114" i="17030" s="1"/>
  <c r="AC114" i="17030" s="1"/>
  <c r="AD114" i="17030" s="1"/>
  <c r="AE114" i="17030" s="1"/>
  <c r="AF114" i="17030" s="1"/>
  <c r="AG114" i="17030" s="1"/>
  <c r="AH114" i="17030" s="1"/>
  <c r="AI114" i="17030" s="1"/>
  <c r="AJ114" i="17030" s="1"/>
  <c r="AK114" i="17030" s="1"/>
  <c r="AL114" i="17030" s="1"/>
  <c r="AM114" i="17030" s="1"/>
  <c r="AN114" i="17030" s="1"/>
  <c r="AO114" i="17030" s="1"/>
  <c r="AP114" i="17030" s="1"/>
  <c r="H126" i="17030"/>
  <c r="H137" i="17030" s="1"/>
  <c r="S126" i="17030"/>
  <c r="S137" i="17030" s="1"/>
  <c r="M126" i="17030"/>
  <c r="M137" i="17030" s="1"/>
  <c r="T126" i="17030"/>
  <c r="T137" i="17030" s="1"/>
  <c r="V126" i="17030"/>
  <c r="V137" i="17030" s="1"/>
  <c r="X126" i="17030"/>
  <c r="X137" i="17030" s="1"/>
  <c r="Y126" i="17030"/>
  <c r="Y137" i="17030" s="1"/>
  <c r="AA126" i="17030"/>
  <c r="AA137" i="17030" s="1"/>
  <c r="G126" i="17030"/>
  <c r="G137" i="17030" s="1"/>
  <c r="I126" i="17030"/>
  <c r="I137" i="17030" s="1"/>
  <c r="P126" i="17030"/>
  <c r="P137" i="17030" s="1"/>
  <c r="O126" i="17030"/>
  <c r="O137" i="17030" s="1"/>
  <c r="W126" i="17030"/>
  <c r="W137" i="17030" s="1"/>
  <c r="AB126" i="17030"/>
  <c r="AB137" i="17030" s="1"/>
  <c r="AD126" i="17030"/>
  <c r="AD137" i="17030" s="1"/>
  <c r="L126" i="17030"/>
  <c r="L137" i="17030" s="1"/>
  <c r="U126" i="17030"/>
  <c r="U137" i="17030" s="1"/>
  <c r="AF126" i="17030"/>
  <c r="AF137" i="17030" s="1"/>
  <c r="AG126" i="17030"/>
  <c r="AG137" i="17030" s="1"/>
  <c r="J126" i="17030"/>
  <c r="J137" i="17030" s="1"/>
  <c r="Z126" i="17030"/>
  <c r="Z137" i="17030" s="1"/>
  <c r="AC126" i="17030"/>
  <c r="AC137" i="17030" s="1"/>
  <c r="AI126" i="17030"/>
  <c r="AI137" i="17030" s="1"/>
  <c r="AM126" i="17030"/>
  <c r="AM137" i="17030" s="1"/>
  <c r="AN126" i="17030"/>
  <c r="AN137" i="17030" s="1"/>
  <c r="AJ126" i="17030"/>
  <c r="AJ137" i="17030" s="1"/>
  <c r="N126" i="17030"/>
  <c r="N137" i="17030" s="1"/>
  <c r="AO126" i="17030"/>
  <c r="AO137" i="17030" s="1"/>
  <c r="Q126" i="17030"/>
  <c r="Q137" i="17030" s="1"/>
  <c r="K126" i="17030"/>
  <c r="K137" i="17030" s="1"/>
  <c r="R126" i="17030"/>
  <c r="R137" i="17030" s="1"/>
  <c r="AE126" i="17030"/>
  <c r="AE137" i="17030" s="1"/>
  <c r="AH126" i="17030"/>
  <c r="AH137" i="17030" s="1"/>
  <c r="AK126" i="17030"/>
  <c r="AK137" i="17030" s="1"/>
  <c r="AL126" i="17030"/>
  <c r="AL137" i="17030" s="1"/>
  <c r="AP126" i="17030"/>
  <c r="AP137" i="17030" s="1"/>
  <c r="F126" i="17030"/>
  <c r="F137" i="17030" s="1"/>
  <c r="F112" i="17055"/>
  <c r="F124" i="17055"/>
  <c r="F135" i="17055" s="1"/>
  <c r="D121" i="17058"/>
  <c r="D132" i="17058" s="1"/>
  <c r="K128" i="17028"/>
  <c r="K139" i="17028" s="1"/>
  <c r="Q128" i="17028"/>
  <c r="Q139" i="17028" s="1"/>
  <c r="F126" i="17056"/>
  <c r="F137" i="17056" s="1"/>
  <c r="AF128" i="17052"/>
  <c r="AF139" i="17052" s="1"/>
  <c r="V128" i="17052"/>
  <c r="V139" i="17052" s="1"/>
  <c r="X128" i="17052"/>
  <c r="X139" i="17052" s="1"/>
  <c r="AP128" i="17052"/>
  <c r="AP139" i="17052" s="1"/>
  <c r="F116" i="17059"/>
  <c r="B27" i="17055"/>
  <c r="B65" i="17055"/>
  <c r="I109" i="17028"/>
  <c r="E122" i="17055"/>
  <c r="E133" i="17055" s="1"/>
  <c r="AB128" i="17052"/>
  <c r="AB139" i="17052" s="1"/>
  <c r="E167" i="2"/>
  <c r="E155" i="2"/>
  <c r="E102" i="2"/>
  <c r="AE128" i="17049"/>
  <c r="AE139" i="17049" s="1"/>
  <c r="Y128" i="17049"/>
  <c r="Y139" i="17049" s="1"/>
  <c r="AL128" i="17049"/>
  <c r="AL139" i="17049" s="1"/>
  <c r="Z128" i="17049"/>
  <c r="Z139" i="17049" s="1"/>
  <c r="AN128" i="17049"/>
  <c r="AN139" i="17049" s="1"/>
  <c r="AE128" i="17030"/>
  <c r="AE139" i="17030" s="1"/>
  <c r="E67" i="17051"/>
  <c r="E52" i="17051"/>
  <c r="D114" i="17049"/>
  <c r="E114" i="17049" s="1"/>
  <c r="F114" i="17049" s="1"/>
  <c r="G114" i="17049" s="1"/>
  <c r="H114" i="17049" s="1"/>
  <c r="I114" i="17049" s="1"/>
  <c r="J114" i="17049" s="1"/>
  <c r="K114" i="17049" s="1"/>
  <c r="L114" i="17049" s="1"/>
  <c r="M114" i="17049" s="1"/>
  <c r="N114" i="17049" s="1"/>
  <c r="O114" i="17049" s="1"/>
  <c r="P114" i="17049" s="1"/>
  <c r="Q114" i="17049" s="1"/>
  <c r="R114" i="17049" s="1"/>
  <c r="S114" i="17049" s="1"/>
  <c r="T114" i="17049" s="1"/>
  <c r="U114" i="17049" s="1"/>
  <c r="V114" i="17049" s="1"/>
  <c r="W114" i="17049" s="1"/>
  <c r="X114" i="17049" s="1"/>
  <c r="Y114" i="17049" s="1"/>
  <c r="Z114" i="17049" s="1"/>
  <c r="AA114" i="17049" s="1"/>
  <c r="AB114" i="17049" s="1"/>
  <c r="AC114" i="17049" s="1"/>
  <c r="AD114" i="17049" s="1"/>
  <c r="AE114" i="17049" s="1"/>
  <c r="AF114" i="17049" s="1"/>
  <c r="AG114" i="17049" s="1"/>
  <c r="AH114" i="17049" s="1"/>
  <c r="AI114" i="17049" s="1"/>
  <c r="AJ114" i="17049" s="1"/>
  <c r="AK114" i="17049" s="1"/>
  <c r="AL114" i="17049" s="1"/>
  <c r="AM114" i="17049" s="1"/>
  <c r="AN114" i="17049" s="1"/>
  <c r="AO114" i="17049" s="1"/>
  <c r="AP114" i="17049" s="1"/>
  <c r="F126" i="17049"/>
  <c r="F137" i="17049" s="1"/>
  <c r="D126" i="17049"/>
  <c r="D137" i="17049" s="1"/>
  <c r="E126" i="17049"/>
  <c r="E137" i="17049" s="1"/>
  <c r="I126" i="17049"/>
  <c r="I137" i="17049" s="1"/>
  <c r="J126" i="17049"/>
  <c r="J137" i="17049" s="1"/>
  <c r="M126" i="17049"/>
  <c r="M137" i="17049" s="1"/>
  <c r="Q126" i="17049"/>
  <c r="Q137" i="17049" s="1"/>
  <c r="S126" i="17049"/>
  <c r="S137" i="17049" s="1"/>
  <c r="T126" i="17049"/>
  <c r="T137" i="17049" s="1"/>
  <c r="V126" i="17049"/>
  <c r="V137" i="17049" s="1"/>
  <c r="X126" i="17049"/>
  <c r="X137" i="17049" s="1"/>
  <c r="Z126" i="17049"/>
  <c r="Z137" i="17049" s="1"/>
  <c r="G126" i="17049"/>
  <c r="G137" i="17049" s="1"/>
  <c r="K126" i="17049"/>
  <c r="K137" i="17049" s="1"/>
  <c r="R126" i="17049"/>
  <c r="R137" i="17049" s="1"/>
  <c r="AA126" i="17049"/>
  <c r="AA137" i="17049" s="1"/>
  <c r="AD126" i="17049"/>
  <c r="AD137" i="17049" s="1"/>
  <c r="AG126" i="17049"/>
  <c r="AG137" i="17049" s="1"/>
  <c r="AE126" i="17049"/>
  <c r="AE137" i="17049" s="1"/>
  <c r="AF126" i="17049"/>
  <c r="AF137" i="17049" s="1"/>
  <c r="AM126" i="17049"/>
  <c r="AM137" i="17049" s="1"/>
  <c r="W126" i="17049"/>
  <c r="W137" i="17049" s="1"/>
  <c r="L126" i="17049"/>
  <c r="L137" i="17049" s="1"/>
  <c r="AJ126" i="17049"/>
  <c r="AJ137" i="17049" s="1"/>
  <c r="AO126" i="17049"/>
  <c r="AO137" i="17049" s="1"/>
  <c r="C126" i="17049"/>
  <c r="C137" i="17049" s="1"/>
  <c r="AI126" i="17049"/>
  <c r="AI137" i="17049" s="1"/>
  <c r="AP126" i="17049"/>
  <c r="AP137" i="17049" s="1"/>
  <c r="AB126" i="17049"/>
  <c r="AB137" i="17049" s="1"/>
  <c r="AN126" i="17049"/>
  <c r="AN137" i="17049" s="1"/>
  <c r="D115" i="17030"/>
  <c r="E115" i="17030" s="1"/>
  <c r="F115" i="17030" s="1"/>
  <c r="G115" i="17030" s="1"/>
  <c r="H115" i="17030" s="1"/>
  <c r="I115" i="17030" s="1"/>
  <c r="J115" i="17030" s="1"/>
  <c r="K115" i="17030" s="1"/>
  <c r="L115" i="17030" s="1"/>
  <c r="M115" i="17030" s="1"/>
  <c r="N115" i="17030" s="1"/>
  <c r="O115" i="17030" s="1"/>
  <c r="P115" i="17030" s="1"/>
  <c r="Q115" i="17030" s="1"/>
  <c r="R115" i="17030" s="1"/>
  <c r="S115" i="17030" s="1"/>
  <c r="T115" i="17030" s="1"/>
  <c r="U115" i="17030" s="1"/>
  <c r="V115" i="17030" s="1"/>
  <c r="W115" i="17030" s="1"/>
  <c r="X115" i="17030" s="1"/>
  <c r="Y115" i="17030" s="1"/>
  <c r="Z115" i="17030" s="1"/>
  <c r="AA115" i="17030" s="1"/>
  <c r="AB115" i="17030" s="1"/>
  <c r="AC115" i="17030" s="1"/>
  <c r="AD115" i="17030" s="1"/>
  <c r="AE115" i="17030" s="1"/>
  <c r="AF115" i="17030" s="1"/>
  <c r="AG115" i="17030" s="1"/>
  <c r="AH115" i="17030" s="1"/>
  <c r="AI115" i="17030" s="1"/>
  <c r="AJ115" i="17030" s="1"/>
  <c r="AK115" i="17030" s="1"/>
  <c r="AL115" i="17030" s="1"/>
  <c r="AM115" i="17030" s="1"/>
  <c r="AN115" i="17030" s="1"/>
  <c r="AO115" i="17030" s="1"/>
  <c r="AP115" i="17030" s="1"/>
  <c r="D127" i="17030"/>
  <c r="D138" i="17030" s="1"/>
  <c r="F127" i="17030"/>
  <c r="F138" i="17030" s="1"/>
  <c r="I127" i="17030"/>
  <c r="I138" i="17030" s="1"/>
  <c r="K127" i="17030"/>
  <c r="K138" i="17030" s="1"/>
  <c r="O127" i="17030"/>
  <c r="O138" i="17030" s="1"/>
  <c r="E127" i="17030"/>
  <c r="E138" i="17030" s="1"/>
  <c r="G127" i="17030"/>
  <c r="G138" i="17030" s="1"/>
  <c r="N127" i="17030"/>
  <c r="N138" i="17030" s="1"/>
  <c r="V127" i="17030"/>
  <c r="V138" i="17030" s="1"/>
  <c r="L127" i="17030"/>
  <c r="L138" i="17030" s="1"/>
  <c r="Y127" i="17030"/>
  <c r="Y138" i="17030" s="1"/>
  <c r="P127" i="17030"/>
  <c r="P138" i="17030" s="1"/>
  <c r="W127" i="17030"/>
  <c r="W138" i="17030" s="1"/>
  <c r="X127" i="17030"/>
  <c r="X138" i="17030" s="1"/>
  <c r="Z127" i="17030"/>
  <c r="Z138" i="17030" s="1"/>
  <c r="AA127" i="17030"/>
  <c r="AA138" i="17030" s="1"/>
  <c r="AC127" i="17030"/>
  <c r="AC138" i="17030" s="1"/>
  <c r="AE127" i="17030"/>
  <c r="AE138" i="17030" s="1"/>
  <c r="AF127" i="17030"/>
  <c r="AF138" i="17030" s="1"/>
  <c r="AG127" i="17030"/>
  <c r="AG138" i="17030" s="1"/>
  <c r="AJ127" i="17030"/>
  <c r="AJ138" i="17030" s="1"/>
  <c r="Q127" i="17030"/>
  <c r="Q138" i="17030" s="1"/>
  <c r="AI127" i="17030"/>
  <c r="AI138" i="17030" s="1"/>
  <c r="AK127" i="17030"/>
  <c r="AK138" i="17030" s="1"/>
  <c r="AL127" i="17030"/>
  <c r="AL138" i="17030" s="1"/>
  <c r="AH127" i="17030"/>
  <c r="AH138" i="17030" s="1"/>
  <c r="AO127" i="17030"/>
  <c r="AO138" i="17030" s="1"/>
  <c r="J127" i="17030"/>
  <c r="J138" i="17030" s="1"/>
  <c r="AB127" i="17030"/>
  <c r="AB138" i="17030" s="1"/>
  <c r="AM127" i="17030"/>
  <c r="AM138" i="17030" s="1"/>
  <c r="AN127" i="17030"/>
  <c r="AN138" i="17030" s="1"/>
  <c r="M127" i="17030"/>
  <c r="M138" i="17030" s="1"/>
  <c r="R127" i="17030"/>
  <c r="R138" i="17030" s="1"/>
  <c r="T127" i="17030"/>
  <c r="T138" i="17030" s="1"/>
  <c r="AP127" i="17030"/>
  <c r="AP138" i="17030" s="1"/>
  <c r="H127" i="17030"/>
  <c r="H138" i="17030" s="1"/>
  <c r="S127" i="17030"/>
  <c r="S138" i="17030" s="1"/>
  <c r="U127" i="17030"/>
  <c r="U138" i="17030" s="1"/>
  <c r="AD127" i="17030"/>
  <c r="AD138" i="17030" s="1"/>
  <c r="F115" i="17050"/>
  <c r="G115" i="17050" s="1"/>
  <c r="H115" i="17050" s="1"/>
  <c r="I115" i="17050" s="1"/>
  <c r="J115" i="17050" s="1"/>
  <c r="K115" i="17050" s="1"/>
  <c r="L115" i="17050" s="1"/>
  <c r="M115" i="17050" s="1"/>
  <c r="N115" i="17050" s="1"/>
  <c r="O115" i="17050" s="1"/>
  <c r="P115" i="17050" s="1"/>
  <c r="Q115" i="17050" s="1"/>
  <c r="R115" i="17050" s="1"/>
  <c r="S115" i="17050" s="1"/>
  <c r="T115" i="17050" s="1"/>
  <c r="U115" i="17050" s="1"/>
  <c r="V115" i="17050" s="1"/>
  <c r="W115" i="17050" s="1"/>
  <c r="X115" i="17050" s="1"/>
  <c r="Y115" i="17050" s="1"/>
  <c r="Z115" i="17050" s="1"/>
  <c r="AA115" i="17050" s="1"/>
  <c r="AB115" i="17050" s="1"/>
  <c r="AC115" i="17050" s="1"/>
  <c r="AD115" i="17050" s="1"/>
  <c r="AE115" i="17050" s="1"/>
  <c r="AF115" i="17050" s="1"/>
  <c r="AG115" i="17050" s="1"/>
  <c r="AH115" i="17050" s="1"/>
  <c r="AI115" i="17050" s="1"/>
  <c r="AJ115" i="17050" s="1"/>
  <c r="AK115" i="17050" s="1"/>
  <c r="AL115" i="17050" s="1"/>
  <c r="AM115" i="17050" s="1"/>
  <c r="AN115" i="17050" s="1"/>
  <c r="AO115" i="17050" s="1"/>
  <c r="AP115" i="17050" s="1"/>
  <c r="E127" i="17050"/>
  <c r="E138" i="17050" s="1"/>
  <c r="J127" i="17050"/>
  <c r="J138" i="17050" s="1"/>
  <c r="L127" i="17050"/>
  <c r="L138" i="17050" s="1"/>
  <c r="G127" i="17050"/>
  <c r="G138" i="17050" s="1"/>
  <c r="K127" i="17050"/>
  <c r="K138" i="17050" s="1"/>
  <c r="Q127" i="17050"/>
  <c r="Q138" i="17050" s="1"/>
  <c r="I127" i="17050"/>
  <c r="I138" i="17050" s="1"/>
  <c r="M127" i="17050"/>
  <c r="M138" i="17050" s="1"/>
  <c r="V127" i="17050"/>
  <c r="V138" i="17050" s="1"/>
  <c r="S127" i="17050"/>
  <c r="S138" i="17050" s="1"/>
  <c r="T127" i="17050"/>
  <c r="T138" i="17050" s="1"/>
  <c r="W127" i="17050"/>
  <c r="W138" i="17050" s="1"/>
  <c r="X127" i="17050"/>
  <c r="X138" i="17050" s="1"/>
  <c r="AB127" i="17050"/>
  <c r="AB138" i="17050" s="1"/>
  <c r="AJ127" i="17050"/>
  <c r="AJ138" i="17050" s="1"/>
  <c r="U127" i="17050"/>
  <c r="U138" i="17050" s="1"/>
  <c r="Z127" i="17050"/>
  <c r="Z138" i="17050" s="1"/>
  <c r="AC127" i="17050"/>
  <c r="AC138" i="17050" s="1"/>
  <c r="AF127" i="17050"/>
  <c r="AF138" i="17050" s="1"/>
  <c r="AI127" i="17050"/>
  <c r="AI138" i="17050" s="1"/>
  <c r="AM127" i="17050"/>
  <c r="AM138" i="17050" s="1"/>
  <c r="P127" i="17050"/>
  <c r="P138" i="17050" s="1"/>
  <c r="AG127" i="17050"/>
  <c r="AG138" i="17050" s="1"/>
  <c r="AH127" i="17050"/>
  <c r="AH138" i="17050" s="1"/>
  <c r="AK127" i="17050"/>
  <c r="AK138" i="17050" s="1"/>
  <c r="R127" i="17050"/>
  <c r="R138" i="17050" s="1"/>
  <c r="Y127" i="17050"/>
  <c r="Y138" i="17050" s="1"/>
  <c r="AD127" i="17050"/>
  <c r="AD138" i="17050" s="1"/>
  <c r="AE127" i="17050"/>
  <c r="AE138" i="17050" s="1"/>
  <c r="AO127" i="17050"/>
  <c r="AO138" i="17050" s="1"/>
  <c r="N127" i="17050"/>
  <c r="N138" i="17050" s="1"/>
  <c r="O127" i="17050"/>
  <c r="O138" i="17050" s="1"/>
  <c r="AA127" i="17050"/>
  <c r="AA138" i="17050" s="1"/>
  <c r="AN127" i="17050"/>
  <c r="AN138" i="17050" s="1"/>
  <c r="AP127" i="17050"/>
  <c r="AP138" i="17050" s="1"/>
  <c r="H127" i="17050"/>
  <c r="H138" i="17050" s="1"/>
  <c r="AL127" i="17050"/>
  <c r="AL138" i="17050" s="1"/>
  <c r="D110" i="17052"/>
  <c r="E110" i="17052" s="1"/>
  <c r="F110" i="17052" s="1"/>
  <c r="G110" i="17052" s="1"/>
  <c r="H110" i="17052" s="1"/>
  <c r="I110" i="17052" s="1"/>
  <c r="J110" i="17052" s="1"/>
  <c r="K110" i="17052" s="1"/>
  <c r="L110" i="17052" s="1"/>
  <c r="M110" i="17052" s="1"/>
  <c r="N110" i="17052" s="1"/>
  <c r="O110" i="17052" s="1"/>
  <c r="P110" i="17052" s="1"/>
  <c r="Q110" i="17052" s="1"/>
  <c r="R110" i="17052" s="1"/>
  <c r="S110" i="17052" s="1"/>
  <c r="T110" i="17052" s="1"/>
  <c r="U110" i="17052" s="1"/>
  <c r="V110" i="17052" s="1"/>
  <c r="W110" i="17052" s="1"/>
  <c r="X110" i="17052" s="1"/>
  <c r="Y110" i="17052" s="1"/>
  <c r="Z110" i="17052" s="1"/>
  <c r="AA110" i="17052" s="1"/>
  <c r="AB110" i="17052" s="1"/>
  <c r="AC110" i="17052" s="1"/>
  <c r="AD110" i="17052" s="1"/>
  <c r="AE110" i="17052" s="1"/>
  <c r="AF110" i="17052" s="1"/>
  <c r="AG110" i="17052" s="1"/>
  <c r="AH110" i="17052" s="1"/>
  <c r="AI110" i="17052" s="1"/>
  <c r="AJ110" i="17052" s="1"/>
  <c r="AK110" i="17052" s="1"/>
  <c r="AL110" i="17052" s="1"/>
  <c r="AM110" i="17052" s="1"/>
  <c r="AN110" i="17052" s="1"/>
  <c r="AO110" i="17052" s="1"/>
  <c r="AP110" i="17052" s="1"/>
  <c r="P128" i="17028"/>
  <c r="P139" i="17028" s="1"/>
  <c r="E114" i="17058"/>
  <c r="E12" i="17048"/>
  <c r="G52" i="17055"/>
  <c r="F145" i="17055" s="1"/>
  <c r="E128" i="17053"/>
  <c r="E139" i="17053" s="1"/>
  <c r="F36" i="2"/>
  <c r="F97" i="2" s="1"/>
  <c r="F59" i="2"/>
  <c r="G38" i="2"/>
  <c r="G59" i="2" s="1"/>
  <c r="F34" i="17051"/>
  <c r="F35" i="17051" s="1"/>
  <c r="F44" i="17051" s="1"/>
  <c r="G57" i="17052"/>
  <c r="J145" i="17052" s="1"/>
  <c r="G57" i="17053"/>
  <c r="J145" i="17053" s="1"/>
  <c r="F124" i="17049"/>
  <c r="F135" i="17049" s="1"/>
  <c r="L124" i="17049"/>
  <c r="L135" i="17049" s="1"/>
  <c r="N124" i="17049"/>
  <c r="N135" i="17049" s="1"/>
  <c r="W124" i="17049"/>
  <c r="W135" i="17049" s="1"/>
  <c r="H124" i="17049"/>
  <c r="H135" i="17049" s="1"/>
  <c r="R124" i="17049"/>
  <c r="R135" i="17049" s="1"/>
  <c r="V124" i="17049"/>
  <c r="V135" i="17049" s="1"/>
  <c r="T124" i="17049"/>
  <c r="T135" i="17049" s="1"/>
  <c r="AD124" i="17049"/>
  <c r="AD135" i="17049" s="1"/>
  <c r="Y124" i="17049"/>
  <c r="Y135" i="17049" s="1"/>
  <c r="AF124" i="17049"/>
  <c r="AF135" i="17049" s="1"/>
  <c r="AN124" i="17049"/>
  <c r="AN135" i="17049" s="1"/>
  <c r="M124" i="17049"/>
  <c r="M135" i="17049" s="1"/>
  <c r="AL124" i="17049"/>
  <c r="AL135" i="17049" s="1"/>
  <c r="AP124" i="17049"/>
  <c r="AP135" i="17049" s="1"/>
  <c r="AE124" i="17049"/>
  <c r="AE135" i="17049" s="1"/>
  <c r="AG124" i="17049"/>
  <c r="AG135" i="17049" s="1"/>
  <c r="AC124" i="17049"/>
  <c r="AC135" i="17049" s="1"/>
  <c r="AI124" i="17049"/>
  <c r="AI135" i="17049" s="1"/>
  <c r="G112" i="17049"/>
  <c r="H112" i="17049" s="1"/>
  <c r="I112" i="17049" s="1"/>
  <c r="J112" i="17049" s="1"/>
  <c r="K112" i="17049" s="1"/>
  <c r="L112" i="17049" s="1"/>
  <c r="M112" i="17049" s="1"/>
  <c r="N112" i="17049" s="1"/>
  <c r="O112" i="17049" s="1"/>
  <c r="P112" i="17049" s="1"/>
  <c r="Q112" i="17049" s="1"/>
  <c r="R112" i="17049" s="1"/>
  <c r="S112" i="17049" s="1"/>
  <c r="T112" i="17049" s="1"/>
  <c r="U112" i="17049" s="1"/>
  <c r="V112" i="17049" s="1"/>
  <c r="W112" i="17049" s="1"/>
  <c r="X112" i="17049" s="1"/>
  <c r="Y112" i="17049" s="1"/>
  <c r="Z112" i="17049" s="1"/>
  <c r="AA112" i="17049" s="1"/>
  <c r="AB112" i="17049" s="1"/>
  <c r="AC112" i="17049" s="1"/>
  <c r="AD112" i="17049" s="1"/>
  <c r="AE112" i="17049" s="1"/>
  <c r="AF112" i="17049" s="1"/>
  <c r="AG112" i="17049" s="1"/>
  <c r="AH112" i="17049" s="1"/>
  <c r="AI112" i="17049" s="1"/>
  <c r="AJ112" i="17049" s="1"/>
  <c r="AK112" i="17049" s="1"/>
  <c r="AL112" i="17049" s="1"/>
  <c r="AM112" i="17049" s="1"/>
  <c r="AN112" i="17049" s="1"/>
  <c r="AO112" i="17049" s="1"/>
  <c r="AP112" i="17049" s="1"/>
  <c r="F115" i="17056"/>
  <c r="F127" i="17056"/>
  <c r="F138" i="17056" s="1"/>
  <c r="O128" i="17028"/>
  <c r="O139" i="17028" s="1"/>
  <c r="E115" i="17059"/>
  <c r="C108" i="17055"/>
  <c r="E44" i="17062"/>
  <c r="G52" i="17058"/>
  <c r="F145" i="17058" s="1"/>
  <c r="G52" i="17028"/>
  <c r="F145" i="17028" s="1"/>
  <c r="L14" i="17051"/>
  <c r="F34" i="2"/>
  <c r="F35" i="2" s="1"/>
  <c r="D128" i="17058"/>
  <c r="D139" i="17058" s="1"/>
  <c r="J128" i="17058"/>
  <c r="J139" i="17058" s="1"/>
  <c r="I128" i="17058"/>
  <c r="I139" i="17058" s="1"/>
  <c r="S128" i="17058"/>
  <c r="S139" i="17058" s="1"/>
  <c r="U128" i="17058"/>
  <c r="U139" i="17058" s="1"/>
  <c r="E116" i="17058"/>
  <c r="F116" i="17058" s="1"/>
  <c r="G116" i="17058" s="1"/>
  <c r="H116" i="17058" s="1"/>
  <c r="I116" i="17058" s="1"/>
  <c r="J116" i="17058" s="1"/>
  <c r="K116" i="17058" s="1"/>
  <c r="L116" i="17058" s="1"/>
  <c r="M116" i="17058" s="1"/>
  <c r="N116" i="17058" s="1"/>
  <c r="O116" i="17058" s="1"/>
  <c r="P116" i="17058" s="1"/>
  <c r="Q116" i="17058" s="1"/>
  <c r="R116" i="17058" s="1"/>
  <c r="S116" i="17058" s="1"/>
  <c r="T116" i="17058" s="1"/>
  <c r="U116" i="17058" s="1"/>
  <c r="V116" i="17058" s="1"/>
  <c r="W116" i="17058" s="1"/>
  <c r="X116" i="17058" s="1"/>
  <c r="Y116" i="17058" s="1"/>
  <c r="Z116" i="17058" s="1"/>
  <c r="AA116" i="17058" s="1"/>
  <c r="AB116" i="17058" s="1"/>
  <c r="AC116" i="17058" s="1"/>
  <c r="AD116" i="17058" s="1"/>
  <c r="AE116" i="17058" s="1"/>
  <c r="AF116" i="17058" s="1"/>
  <c r="AG116" i="17058" s="1"/>
  <c r="AH116" i="17058" s="1"/>
  <c r="AI116" i="17058" s="1"/>
  <c r="AJ116" i="17058" s="1"/>
  <c r="AK116" i="17058" s="1"/>
  <c r="AL116" i="17058" s="1"/>
  <c r="AM116" i="17058" s="1"/>
  <c r="AN116" i="17058" s="1"/>
  <c r="AO116" i="17058" s="1"/>
  <c r="AP116" i="17058" s="1"/>
  <c r="M128" i="17058"/>
  <c r="M139" i="17058" s="1"/>
  <c r="Q128" i="17058"/>
  <c r="Q139" i="17058" s="1"/>
  <c r="T128" i="17058"/>
  <c r="T139" i="17058" s="1"/>
  <c r="V128" i="17058"/>
  <c r="V139" i="17058" s="1"/>
  <c r="W128" i="17058"/>
  <c r="W139" i="17058" s="1"/>
  <c r="AA128" i="17058"/>
  <c r="AA139" i="17058" s="1"/>
  <c r="L128" i="17058"/>
  <c r="L139" i="17058" s="1"/>
  <c r="Z128" i="17058"/>
  <c r="Z139" i="17058" s="1"/>
  <c r="AG128" i="17058"/>
  <c r="AG139" i="17058" s="1"/>
  <c r="N128" i="17058"/>
  <c r="N139" i="17058" s="1"/>
  <c r="X128" i="17058"/>
  <c r="X139" i="17058" s="1"/>
  <c r="AD128" i="17058"/>
  <c r="AD139" i="17058" s="1"/>
  <c r="AF128" i="17058"/>
  <c r="AF139" i="17058" s="1"/>
  <c r="AI128" i="17058"/>
  <c r="AI139" i="17058" s="1"/>
  <c r="AM128" i="17058"/>
  <c r="AM139" i="17058" s="1"/>
  <c r="Y128" i="17058"/>
  <c r="Y139" i="17058" s="1"/>
  <c r="AC128" i="17058"/>
  <c r="AC139" i="17058" s="1"/>
  <c r="AK128" i="17058"/>
  <c r="AK139" i="17058" s="1"/>
  <c r="AP128" i="17058"/>
  <c r="AP139" i="17058" s="1"/>
  <c r="AB128" i="17058"/>
  <c r="AB139" i="17058" s="1"/>
  <c r="AO128" i="17058"/>
  <c r="AO139" i="17058" s="1"/>
  <c r="AH128" i="17058"/>
  <c r="AH139" i="17058" s="1"/>
  <c r="C127" i="17030"/>
  <c r="C138" i="17030" s="1"/>
  <c r="D116" i="17050"/>
  <c r="C128" i="17050"/>
  <c r="C139" i="17050" s="1"/>
  <c r="D128" i="17050"/>
  <c r="D139" i="17050" s="1"/>
  <c r="F127" i="17050"/>
  <c r="F138" i="17050" s="1"/>
  <c r="G126" i="17050"/>
  <c r="G137" i="17050" s="1"/>
  <c r="N126" i="17050"/>
  <c r="N137" i="17050" s="1"/>
  <c r="T126" i="17050"/>
  <c r="T137" i="17050" s="1"/>
  <c r="Y126" i="17050"/>
  <c r="Y137" i="17050" s="1"/>
  <c r="AI126" i="17050"/>
  <c r="AI137" i="17050" s="1"/>
  <c r="AL126" i="17050"/>
  <c r="AL137" i="17050" s="1"/>
  <c r="F114" i="17050"/>
  <c r="G114" i="17050" s="1"/>
  <c r="H114" i="17050" s="1"/>
  <c r="I114" i="17050" s="1"/>
  <c r="J114" i="17050" s="1"/>
  <c r="K114" i="17050" s="1"/>
  <c r="L114" i="17050" s="1"/>
  <c r="M114" i="17050" s="1"/>
  <c r="N114" i="17050" s="1"/>
  <c r="O114" i="17050" s="1"/>
  <c r="P114" i="17050" s="1"/>
  <c r="Q114" i="17050" s="1"/>
  <c r="R114" i="17050" s="1"/>
  <c r="S114" i="17050" s="1"/>
  <c r="T114" i="17050" s="1"/>
  <c r="U114" i="17050" s="1"/>
  <c r="V114" i="17050" s="1"/>
  <c r="W114" i="17050" s="1"/>
  <c r="X114" i="17050" s="1"/>
  <c r="Y114" i="17050" s="1"/>
  <c r="Z114" i="17050" s="1"/>
  <c r="AA114" i="17050" s="1"/>
  <c r="AB114" i="17050" s="1"/>
  <c r="AC114" i="17050" s="1"/>
  <c r="AD114" i="17050" s="1"/>
  <c r="AE114" i="17050" s="1"/>
  <c r="AF114" i="17050" s="1"/>
  <c r="AG114" i="17050" s="1"/>
  <c r="AH114" i="17050" s="1"/>
  <c r="AI114" i="17050" s="1"/>
  <c r="AJ114" i="17050" s="1"/>
  <c r="AK114" i="17050" s="1"/>
  <c r="AL114" i="17050" s="1"/>
  <c r="AM114" i="17050" s="1"/>
  <c r="AN114" i="17050" s="1"/>
  <c r="AO114" i="17050" s="1"/>
  <c r="AP114" i="17050" s="1"/>
  <c r="L126" i="17050"/>
  <c r="L137" i="17050" s="1"/>
  <c r="AG126" i="17050"/>
  <c r="AG137" i="17050" s="1"/>
  <c r="AA126" i="17050"/>
  <c r="AA137" i="17050" s="1"/>
  <c r="C122" i="17052"/>
  <c r="C133" i="17052" s="1"/>
  <c r="H112" i="17052"/>
  <c r="G124" i="17052"/>
  <c r="G135" i="17052" s="1"/>
  <c r="E109" i="17058"/>
  <c r="I116" i="17055"/>
  <c r="K114" i="17028"/>
  <c r="J126" i="17028"/>
  <c r="J137" i="17028" s="1"/>
  <c r="F110" i="17058"/>
  <c r="T128" i="17028"/>
  <c r="T139" i="17028" s="1"/>
  <c r="J128" i="17028"/>
  <c r="J139" i="17028" s="1"/>
  <c r="M128" i="17028"/>
  <c r="M139" i="17028" s="1"/>
  <c r="H109" i="17049"/>
  <c r="G121" i="17049"/>
  <c r="G132" i="17049" s="1"/>
  <c r="AI128" i="17052"/>
  <c r="AI139" i="17052" s="1"/>
  <c r="AE128" i="17052"/>
  <c r="AE139" i="17052" s="1"/>
  <c r="T128" i="17052"/>
  <c r="T139" i="17052" s="1"/>
  <c r="AN128" i="17052"/>
  <c r="AN139" i="17052" s="1"/>
  <c r="AK128" i="17052"/>
  <c r="AK139" i="17052" s="1"/>
  <c r="I114" i="17052"/>
  <c r="AA128" i="17052"/>
  <c r="AA139" i="17052" s="1"/>
  <c r="AO128" i="17052"/>
  <c r="AO139" i="17052" s="1"/>
  <c r="H114" i="17059"/>
  <c r="I110" i="17049"/>
  <c r="D127" i="17059"/>
  <c r="D138" i="17059" s="1"/>
  <c r="D128" i="17053"/>
  <c r="D139" i="17053" s="1"/>
  <c r="D122" i="17055"/>
  <c r="D133" i="17055" s="1"/>
  <c r="AD128" i="17052"/>
  <c r="AD139" i="17052" s="1"/>
  <c r="AC128" i="17049"/>
  <c r="AC139" i="17049" s="1"/>
  <c r="X128" i="17049"/>
  <c r="X139" i="17049" s="1"/>
  <c r="AO128" i="17049"/>
  <c r="AO139" i="17049" s="1"/>
  <c r="Y128" i="17052"/>
  <c r="Y139" i="17052" s="1"/>
  <c r="AB128" i="17030"/>
  <c r="AB139" i="17030" s="1"/>
  <c r="E14" i="2"/>
  <c r="G54" i="17058" s="1"/>
  <c r="F147" i="17058" s="1"/>
  <c r="L150" i="17058" s="1"/>
  <c r="E11" i="17048"/>
  <c r="G51" i="17049"/>
  <c r="F144" i="17049" s="1"/>
  <c r="E11" i="17054"/>
  <c r="E14" i="17054" s="1"/>
  <c r="E69" i="2"/>
  <c r="B31" i="17028" s="1"/>
  <c r="B108" i="17055"/>
  <c r="F112" i="17048"/>
  <c r="F121" i="17048" s="1"/>
  <c r="G124" i="17050"/>
  <c r="G135" i="17050" s="1"/>
  <c r="E103" i="17048"/>
  <c r="E154" i="17048" s="1"/>
  <c r="H124" i="17050"/>
  <c r="H135" i="17050" s="1"/>
  <c r="E122" i="17053"/>
  <c r="E133" i="17053" s="1"/>
  <c r="H38" i="17048"/>
  <c r="G59" i="17048"/>
  <c r="E31" i="17048"/>
  <c r="E155" i="17048"/>
  <c r="E102" i="17048"/>
  <c r="F220" i="17048"/>
  <c r="F154" i="17048"/>
  <c r="C27" i="17055"/>
  <c r="C38" i="17055"/>
  <c r="C65" i="17055"/>
  <c r="D13" i="17055"/>
  <c r="C106" i="17055"/>
  <c r="H38" i="2"/>
  <c r="G39" i="2"/>
  <c r="G60" i="2" s="1"/>
  <c r="B41" i="17050"/>
  <c r="B93" i="17050" s="1"/>
  <c r="E74" i="17048"/>
  <c r="G34" i="2"/>
  <c r="F204" i="2"/>
  <c r="J122" i="17030"/>
  <c r="J133" i="17030" s="1"/>
  <c r="J122" i="17056"/>
  <c r="J133" i="17056" s="1"/>
  <c r="E180" i="17048"/>
  <c r="E182" i="17048" s="1"/>
  <c r="E205" i="17048" s="1"/>
  <c r="B120" i="17030"/>
  <c r="A152" i="17030" s="1"/>
  <c r="B27" i="17056"/>
  <c r="C27" i="17056" s="1"/>
  <c r="D27" i="17056" s="1"/>
  <c r="E27" i="17056" s="1"/>
  <c r="F27" i="17056" s="1"/>
  <c r="G27" i="17056" s="1"/>
  <c r="H27" i="17056" s="1"/>
  <c r="I27" i="17056" s="1"/>
  <c r="J27" i="17056" s="1"/>
  <c r="K27" i="17056" s="1"/>
  <c r="L27" i="17056" s="1"/>
  <c r="M27" i="17056" s="1"/>
  <c r="N27" i="17056" s="1"/>
  <c r="O27" i="17056" s="1"/>
  <c r="P27" i="17056" s="1"/>
  <c r="Q27" i="17056" s="1"/>
  <c r="R27" i="17056" s="1"/>
  <c r="S27" i="17056" s="1"/>
  <c r="T27" i="17056" s="1"/>
  <c r="U27" i="17056" s="1"/>
  <c r="V27" i="17056" s="1"/>
  <c r="W27" i="17056" s="1"/>
  <c r="X27" i="17056" s="1"/>
  <c r="Y27" i="17056" s="1"/>
  <c r="Z27" i="17056" s="1"/>
  <c r="AA27" i="17056" s="1"/>
  <c r="AB27" i="17056" s="1"/>
  <c r="AC27" i="17056" s="1"/>
  <c r="AD27" i="17056" s="1"/>
  <c r="AE27" i="17056" s="1"/>
  <c r="AF27" i="17056" s="1"/>
  <c r="AG27" i="17056" s="1"/>
  <c r="AH27" i="17056" s="1"/>
  <c r="AI27" i="17056" s="1"/>
  <c r="AJ27" i="17056" s="1"/>
  <c r="AK27" i="17056" s="1"/>
  <c r="AL27" i="17056" s="1"/>
  <c r="AM27" i="17056" s="1"/>
  <c r="AN27" i="17056" s="1"/>
  <c r="AO27" i="17056" s="1"/>
  <c r="AP27" i="17056" s="1"/>
  <c r="B38" i="17056"/>
  <c r="C38" i="17056" s="1"/>
  <c r="D38" i="17056" s="1"/>
  <c r="E38" i="17056" s="1"/>
  <c r="F38" i="17056" s="1"/>
  <c r="G38" i="17056" s="1"/>
  <c r="H38" i="17056" s="1"/>
  <c r="I38" i="17056" s="1"/>
  <c r="J38" i="17056" s="1"/>
  <c r="K38" i="17056" s="1"/>
  <c r="L38" i="17056" s="1"/>
  <c r="M38" i="17056" s="1"/>
  <c r="N38" i="17056" s="1"/>
  <c r="O38" i="17056" s="1"/>
  <c r="P38" i="17056" s="1"/>
  <c r="Q38" i="17056" s="1"/>
  <c r="R38" i="17056" s="1"/>
  <c r="S38" i="17056" s="1"/>
  <c r="T38" i="17056" s="1"/>
  <c r="U38" i="17056" s="1"/>
  <c r="V38" i="17056" s="1"/>
  <c r="W38" i="17056" s="1"/>
  <c r="X38" i="17056" s="1"/>
  <c r="Y38" i="17056" s="1"/>
  <c r="Z38" i="17056" s="1"/>
  <c r="AA38" i="17056" s="1"/>
  <c r="AB38" i="17056" s="1"/>
  <c r="AC38" i="17056" s="1"/>
  <c r="AD38" i="17056" s="1"/>
  <c r="AE38" i="17056" s="1"/>
  <c r="AF38" i="17056" s="1"/>
  <c r="AG38" i="17056" s="1"/>
  <c r="AH38" i="17056" s="1"/>
  <c r="AI38" i="17056" s="1"/>
  <c r="AJ38" i="17056" s="1"/>
  <c r="AK38" i="17056" s="1"/>
  <c r="AL38" i="17056" s="1"/>
  <c r="AM38" i="17056" s="1"/>
  <c r="AN38" i="17056" s="1"/>
  <c r="AO38" i="17056" s="1"/>
  <c r="AP38" i="17056" s="1"/>
  <c r="B13" i="17056"/>
  <c r="B65" i="17056"/>
  <c r="C65" i="17056" s="1"/>
  <c r="D65" i="17056" s="1"/>
  <c r="E65" i="17056" s="1"/>
  <c r="F65" i="17056" s="1"/>
  <c r="G65" i="17056" s="1"/>
  <c r="H65" i="17056" s="1"/>
  <c r="I65" i="17056" s="1"/>
  <c r="J65" i="17056" s="1"/>
  <c r="K65" i="17056" s="1"/>
  <c r="L65" i="17056" s="1"/>
  <c r="M65" i="17056" s="1"/>
  <c r="N65" i="17056" s="1"/>
  <c r="O65" i="17056" s="1"/>
  <c r="P65" i="17056" s="1"/>
  <c r="Q65" i="17056" s="1"/>
  <c r="R65" i="17056" s="1"/>
  <c r="S65" i="17056" s="1"/>
  <c r="T65" i="17056" s="1"/>
  <c r="U65" i="17056" s="1"/>
  <c r="V65" i="17056" s="1"/>
  <c r="W65" i="17056" s="1"/>
  <c r="X65" i="17056" s="1"/>
  <c r="Y65" i="17056" s="1"/>
  <c r="Z65" i="17056" s="1"/>
  <c r="AA65" i="17056" s="1"/>
  <c r="AB65" i="17056" s="1"/>
  <c r="AC65" i="17056" s="1"/>
  <c r="AD65" i="17056" s="1"/>
  <c r="AE65" i="17056" s="1"/>
  <c r="AF65" i="17056" s="1"/>
  <c r="AG65" i="17056" s="1"/>
  <c r="AH65" i="17056" s="1"/>
  <c r="AI65" i="17056" s="1"/>
  <c r="AJ65" i="17056" s="1"/>
  <c r="AK65" i="17056" s="1"/>
  <c r="AL65" i="17056" s="1"/>
  <c r="AM65" i="17056" s="1"/>
  <c r="AN65" i="17056" s="1"/>
  <c r="AO65" i="17056" s="1"/>
  <c r="AP65" i="17056" s="1"/>
  <c r="B106" i="17056"/>
  <c r="C106" i="17056" s="1"/>
  <c r="D106" i="17056" s="1"/>
  <c r="E106" i="17056" s="1"/>
  <c r="F106" i="17056" s="1"/>
  <c r="G106" i="17056" s="1"/>
  <c r="H106" i="17056" s="1"/>
  <c r="I106" i="17056" s="1"/>
  <c r="J106" i="17056" s="1"/>
  <c r="K106" i="17056" s="1"/>
  <c r="L106" i="17056" s="1"/>
  <c r="M106" i="17056" s="1"/>
  <c r="N106" i="17056" s="1"/>
  <c r="O106" i="17056" s="1"/>
  <c r="P106" i="17056" s="1"/>
  <c r="Q106" i="17056" s="1"/>
  <c r="R106" i="17056" s="1"/>
  <c r="S106" i="17056" s="1"/>
  <c r="T106" i="17056" s="1"/>
  <c r="U106" i="17056" s="1"/>
  <c r="V106" i="17056" s="1"/>
  <c r="W106" i="17056" s="1"/>
  <c r="X106" i="17056" s="1"/>
  <c r="Y106" i="17056" s="1"/>
  <c r="Z106" i="17056" s="1"/>
  <c r="AA106" i="17056" s="1"/>
  <c r="AB106" i="17056" s="1"/>
  <c r="AC106" i="17056" s="1"/>
  <c r="AD106" i="17056" s="1"/>
  <c r="AE106" i="17056" s="1"/>
  <c r="AF106" i="17056" s="1"/>
  <c r="AG106" i="17056" s="1"/>
  <c r="AH106" i="17056" s="1"/>
  <c r="AI106" i="17056" s="1"/>
  <c r="AJ106" i="17056" s="1"/>
  <c r="AK106" i="17056" s="1"/>
  <c r="AL106" i="17056" s="1"/>
  <c r="AM106" i="17056" s="1"/>
  <c r="AN106" i="17056" s="1"/>
  <c r="AO106" i="17056" s="1"/>
  <c r="AP106" i="17056" s="1"/>
  <c r="G122" i="17056"/>
  <c r="G133" i="17056" s="1"/>
  <c r="F123" i="17050"/>
  <c r="F134" i="17050" s="1"/>
  <c r="H122" i="17030"/>
  <c r="H133" i="17030" s="1"/>
  <c r="H122" i="17056"/>
  <c r="H133" i="17056" s="1"/>
  <c r="M122" i="17030"/>
  <c r="M133" i="17030" s="1"/>
  <c r="N110" i="17030"/>
  <c r="B41" i="17049"/>
  <c r="B93" i="17049" s="1"/>
  <c r="E69" i="17048"/>
  <c r="B31" i="17049" s="1"/>
  <c r="G36" i="2"/>
  <c r="G97" i="2" s="1"/>
  <c r="E168" i="17048"/>
  <c r="E170" i="17048" s="1"/>
  <c r="E196" i="17048" s="1"/>
  <c r="E123" i="17056"/>
  <c r="E134" i="17056" s="1"/>
  <c r="E74" i="2"/>
  <c r="E97" i="2"/>
  <c r="F125" i="2" s="1"/>
  <c r="B41" i="17028"/>
  <c r="B93" i="17028" s="1"/>
  <c r="E79" i="2"/>
  <c r="B33" i="17030" s="1"/>
  <c r="E84" i="2"/>
  <c r="B35" i="17028" s="1"/>
  <c r="B87" i="17028" s="1"/>
  <c r="E64" i="2"/>
  <c r="B29" i="17030" s="1"/>
  <c r="B109" i="17030" s="1"/>
  <c r="H110" i="17053"/>
  <c r="G122" i="17053"/>
  <c r="G133" i="17053" s="1"/>
  <c r="L122" i="17030"/>
  <c r="L133" i="17030" s="1"/>
  <c r="E235" i="2"/>
  <c r="F204" i="17048"/>
  <c r="F166" i="17048"/>
  <c r="F220" i="2"/>
  <c r="B40" i="17053"/>
  <c r="B92" i="17053" s="1"/>
  <c r="F235" i="17048"/>
  <c r="E204" i="2"/>
  <c r="F178" i="17048"/>
  <c r="F195" i="17048"/>
  <c r="J50" i="17062"/>
  <c r="E21" i="17062"/>
  <c r="H46" i="17048"/>
  <c r="H52" i="17048" s="1"/>
  <c r="H42" i="17048"/>
  <c r="H62" i="17048" s="1"/>
  <c r="B109" i="17053"/>
  <c r="B121" i="17053" s="1"/>
  <c r="B132" i="17053" s="1"/>
  <c r="D78" i="17057"/>
  <c r="D63" i="17057"/>
  <c r="D63" i="17051"/>
  <c r="E63" i="17051" s="1"/>
  <c r="D78" i="17051"/>
  <c r="E78" i="17051" s="1"/>
  <c r="F76" i="17051" s="1"/>
  <c r="D63" i="17048"/>
  <c r="E63" i="17048" s="1"/>
  <c r="F61" i="17048" s="1"/>
  <c r="D78" i="17048"/>
  <c r="E78" i="17048" s="1"/>
  <c r="F76" i="17048" s="1"/>
  <c r="G76" i="17048" s="1"/>
  <c r="D78" i="17054"/>
  <c r="E78" i="17054" s="1"/>
  <c r="F76" i="17054" s="1"/>
  <c r="D63" i="17054"/>
  <c r="E63" i="17054" s="1"/>
  <c r="E224" i="17051"/>
  <c r="B43" i="17053" s="1"/>
  <c r="B95" i="17053" s="1"/>
  <c r="D83" i="17057"/>
  <c r="D73" i="17057"/>
  <c r="F14" i="17048"/>
  <c r="D68" i="17048" s="1"/>
  <c r="E68" i="17048" s="1"/>
  <c r="D83" i="17054"/>
  <c r="E83" i="17054" s="1"/>
  <c r="F81" i="17054" s="1"/>
  <c r="D73" i="17054"/>
  <c r="D68" i="17054"/>
  <c r="F14" i="17051"/>
  <c r="H54" i="17052"/>
  <c r="G147" i="17052" s="1"/>
  <c r="H54" i="17049"/>
  <c r="G147" i="17049" s="1"/>
  <c r="H54" i="17028"/>
  <c r="G147" i="17028" s="1"/>
  <c r="H54" i="17058"/>
  <c r="G147" i="17058" s="1"/>
  <c r="D68" i="2"/>
  <c r="E68" i="2" s="1"/>
  <c r="D83" i="2"/>
  <c r="E83" i="2" s="1"/>
  <c r="F81" i="2" s="1"/>
  <c r="F46" i="17062"/>
  <c r="D73" i="2"/>
  <c r="E73" i="2" s="1"/>
  <c r="F71" i="2" s="1"/>
  <c r="H54" i="17055"/>
  <c r="G147" i="17055" s="1"/>
  <c r="E14" i="17057"/>
  <c r="F52" i="17048"/>
  <c r="G42" i="17048"/>
  <c r="G62" i="17048" s="1"/>
  <c r="F79" i="17048"/>
  <c r="F107" i="17048" s="1"/>
  <c r="G46" i="17048"/>
  <c r="G72" i="17048" s="1"/>
  <c r="B31" i="17052"/>
  <c r="B83" i="17052" s="1"/>
  <c r="G44" i="17048"/>
  <c r="G67" i="17048" s="1"/>
  <c r="G82" i="17048"/>
  <c r="F62" i="17048"/>
  <c r="F88" i="17048" s="1"/>
  <c r="G48" i="17048"/>
  <c r="G77" i="17048" s="1"/>
  <c r="B40" i="17052"/>
  <c r="B92" i="17052" s="1"/>
  <c r="G89" i="17048"/>
  <c r="F89" i="17048"/>
  <c r="G53" i="17030"/>
  <c r="F146" i="17030" s="1"/>
  <c r="G53" i="17050"/>
  <c r="F146" i="17050" s="1"/>
  <c r="G53" i="17056"/>
  <c r="F146" i="17056" s="1"/>
  <c r="K13" i="17057"/>
  <c r="G53" i="17053"/>
  <c r="F146" i="17053" s="1"/>
  <c r="K13" i="17048"/>
  <c r="K13" i="17051"/>
  <c r="G53" i="17059"/>
  <c r="F146" i="17059" s="1"/>
  <c r="K13" i="17054"/>
  <c r="G54" i="17052"/>
  <c r="F147" i="17052" s="1"/>
  <c r="L150" i="17052" s="1"/>
  <c r="F235" i="2"/>
  <c r="G52" i="17030"/>
  <c r="F145" i="17030" s="1"/>
  <c r="K12" i="17051"/>
  <c r="G52" i="17053"/>
  <c r="F145" i="17053" s="1"/>
  <c r="G52" i="17059"/>
  <c r="F145" i="17059" s="1"/>
  <c r="K12" i="17054"/>
  <c r="K14" i="17054" s="1"/>
  <c r="K14" i="2"/>
  <c r="K46" i="17062" s="1"/>
  <c r="G52" i="17050"/>
  <c r="F145" i="17050" s="1"/>
  <c r="K12" i="17048"/>
  <c r="K12" i="17057"/>
  <c r="G52" i="17056"/>
  <c r="F145" i="17056" s="1"/>
  <c r="E14" i="17051"/>
  <c r="E109" i="17051"/>
  <c r="E220" i="2"/>
  <c r="F166" i="2"/>
  <c r="E112" i="17054"/>
  <c r="E121" i="17054" s="1"/>
  <c r="E103" i="17054"/>
  <c r="G112" i="17048"/>
  <c r="G121" i="17048" s="1"/>
  <c r="G103" i="17048"/>
  <c r="B33" i="17052"/>
  <c r="E223" i="17051"/>
  <c r="F97" i="17051"/>
  <c r="F122" i="17051" s="1"/>
  <c r="E225" i="17051"/>
  <c r="B35" i="17052"/>
  <c r="E166" i="2"/>
  <c r="E195" i="2"/>
  <c r="E123" i="17051"/>
  <c r="E125" i="17051"/>
  <c r="E122" i="17051"/>
  <c r="E126" i="17051"/>
  <c r="E124" i="17051"/>
  <c r="E103" i="17051"/>
  <c r="E220" i="17051" s="1"/>
  <c r="E154" i="2"/>
  <c r="E90" i="17051"/>
  <c r="F154" i="2"/>
  <c r="E79" i="17048"/>
  <c r="E105" i="17048"/>
  <c r="E106" i="17048"/>
  <c r="E104" i="17048"/>
  <c r="E84" i="17048"/>
  <c r="F97" i="17048"/>
  <c r="G122" i="17048" s="1"/>
  <c r="E222" i="2"/>
  <c r="E109" i="2"/>
  <c r="E84" i="17054"/>
  <c r="E105" i="17054"/>
  <c r="E79" i="17054"/>
  <c r="E108" i="17054"/>
  <c r="E106" i="17054"/>
  <c r="E104" i="17054"/>
  <c r="E69" i="17054"/>
  <c r="E107" i="17054"/>
  <c r="B41" i="17056"/>
  <c r="B93" i="17056" s="1"/>
  <c r="E64" i="17054"/>
  <c r="E97" i="17054"/>
  <c r="B41" i="17055"/>
  <c r="B93" i="17055" s="1"/>
  <c r="E74" i="17054"/>
  <c r="H68" i="2"/>
  <c r="H63" i="2"/>
  <c r="H78" i="2"/>
  <c r="H73" i="2"/>
  <c r="H83" i="2"/>
  <c r="F186" i="17048"/>
  <c r="F186" i="17054"/>
  <c r="F186" i="17057"/>
  <c r="F186" i="17051"/>
  <c r="G186" i="2"/>
  <c r="F68" i="2"/>
  <c r="J145" i="17059"/>
  <c r="B27" i="17028"/>
  <c r="B106" i="17028"/>
  <c r="N152" i="17028" s="1"/>
  <c r="B65" i="17028"/>
  <c r="B14" i="17028"/>
  <c r="B28" i="17028" s="1"/>
  <c r="B39" i="17028" s="1"/>
  <c r="B67" i="17028" s="1"/>
  <c r="B80" i="17028" s="1"/>
  <c r="B91" i="17028" s="1"/>
  <c r="B38" i="17028"/>
  <c r="C13" i="17028"/>
  <c r="E222" i="17048"/>
  <c r="I96" i="17048"/>
  <c r="C120" i="17030"/>
  <c r="C108" i="17030"/>
  <c r="H111" i="17059"/>
  <c r="F112" i="17056"/>
  <c r="H67" i="17048"/>
  <c r="C131" i="17055"/>
  <c r="M153" i="17055" s="1"/>
  <c r="A153" i="17055"/>
  <c r="C13" i="17052"/>
  <c r="B27" i="17052"/>
  <c r="B65" i="17052"/>
  <c r="B38" i="17052"/>
  <c r="B14" i="17052"/>
  <c r="B28" i="17052" s="1"/>
  <c r="B39" i="17052" s="1"/>
  <c r="B67" i="17052" s="1"/>
  <c r="B80" i="17052" s="1"/>
  <c r="B91" i="17052" s="1"/>
  <c r="B106" i="17052"/>
  <c r="J145" i="17058"/>
  <c r="F167" i="17051"/>
  <c r="F102" i="17051"/>
  <c r="F155" i="17051"/>
  <c r="B29" i="17050"/>
  <c r="E221" i="17048"/>
  <c r="E155" i="17054"/>
  <c r="E167" i="17054"/>
  <c r="E68" i="17054"/>
  <c r="F66" i="17054" s="1"/>
  <c r="E73" i="17054"/>
  <c r="F71" i="17054" s="1"/>
  <c r="E102" i="17054"/>
  <c r="F204" i="17051"/>
  <c r="F178" i="17051"/>
  <c r="F220" i="17051"/>
  <c r="F166" i="17051"/>
  <c r="F154" i="17051"/>
  <c r="F235" i="17051"/>
  <c r="F195" i="17051"/>
  <c r="B113" i="17053"/>
  <c r="B85" i="17053"/>
  <c r="B89" i="17053" s="1"/>
  <c r="G68" i="2"/>
  <c r="G83" i="2"/>
  <c r="G73" i="2"/>
  <c r="G167" i="2"/>
  <c r="G155" i="2"/>
  <c r="G102" i="2"/>
  <c r="G63" i="2"/>
  <c r="G78" i="2"/>
  <c r="G123" i="17059"/>
  <c r="G134" i="17059" s="1"/>
  <c r="G110" i="17050"/>
  <c r="G122" i="17050" s="1"/>
  <c r="G133" i="17050" s="1"/>
  <c r="D14" i="17030"/>
  <c r="D28" i="17030" s="1"/>
  <c r="D39" i="17030" s="1"/>
  <c r="D67" i="17030" s="1"/>
  <c r="D80" i="17030" s="1"/>
  <c r="D91" i="17030" s="1"/>
  <c r="E13" i="17030"/>
  <c r="G96" i="2"/>
  <c r="H82" i="17048"/>
  <c r="G111" i="17053"/>
  <c r="G123" i="17053" s="1"/>
  <c r="G134" i="17053" s="1"/>
  <c r="F112" i="17059"/>
  <c r="K110" i="17056"/>
  <c r="B13" i="17058"/>
  <c r="B5" i="17059"/>
  <c r="E155" i="17051"/>
  <c r="E102" i="17051"/>
  <c r="E167" i="17051"/>
  <c r="E223" i="17048"/>
  <c r="B33" i="17049"/>
  <c r="B38" i="17050"/>
  <c r="C38" i="17050" s="1"/>
  <c r="D38" i="17050" s="1"/>
  <c r="E38" i="17050" s="1"/>
  <c r="F38" i="17050" s="1"/>
  <c r="G38" i="17050" s="1"/>
  <c r="H38" i="17050" s="1"/>
  <c r="I38" i="17050" s="1"/>
  <c r="J38" i="17050" s="1"/>
  <c r="K38" i="17050" s="1"/>
  <c r="L38" i="17050" s="1"/>
  <c r="M38" i="17050" s="1"/>
  <c r="N38" i="17050" s="1"/>
  <c r="O38" i="17050" s="1"/>
  <c r="P38" i="17050" s="1"/>
  <c r="Q38" i="17050" s="1"/>
  <c r="R38" i="17050" s="1"/>
  <c r="S38" i="17050" s="1"/>
  <c r="T38" i="17050" s="1"/>
  <c r="U38" i="17050" s="1"/>
  <c r="V38" i="17050" s="1"/>
  <c r="W38" i="17050" s="1"/>
  <c r="X38" i="17050" s="1"/>
  <c r="Y38" i="17050" s="1"/>
  <c r="Z38" i="17050" s="1"/>
  <c r="AA38" i="17050" s="1"/>
  <c r="AB38" i="17050" s="1"/>
  <c r="AC38" i="17050" s="1"/>
  <c r="AD38" i="17050" s="1"/>
  <c r="AE38" i="17050" s="1"/>
  <c r="AF38" i="17050" s="1"/>
  <c r="AG38" i="17050" s="1"/>
  <c r="AH38" i="17050" s="1"/>
  <c r="AI38" i="17050" s="1"/>
  <c r="AJ38" i="17050" s="1"/>
  <c r="AK38" i="17050" s="1"/>
  <c r="AL38" i="17050" s="1"/>
  <c r="AM38" i="17050" s="1"/>
  <c r="AN38" i="17050" s="1"/>
  <c r="AO38" i="17050" s="1"/>
  <c r="AP38" i="17050" s="1"/>
  <c r="B27" i="17050"/>
  <c r="C27" i="17050" s="1"/>
  <c r="D27" i="17050" s="1"/>
  <c r="E27" i="17050" s="1"/>
  <c r="F27" i="17050" s="1"/>
  <c r="G27" i="17050" s="1"/>
  <c r="H27" i="17050" s="1"/>
  <c r="I27" i="17050" s="1"/>
  <c r="J27" i="17050" s="1"/>
  <c r="K27" i="17050" s="1"/>
  <c r="L27" i="17050" s="1"/>
  <c r="M27" i="17050" s="1"/>
  <c r="N27" i="17050" s="1"/>
  <c r="O27" i="17050" s="1"/>
  <c r="P27" i="17050" s="1"/>
  <c r="Q27" i="17050" s="1"/>
  <c r="R27" i="17050" s="1"/>
  <c r="S27" i="17050" s="1"/>
  <c r="T27" i="17050" s="1"/>
  <c r="U27" i="17050" s="1"/>
  <c r="V27" i="17050" s="1"/>
  <c r="W27" i="17050" s="1"/>
  <c r="X27" i="17050" s="1"/>
  <c r="Y27" i="17050" s="1"/>
  <c r="Z27" i="17050" s="1"/>
  <c r="AA27" i="17050" s="1"/>
  <c r="AB27" i="17050" s="1"/>
  <c r="AC27" i="17050" s="1"/>
  <c r="AD27" i="17050" s="1"/>
  <c r="AE27" i="17050" s="1"/>
  <c r="AF27" i="17050" s="1"/>
  <c r="AG27" i="17050" s="1"/>
  <c r="AH27" i="17050" s="1"/>
  <c r="AI27" i="17050" s="1"/>
  <c r="AJ27" i="17050" s="1"/>
  <c r="AK27" i="17050" s="1"/>
  <c r="AL27" i="17050" s="1"/>
  <c r="AM27" i="17050" s="1"/>
  <c r="AN27" i="17050" s="1"/>
  <c r="AO27" i="17050" s="1"/>
  <c r="AP27" i="17050" s="1"/>
  <c r="B106" i="17050"/>
  <c r="C106" i="17050" s="1"/>
  <c r="D106" i="17050" s="1"/>
  <c r="E106" i="17050" s="1"/>
  <c r="F106" i="17050" s="1"/>
  <c r="G106" i="17050" s="1"/>
  <c r="H106" i="17050" s="1"/>
  <c r="I106" i="17050" s="1"/>
  <c r="J106" i="17050" s="1"/>
  <c r="K106" i="17050" s="1"/>
  <c r="L106" i="17050" s="1"/>
  <c r="M106" i="17050" s="1"/>
  <c r="N106" i="17050" s="1"/>
  <c r="O106" i="17050" s="1"/>
  <c r="P106" i="17050" s="1"/>
  <c r="Q106" i="17050" s="1"/>
  <c r="R106" i="17050" s="1"/>
  <c r="S106" i="17050" s="1"/>
  <c r="T106" i="17050" s="1"/>
  <c r="U106" i="17050" s="1"/>
  <c r="V106" i="17050" s="1"/>
  <c r="W106" i="17050" s="1"/>
  <c r="X106" i="17050" s="1"/>
  <c r="Y106" i="17050" s="1"/>
  <c r="Z106" i="17050" s="1"/>
  <c r="AA106" i="17050" s="1"/>
  <c r="AB106" i="17050" s="1"/>
  <c r="AC106" i="17050" s="1"/>
  <c r="AD106" i="17050" s="1"/>
  <c r="AE106" i="17050" s="1"/>
  <c r="AF106" i="17050" s="1"/>
  <c r="AG106" i="17050" s="1"/>
  <c r="AH106" i="17050" s="1"/>
  <c r="AI106" i="17050" s="1"/>
  <c r="AJ106" i="17050" s="1"/>
  <c r="AK106" i="17050" s="1"/>
  <c r="AL106" i="17050" s="1"/>
  <c r="AM106" i="17050" s="1"/>
  <c r="AN106" i="17050" s="1"/>
  <c r="AO106" i="17050" s="1"/>
  <c r="AP106" i="17050" s="1"/>
  <c r="B13" i="17050"/>
  <c r="B65" i="17050"/>
  <c r="C65" i="17050" s="1"/>
  <c r="D65" i="17050" s="1"/>
  <c r="E65" i="17050" s="1"/>
  <c r="F65" i="17050" s="1"/>
  <c r="G65" i="17050" s="1"/>
  <c r="H65" i="17050" s="1"/>
  <c r="I65" i="17050" s="1"/>
  <c r="J65" i="17050" s="1"/>
  <c r="K65" i="17050" s="1"/>
  <c r="L65" i="17050" s="1"/>
  <c r="M65" i="17050" s="1"/>
  <c r="N65" i="17050" s="1"/>
  <c r="O65" i="17050" s="1"/>
  <c r="P65" i="17050" s="1"/>
  <c r="Q65" i="17050" s="1"/>
  <c r="R65" i="17050" s="1"/>
  <c r="S65" i="17050" s="1"/>
  <c r="T65" i="17050" s="1"/>
  <c r="U65" i="17050" s="1"/>
  <c r="V65" i="17050" s="1"/>
  <c r="W65" i="17050" s="1"/>
  <c r="X65" i="17050" s="1"/>
  <c r="Y65" i="17050" s="1"/>
  <c r="Z65" i="17050" s="1"/>
  <c r="AA65" i="17050" s="1"/>
  <c r="AB65" i="17050" s="1"/>
  <c r="AC65" i="17050" s="1"/>
  <c r="AD65" i="17050" s="1"/>
  <c r="AE65" i="17050" s="1"/>
  <c r="AF65" i="17050" s="1"/>
  <c r="AG65" i="17050" s="1"/>
  <c r="AH65" i="17050" s="1"/>
  <c r="AI65" i="17050" s="1"/>
  <c r="AJ65" i="17050" s="1"/>
  <c r="AK65" i="17050" s="1"/>
  <c r="AL65" i="17050" s="1"/>
  <c r="AM65" i="17050" s="1"/>
  <c r="AN65" i="17050" s="1"/>
  <c r="AO65" i="17050" s="1"/>
  <c r="AP65" i="17050" s="1"/>
  <c r="D124" i="17030"/>
  <c r="D135" i="17030" s="1"/>
  <c r="E112" i="17030"/>
  <c r="F112" i="17030" s="1"/>
  <c r="G112" i="17030" s="1"/>
  <c r="H112" i="17030" s="1"/>
  <c r="I112" i="17030" s="1"/>
  <c r="J112" i="17030" s="1"/>
  <c r="K112" i="17030" s="1"/>
  <c r="L112" i="17030" s="1"/>
  <c r="M112" i="17030" s="1"/>
  <c r="N112" i="17030" s="1"/>
  <c r="O112" i="17030" s="1"/>
  <c r="P112" i="17030" s="1"/>
  <c r="Q112" i="17030" s="1"/>
  <c r="R112" i="17030" s="1"/>
  <c r="S112" i="17030" s="1"/>
  <c r="T112" i="17030" s="1"/>
  <c r="U112" i="17030" s="1"/>
  <c r="V112" i="17030" s="1"/>
  <c r="W112" i="17030" s="1"/>
  <c r="X112" i="17030" s="1"/>
  <c r="Y112" i="17030" s="1"/>
  <c r="Z112" i="17030" s="1"/>
  <c r="AA112" i="17030" s="1"/>
  <c r="AB112" i="17030" s="1"/>
  <c r="AC112" i="17030" s="1"/>
  <c r="AD112" i="17030" s="1"/>
  <c r="AE112" i="17030" s="1"/>
  <c r="AF112" i="17030" s="1"/>
  <c r="AG112" i="17030" s="1"/>
  <c r="AH112" i="17030" s="1"/>
  <c r="AI112" i="17030" s="1"/>
  <c r="AJ112" i="17030" s="1"/>
  <c r="AK112" i="17030" s="1"/>
  <c r="AL112" i="17030" s="1"/>
  <c r="AM112" i="17030" s="1"/>
  <c r="AN112" i="17030" s="1"/>
  <c r="AO112" i="17030" s="1"/>
  <c r="AP112" i="17030" s="1"/>
  <c r="H96" i="17048"/>
  <c r="B131" i="17055"/>
  <c r="M152" i="17055" s="1"/>
  <c r="A152" i="17055"/>
  <c r="I111" i="17050"/>
  <c r="J111" i="17050" s="1"/>
  <c r="K111" i="17050" s="1"/>
  <c r="L111" i="17050" s="1"/>
  <c r="M111" i="17050" s="1"/>
  <c r="N111" i="17050" s="1"/>
  <c r="O111" i="17050" s="1"/>
  <c r="P111" i="17050" s="1"/>
  <c r="Q111" i="17050" s="1"/>
  <c r="R111" i="17050" s="1"/>
  <c r="S111" i="17050" s="1"/>
  <c r="T111" i="17050" s="1"/>
  <c r="U111" i="17050" s="1"/>
  <c r="V111" i="17050" s="1"/>
  <c r="W111" i="17050" s="1"/>
  <c r="X111" i="17050" s="1"/>
  <c r="Y111" i="17050" s="1"/>
  <c r="Z111" i="17050" s="1"/>
  <c r="AA111" i="17050" s="1"/>
  <c r="AB111" i="17050" s="1"/>
  <c r="AC111" i="17050" s="1"/>
  <c r="AD111" i="17050" s="1"/>
  <c r="AE111" i="17050" s="1"/>
  <c r="AF111" i="17050" s="1"/>
  <c r="AG111" i="17050" s="1"/>
  <c r="AH111" i="17050" s="1"/>
  <c r="AI111" i="17050" s="1"/>
  <c r="AJ111" i="17050" s="1"/>
  <c r="AK111" i="17050" s="1"/>
  <c r="AL111" i="17050" s="1"/>
  <c r="AM111" i="17050" s="1"/>
  <c r="AN111" i="17050" s="1"/>
  <c r="AO111" i="17050" s="1"/>
  <c r="AP111" i="17050" s="1"/>
  <c r="H123" i="17050"/>
  <c r="H134" i="17050" s="1"/>
  <c r="H111" i="17056"/>
  <c r="I111" i="17056" s="1"/>
  <c r="J111" i="17056" s="1"/>
  <c r="K111" i="17056" s="1"/>
  <c r="L111" i="17056" s="1"/>
  <c r="M111" i="17056" s="1"/>
  <c r="N111" i="17056" s="1"/>
  <c r="O111" i="17056" s="1"/>
  <c r="P111" i="17056" s="1"/>
  <c r="Q111" i="17056" s="1"/>
  <c r="R111" i="17056" s="1"/>
  <c r="S111" i="17056" s="1"/>
  <c r="T111" i="17056" s="1"/>
  <c r="U111" i="17056" s="1"/>
  <c r="V111" i="17056" s="1"/>
  <c r="W111" i="17056" s="1"/>
  <c r="X111" i="17056" s="1"/>
  <c r="Y111" i="17056" s="1"/>
  <c r="Z111" i="17056" s="1"/>
  <c r="AA111" i="17056" s="1"/>
  <c r="AB111" i="17056" s="1"/>
  <c r="AC111" i="17056" s="1"/>
  <c r="AD111" i="17056" s="1"/>
  <c r="AE111" i="17056" s="1"/>
  <c r="AF111" i="17056" s="1"/>
  <c r="AG111" i="17056" s="1"/>
  <c r="AH111" i="17056" s="1"/>
  <c r="AI111" i="17056" s="1"/>
  <c r="AJ111" i="17056" s="1"/>
  <c r="AK111" i="17056" s="1"/>
  <c r="AL111" i="17056" s="1"/>
  <c r="AM111" i="17056" s="1"/>
  <c r="AN111" i="17056" s="1"/>
  <c r="AO111" i="17056" s="1"/>
  <c r="AP111" i="17056" s="1"/>
  <c r="B27" i="17053"/>
  <c r="C27" i="17053" s="1"/>
  <c r="D27" i="17053" s="1"/>
  <c r="E27" i="17053" s="1"/>
  <c r="F27" i="17053" s="1"/>
  <c r="G27" i="17053" s="1"/>
  <c r="H27" i="17053" s="1"/>
  <c r="I27" i="17053" s="1"/>
  <c r="J27" i="17053" s="1"/>
  <c r="K27" i="17053" s="1"/>
  <c r="L27" i="17053" s="1"/>
  <c r="M27" i="17053" s="1"/>
  <c r="N27" i="17053" s="1"/>
  <c r="O27" i="17053" s="1"/>
  <c r="P27" i="17053" s="1"/>
  <c r="Q27" i="17053" s="1"/>
  <c r="R27" i="17053" s="1"/>
  <c r="S27" i="17053" s="1"/>
  <c r="T27" i="17053" s="1"/>
  <c r="U27" i="17053" s="1"/>
  <c r="V27" i="17053" s="1"/>
  <c r="W27" i="17053" s="1"/>
  <c r="X27" i="17053" s="1"/>
  <c r="Y27" i="17053" s="1"/>
  <c r="Z27" i="17053" s="1"/>
  <c r="AA27" i="17053" s="1"/>
  <c r="AB27" i="17053" s="1"/>
  <c r="AC27" i="17053" s="1"/>
  <c r="AD27" i="17053" s="1"/>
  <c r="AE27" i="17053" s="1"/>
  <c r="AF27" i="17053" s="1"/>
  <c r="AG27" i="17053" s="1"/>
  <c r="AH27" i="17053" s="1"/>
  <c r="AI27" i="17053" s="1"/>
  <c r="AJ27" i="17053" s="1"/>
  <c r="AK27" i="17053" s="1"/>
  <c r="AL27" i="17053" s="1"/>
  <c r="AM27" i="17053" s="1"/>
  <c r="AN27" i="17053" s="1"/>
  <c r="AO27" i="17053" s="1"/>
  <c r="AP27" i="17053" s="1"/>
  <c r="B38" i="17053"/>
  <c r="C38" i="17053" s="1"/>
  <c r="D38" i="17053" s="1"/>
  <c r="E38" i="17053" s="1"/>
  <c r="F38" i="17053" s="1"/>
  <c r="G38" i="17053" s="1"/>
  <c r="H38" i="17053" s="1"/>
  <c r="I38" i="17053" s="1"/>
  <c r="J38" i="17053" s="1"/>
  <c r="K38" i="17053" s="1"/>
  <c r="L38" i="17053" s="1"/>
  <c r="M38" i="17053" s="1"/>
  <c r="N38" i="17053" s="1"/>
  <c r="O38" i="17053" s="1"/>
  <c r="P38" i="17053" s="1"/>
  <c r="Q38" i="17053" s="1"/>
  <c r="R38" i="17053" s="1"/>
  <c r="S38" i="17053" s="1"/>
  <c r="T38" i="17053" s="1"/>
  <c r="U38" i="17053" s="1"/>
  <c r="V38" i="17053" s="1"/>
  <c r="W38" i="17053" s="1"/>
  <c r="X38" i="17053" s="1"/>
  <c r="Y38" i="17053" s="1"/>
  <c r="Z38" i="17053" s="1"/>
  <c r="AA38" i="17053" s="1"/>
  <c r="AB38" i="17053" s="1"/>
  <c r="AC38" i="17053" s="1"/>
  <c r="AD38" i="17053" s="1"/>
  <c r="AE38" i="17053" s="1"/>
  <c r="AF38" i="17053" s="1"/>
  <c r="AG38" i="17053" s="1"/>
  <c r="AH38" i="17053" s="1"/>
  <c r="AI38" i="17053" s="1"/>
  <c r="AJ38" i="17053" s="1"/>
  <c r="AK38" i="17053" s="1"/>
  <c r="AL38" i="17053" s="1"/>
  <c r="AM38" i="17053" s="1"/>
  <c r="AN38" i="17053" s="1"/>
  <c r="AO38" i="17053" s="1"/>
  <c r="AP38" i="17053" s="1"/>
  <c r="B106" i="17053"/>
  <c r="C106" i="17053" s="1"/>
  <c r="D106" i="17053" s="1"/>
  <c r="E106" i="17053" s="1"/>
  <c r="F106" i="17053" s="1"/>
  <c r="G106" i="17053" s="1"/>
  <c r="H106" i="17053" s="1"/>
  <c r="I106" i="17053" s="1"/>
  <c r="J106" i="17053" s="1"/>
  <c r="K106" i="17053" s="1"/>
  <c r="L106" i="17053" s="1"/>
  <c r="M106" i="17053" s="1"/>
  <c r="N106" i="17053" s="1"/>
  <c r="O106" i="17053" s="1"/>
  <c r="P106" i="17053" s="1"/>
  <c r="Q106" i="17053" s="1"/>
  <c r="R106" i="17053" s="1"/>
  <c r="S106" i="17053" s="1"/>
  <c r="T106" i="17053" s="1"/>
  <c r="U106" i="17053" s="1"/>
  <c r="V106" i="17053" s="1"/>
  <c r="W106" i="17053" s="1"/>
  <c r="X106" i="17053" s="1"/>
  <c r="Y106" i="17053" s="1"/>
  <c r="Z106" i="17053" s="1"/>
  <c r="AA106" i="17053" s="1"/>
  <c r="AB106" i="17053" s="1"/>
  <c r="AC106" i="17053" s="1"/>
  <c r="AD106" i="17053" s="1"/>
  <c r="AE106" i="17053" s="1"/>
  <c r="AF106" i="17053" s="1"/>
  <c r="AG106" i="17053" s="1"/>
  <c r="AH106" i="17053" s="1"/>
  <c r="AI106" i="17053" s="1"/>
  <c r="AJ106" i="17053" s="1"/>
  <c r="AK106" i="17053" s="1"/>
  <c r="AL106" i="17053" s="1"/>
  <c r="AM106" i="17053" s="1"/>
  <c r="AN106" i="17053" s="1"/>
  <c r="AO106" i="17053" s="1"/>
  <c r="AP106" i="17053" s="1"/>
  <c r="B13" i="17053"/>
  <c r="B65" i="17053"/>
  <c r="C65" i="17053" s="1"/>
  <c r="D65" i="17053" s="1"/>
  <c r="E65" i="17053" s="1"/>
  <c r="F65" i="17053" s="1"/>
  <c r="G65" i="17053" s="1"/>
  <c r="H65" i="17053" s="1"/>
  <c r="I65" i="17053" s="1"/>
  <c r="J65" i="17053" s="1"/>
  <c r="K65" i="17053" s="1"/>
  <c r="L65" i="17053" s="1"/>
  <c r="M65" i="17053" s="1"/>
  <c r="N65" i="17053" s="1"/>
  <c r="O65" i="17053" s="1"/>
  <c r="P65" i="17053" s="1"/>
  <c r="Q65" i="17053" s="1"/>
  <c r="R65" i="17053" s="1"/>
  <c r="S65" i="17053" s="1"/>
  <c r="T65" i="17053" s="1"/>
  <c r="U65" i="17053" s="1"/>
  <c r="V65" i="17053" s="1"/>
  <c r="W65" i="17053" s="1"/>
  <c r="X65" i="17053" s="1"/>
  <c r="Y65" i="17053" s="1"/>
  <c r="Z65" i="17053" s="1"/>
  <c r="AA65" i="17053" s="1"/>
  <c r="AB65" i="17053" s="1"/>
  <c r="AC65" i="17053" s="1"/>
  <c r="AD65" i="17053" s="1"/>
  <c r="AE65" i="17053" s="1"/>
  <c r="AF65" i="17053" s="1"/>
  <c r="AG65" i="17053" s="1"/>
  <c r="AH65" i="17053" s="1"/>
  <c r="AI65" i="17053" s="1"/>
  <c r="AJ65" i="17053" s="1"/>
  <c r="AK65" i="17053" s="1"/>
  <c r="AL65" i="17053" s="1"/>
  <c r="AM65" i="17053" s="1"/>
  <c r="AN65" i="17053" s="1"/>
  <c r="AO65" i="17053" s="1"/>
  <c r="AP65" i="17053" s="1"/>
  <c r="B106" i="17049"/>
  <c r="B27" i="17049"/>
  <c r="B65" i="17049"/>
  <c r="B38" i="17049"/>
  <c r="C13" i="17049"/>
  <c r="B14" i="17049"/>
  <c r="B28" i="17049" s="1"/>
  <c r="B39" i="17049" s="1"/>
  <c r="B67" i="17049" s="1"/>
  <c r="B80" i="17049" s="1"/>
  <c r="B91" i="17049" s="1"/>
  <c r="F48" i="17051"/>
  <c r="F46" i="17051"/>
  <c r="F42" i="17051"/>
  <c r="I110" i="17059"/>
  <c r="I122" i="17059" s="1"/>
  <c r="I133" i="17059" s="1"/>
  <c r="E203" i="17048"/>
  <c r="E219" i="17048" s="1"/>
  <c r="E234" i="17048" s="1"/>
  <c r="G59" i="17051"/>
  <c r="H38" i="17051"/>
  <c r="G39" i="17051"/>
  <c r="G60" i="17051" s="1"/>
  <c r="G36" i="17051"/>
  <c r="G34" i="17051"/>
  <c r="G95" i="17051"/>
  <c r="E126" i="17048"/>
  <c r="E122" i="17048"/>
  <c r="E125" i="17048"/>
  <c r="E123" i="17048"/>
  <c r="E124" i="17048"/>
  <c r="I137" i="17048"/>
  <c r="G38" i="17054"/>
  <c r="F59" i="17054"/>
  <c r="F36" i="17054"/>
  <c r="F39" i="17054"/>
  <c r="F60" i="17054" s="1"/>
  <c r="F34" i="17054"/>
  <c r="F95" i="17054"/>
  <c r="E111" i="17030"/>
  <c r="D123" i="17030"/>
  <c r="D134" i="17030" s="1"/>
  <c r="E235" i="17051"/>
  <c r="I124" i="17050"/>
  <c r="I135" i="17050" s="1"/>
  <c r="J112" i="17050"/>
  <c r="J124" i="17050" s="1"/>
  <c r="J135" i="17050" s="1"/>
  <c r="F122" i="17050"/>
  <c r="F133" i="17050" s="1"/>
  <c r="E124" i="17056"/>
  <c r="E135" i="17056" s="1"/>
  <c r="G123" i="17056"/>
  <c r="G134" i="17056" s="1"/>
  <c r="H96" i="2"/>
  <c r="B37" i="17053"/>
  <c r="H89" i="17048"/>
  <c r="E112" i="17053"/>
  <c r="E124" i="17053" s="1"/>
  <c r="E135" i="17053" s="1"/>
  <c r="F38" i="17057"/>
  <c r="E59" i="17057"/>
  <c r="E39" i="17057"/>
  <c r="E60" i="17057" s="1"/>
  <c r="E36" i="17057"/>
  <c r="I109" i="17049" l="1"/>
  <c r="L114" i="17028"/>
  <c r="F109" i="17058"/>
  <c r="F121" i="17058"/>
  <c r="F132" i="17058" s="1"/>
  <c r="G116" i="17059"/>
  <c r="H116" i="17059" s="1"/>
  <c r="I116" i="17059" s="1"/>
  <c r="J116" i="17059" s="1"/>
  <c r="K116" i="17059" s="1"/>
  <c r="L116" i="17059" s="1"/>
  <c r="M116" i="17059" s="1"/>
  <c r="N116" i="17059" s="1"/>
  <c r="O116" i="17059" s="1"/>
  <c r="P116" i="17059" s="1"/>
  <c r="Q116" i="17059" s="1"/>
  <c r="R116" i="17059" s="1"/>
  <c r="S116" i="17059" s="1"/>
  <c r="T116" i="17059" s="1"/>
  <c r="U116" i="17059" s="1"/>
  <c r="V116" i="17059" s="1"/>
  <c r="W116" i="17059" s="1"/>
  <c r="X116" i="17059" s="1"/>
  <c r="Y116" i="17059" s="1"/>
  <c r="Z116" i="17059" s="1"/>
  <c r="AA116" i="17059" s="1"/>
  <c r="AB116" i="17059" s="1"/>
  <c r="AC116" i="17059" s="1"/>
  <c r="AD116" i="17059" s="1"/>
  <c r="AE116" i="17059" s="1"/>
  <c r="AF116" i="17059" s="1"/>
  <c r="AG116" i="17059" s="1"/>
  <c r="AH116" i="17059" s="1"/>
  <c r="AI116" i="17059" s="1"/>
  <c r="AJ116" i="17059" s="1"/>
  <c r="AK116" i="17059" s="1"/>
  <c r="AL116" i="17059" s="1"/>
  <c r="AM116" i="17059" s="1"/>
  <c r="AN116" i="17059" s="1"/>
  <c r="AO116" i="17059" s="1"/>
  <c r="AP116" i="17059" s="1"/>
  <c r="AP128" i="17059"/>
  <c r="AP139" i="17059" s="1"/>
  <c r="M128" i="17059"/>
  <c r="M139" i="17059" s="1"/>
  <c r="AF128" i="17059"/>
  <c r="AF139" i="17059" s="1"/>
  <c r="AD128" i="17059"/>
  <c r="AD139" i="17059" s="1"/>
  <c r="AK128" i="17059"/>
  <c r="AK139" i="17059" s="1"/>
  <c r="R128" i="17059"/>
  <c r="R139" i="17059" s="1"/>
  <c r="AO128" i="17059"/>
  <c r="AO139" i="17059" s="1"/>
  <c r="AC128" i="17059"/>
  <c r="AC139" i="17059" s="1"/>
  <c r="AI128" i="17059"/>
  <c r="AI139" i="17059" s="1"/>
  <c r="Z128" i="17059"/>
  <c r="Z139" i="17059" s="1"/>
  <c r="S128" i="17059"/>
  <c r="S139" i="17059" s="1"/>
  <c r="W128" i="17059"/>
  <c r="W139" i="17059" s="1"/>
  <c r="Q128" i="17059"/>
  <c r="Q139" i="17059" s="1"/>
  <c r="O128" i="17059"/>
  <c r="O139" i="17059" s="1"/>
  <c r="F128" i="17059"/>
  <c r="F139" i="17059" s="1"/>
  <c r="U128" i="17059"/>
  <c r="U139" i="17059" s="1"/>
  <c r="AB128" i="17059"/>
  <c r="AB139" i="17059" s="1"/>
  <c r="I128" i="17059"/>
  <c r="I139" i="17059" s="1"/>
  <c r="T128" i="17059"/>
  <c r="T139" i="17059" s="1"/>
  <c r="H114" i="17056"/>
  <c r="D122" i="17052"/>
  <c r="D133" i="17052" s="1"/>
  <c r="AP123" i="17056"/>
  <c r="AP134" i="17056" s="1"/>
  <c r="P123" i="17056"/>
  <c r="P134" i="17056" s="1"/>
  <c r="AD123" i="17050"/>
  <c r="AD134" i="17050" s="1"/>
  <c r="E31" i="2"/>
  <c r="H121" i="17049"/>
  <c r="H132" i="17049" s="1"/>
  <c r="J116" i="17055"/>
  <c r="J128" i="17055"/>
  <c r="J139" i="17055" s="1"/>
  <c r="AO126" i="17050"/>
  <c r="AO137" i="17050" s="1"/>
  <c r="AE126" i="17050"/>
  <c r="AE137" i="17050" s="1"/>
  <c r="AD126" i="17050"/>
  <c r="AD137" i="17050" s="1"/>
  <c r="W126" i="17050"/>
  <c r="W137" i="17050" s="1"/>
  <c r="J126" i="17050"/>
  <c r="J137" i="17050" s="1"/>
  <c r="G115" i="17056"/>
  <c r="AO122" i="17052"/>
  <c r="AO133" i="17052" s="1"/>
  <c r="AF122" i="17052"/>
  <c r="AF133" i="17052" s="1"/>
  <c r="AD122" i="17052"/>
  <c r="AD133" i="17052" s="1"/>
  <c r="V122" i="17052"/>
  <c r="V133" i="17052" s="1"/>
  <c r="P122" i="17052"/>
  <c r="P133" i="17052" s="1"/>
  <c r="W122" i="17052"/>
  <c r="W133" i="17052" s="1"/>
  <c r="K122" i="17052"/>
  <c r="K133" i="17052" s="1"/>
  <c r="AL128" i="17059"/>
  <c r="AL139" i="17059" s="1"/>
  <c r="X128" i="17059"/>
  <c r="X139" i="17059" s="1"/>
  <c r="H72" i="17048"/>
  <c r="AG123" i="17050"/>
  <c r="AG134" i="17050" s="1"/>
  <c r="G126" i="17048"/>
  <c r="F50" i="17051"/>
  <c r="F52" i="17051" s="1"/>
  <c r="AL123" i="17050"/>
  <c r="AL134" i="17050" s="1"/>
  <c r="X123" i="17056"/>
  <c r="X134" i="17056" s="1"/>
  <c r="L123" i="17056"/>
  <c r="L134" i="17056" s="1"/>
  <c r="E220" i="17048"/>
  <c r="K14" i="17048"/>
  <c r="F178" i="2"/>
  <c r="G35" i="2"/>
  <c r="G46" i="2" s="1"/>
  <c r="J122" i="17049"/>
  <c r="J133" i="17049" s="1"/>
  <c r="I114" i="17059"/>
  <c r="H126" i="17059"/>
  <c r="H137" i="17059" s="1"/>
  <c r="G110" i="17058"/>
  <c r="F122" i="17058"/>
  <c r="F133" i="17058" s="1"/>
  <c r="AJ126" i="17050"/>
  <c r="AJ137" i="17050" s="1"/>
  <c r="AM126" i="17050"/>
  <c r="AM137" i="17050" s="1"/>
  <c r="X126" i="17050"/>
  <c r="X137" i="17050" s="1"/>
  <c r="AP126" i="17050"/>
  <c r="AP137" i="17050" s="1"/>
  <c r="AC126" i="17050"/>
  <c r="AC137" i="17050" s="1"/>
  <c r="AB126" i="17050"/>
  <c r="AB137" i="17050" s="1"/>
  <c r="V126" i="17050"/>
  <c r="V137" i="17050" s="1"/>
  <c r="P126" i="17050"/>
  <c r="P137" i="17050" s="1"/>
  <c r="I126" i="17050"/>
  <c r="I137" i="17050" s="1"/>
  <c r="M126" i="17050"/>
  <c r="M137" i="17050" s="1"/>
  <c r="R128" i="17058"/>
  <c r="R139" i="17058" s="1"/>
  <c r="AL128" i="17058"/>
  <c r="AL139" i="17058" s="1"/>
  <c r="AN128" i="17058"/>
  <c r="AN139" i="17058" s="1"/>
  <c r="AE128" i="17058"/>
  <c r="AE139" i="17058" s="1"/>
  <c r="AJ128" i="17058"/>
  <c r="AJ139" i="17058" s="1"/>
  <c r="H128" i="17058"/>
  <c r="H139" i="17058" s="1"/>
  <c r="O128" i="17058"/>
  <c r="O139" i="17058" s="1"/>
  <c r="E128" i="17058"/>
  <c r="E139" i="17058" s="1"/>
  <c r="P128" i="17058"/>
  <c r="P139" i="17058" s="1"/>
  <c r="G128" i="17058"/>
  <c r="G139" i="17058" s="1"/>
  <c r="Z124" i="17049"/>
  <c r="Z135" i="17049" s="1"/>
  <c r="AA124" i="17049"/>
  <c r="AA135" i="17049" s="1"/>
  <c r="X124" i="17049"/>
  <c r="X135" i="17049" s="1"/>
  <c r="AK124" i="17049"/>
  <c r="AK135" i="17049" s="1"/>
  <c r="AO124" i="17049"/>
  <c r="AO135" i="17049" s="1"/>
  <c r="AJ124" i="17049"/>
  <c r="AJ135" i="17049" s="1"/>
  <c r="S124" i="17049"/>
  <c r="S135" i="17049" s="1"/>
  <c r="K124" i="17049"/>
  <c r="K135" i="17049" s="1"/>
  <c r="U124" i="17049"/>
  <c r="U135" i="17049" s="1"/>
  <c r="AJ122" i="17052"/>
  <c r="AJ133" i="17052" s="1"/>
  <c r="AL122" i="17052"/>
  <c r="AL133" i="17052" s="1"/>
  <c r="AC122" i="17052"/>
  <c r="AC133" i="17052" s="1"/>
  <c r="Z122" i="17052"/>
  <c r="Z133" i="17052" s="1"/>
  <c r="AB122" i="17052"/>
  <c r="AB133" i="17052" s="1"/>
  <c r="T122" i="17052"/>
  <c r="T133" i="17052" s="1"/>
  <c r="N122" i="17052"/>
  <c r="N133" i="17052" s="1"/>
  <c r="U122" i="17052"/>
  <c r="U133" i="17052" s="1"/>
  <c r="H122" i="17052"/>
  <c r="H133" i="17052" s="1"/>
  <c r="AK126" i="17049"/>
  <c r="AK137" i="17049" s="1"/>
  <c r="AL126" i="17049"/>
  <c r="AL137" i="17049" s="1"/>
  <c r="O126" i="17049"/>
  <c r="O137" i="17049" s="1"/>
  <c r="AH126" i="17049"/>
  <c r="AH137" i="17049" s="1"/>
  <c r="Y126" i="17049"/>
  <c r="Y137" i="17049" s="1"/>
  <c r="AC126" i="17049"/>
  <c r="AC137" i="17049" s="1"/>
  <c r="N126" i="17049"/>
  <c r="N137" i="17049" s="1"/>
  <c r="P126" i="17049"/>
  <c r="P137" i="17049" s="1"/>
  <c r="U126" i="17049"/>
  <c r="U137" i="17049" s="1"/>
  <c r="H126" i="17049"/>
  <c r="H137" i="17049" s="1"/>
  <c r="E168" i="2"/>
  <c r="E170" i="2" s="1"/>
  <c r="E196" i="2" s="1"/>
  <c r="E179" i="2"/>
  <c r="I126" i="17059"/>
  <c r="I137" i="17059" s="1"/>
  <c r="K128" i="17059"/>
  <c r="K139" i="17059" s="1"/>
  <c r="V128" i="17059"/>
  <c r="V139" i="17059" s="1"/>
  <c r="AE128" i="17059"/>
  <c r="AE139" i="17059" s="1"/>
  <c r="G112" i="17055"/>
  <c r="G124" i="17055" s="1"/>
  <c r="G135" i="17055" s="1"/>
  <c r="AB126" i="17053"/>
  <c r="AB137" i="17053" s="1"/>
  <c r="X126" i="17053"/>
  <c r="X137" i="17053" s="1"/>
  <c r="AF126" i="17053"/>
  <c r="AF137" i="17053" s="1"/>
  <c r="AN126" i="17053"/>
  <c r="AN137" i="17053" s="1"/>
  <c r="O126" i="17053"/>
  <c r="O137" i="17053" s="1"/>
  <c r="N126" i="17053"/>
  <c r="N137" i="17053" s="1"/>
  <c r="Q126" i="17053"/>
  <c r="Q137" i="17053" s="1"/>
  <c r="T126" i="17053"/>
  <c r="T137" i="17053" s="1"/>
  <c r="D126" i="17053"/>
  <c r="D137" i="17053" s="1"/>
  <c r="G126" i="17056"/>
  <c r="G137" i="17056" s="1"/>
  <c r="H121" i="17052"/>
  <c r="H132" i="17052" s="1"/>
  <c r="G115" i="17053"/>
  <c r="G122" i="17052"/>
  <c r="G133" i="17052" s="1"/>
  <c r="V126" i="17055"/>
  <c r="V137" i="17055" s="1"/>
  <c r="AD126" i="17055"/>
  <c r="AD137" i="17055" s="1"/>
  <c r="AM126" i="17055"/>
  <c r="AM137" i="17055" s="1"/>
  <c r="AE126" i="17055"/>
  <c r="AE137" i="17055" s="1"/>
  <c r="AJ126" i="17055"/>
  <c r="AJ137" i="17055" s="1"/>
  <c r="S126" i="17055"/>
  <c r="S137" i="17055" s="1"/>
  <c r="J126" i="17055"/>
  <c r="J137" i="17055" s="1"/>
  <c r="W126" i="17055"/>
  <c r="W137" i="17055" s="1"/>
  <c r="I126" i="17055"/>
  <c r="I137" i="17055" s="1"/>
  <c r="D126" i="17055"/>
  <c r="D137" i="17055" s="1"/>
  <c r="H112" i="17058"/>
  <c r="AC128" i="17028"/>
  <c r="AC139" i="17028" s="1"/>
  <c r="AM128" i="17028"/>
  <c r="AM139" i="17028" s="1"/>
  <c r="AI128" i="17028"/>
  <c r="AI139" i="17028" s="1"/>
  <c r="AA128" i="17028"/>
  <c r="AA139" i="17028" s="1"/>
  <c r="AH128" i="17028"/>
  <c r="AH139" i="17028" s="1"/>
  <c r="X128" i="17028"/>
  <c r="X139" i="17028" s="1"/>
  <c r="AG122" i="17028"/>
  <c r="AG133" i="17028" s="1"/>
  <c r="W122" i="17028"/>
  <c r="W133" i="17028" s="1"/>
  <c r="AM122" i="17028"/>
  <c r="AM133" i="17028" s="1"/>
  <c r="AF122" i="17028"/>
  <c r="AF133" i="17028" s="1"/>
  <c r="G122" i="17028"/>
  <c r="G133" i="17028" s="1"/>
  <c r="Y122" i="17028"/>
  <c r="Y133" i="17028" s="1"/>
  <c r="E122" i="17028"/>
  <c r="E133" i="17028" s="1"/>
  <c r="R122" i="17028"/>
  <c r="R133" i="17028" s="1"/>
  <c r="T122" i="17028"/>
  <c r="T133" i="17028" s="1"/>
  <c r="G124" i="17049"/>
  <c r="G135" i="17049" s="1"/>
  <c r="AO123" i="17056"/>
  <c r="AO134" i="17056" s="1"/>
  <c r="Y123" i="17056"/>
  <c r="Y134" i="17056" s="1"/>
  <c r="J114" i="17052"/>
  <c r="I126" i="17052"/>
  <c r="I137" i="17052" s="1"/>
  <c r="I112" i="17052"/>
  <c r="J112" i="17052" s="1"/>
  <c r="K112" i="17052" s="1"/>
  <c r="L112" i="17052" s="1"/>
  <c r="M112" i="17052" s="1"/>
  <c r="N112" i="17052" s="1"/>
  <c r="O112" i="17052" s="1"/>
  <c r="P112" i="17052" s="1"/>
  <c r="Q112" i="17052" s="1"/>
  <c r="R112" i="17052" s="1"/>
  <c r="S112" i="17052" s="1"/>
  <c r="T112" i="17052" s="1"/>
  <c r="U112" i="17052" s="1"/>
  <c r="V112" i="17052" s="1"/>
  <c r="W112" i="17052" s="1"/>
  <c r="X112" i="17052" s="1"/>
  <c r="Y112" i="17052" s="1"/>
  <c r="Z112" i="17052" s="1"/>
  <c r="AA112" i="17052" s="1"/>
  <c r="AB112" i="17052" s="1"/>
  <c r="AC112" i="17052" s="1"/>
  <c r="AD112" i="17052" s="1"/>
  <c r="AE112" i="17052" s="1"/>
  <c r="AF112" i="17052" s="1"/>
  <c r="AG112" i="17052" s="1"/>
  <c r="AH112" i="17052" s="1"/>
  <c r="AI112" i="17052" s="1"/>
  <c r="AJ112" i="17052" s="1"/>
  <c r="AK112" i="17052" s="1"/>
  <c r="AL112" i="17052" s="1"/>
  <c r="AM112" i="17052" s="1"/>
  <c r="AN112" i="17052" s="1"/>
  <c r="AO112" i="17052" s="1"/>
  <c r="AP112" i="17052" s="1"/>
  <c r="I124" i="17052"/>
  <c r="I135" i="17052" s="1"/>
  <c r="F114" i="17058"/>
  <c r="AN122" i="17052"/>
  <c r="AN133" i="17052" s="1"/>
  <c r="L122" i="17052"/>
  <c r="L133" i="17052" s="1"/>
  <c r="AG122" i="17052"/>
  <c r="AG133" i="17052" s="1"/>
  <c r="I122" i="17052"/>
  <c r="I133" i="17052" s="1"/>
  <c r="AI122" i="17052"/>
  <c r="AI133" i="17052" s="1"/>
  <c r="E122" i="17052"/>
  <c r="E133" i="17052" s="1"/>
  <c r="Q122" i="17052"/>
  <c r="Q133" i="17052" s="1"/>
  <c r="X122" i="17052"/>
  <c r="X133" i="17052" s="1"/>
  <c r="O122" i="17052"/>
  <c r="O133" i="17052" s="1"/>
  <c r="Y128" i="17059"/>
  <c r="Y139" i="17059" s="1"/>
  <c r="AA128" i="17059"/>
  <c r="AA139" i="17059" s="1"/>
  <c r="E121" i="17058"/>
  <c r="E132" i="17058" s="1"/>
  <c r="L124" i="17052"/>
  <c r="L135" i="17052" s="1"/>
  <c r="H124" i="17052"/>
  <c r="H135" i="17052" s="1"/>
  <c r="I109" i="17052"/>
  <c r="F122" i="17052"/>
  <c r="F133" i="17052" s="1"/>
  <c r="B115" i="17028"/>
  <c r="G54" i="17049"/>
  <c r="F147" i="17049" s="1"/>
  <c r="L150" i="17049" s="1"/>
  <c r="AF126" i="17050"/>
  <c r="AF137" i="17050" s="1"/>
  <c r="S126" i="17050"/>
  <c r="S137" i="17050" s="1"/>
  <c r="R126" i="17050"/>
  <c r="R137" i="17050" s="1"/>
  <c r="F46" i="2"/>
  <c r="F72" i="2" s="1"/>
  <c r="F48" i="2"/>
  <c r="F77" i="2" s="1"/>
  <c r="F42" i="2"/>
  <c r="F62" i="2" s="1"/>
  <c r="F44" i="2"/>
  <c r="F67" i="2" s="1"/>
  <c r="F50" i="2"/>
  <c r="F115" i="17059"/>
  <c r="E127" i="17059"/>
  <c r="E138" i="17059" s="1"/>
  <c r="E126" i="17058"/>
  <c r="E137" i="17058" s="1"/>
  <c r="AP122" i="17052"/>
  <c r="AP133" i="17052" s="1"/>
  <c r="AM122" i="17052"/>
  <c r="AM133" i="17052" s="1"/>
  <c r="I128" i="17055"/>
  <c r="I139" i="17055" s="1"/>
  <c r="O124" i="17052"/>
  <c r="O135" i="17052" s="1"/>
  <c r="F110" i="17055"/>
  <c r="J123" i="17050"/>
  <c r="J134" i="17050" s="1"/>
  <c r="AM123" i="17056"/>
  <c r="AM134" i="17056" s="1"/>
  <c r="AA123" i="17056"/>
  <c r="AA134" i="17056" s="1"/>
  <c r="H123" i="17056"/>
  <c r="H134" i="17056" s="1"/>
  <c r="W123" i="17050"/>
  <c r="W134" i="17050" s="1"/>
  <c r="F126" i="2"/>
  <c r="E14" i="17048"/>
  <c r="J110" i="17049"/>
  <c r="F122" i="17055"/>
  <c r="F133" i="17055" s="1"/>
  <c r="K126" i="17028"/>
  <c r="K137" i="17028" s="1"/>
  <c r="L126" i="17028"/>
  <c r="L137" i="17028" s="1"/>
  <c r="AN126" i="17050"/>
  <c r="AN137" i="17050" s="1"/>
  <c r="AK126" i="17050"/>
  <c r="AK137" i="17050" s="1"/>
  <c r="O126" i="17050"/>
  <c r="O137" i="17050" s="1"/>
  <c r="AH126" i="17050"/>
  <c r="AH137" i="17050" s="1"/>
  <c r="K126" i="17050"/>
  <c r="K137" i="17050" s="1"/>
  <c r="Z126" i="17050"/>
  <c r="Z137" i="17050" s="1"/>
  <c r="U126" i="17050"/>
  <c r="U137" i="17050" s="1"/>
  <c r="Q126" i="17050"/>
  <c r="Q137" i="17050" s="1"/>
  <c r="H126" i="17050"/>
  <c r="H137" i="17050" s="1"/>
  <c r="F126" i="17050"/>
  <c r="F137" i="17050" s="1"/>
  <c r="E116" i="17050"/>
  <c r="E128" i="17050"/>
  <c r="E139" i="17050" s="1"/>
  <c r="K128" i="17058"/>
  <c r="K139" i="17058" s="1"/>
  <c r="F128" i="17058"/>
  <c r="F139" i="17058" s="1"/>
  <c r="Q124" i="17049"/>
  <c r="Q135" i="17049" s="1"/>
  <c r="O124" i="17049"/>
  <c r="O135" i="17049" s="1"/>
  <c r="AB124" i="17049"/>
  <c r="AB135" i="17049" s="1"/>
  <c r="AM124" i="17049"/>
  <c r="AM135" i="17049" s="1"/>
  <c r="AH124" i="17049"/>
  <c r="AH135" i="17049" s="1"/>
  <c r="I124" i="17049"/>
  <c r="I135" i="17049" s="1"/>
  <c r="J124" i="17049"/>
  <c r="J135" i="17049" s="1"/>
  <c r="P124" i="17049"/>
  <c r="P135" i="17049" s="1"/>
  <c r="F102" i="2"/>
  <c r="F167" i="2"/>
  <c r="F155" i="2"/>
  <c r="AE122" i="17052"/>
  <c r="AE133" i="17052" s="1"/>
  <c r="AK122" i="17052"/>
  <c r="AK133" i="17052" s="1"/>
  <c r="Y122" i="17052"/>
  <c r="Y133" i="17052" s="1"/>
  <c r="AH122" i="17052"/>
  <c r="AH133" i="17052" s="1"/>
  <c r="AA122" i="17052"/>
  <c r="AA133" i="17052" s="1"/>
  <c r="R122" i="17052"/>
  <c r="R133" i="17052" s="1"/>
  <c r="J122" i="17052"/>
  <c r="J133" i="17052" s="1"/>
  <c r="S122" i="17052"/>
  <c r="S133" i="17052" s="1"/>
  <c r="M122" i="17052"/>
  <c r="M133" i="17052" s="1"/>
  <c r="J109" i="17028"/>
  <c r="J121" i="17028"/>
  <c r="J132" i="17028" s="1"/>
  <c r="I121" i="17028"/>
  <c r="I132" i="17028" s="1"/>
  <c r="AM128" i="17059"/>
  <c r="AM139" i="17059" s="1"/>
  <c r="G128" i="17059"/>
  <c r="G139" i="17059" s="1"/>
  <c r="J128" i="17059"/>
  <c r="J139" i="17059" s="1"/>
  <c r="F116" i="17053"/>
  <c r="I121" i="17052"/>
  <c r="I132" i="17052" s="1"/>
  <c r="AK128" i="17028"/>
  <c r="AK139" i="17028" s="1"/>
  <c r="W128" i="17028"/>
  <c r="W139" i="17028" s="1"/>
  <c r="I128" i="17028"/>
  <c r="I139" i="17028" s="1"/>
  <c r="R128" i="17028"/>
  <c r="R139" i="17028" s="1"/>
  <c r="AP122" i="17028"/>
  <c r="AP133" i="17028" s="1"/>
  <c r="H122" i="17028"/>
  <c r="H133" i="17028" s="1"/>
  <c r="AD122" i="17028"/>
  <c r="AD133" i="17028" s="1"/>
  <c r="AA122" i="17028"/>
  <c r="AA133" i="17028" s="1"/>
  <c r="AL122" i="17028"/>
  <c r="AL133" i="17028" s="1"/>
  <c r="J122" i="17028"/>
  <c r="J133" i="17028" s="1"/>
  <c r="O122" i="17028"/>
  <c r="O133" i="17028" s="1"/>
  <c r="Q122" i="17028"/>
  <c r="Q133" i="17028" s="1"/>
  <c r="S122" i="17028"/>
  <c r="S133" i="17028" s="1"/>
  <c r="D122" i="17028"/>
  <c r="D133" i="17028" s="1"/>
  <c r="AL124" i="17028"/>
  <c r="AL135" i="17028" s="1"/>
  <c r="AF124" i="17028"/>
  <c r="AF135" i="17028" s="1"/>
  <c r="I122" i="17049"/>
  <c r="I133" i="17049" s="1"/>
  <c r="G127" i="17056"/>
  <c r="G138" i="17056" s="1"/>
  <c r="G54" i="17055"/>
  <c r="F147" i="17055" s="1"/>
  <c r="L150" i="17055" s="1"/>
  <c r="G54" i="17028"/>
  <c r="F147" i="17028" s="1"/>
  <c r="L150" i="17028" s="1"/>
  <c r="E46" i="17062"/>
  <c r="F126" i="17048"/>
  <c r="E90" i="17048"/>
  <c r="F125" i="17048"/>
  <c r="E195" i="17048"/>
  <c r="F125" i="17051"/>
  <c r="H64" i="17048"/>
  <c r="R123" i="17050"/>
  <c r="R134" i="17050" s="1"/>
  <c r="I138" i="17048"/>
  <c r="I139" i="17048"/>
  <c r="O123" i="17050"/>
  <c r="O134" i="17050" s="1"/>
  <c r="E204" i="17048"/>
  <c r="E166" i="17048"/>
  <c r="L123" i="17050"/>
  <c r="L134" i="17050" s="1"/>
  <c r="B81" i="17030"/>
  <c r="H59" i="17048"/>
  <c r="H69" i="17048" s="1"/>
  <c r="I38" i="17048"/>
  <c r="H36" i="17048"/>
  <c r="H97" i="17048" s="1"/>
  <c r="H122" i="17048" s="1"/>
  <c r="H39" i="17048"/>
  <c r="H60" i="17048" s="1"/>
  <c r="H74" i="17048"/>
  <c r="E178" i="17048"/>
  <c r="G125" i="17048"/>
  <c r="G124" i="17048"/>
  <c r="E235" i="17048"/>
  <c r="Y123" i="17050"/>
  <c r="Y134" i="17050" s="1"/>
  <c r="F124" i="2"/>
  <c r="G167" i="17048"/>
  <c r="G102" i="17048"/>
  <c r="G155" i="17048"/>
  <c r="AL123" i="17056"/>
  <c r="AL134" i="17056" s="1"/>
  <c r="AN123" i="17056"/>
  <c r="AN134" i="17056" s="1"/>
  <c r="AJ123" i="17056"/>
  <c r="AJ134" i="17056" s="1"/>
  <c r="AD123" i="17056"/>
  <c r="AD134" i="17056" s="1"/>
  <c r="W123" i="17056"/>
  <c r="W134" i="17056" s="1"/>
  <c r="V123" i="17056"/>
  <c r="V134" i="17056" s="1"/>
  <c r="O123" i="17056"/>
  <c r="O134" i="17056" s="1"/>
  <c r="K123" i="17056"/>
  <c r="K134" i="17056" s="1"/>
  <c r="G103" i="2"/>
  <c r="G112" i="2"/>
  <c r="G121" i="2" s="1"/>
  <c r="I141" i="17048"/>
  <c r="AE123" i="17056"/>
  <c r="AE134" i="17056" s="1"/>
  <c r="AK123" i="17056"/>
  <c r="AK134" i="17056" s="1"/>
  <c r="AH123" i="17056"/>
  <c r="AH134" i="17056" s="1"/>
  <c r="AI123" i="17056"/>
  <c r="AI134" i="17056" s="1"/>
  <c r="AB123" i="17056"/>
  <c r="AB134" i="17056" s="1"/>
  <c r="T123" i="17056"/>
  <c r="T134" i="17056" s="1"/>
  <c r="U123" i="17056"/>
  <c r="U134" i="17056" s="1"/>
  <c r="N123" i="17056"/>
  <c r="N134" i="17056" s="1"/>
  <c r="J123" i="17056"/>
  <c r="J134" i="17056" s="1"/>
  <c r="N123" i="17050"/>
  <c r="N134" i="17050" s="1"/>
  <c r="T123" i="17050"/>
  <c r="T134" i="17050" s="1"/>
  <c r="B131" i="17030"/>
  <c r="M152" i="17030" s="1"/>
  <c r="E124" i="2"/>
  <c r="E122" i="2"/>
  <c r="F122" i="2"/>
  <c r="E126" i="2"/>
  <c r="E125" i="2"/>
  <c r="F123" i="2"/>
  <c r="E123" i="2"/>
  <c r="H34" i="2"/>
  <c r="H35" i="2" s="1"/>
  <c r="H48" i="2" s="1"/>
  <c r="H77" i="2" s="1"/>
  <c r="H79" i="2" s="1"/>
  <c r="I38" i="2"/>
  <c r="H39" i="2"/>
  <c r="H60" i="2" s="1"/>
  <c r="H59" i="2"/>
  <c r="H36" i="2"/>
  <c r="H97" i="2" s="1"/>
  <c r="H124" i="2" s="1"/>
  <c r="B85" i="17030"/>
  <c r="B89" i="17030" s="1"/>
  <c r="B113" i="17030"/>
  <c r="B125" i="17030" s="1"/>
  <c r="B136" i="17030" s="1"/>
  <c r="D65" i="17055"/>
  <c r="D27" i="17055"/>
  <c r="D38" i="17055"/>
  <c r="D14" i="17055"/>
  <c r="D28" i="17055" s="1"/>
  <c r="D39" i="17055" s="1"/>
  <c r="D67" i="17055" s="1"/>
  <c r="D80" i="17055" s="1"/>
  <c r="D91" i="17055" s="1"/>
  <c r="D106" i="17055"/>
  <c r="E13" i="17055"/>
  <c r="B37" i="17030"/>
  <c r="I110" i="17053"/>
  <c r="I122" i="17053" s="1"/>
  <c r="I133" i="17053" s="1"/>
  <c r="H122" i="17053"/>
  <c r="H133" i="17053" s="1"/>
  <c r="O110" i="17030"/>
  <c r="N122" i="17030"/>
  <c r="N133" i="17030" s="1"/>
  <c r="C13" i="17056"/>
  <c r="B14" i="17056"/>
  <c r="B28" i="17056" s="1"/>
  <c r="B39" i="17056" s="1"/>
  <c r="B67" i="17056" s="1"/>
  <c r="B80" i="17056" s="1"/>
  <c r="B91" i="17056" s="1"/>
  <c r="E90" i="2"/>
  <c r="I140" i="17048"/>
  <c r="F123" i="17048"/>
  <c r="F124" i="17048"/>
  <c r="F122" i="17048"/>
  <c r="G123" i="17048"/>
  <c r="R123" i="17056"/>
  <c r="R134" i="17056" s="1"/>
  <c r="AG123" i="17056"/>
  <c r="AG134" i="17056" s="1"/>
  <c r="AF123" i="17056"/>
  <c r="AF134" i="17056" s="1"/>
  <c r="Z123" i="17056"/>
  <c r="Z134" i="17056" s="1"/>
  <c r="AC123" i="17056"/>
  <c r="AC134" i="17056" s="1"/>
  <c r="Q123" i="17056"/>
  <c r="Q134" i="17056" s="1"/>
  <c r="S123" i="17056"/>
  <c r="S134" i="17056" s="1"/>
  <c r="M123" i="17056"/>
  <c r="M134" i="17056" s="1"/>
  <c r="I123" i="17056"/>
  <c r="I134" i="17056" s="1"/>
  <c r="AI123" i="17050"/>
  <c r="AI134" i="17050" s="1"/>
  <c r="E223" i="2"/>
  <c r="E226" i="2" s="1"/>
  <c r="B43" i="17028" s="1"/>
  <c r="B95" i="17028" s="1"/>
  <c r="B33" i="17028"/>
  <c r="B37" i="17028" s="1"/>
  <c r="E195" i="17051"/>
  <c r="E178" i="17051"/>
  <c r="E204" i="17051"/>
  <c r="E127" i="17051"/>
  <c r="B40" i="17050"/>
  <c r="B92" i="17050" s="1"/>
  <c r="H76" i="17048"/>
  <c r="I76" i="17048" s="1"/>
  <c r="F66" i="17048"/>
  <c r="D73" i="17048"/>
  <c r="E73" i="17048" s="1"/>
  <c r="F71" i="17048" s="1"/>
  <c r="F74" i="17048" s="1"/>
  <c r="F106" i="17048" s="1"/>
  <c r="G106" i="17048" s="1"/>
  <c r="H106" i="17048" s="1"/>
  <c r="I106" i="17048" s="1"/>
  <c r="E226" i="17051"/>
  <c r="B43" i="17052" s="1"/>
  <c r="B95" i="17052" s="1"/>
  <c r="D83" i="17048"/>
  <c r="E83" i="17048" s="1"/>
  <c r="F81" i="17048" s="1"/>
  <c r="E89" i="2"/>
  <c r="F66" i="2"/>
  <c r="F87" i="2" s="1"/>
  <c r="D83" i="17051"/>
  <c r="E83" i="17051" s="1"/>
  <c r="F81" i="17051" s="1"/>
  <c r="D73" i="17051"/>
  <c r="E73" i="17051" s="1"/>
  <c r="F71" i="17051" s="1"/>
  <c r="D68" i="17051"/>
  <c r="E68" i="17051" s="1"/>
  <c r="F66" i="17051" s="1"/>
  <c r="G71" i="17048"/>
  <c r="H71" i="17048" s="1"/>
  <c r="I71" i="17048" s="1"/>
  <c r="B111" i="17052"/>
  <c r="B123" i="17052" s="1"/>
  <c r="B134" i="17052" s="1"/>
  <c r="G74" i="17048"/>
  <c r="E33" i="17049" s="1"/>
  <c r="G88" i="17048"/>
  <c r="B40" i="17055"/>
  <c r="B92" i="17055" s="1"/>
  <c r="G79" i="17048"/>
  <c r="B40" i="17049"/>
  <c r="B92" i="17049" s="1"/>
  <c r="E109" i="17048"/>
  <c r="F64" i="17048"/>
  <c r="C29" i="17050" s="1"/>
  <c r="C81" i="17050" s="1"/>
  <c r="G61" i="17048"/>
  <c r="G64" i="17048" s="1"/>
  <c r="G52" i="17048"/>
  <c r="E126" i="17054"/>
  <c r="E124" i="17054"/>
  <c r="E122" i="17054"/>
  <c r="E125" i="17054"/>
  <c r="E123" i="17054"/>
  <c r="B31" i="17055"/>
  <c r="E222" i="17054"/>
  <c r="E225" i="17048"/>
  <c r="B35" i="17049"/>
  <c r="B37" i="17049" s="1"/>
  <c r="E224" i="17048"/>
  <c r="F224" i="17048" s="1"/>
  <c r="G224" i="17048" s="1"/>
  <c r="H224" i="17048" s="1"/>
  <c r="I224" i="17048" s="1"/>
  <c r="C33" i="17050"/>
  <c r="B33" i="17050"/>
  <c r="B37" i="17050" s="1"/>
  <c r="E90" i="17054"/>
  <c r="B29" i="17056"/>
  <c r="E221" i="17054"/>
  <c r="B40" i="17056"/>
  <c r="B92" i="17056" s="1"/>
  <c r="E109" i="17054"/>
  <c r="B87" i="17052"/>
  <c r="B115" i="17052"/>
  <c r="B127" i="17052" s="1"/>
  <c r="B138" i="17052" s="1"/>
  <c r="E166" i="17051"/>
  <c r="E154" i="17051"/>
  <c r="H123" i="17048"/>
  <c r="B37" i="17052"/>
  <c r="E223" i="17054"/>
  <c r="B33" i="17055"/>
  <c r="B35" i="17055"/>
  <c r="E225" i="17054"/>
  <c r="F126" i="17051"/>
  <c r="F124" i="17051"/>
  <c r="F123" i="17051"/>
  <c r="B85" i="17052"/>
  <c r="B113" i="17052"/>
  <c r="B125" i="17052" s="1"/>
  <c r="B136" i="17052" s="1"/>
  <c r="B127" i="17028"/>
  <c r="B138" i="17028" s="1"/>
  <c r="B121" i="17030"/>
  <c r="B132" i="17030" s="1"/>
  <c r="K14" i="17057"/>
  <c r="G54" i="17059"/>
  <c r="F147" i="17059" s="1"/>
  <c r="L150" i="17059" s="1"/>
  <c r="G54" i="17050"/>
  <c r="F147" i="17050" s="1"/>
  <c r="L150" i="17050" s="1"/>
  <c r="G54" i="17056"/>
  <c r="F147" i="17056" s="1"/>
  <c r="L150" i="17056" s="1"/>
  <c r="G54" i="17053"/>
  <c r="F147" i="17053" s="1"/>
  <c r="L150" i="17053" s="1"/>
  <c r="G54" i="17030"/>
  <c r="F147" i="17030" s="1"/>
  <c r="L150" i="17030" s="1"/>
  <c r="K14" i="17051"/>
  <c r="B37" i="17062"/>
  <c r="E224" i="17054"/>
  <c r="B33" i="17056"/>
  <c r="B111" i="17028"/>
  <c r="B83" i="17028"/>
  <c r="G204" i="17048"/>
  <c r="G195" i="17048"/>
  <c r="G220" i="17048"/>
  <c r="G166" i="17048"/>
  <c r="G154" i="17048"/>
  <c r="G235" i="17048"/>
  <c r="G178" i="17048"/>
  <c r="E204" i="17054"/>
  <c r="E195" i="17054"/>
  <c r="E166" i="17054"/>
  <c r="E220" i="17054"/>
  <c r="E178" i="17054"/>
  <c r="E154" i="17054"/>
  <c r="E235" i="17054"/>
  <c r="G35" i="17051"/>
  <c r="B14" i="17050"/>
  <c r="B28" i="17050" s="1"/>
  <c r="B39" i="17050" s="1"/>
  <c r="B67" i="17050" s="1"/>
  <c r="B80" i="17050" s="1"/>
  <c r="B91" i="17050" s="1"/>
  <c r="C13" i="17050"/>
  <c r="B38" i="17058"/>
  <c r="B27" i="17058"/>
  <c r="B65" i="17058"/>
  <c r="B106" i="17058"/>
  <c r="B14" i="17058"/>
  <c r="B28" i="17058" s="1"/>
  <c r="B39" i="17058" s="1"/>
  <c r="B67" i="17058" s="1"/>
  <c r="B80" i="17058" s="1"/>
  <c r="B91" i="17058" s="1"/>
  <c r="C13" i="17058"/>
  <c r="E179" i="17054"/>
  <c r="E168" i="17054"/>
  <c r="E170" i="17054" s="1"/>
  <c r="E196" i="17054" s="1"/>
  <c r="B81" i="17050"/>
  <c r="B109" i="17050"/>
  <c r="H88" i="17048"/>
  <c r="I68" i="17048"/>
  <c r="I83" i="17048"/>
  <c r="I63" i="17048"/>
  <c r="I73" i="17048"/>
  <c r="I78" i="17048"/>
  <c r="B111" i="17049"/>
  <c r="B83" i="17049"/>
  <c r="E102" i="17057"/>
  <c r="E167" i="17057"/>
  <c r="E155" i="17057"/>
  <c r="E78" i="17057"/>
  <c r="F76" i="17057" s="1"/>
  <c r="E73" i="17057"/>
  <c r="F71" i="17057" s="1"/>
  <c r="E63" i="17057"/>
  <c r="E68" i="17057"/>
  <c r="F66" i="17057" s="1"/>
  <c r="E83" i="17057"/>
  <c r="F81" i="17057" s="1"/>
  <c r="F96" i="17054"/>
  <c r="G97" i="17051"/>
  <c r="E31" i="17051"/>
  <c r="F67" i="17051"/>
  <c r="F68" i="17051" s="1"/>
  <c r="Y124" i="17030"/>
  <c r="Y135" i="17030" s="1"/>
  <c r="AK124" i="17030"/>
  <c r="AK135" i="17030" s="1"/>
  <c r="P124" i="17030"/>
  <c r="P135" i="17030" s="1"/>
  <c r="E124" i="17030"/>
  <c r="E135" i="17030" s="1"/>
  <c r="AN124" i="17030"/>
  <c r="AN135" i="17030" s="1"/>
  <c r="AB124" i="17030"/>
  <c r="AB135" i="17030" s="1"/>
  <c r="V124" i="17030"/>
  <c r="V135" i="17030" s="1"/>
  <c r="Q124" i="17030"/>
  <c r="Q135" i="17030" s="1"/>
  <c r="AJ124" i="17030"/>
  <c r="AJ135" i="17030" s="1"/>
  <c r="AM123" i="17050"/>
  <c r="AM134" i="17050" s="1"/>
  <c r="B125" i="17053"/>
  <c r="B136" i="17053" s="1"/>
  <c r="B140" i="17053" s="1"/>
  <c r="E89" i="17054"/>
  <c r="F61" i="17054"/>
  <c r="F73" i="17051"/>
  <c r="F78" i="2"/>
  <c r="AB123" i="17050"/>
  <c r="AB134" i="17050" s="1"/>
  <c r="S123" i="17050"/>
  <c r="S134" i="17050" s="1"/>
  <c r="AC123" i="17050"/>
  <c r="AC134" i="17050" s="1"/>
  <c r="G38" i="17057"/>
  <c r="F36" i="17057"/>
  <c r="F59" i="17057"/>
  <c r="F39" i="17057"/>
  <c r="F60" i="17057" s="1"/>
  <c r="F95" i="17057"/>
  <c r="F34" i="17057"/>
  <c r="F83" i="2"/>
  <c r="AP123" i="17050"/>
  <c r="AP134" i="17050" s="1"/>
  <c r="F35" i="17054"/>
  <c r="G39" i="17054"/>
  <c r="G60" i="17054" s="1"/>
  <c r="H38" i="17054"/>
  <c r="G36" i="17054"/>
  <c r="G59" i="17054"/>
  <c r="G95" i="17054"/>
  <c r="G34" i="17054"/>
  <c r="G35" i="17054" s="1"/>
  <c r="H125" i="17048"/>
  <c r="G103" i="17051"/>
  <c r="G112" i="17051"/>
  <c r="G121" i="17051" s="1"/>
  <c r="F72" i="17051"/>
  <c r="Q123" i="17050"/>
  <c r="Q134" i="17050" s="1"/>
  <c r="AO123" i="17050"/>
  <c r="AO134" i="17050" s="1"/>
  <c r="M124" i="17030"/>
  <c r="M135" i="17030" s="1"/>
  <c r="S124" i="17030"/>
  <c r="S135" i="17030" s="1"/>
  <c r="J124" i="17030"/>
  <c r="J135" i="17030" s="1"/>
  <c r="AH124" i="17030"/>
  <c r="AH135" i="17030" s="1"/>
  <c r="AP124" i="17030"/>
  <c r="AP135" i="17030" s="1"/>
  <c r="AG124" i="17030"/>
  <c r="AG135" i="17030" s="1"/>
  <c r="AL124" i="17030"/>
  <c r="AL135" i="17030" s="1"/>
  <c r="I124" i="17030"/>
  <c r="I135" i="17030" s="1"/>
  <c r="AI124" i="17030"/>
  <c r="AI135" i="17030" s="1"/>
  <c r="N124" i="17030"/>
  <c r="N135" i="17030" s="1"/>
  <c r="F63" i="2"/>
  <c r="AN123" i="17050"/>
  <c r="AN134" i="17050" s="1"/>
  <c r="F179" i="17051"/>
  <c r="F168" i="17051"/>
  <c r="F170" i="17051" s="1"/>
  <c r="F196" i="17051" s="1"/>
  <c r="B120" i="17052"/>
  <c r="B108" i="17052"/>
  <c r="D13" i="17052"/>
  <c r="C38" i="17052"/>
  <c r="C27" i="17052"/>
  <c r="C65" i="17052"/>
  <c r="C106" i="17052"/>
  <c r="C14" i="17052"/>
  <c r="C28" i="17052" s="1"/>
  <c r="C39" i="17052" s="1"/>
  <c r="C67" i="17052" s="1"/>
  <c r="C80" i="17052" s="1"/>
  <c r="C91" i="17052" s="1"/>
  <c r="B117" i="17053"/>
  <c r="X123" i="17050"/>
  <c r="X134" i="17050" s="1"/>
  <c r="M123" i="17050"/>
  <c r="M134" i="17050" s="1"/>
  <c r="I111" i="17059"/>
  <c r="I123" i="17059" s="1"/>
  <c r="I134" i="17059" s="1"/>
  <c r="H123" i="17059"/>
  <c r="H134" i="17059" s="1"/>
  <c r="C27" i="17028"/>
  <c r="C106" i="17028"/>
  <c r="C38" i="17028"/>
  <c r="D13" i="17028"/>
  <c r="C14" i="17028"/>
  <c r="C28" i="17028" s="1"/>
  <c r="C39" i="17028" s="1"/>
  <c r="C67" i="17028" s="1"/>
  <c r="C80" i="17028" s="1"/>
  <c r="C91" i="17028" s="1"/>
  <c r="C65" i="17028"/>
  <c r="O5" i="17062"/>
  <c r="H51" i="17062"/>
  <c r="N153" i="17028"/>
  <c r="G107" i="17048"/>
  <c r="H107" i="17048" s="1"/>
  <c r="I107" i="17048" s="1"/>
  <c r="G186" i="17054"/>
  <c r="H186" i="2"/>
  <c r="G186" i="17057"/>
  <c r="G186" i="17048"/>
  <c r="G186" i="17051"/>
  <c r="H89" i="2"/>
  <c r="P123" i="17050"/>
  <c r="P134" i="17050" s="1"/>
  <c r="I138" i="2"/>
  <c r="I141" i="2"/>
  <c r="G126" i="2"/>
  <c r="G122" i="2"/>
  <c r="G123" i="2"/>
  <c r="I140" i="2"/>
  <c r="I139" i="2"/>
  <c r="G125" i="2"/>
  <c r="G124" i="2"/>
  <c r="I137" i="2"/>
  <c r="E103" i="17057"/>
  <c r="E112" i="17057"/>
  <c r="E121" i="17057" s="1"/>
  <c r="I83" i="2"/>
  <c r="I78" i="2"/>
  <c r="I68" i="2"/>
  <c r="I63" i="2"/>
  <c r="I73" i="2"/>
  <c r="G48" i="2"/>
  <c r="G44" i="2"/>
  <c r="G42" i="2"/>
  <c r="F111" i="17030"/>
  <c r="F123" i="17030" s="1"/>
  <c r="F134" i="17030" s="1"/>
  <c r="F97" i="17054"/>
  <c r="G63" i="17051"/>
  <c r="G167" i="17051"/>
  <c r="G78" i="17051"/>
  <c r="G68" i="17051"/>
  <c r="G155" i="17051"/>
  <c r="G83" i="17051"/>
  <c r="G102" i="17051"/>
  <c r="G73" i="17051"/>
  <c r="C27" i="17049"/>
  <c r="C65" i="17049"/>
  <c r="C14" i="17049"/>
  <c r="C28" i="17049" s="1"/>
  <c r="C39" i="17049" s="1"/>
  <c r="C67" i="17049" s="1"/>
  <c r="C80" i="17049" s="1"/>
  <c r="C91" i="17049" s="1"/>
  <c r="D13" i="17049"/>
  <c r="C106" i="17049"/>
  <c r="C38" i="17049"/>
  <c r="C13" i="17053"/>
  <c r="B14" i="17053"/>
  <c r="B28" i="17053" s="1"/>
  <c r="B39" i="17053" s="1"/>
  <c r="B67" i="17053" s="1"/>
  <c r="B80" i="17053" s="1"/>
  <c r="B91" i="17053" s="1"/>
  <c r="H124" i="17030"/>
  <c r="H135" i="17030" s="1"/>
  <c r="AC124" i="17030"/>
  <c r="AC135" i="17030" s="1"/>
  <c r="AD124" i="17030"/>
  <c r="AD135" i="17030" s="1"/>
  <c r="L124" i="17030"/>
  <c r="L135" i="17030" s="1"/>
  <c r="AE124" i="17030"/>
  <c r="AE135" i="17030" s="1"/>
  <c r="R124" i="17030"/>
  <c r="R135" i="17030" s="1"/>
  <c r="AF124" i="17030"/>
  <c r="AF135" i="17030" s="1"/>
  <c r="AM124" i="17030"/>
  <c r="AM135" i="17030" s="1"/>
  <c r="F124" i="17030"/>
  <c r="F135" i="17030" s="1"/>
  <c r="F61" i="17051"/>
  <c r="D120" i="17030"/>
  <c r="D108" i="17030"/>
  <c r="H110" i="17050"/>
  <c r="H122" i="17050" s="1"/>
  <c r="H133" i="17050" s="1"/>
  <c r="G179" i="2"/>
  <c r="A153" i="17030"/>
  <c r="C131" i="17030"/>
  <c r="M153" i="17030" s="1"/>
  <c r="B120" i="17028"/>
  <c r="B108" i="17028"/>
  <c r="E123" i="17030"/>
  <c r="E134" i="17030" s="1"/>
  <c r="F155" i="17054"/>
  <c r="F167" i="17054"/>
  <c r="F102" i="17054"/>
  <c r="E127" i="17048"/>
  <c r="J110" i="17059"/>
  <c r="K123" i="17050"/>
  <c r="K134" i="17050" s="1"/>
  <c r="B113" i="17049"/>
  <c r="B85" i="17049"/>
  <c r="C33" i="17049"/>
  <c r="E179" i="17051"/>
  <c r="E168" i="17051"/>
  <c r="E170" i="17051" s="1"/>
  <c r="E196" i="17051" s="1"/>
  <c r="U123" i="17050"/>
  <c r="U134" i="17050" s="1"/>
  <c r="AK123" i="17050"/>
  <c r="AK134" i="17050" s="1"/>
  <c r="E69" i="17057"/>
  <c r="E79" i="17057"/>
  <c r="E104" i="17057"/>
  <c r="E108" i="17057"/>
  <c r="E105" i="17057"/>
  <c r="E64" i="17057"/>
  <c r="E84" i="17057"/>
  <c r="E106" i="17057"/>
  <c r="E107" i="17057"/>
  <c r="B41" i="17058"/>
  <c r="B93" i="17058" s="1"/>
  <c r="B41" i="17059"/>
  <c r="B93" i="17059" s="1"/>
  <c r="E74" i="17057"/>
  <c r="E97" i="17057"/>
  <c r="F112" i="17053"/>
  <c r="F124" i="17053" s="1"/>
  <c r="F135" i="17053" s="1"/>
  <c r="AF123" i="17050"/>
  <c r="AF134" i="17050" s="1"/>
  <c r="V123" i="17050"/>
  <c r="V134" i="17050" s="1"/>
  <c r="K112" i="17050"/>
  <c r="F112" i="17054"/>
  <c r="F121" i="17054" s="1"/>
  <c r="F103" i="17054"/>
  <c r="H126" i="17048"/>
  <c r="G96" i="17051"/>
  <c r="H59" i="17051"/>
  <c r="I38" i="17051"/>
  <c r="H39" i="17051"/>
  <c r="H60" i="17051" s="1"/>
  <c r="H36" i="17051"/>
  <c r="H34" i="17051"/>
  <c r="H35" i="17051" s="1"/>
  <c r="H95" i="17051"/>
  <c r="F73" i="2"/>
  <c r="F62" i="17051"/>
  <c r="F77" i="17051"/>
  <c r="F78" i="17051" s="1"/>
  <c r="G76" i="17051" s="1"/>
  <c r="B108" i="17049"/>
  <c r="B120" i="17049"/>
  <c r="AE123" i="17050"/>
  <c r="AE134" i="17050" s="1"/>
  <c r="Z123" i="17050"/>
  <c r="Z134" i="17050" s="1"/>
  <c r="AH123" i="17050"/>
  <c r="AH134" i="17050" s="1"/>
  <c r="G124" i="17030"/>
  <c r="G135" i="17030" s="1"/>
  <c r="AA124" i="17030"/>
  <c r="AA135" i="17030" s="1"/>
  <c r="T124" i="17030"/>
  <c r="T135" i="17030" s="1"/>
  <c r="Z124" i="17030"/>
  <c r="Z135" i="17030" s="1"/>
  <c r="U124" i="17030"/>
  <c r="U135" i="17030" s="1"/>
  <c r="AO124" i="17030"/>
  <c r="AO135" i="17030" s="1"/>
  <c r="O124" i="17030"/>
  <c r="O135" i="17030" s="1"/>
  <c r="W124" i="17030"/>
  <c r="W135" i="17030" s="1"/>
  <c r="K124" i="17030"/>
  <c r="K135" i="17030" s="1"/>
  <c r="X124" i="17030"/>
  <c r="X135" i="17030" s="1"/>
  <c r="B65" i="17059"/>
  <c r="C65" i="17059" s="1"/>
  <c r="D65" i="17059" s="1"/>
  <c r="E65" i="17059" s="1"/>
  <c r="F65" i="17059" s="1"/>
  <c r="G65" i="17059" s="1"/>
  <c r="H65" i="17059" s="1"/>
  <c r="I65" i="17059" s="1"/>
  <c r="J65" i="17059" s="1"/>
  <c r="K65" i="17059" s="1"/>
  <c r="L65" i="17059" s="1"/>
  <c r="M65" i="17059" s="1"/>
  <c r="N65" i="17059" s="1"/>
  <c r="O65" i="17059" s="1"/>
  <c r="P65" i="17059" s="1"/>
  <c r="Q65" i="17059" s="1"/>
  <c r="R65" i="17059" s="1"/>
  <c r="S65" i="17059" s="1"/>
  <c r="T65" i="17059" s="1"/>
  <c r="U65" i="17059" s="1"/>
  <c r="V65" i="17059" s="1"/>
  <c r="W65" i="17059" s="1"/>
  <c r="X65" i="17059" s="1"/>
  <c r="Y65" i="17059" s="1"/>
  <c r="Z65" i="17059" s="1"/>
  <c r="AA65" i="17059" s="1"/>
  <c r="AB65" i="17059" s="1"/>
  <c r="AC65" i="17059" s="1"/>
  <c r="AD65" i="17059" s="1"/>
  <c r="AE65" i="17059" s="1"/>
  <c r="AF65" i="17059" s="1"/>
  <c r="AG65" i="17059" s="1"/>
  <c r="AH65" i="17059" s="1"/>
  <c r="AI65" i="17059" s="1"/>
  <c r="AJ65" i="17059" s="1"/>
  <c r="AK65" i="17059" s="1"/>
  <c r="AL65" i="17059" s="1"/>
  <c r="AM65" i="17059" s="1"/>
  <c r="AN65" i="17059" s="1"/>
  <c r="AO65" i="17059" s="1"/>
  <c r="AP65" i="17059" s="1"/>
  <c r="B27" i="17059"/>
  <c r="C27" i="17059" s="1"/>
  <c r="D27" i="17059" s="1"/>
  <c r="E27" i="17059" s="1"/>
  <c r="F27" i="17059" s="1"/>
  <c r="G27" i="17059" s="1"/>
  <c r="H27" i="17059" s="1"/>
  <c r="I27" i="17059" s="1"/>
  <c r="J27" i="17059" s="1"/>
  <c r="K27" i="17059" s="1"/>
  <c r="L27" i="17059" s="1"/>
  <c r="M27" i="17059" s="1"/>
  <c r="N27" i="17059" s="1"/>
  <c r="O27" i="17059" s="1"/>
  <c r="P27" i="17059" s="1"/>
  <c r="Q27" i="17059" s="1"/>
  <c r="R27" i="17059" s="1"/>
  <c r="S27" i="17059" s="1"/>
  <c r="T27" i="17059" s="1"/>
  <c r="U27" i="17059" s="1"/>
  <c r="V27" i="17059" s="1"/>
  <c r="W27" i="17059" s="1"/>
  <c r="X27" i="17059" s="1"/>
  <c r="Y27" i="17059" s="1"/>
  <c r="Z27" i="17059" s="1"/>
  <c r="AA27" i="17059" s="1"/>
  <c r="AB27" i="17059" s="1"/>
  <c r="AC27" i="17059" s="1"/>
  <c r="AD27" i="17059" s="1"/>
  <c r="AE27" i="17059" s="1"/>
  <c r="AF27" i="17059" s="1"/>
  <c r="AG27" i="17059" s="1"/>
  <c r="AH27" i="17059" s="1"/>
  <c r="AI27" i="17059" s="1"/>
  <c r="AJ27" i="17059" s="1"/>
  <c r="AK27" i="17059" s="1"/>
  <c r="AL27" i="17059" s="1"/>
  <c r="AM27" i="17059" s="1"/>
  <c r="AN27" i="17059" s="1"/>
  <c r="AO27" i="17059" s="1"/>
  <c r="AP27" i="17059" s="1"/>
  <c r="B13" i="17059"/>
  <c r="B38" i="17059"/>
  <c r="C38" i="17059" s="1"/>
  <c r="D38" i="17059" s="1"/>
  <c r="E38" i="17059" s="1"/>
  <c r="F38" i="17059" s="1"/>
  <c r="G38" i="17059" s="1"/>
  <c r="H38" i="17059" s="1"/>
  <c r="I38" i="17059" s="1"/>
  <c r="J38" i="17059" s="1"/>
  <c r="K38" i="17059" s="1"/>
  <c r="L38" i="17059" s="1"/>
  <c r="M38" i="17059" s="1"/>
  <c r="N38" i="17059" s="1"/>
  <c r="O38" i="17059" s="1"/>
  <c r="P38" i="17059" s="1"/>
  <c r="Q38" i="17059" s="1"/>
  <c r="R38" i="17059" s="1"/>
  <c r="S38" i="17059" s="1"/>
  <c r="T38" i="17059" s="1"/>
  <c r="U38" i="17059" s="1"/>
  <c r="V38" i="17059" s="1"/>
  <c r="W38" i="17059" s="1"/>
  <c r="X38" i="17059" s="1"/>
  <c r="Y38" i="17059" s="1"/>
  <c r="Z38" i="17059" s="1"/>
  <c r="AA38" i="17059" s="1"/>
  <c r="AB38" i="17059" s="1"/>
  <c r="AC38" i="17059" s="1"/>
  <c r="AD38" i="17059" s="1"/>
  <c r="AE38" i="17059" s="1"/>
  <c r="AF38" i="17059" s="1"/>
  <c r="AG38" i="17059" s="1"/>
  <c r="AH38" i="17059" s="1"/>
  <c r="AI38" i="17059" s="1"/>
  <c r="AJ38" i="17059" s="1"/>
  <c r="AK38" i="17059" s="1"/>
  <c r="AL38" i="17059" s="1"/>
  <c r="AM38" i="17059" s="1"/>
  <c r="AN38" i="17059" s="1"/>
  <c r="AO38" i="17059" s="1"/>
  <c r="AP38" i="17059" s="1"/>
  <c r="B106" i="17059"/>
  <c r="C106" i="17059" s="1"/>
  <c r="D106" i="17059" s="1"/>
  <c r="E106" i="17059" s="1"/>
  <c r="F106" i="17059" s="1"/>
  <c r="G106" i="17059" s="1"/>
  <c r="H106" i="17059" s="1"/>
  <c r="I106" i="17059" s="1"/>
  <c r="J106" i="17059" s="1"/>
  <c r="K106" i="17059" s="1"/>
  <c r="L106" i="17059" s="1"/>
  <c r="M106" i="17059" s="1"/>
  <c r="N106" i="17059" s="1"/>
  <c r="O106" i="17059" s="1"/>
  <c r="P106" i="17059" s="1"/>
  <c r="Q106" i="17059" s="1"/>
  <c r="R106" i="17059" s="1"/>
  <c r="S106" i="17059" s="1"/>
  <c r="T106" i="17059" s="1"/>
  <c r="U106" i="17059" s="1"/>
  <c r="V106" i="17059" s="1"/>
  <c r="W106" i="17059" s="1"/>
  <c r="X106" i="17059" s="1"/>
  <c r="Y106" i="17059" s="1"/>
  <c r="Z106" i="17059" s="1"/>
  <c r="AA106" i="17059" s="1"/>
  <c r="AB106" i="17059" s="1"/>
  <c r="AC106" i="17059" s="1"/>
  <c r="AD106" i="17059" s="1"/>
  <c r="AE106" i="17059" s="1"/>
  <c r="AF106" i="17059" s="1"/>
  <c r="AG106" i="17059" s="1"/>
  <c r="AH106" i="17059" s="1"/>
  <c r="AI106" i="17059" s="1"/>
  <c r="AJ106" i="17059" s="1"/>
  <c r="AK106" i="17059" s="1"/>
  <c r="AL106" i="17059" s="1"/>
  <c r="AM106" i="17059" s="1"/>
  <c r="AN106" i="17059" s="1"/>
  <c r="AO106" i="17059" s="1"/>
  <c r="AP106" i="17059" s="1"/>
  <c r="L110" i="17056"/>
  <c r="K122" i="17056"/>
  <c r="K133" i="17056" s="1"/>
  <c r="G112" i="17059"/>
  <c r="F124" i="17059"/>
  <c r="F135" i="17059" s="1"/>
  <c r="H111" i="17053"/>
  <c r="H123" i="17053" s="1"/>
  <c r="H134" i="17053" s="1"/>
  <c r="AA123" i="17050"/>
  <c r="AA134" i="17050" s="1"/>
  <c r="E14" i="17030"/>
  <c r="E28" i="17030" s="1"/>
  <c r="E39" i="17030" s="1"/>
  <c r="E67" i="17030" s="1"/>
  <c r="E80" i="17030" s="1"/>
  <c r="E91" i="17030" s="1"/>
  <c r="F13" i="17030"/>
  <c r="G89" i="2"/>
  <c r="AJ123" i="17050"/>
  <c r="AJ134" i="17050" s="1"/>
  <c r="G112" i="17056"/>
  <c r="F124" i="17056"/>
  <c r="F135" i="17056" s="1"/>
  <c r="I123" i="17050"/>
  <c r="I134" i="17050" s="1"/>
  <c r="AD124" i="17052" l="1"/>
  <c r="AD135" i="17052" s="1"/>
  <c r="J109" i="17049"/>
  <c r="AO124" i="17052"/>
  <c r="AO135" i="17052" s="1"/>
  <c r="AB124" i="17052"/>
  <c r="AB135" i="17052" s="1"/>
  <c r="R124" i="17052"/>
  <c r="R135" i="17052" s="1"/>
  <c r="AM124" i="17052"/>
  <c r="AM135" i="17052" s="1"/>
  <c r="H115" i="17053"/>
  <c r="G127" i="17053"/>
  <c r="G138" i="17053" s="1"/>
  <c r="H110" i="17058"/>
  <c r="G122" i="17058"/>
  <c r="G133" i="17058" s="1"/>
  <c r="P124" i="17052"/>
  <c r="P135" i="17052" s="1"/>
  <c r="M114" i="17028"/>
  <c r="I121" i="17049"/>
  <c r="I132" i="17049" s="1"/>
  <c r="F82" i="17051"/>
  <c r="F83" i="17051" s="1"/>
  <c r="G50" i="2"/>
  <c r="G82" i="2" s="1"/>
  <c r="G116" i="17053"/>
  <c r="G128" i="17053"/>
  <c r="G139" i="17053" s="1"/>
  <c r="F128" i="17053"/>
  <c r="F139" i="17053" s="1"/>
  <c r="AP124" i="17052"/>
  <c r="AP135" i="17052" s="1"/>
  <c r="K109" i="17028"/>
  <c r="F168" i="2"/>
  <c r="F170" i="2" s="1"/>
  <c r="F179" i="2"/>
  <c r="F116" i="17050"/>
  <c r="G110" i="17055"/>
  <c r="G115" i="17059"/>
  <c r="K124" i="17052"/>
  <c r="K135" i="17052" s="1"/>
  <c r="W124" i="17052"/>
  <c r="W135" i="17052" s="1"/>
  <c r="X124" i="17052"/>
  <c r="X135" i="17052" s="1"/>
  <c r="U124" i="17052"/>
  <c r="U135" i="17052" s="1"/>
  <c r="Z124" i="17052"/>
  <c r="Z135" i="17052" s="1"/>
  <c r="J124" i="17052"/>
  <c r="J135" i="17052" s="1"/>
  <c r="E194" i="2"/>
  <c r="E203" i="2" s="1"/>
  <c r="E219" i="2" s="1"/>
  <c r="E234" i="2" s="1"/>
  <c r="E180" i="2"/>
  <c r="E182" i="2" s="1"/>
  <c r="E205" i="2" s="1"/>
  <c r="V124" i="17052"/>
  <c r="V135" i="17052" s="1"/>
  <c r="AJ128" i="17059"/>
  <c r="AJ139" i="17059" s="1"/>
  <c r="N128" i="17059"/>
  <c r="N139" i="17059" s="1"/>
  <c r="AH128" i="17059"/>
  <c r="AH139" i="17059" s="1"/>
  <c r="L128" i="17059"/>
  <c r="L139" i="17059" s="1"/>
  <c r="AG128" i="17059"/>
  <c r="AG139" i="17059" s="1"/>
  <c r="P128" i="17059"/>
  <c r="P139" i="17059" s="1"/>
  <c r="H128" i="17059"/>
  <c r="H139" i="17059" s="1"/>
  <c r="AN128" i="17059"/>
  <c r="AN139" i="17059" s="1"/>
  <c r="G114" i="17058"/>
  <c r="AE124" i="17052"/>
  <c r="AE135" i="17052" s="1"/>
  <c r="Q124" i="17052"/>
  <c r="Q135" i="17052" s="1"/>
  <c r="M124" i="17052"/>
  <c r="M135" i="17052" s="1"/>
  <c r="AL124" i="17052"/>
  <c r="AL135" i="17052" s="1"/>
  <c r="K114" i="17052"/>
  <c r="H112" i="17055"/>
  <c r="I112" i="17055" s="1"/>
  <c r="J112" i="17055" s="1"/>
  <c r="K112" i="17055" s="1"/>
  <c r="L112" i="17055" s="1"/>
  <c r="M112" i="17055" s="1"/>
  <c r="N112" i="17055" s="1"/>
  <c r="O112" i="17055" s="1"/>
  <c r="P112" i="17055" s="1"/>
  <c r="Q112" i="17055" s="1"/>
  <c r="R112" i="17055" s="1"/>
  <c r="S112" i="17055" s="1"/>
  <c r="T112" i="17055" s="1"/>
  <c r="U112" i="17055" s="1"/>
  <c r="V112" i="17055" s="1"/>
  <c r="W112" i="17055" s="1"/>
  <c r="X112" i="17055" s="1"/>
  <c r="Y112" i="17055" s="1"/>
  <c r="Z112" i="17055" s="1"/>
  <c r="AA112" i="17055" s="1"/>
  <c r="AB112" i="17055" s="1"/>
  <c r="AC112" i="17055" s="1"/>
  <c r="AD112" i="17055" s="1"/>
  <c r="AE112" i="17055" s="1"/>
  <c r="AF112" i="17055" s="1"/>
  <c r="AG112" i="17055" s="1"/>
  <c r="AH112" i="17055" s="1"/>
  <c r="AI112" i="17055" s="1"/>
  <c r="AJ112" i="17055" s="1"/>
  <c r="AK112" i="17055" s="1"/>
  <c r="AL112" i="17055" s="1"/>
  <c r="AM112" i="17055" s="1"/>
  <c r="AN112" i="17055" s="1"/>
  <c r="AO112" i="17055" s="1"/>
  <c r="AP112" i="17055" s="1"/>
  <c r="T124" i="17052"/>
  <c r="T135" i="17052" s="1"/>
  <c r="S124" i="17052"/>
  <c r="S135" i="17052" s="1"/>
  <c r="K110" i="17049"/>
  <c r="AN124" i="17052"/>
  <c r="AN135" i="17052" s="1"/>
  <c r="AC124" i="17052"/>
  <c r="AC135" i="17052" s="1"/>
  <c r="N124" i="17052"/>
  <c r="N135" i="17052" s="1"/>
  <c r="F126" i="17058"/>
  <c r="F137" i="17058" s="1"/>
  <c r="G127" i="17048"/>
  <c r="AG124" i="17052"/>
  <c r="AG135" i="17052" s="1"/>
  <c r="F52" i="2"/>
  <c r="F82" i="2"/>
  <c r="F88" i="2" s="1"/>
  <c r="J109" i="17052"/>
  <c r="AK124" i="17052"/>
  <c r="AK135" i="17052" s="1"/>
  <c r="AI124" i="17052"/>
  <c r="AI135" i="17052" s="1"/>
  <c r="AH124" i="17052"/>
  <c r="AH135" i="17052" s="1"/>
  <c r="AJ124" i="17052"/>
  <c r="AJ135" i="17052" s="1"/>
  <c r="AF124" i="17052"/>
  <c r="AF135" i="17052" s="1"/>
  <c r="Y124" i="17052"/>
  <c r="Y135" i="17052" s="1"/>
  <c r="J126" i="17052"/>
  <c r="J137" i="17052" s="1"/>
  <c r="I112" i="17058"/>
  <c r="H124" i="17058"/>
  <c r="H135" i="17058" s="1"/>
  <c r="H127" i="17053"/>
  <c r="H138" i="17053" s="1"/>
  <c r="K126" i="17052"/>
  <c r="K137" i="17052" s="1"/>
  <c r="J114" i="17059"/>
  <c r="F127" i="17059"/>
  <c r="F138" i="17059" s="1"/>
  <c r="H115" i="17056"/>
  <c r="H127" i="17056"/>
  <c r="H138" i="17056" s="1"/>
  <c r="K116" i="17055"/>
  <c r="I114" i="17056"/>
  <c r="H126" i="17056"/>
  <c r="H137" i="17056" s="1"/>
  <c r="G109" i="17058"/>
  <c r="AA124" i="17052"/>
  <c r="AA135" i="17052" s="1"/>
  <c r="F84" i="17051"/>
  <c r="C35" i="17052" s="1"/>
  <c r="C87" i="17052" s="1"/>
  <c r="F69" i="2"/>
  <c r="C31" i="17028" s="1"/>
  <c r="C83" i="17028" s="1"/>
  <c r="F127" i="2"/>
  <c r="H124" i="17048"/>
  <c r="H127" i="17048" s="1"/>
  <c r="C41" i="17049"/>
  <c r="C93" i="17049" s="1"/>
  <c r="I59" i="17048"/>
  <c r="I39" i="17048"/>
  <c r="I60" i="17048" s="1"/>
  <c r="J38" i="17048"/>
  <c r="I36" i="17048"/>
  <c r="I97" i="17048" s="1"/>
  <c r="I125" i="17048" s="1"/>
  <c r="H155" i="17048"/>
  <c r="H102" i="17048"/>
  <c r="H79" i="17048"/>
  <c r="H90" i="17048" s="1"/>
  <c r="H167" i="17048"/>
  <c r="H44" i="2"/>
  <c r="H67" i="2" s="1"/>
  <c r="H69" i="2" s="1"/>
  <c r="H126" i="2"/>
  <c r="I142" i="17048"/>
  <c r="G179" i="17048"/>
  <c r="G168" i="17048"/>
  <c r="G170" i="17048" s="1"/>
  <c r="G196" i="17048" s="1"/>
  <c r="H112" i="17048"/>
  <c r="H121" i="17048" s="1"/>
  <c r="H103" i="17048"/>
  <c r="H84" i="17048"/>
  <c r="F127" i="17048"/>
  <c r="H46" i="2"/>
  <c r="H72" i="2" s="1"/>
  <c r="H74" i="2" s="1"/>
  <c r="C41" i="17050"/>
  <c r="C93" i="17050" s="1"/>
  <c r="D108" i="17055"/>
  <c r="D120" i="17055"/>
  <c r="B40" i="17028"/>
  <c r="B92" i="17028" s="1"/>
  <c r="H42" i="2"/>
  <c r="H62" i="2" s="1"/>
  <c r="H64" i="2" s="1"/>
  <c r="H50" i="2"/>
  <c r="H125" i="2"/>
  <c r="H122" i="2"/>
  <c r="B140" i="17030"/>
  <c r="B152" i="17030" s="1"/>
  <c r="C152" i="17030" s="1"/>
  <c r="P110" i="17030"/>
  <c r="O122" i="17030"/>
  <c r="O133" i="17030" s="1"/>
  <c r="H112" i="2"/>
  <c r="H121" i="2" s="1"/>
  <c r="H103" i="2"/>
  <c r="B40" i="17030"/>
  <c r="B92" i="17030" s="1"/>
  <c r="E127" i="2"/>
  <c r="G204" i="2"/>
  <c r="G195" i="2"/>
  <c r="G166" i="2"/>
  <c r="G220" i="2"/>
  <c r="G154" i="2"/>
  <c r="G178" i="2"/>
  <c r="G235" i="2"/>
  <c r="D13" i="17056"/>
  <c r="C14" i="17056"/>
  <c r="C28" i="17056" s="1"/>
  <c r="C39" i="17056" s="1"/>
  <c r="C67" i="17056" s="1"/>
  <c r="C80" i="17056" s="1"/>
  <c r="C91" i="17056" s="1"/>
  <c r="J110" i="17053"/>
  <c r="H167" i="2"/>
  <c r="H179" i="2" s="1"/>
  <c r="H155" i="2"/>
  <c r="H102" i="2"/>
  <c r="H123" i="2"/>
  <c r="B117" i="17030"/>
  <c r="D152" i="17030" s="1"/>
  <c r="B85" i="17028"/>
  <c r="B89" i="17028" s="1"/>
  <c r="B113" i="17028"/>
  <c r="B125" i="17028" s="1"/>
  <c r="B136" i="17028" s="1"/>
  <c r="B120" i="17056"/>
  <c r="B108" i="17056"/>
  <c r="E65" i="17055"/>
  <c r="E14" i="17055"/>
  <c r="E28" i="17055" s="1"/>
  <c r="E39" i="17055" s="1"/>
  <c r="E67" i="17055" s="1"/>
  <c r="E80" i="17055" s="1"/>
  <c r="E91" i="17055" s="1"/>
  <c r="E106" i="17055"/>
  <c r="F13" i="17055"/>
  <c r="E38" i="17055"/>
  <c r="E27" i="17055"/>
  <c r="I34" i="2"/>
  <c r="I35" i="2" s="1"/>
  <c r="I36" i="2"/>
  <c r="I97" i="2" s="1"/>
  <c r="I39" i="2"/>
  <c r="I60" i="2" s="1"/>
  <c r="I95" i="2"/>
  <c r="I96" i="2" s="1"/>
  <c r="I124" i="2" s="1"/>
  <c r="J38" i="2"/>
  <c r="I59" i="2"/>
  <c r="E89" i="17051"/>
  <c r="E226" i="17048"/>
  <c r="B43" i="17049" s="1"/>
  <c r="B95" i="17049" s="1"/>
  <c r="D33" i="17049"/>
  <c r="D85" i="17049" s="1"/>
  <c r="G81" i="17048"/>
  <c r="F84" i="17048"/>
  <c r="E89" i="17048"/>
  <c r="F223" i="17048"/>
  <c r="G223" i="17048" s="1"/>
  <c r="H223" i="17048" s="1"/>
  <c r="I223" i="17048" s="1"/>
  <c r="B89" i="17052"/>
  <c r="G66" i="2"/>
  <c r="F87" i="17048"/>
  <c r="G66" i="17048"/>
  <c r="F69" i="17048"/>
  <c r="B117" i="17052"/>
  <c r="C109" i="17050"/>
  <c r="C121" i="17050" s="1"/>
  <c r="C132" i="17050" s="1"/>
  <c r="D41" i="17049"/>
  <c r="D93" i="17049" s="1"/>
  <c r="F105" i="2"/>
  <c r="F221" i="17048"/>
  <c r="C43" i="17050" s="1"/>
  <c r="C95" i="17050" s="1"/>
  <c r="H61" i="17048"/>
  <c r="I61" i="17048" s="1"/>
  <c r="F222" i="2"/>
  <c r="F104" i="17048"/>
  <c r="C40" i="17050" s="1"/>
  <c r="C92" i="17050" s="1"/>
  <c r="D33" i="17050"/>
  <c r="D85" i="17050" s="1"/>
  <c r="C37" i="17050"/>
  <c r="G71" i="17051"/>
  <c r="F88" i="17051"/>
  <c r="F74" i="17051"/>
  <c r="C33" i="17052" s="1"/>
  <c r="C113" i="17052" s="1"/>
  <c r="F225" i="2"/>
  <c r="F108" i="2"/>
  <c r="G76" i="2"/>
  <c r="F79" i="2"/>
  <c r="G66" i="17051"/>
  <c r="F69" i="17051"/>
  <c r="I89" i="17048"/>
  <c r="B123" i="17028"/>
  <c r="B134" i="17028" s="1"/>
  <c r="B111" i="17055"/>
  <c r="B83" i="17055"/>
  <c r="B37" i="17055"/>
  <c r="B140" i="17052"/>
  <c r="C41" i="17028"/>
  <c r="C93" i="17028" s="1"/>
  <c r="G61" i="2"/>
  <c r="F64" i="2"/>
  <c r="G81" i="2"/>
  <c r="B43" i="17050"/>
  <c r="B95" i="17050" s="1"/>
  <c r="C41" i="17030"/>
  <c r="C93" i="17030" s="1"/>
  <c r="B113" i="17056"/>
  <c r="B125" i="17056" s="1"/>
  <c r="B136" i="17056" s="1"/>
  <c r="B85" i="17056"/>
  <c r="F127" i="17051"/>
  <c r="B115" i="17055"/>
  <c r="B127" i="17055" s="1"/>
  <c r="B138" i="17055" s="1"/>
  <c r="B87" i="17055"/>
  <c r="B85" i="17050"/>
  <c r="B89" i="17050" s="1"/>
  <c r="B113" i="17050"/>
  <c r="C113" i="17050" s="1"/>
  <c r="F79" i="17051"/>
  <c r="G71" i="2"/>
  <c r="F74" i="2"/>
  <c r="B109" i="17056"/>
  <c r="B81" i="17056"/>
  <c r="B37" i="17056"/>
  <c r="B115" i="17049"/>
  <c r="B117" i="17049" s="1"/>
  <c r="B87" i="17049"/>
  <c r="B89" i="17049" s="1"/>
  <c r="G81" i="17051"/>
  <c r="C111" i="17028"/>
  <c r="C123" i="17028" s="1"/>
  <c r="C134" i="17028" s="1"/>
  <c r="B113" i="17055"/>
  <c r="B125" i="17055" s="1"/>
  <c r="B136" i="17055" s="1"/>
  <c r="B85" i="17055"/>
  <c r="B43" i="17056"/>
  <c r="B95" i="17056" s="1"/>
  <c r="C85" i="17050"/>
  <c r="C89" i="17050" s="1"/>
  <c r="E226" i="17054"/>
  <c r="B43" i="17055" s="1"/>
  <c r="B95" i="17055" s="1"/>
  <c r="E127" i="17054"/>
  <c r="H112" i="17059"/>
  <c r="M110" i="17056"/>
  <c r="M122" i="17056" s="1"/>
  <c r="M133" i="17056" s="1"/>
  <c r="C113" i="17049"/>
  <c r="C85" i="17049"/>
  <c r="G179" i="17051"/>
  <c r="G168" i="17051"/>
  <c r="G170" i="17051" s="1"/>
  <c r="G196" i="17051" s="1"/>
  <c r="F125" i="17054"/>
  <c r="F124" i="17054"/>
  <c r="F123" i="17054"/>
  <c r="F126" i="17054"/>
  <c r="F122" i="17054"/>
  <c r="I138" i="17054"/>
  <c r="H186" i="17051"/>
  <c r="H186" i="17054"/>
  <c r="H186" i="17057"/>
  <c r="H186" i="17048"/>
  <c r="G178" i="17051"/>
  <c r="G204" i="17051"/>
  <c r="G220" i="17051"/>
  <c r="G166" i="17051"/>
  <c r="G235" i="17051"/>
  <c r="G195" i="17051"/>
  <c r="G154" i="17051"/>
  <c r="G78" i="17054"/>
  <c r="G73" i="17054"/>
  <c r="G167" i="17054"/>
  <c r="G68" i="17054"/>
  <c r="G102" i="17054"/>
  <c r="G83" i="17054"/>
  <c r="G155" i="17054"/>
  <c r="G63" i="17054"/>
  <c r="B120" i="17050"/>
  <c r="B108" i="17050"/>
  <c r="H48" i="17051"/>
  <c r="H77" i="17051" s="1"/>
  <c r="H79" i="17051" s="1"/>
  <c r="H50" i="17051"/>
  <c r="H42" i="17051"/>
  <c r="H62" i="17051" s="1"/>
  <c r="H64" i="17051" s="1"/>
  <c r="H46" i="17051"/>
  <c r="H72" i="17051" s="1"/>
  <c r="H74" i="17051" s="1"/>
  <c r="H44" i="17051"/>
  <c r="H67" i="17051" s="1"/>
  <c r="H69" i="17051" s="1"/>
  <c r="H112" i="17056"/>
  <c r="H124" i="17056" s="1"/>
  <c r="H135" i="17056" s="1"/>
  <c r="G124" i="17056"/>
  <c r="G135" i="17056" s="1"/>
  <c r="J38" i="17051"/>
  <c r="I95" i="17051"/>
  <c r="I96" i="17051" s="1"/>
  <c r="I59" i="17051"/>
  <c r="I39" i="17051"/>
  <c r="I60" i="17051" s="1"/>
  <c r="I36" i="17051"/>
  <c r="I34" i="17051"/>
  <c r="F154" i="17054"/>
  <c r="F220" i="17054"/>
  <c r="F204" i="17054"/>
  <c r="F195" i="17054"/>
  <c r="F166" i="17054"/>
  <c r="F235" i="17054"/>
  <c r="F178" i="17054"/>
  <c r="B35" i="17058"/>
  <c r="E225" i="17057"/>
  <c r="B131" i="17028"/>
  <c r="M152" i="17028" s="1"/>
  <c r="A152" i="17028"/>
  <c r="B108" i="17053"/>
  <c r="B120" i="17053"/>
  <c r="G89" i="17051"/>
  <c r="J78" i="2"/>
  <c r="J73" i="2"/>
  <c r="J68" i="2"/>
  <c r="J83" i="2"/>
  <c r="J63" i="2"/>
  <c r="J111" i="17059"/>
  <c r="J123" i="17059" s="1"/>
  <c r="J134" i="17059" s="1"/>
  <c r="G97" i="17054"/>
  <c r="G124" i="17054" s="1"/>
  <c r="F48" i="17054"/>
  <c r="F44" i="17054"/>
  <c r="F46" i="17054"/>
  <c r="F42" i="17054"/>
  <c r="F50" i="17054"/>
  <c r="G50" i="17054"/>
  <c r="G46" i="17054"/>
  <c r="G72" i="17054" s="1"/>
  <c r="G48" i="17054"/>
  <c r="G77" i="17054" s="1"/>
  <c r="G44" i="17054"/>
  <c r="G67" i="17054" s="1"/>
  <c r="G42" i="17054"/>
  <c r="G62" i="17054" s="1"/>
  <c r="E179" i="17057"/>
  <c r="E168" i="17057"/>
  <c r="E170" i="17057" s="1"/>
  <c r="E196" i="17057" s="1"/>
  <c r="C65" i="17058"/>
  <c r="C106" i="17058"/>
  <c r="C27" i="17058"/>
  <c r="C38" i="17058"/>
  <c r="D13" i="17058"/>
  <c r="C14" i="17058"/>
  <c r="C28" i="17058" s="1"/>
  <c r="C39" i="17058" s="1"/>
  <c r="C67" i="17058" s="1"/>
  <c r="C80" i="17058" s="1"/>
  <c r="C91" i="17058" s="1"/>
  <c r="J223" i="17048"/>
  <c r="J106" i="17048"/>
  <c r="J224" i="17048"/>
  <c r="J107" i="17048"/>
  <c r="G13" i="17030"/>
  <c r="F14" i="17030"/>
  <c r="F28" i="17030" s="1"/>
  <c r="F39" i="17030" s="1"/>
  <c r="F67" i="17030" s="1"/>
  <c r="F80" i="17030" s="1"/>
  <c r="F91" i="17030" s="1"/>
  <c r="H167" i="17051"/>
  <c r="H68" i="17051"/>
  <c r="H78" i="17051"/>
  <c r="H63" i="17051"/>
  <c r="H83" i="17051"/>
  <c r="H102" i="17051"/>
  <c r="H155" i="17051"/>
  <c r="H73" i="17051"/>
  <c r="H82" i="2"/>
  <c r="H84" i="2" s="1"/>
  <c r="G112" i="17053"/>
  <c r="E221" i="17057"/>
  <c r="B29" i="17059"/>
  <c r="E90" i="17057"/>
  <c r="E109" i="17057"/>
  <c r="B40" i="17059"/>
  <c r="B125" i="17049"/>
  <c r="B136" i="17049" s="1"/>
  <c r="I110" i="17050"/>
  <c r="D13" i="17053"/>
  <c r="C14" i="17053"/>
  <c r="C28" i="17053" s="1"/>
  <c r="C39" i="17053" s="1"/>
  <c r="C67" i="17053" s="1"/>
  <c r="C80" i="17053" s="1"/>
  <c r="C91" i="17053" s="1"/>
  <c r="C108" i="17049"/>
  <c r="C120" i="17049"/>
  <c r="G111" i="17030"/>
  <c r="G67" i="2"/>
  <c r="G127" i="2"/>
  <c r="J122" i="17059"/>
  <c r="J133" i="17059" s="1"/>
  <c r="H36" i="17054"/>
  <c r="I38" i="17054"/>
  <c r="H59" i="17054"/>
  <c r="H95" i="17054"/>
  <c r="H96" i="17054" s="1"/>
  <c r="H39" i="17054"/>
  <c r="H60" i="17054" s="1"/>
  <c r="H34" i="17054"/>
  <c r="F35" i="17057"/>
  <c r="F97" i="17057"/>
  <c r="F123" i="17057" s="1"/>
  <c r="F87" i="17054"/>
  <c r="I137" i="17051"/>
  <c r="I140" i="17051"/>
  <c r="I141" i="17051"/>
  <c r="I139" i="17051"/>
  <c r="G126" i="17051"/>
  <c r="I138" i="17051"/>
  <c r="G125" i="17051"/>
  <c r="G122" i="17051"/>
  <c r="G123" i="17051"/>
  <c r="G124" i="17051"/>
  <c r="G96" i="17054"/>
  <c r="E85" i="17049"/>
  <c r="B123" i="17049"/>
  <c r="B134" i="17049" s="1"/>
  <c r="E194" i="17054"/>
  <c r="E180" i="17054"/>
  <c r="E182" i="17054" s="1"/>
  <c r="E205" i="17054" s="1"/>
  <c r="E29" i="17050"/>
  <c r="D29" i="17050"/>
  <c r="B120" i="17058"/>
  <c r="B108" i="17058"/>
  <c r="G44" i="17051"/>
  <c r="G42" i="17051"/>
  <c r="G48" i="17051"/>
  <c r="G50" i="17051"/>
  <c r="G46" i="17051"/>
  <c r="H112" i="17051"/>
  <c r="H121" i="17051" s="1"/>
  <c r="H103" i="17051"/>
  <c r="E223" i="17057"/>
  <c r="B33" i="17058"/>
  <c r="E222" i="17057"/>
  <c r="B31" i="17058"/>
  <c r="D131" i="17030"/>
  <c r="M154" i="17030" s="1"/>
  <c r="A154" i="17030"/>
  <c r="G52" i="2"/>
  <c r="D65" i="17028"/>
  <c r="D38" i="17028"/>
  <c r="D14" i="17028"/>
  <c r="D28" i="17028" s="1"/>
  <c r="D39" i="17028" s="1"/>
  <c r="D67" i="17028" s="1"/>
  <c r="D80" i="17028" s="1"/>
  <c r="D91" i="17028" s="1"/>
  <c r="E13" i="17028"/>
  <c r="D106" i="17028"/>
  <c r="D27" i="17028"/>
  <c r="C108" i="17052"/>
  <c r="C120" i="17052"/>
  <c r="F112" i="17057"/>
  <c r="F121" i="17057" s="1"/>
  <c r="F103" i="17057"/>
  <c r="J73" i="17048"/>
  <c r="J78" i="17048"/>
  <c r="J83" i="17048"/>
  <c r="J68" i="17048"/>
  <c r="J63" i="17048"/>
  <c r="G124" i="17059"/>
  <c r="G135" i="17059" s="1"/>
  <c r="L122" i="17056"/>
  <c r="L133" i="17056" s="1"/>
  <c r="C13" i="17059"/>
  <c r="B14" i="17059"/>
  <c r="B28" i="17059" s="1"/>
  <c r="B39" i="17059" s="1"/>
  <c r="B67" i="17059" s="1"/>
  <c r="B80" i="17059" s="1"/>
  <c r="B91" i="17059" s="1"/>
  <c r="H96" i="17051"/>
  <c r="L112" i="17050"/>
  <c r="L124" i="17050" s="1"/>
  <c r="L135" i="17050" s="1"/>
  <c r="K124" i="17050"/>
  <c r="K135" i="17050" s="1"/>
  <c r="K110" i="17059"/>
  <c r="G194" i="2"/>
  <c r="E13" i="17049"/>
  <c r="D65" i="17049"/>
  <c r="D27" i="17049"/>
  <c r="D14" i="17049"/>
  <c r="D28" i="17049" s="1"/>
  <c r="D39" i="17049" s="1"/>
  <c r="D67" i="17049" s="1"/>
  <c r="D80" i="17049" s="1"/>
  <c r="D91" i="17049" s="1"/>
  <c r="D106" i="17049"/>
  <c r="D38" i="17049"/>
  <c r="G72" i="2"/>
  <c r="E235" i="17057"/>
  <c r="E220" i="17057"/>
  <c r="E154" i="17057"/>
  <c r="E195" i="17057"/>
  <c r="E166" i="17057"/>
  <c r="E178" i="17057"/>
  <c r="E204" i="17057"/>
  <c r="D106" i="17052"/>
  <c r="D38" i="17052"/>
  <c r="E13" i="17052"/>
  <c r="D14" i="17052"/>
  <c r="D28" i="17052" s="1"/>
  <c r="D39" i="17052" s="1"/>
  <c r="D67" i="17052" s="1"/>
  <c r="D80" i="17052" s="1"/>
  <c r="D91" i="17052" s="1"/>
  <c r="D65" i="17052"/>
  <c r="D27" i="17052"/>
  <c r="F194" i="17051"/>
  <c r="F180" i="17051"/>
  <c r="F182" i="17051" s="1"/>
  <c r="F205" i="17051" s="1"/>
  <c r="F89" i="2"/>
  <c r="F167" i="17057"/>
  <c r="F155" i="17057"/>
  <c r="F102" i="17057"/>
  <c r="F61" i="17057"/>
  <c r="E89" i="17057"/>
  <c r="H194" i="2"/>
  <c r="E108" i="17030"/>
  <c r="E120" i="17030"/>
  <c r="I111" i="17053"/>
  <c r="B131" i="17049"/>
  <c r="M152" i="17049" s="1"/>
  <c r="A152" i="17049"/>
  <c r="H97" i="17051"/>
  <c r="H123" i="17051" s="1"/>
  <c r="E124" i="17057"/>
  <c r="E126" i="17057"/>
  <c r="E123" i="17057"/>
  <c r="E125" i="17057"/>
  <c r="E122" i="17057"/>
  <c r="B40" i="17058"/>
  <c r="E224" i="17057"/>
  <c r="B33" i="17059"/>
  <c r="E180" i="17051"/>
  <c r="E182" i="17051" s="1"/>
  <c r="E205" i="17051" s="1"/>
  <c r="E194" i="17051"/>
  <c r="F179" i="17054"/>
  <c r="F168" i="17054"/>
  <c r="F170" i="17054" s="1"/>
  <c r="F196" i="17054" s="1"/>
  <c r="F87" i="17051"/>
  <c r="F63" i="17051"/>
  <c r="F89" i="17051" s="1"/>
  <c r="E31" i="17054"/>
  <c r="G62" i="2"/>
  <c r="G77" i="2"/>
  <c r="I89" i="2"/>
  <c r="I142" i="2"/>
  <c r="H52" i="17062"/>
  <c r="O6" i="17062"/>
  <c r="N154" i="17028"/>
  <c r="C120" i="17028"/>
  <c r="C108" i="17028"/>
  <c r="A152" i="17052"/>
  <c r="B131" i="17052"/>
  <c r="M152" i="17052" s="1"/>
  <c r="G103" i="17054"/>
  <c r="G112" i="17054"/>
  <c r="G121" i="17054" s="1"/>
  <c r="F96" i="17057"/>
  <c r="H38" i="17057"/>
  <c r="G59" i="17057"/>
  <c r="G36" i="17057"/>
  <c r="G39" i="17057"/>
  <c r="G60" i="17057" s="1"/>
  <c r="G95" i="17057"/>
  <c r="G96" i="17057" s="1"/>
  <c r="G34" i="17057"/>
  <c r="G35" i="17057" s="1"/>
  <c r="I50" i="17048"/>
  <c r="I44" i="17048"/>
  <c r="I48" i="17048"/>
  <c r="I46" i="17048"/>
  <c r="I42" i="17048"/>
  <c r="B117" i="17050"/>
  <c r="B121" i="17050"/>
  <c r="B132" i="17050" s="1"/>
  <c r="D13" i="17050"/>
  <c r="C14" i="17050"/>
  <c r="C28" i="17050" s="1"/>
  <c r="C39" i="17050" s="1"/>
  <c r="C67" i="17050" s="1"/>
  <c r="C80" i="17050" s="1"/>
  <c r="C91" i="17050" s="1"/>
  <c r="E197" i="2" l="1"/>
  <c r="J114" i="17056"/>
  <c r="K114" i="17056" s="1"/>
  <c r="L114" i="17056" s="1"/>
  <c r="M114" i="17056" s="1"/>
  <c r="N114" i="17056" s="1"/>
  <c r="O114" i="17056" s="1"/>
  <c r="P114" i="17056" s="1"/>
  <c r="Q114" i="17056" s="1"/>
  <c r="R114" i="17056" s="1"/>
  <c r="S114" i="17056" s="1"/>
  <c r="T114" i="17056" s="1"/>
  <c r="U114" i="17056" s="1"/>
  <c r="V114" i="17056" s="1"/>
  <c r="W114" i="17056" s="1"/>
  <c r="X114" i="17056" s="1"/>
  <c r="Y114" i="17056" s="1"/>
  <c r="Z114" i="17056" s="1"/>
  <c r="AA114" i="17056" s="1"/>
  <c r="AB114" i="17056" s="1"/>
  <c r="AC114" i="17056" s="1"/>
  <c r="AD114" i="17056" s="1"/>
  <c r="AE114" i="17056" s="1"/>
  <c r="AF114" i="17056" s="1"/>
  <c r="AG114" i="17056" s="1"/>
  <c r="AH114" i="17056" s="1"/>
  <c r="AI114" i="17056" s="1"/>
  <c r="AJ114" i="17056" s="1"/>
  <c r="AK114" i="17056" s="1"/>
  <c r="AL114" i="17056" s="1"/>
  <c r="AM114" i="17056" s="1"/>
  <c r="AN114" i="17056" s="1"/>
  <c r="AO114" i="17056" s="1"/>
  <c r="AP114" i="17056" s="1"/>
  <c r="I126" i="17056"/>
  <c r="I137" i="17056" s="1"/>
  <c r="J112" i="17058"/>
  <c r="AM124" i="17055"/>
  <c r="AM135" i="17055" s="1"/>
  <c r="AH124" i="17055"/>
  <c r="AH135" i="17055" s="1"/>
  <c r="AN124" i="17055"/>
  <c r="AN135" i="17055" s="1"/>
  <c r="T124" i="17055"/>
  <c r="T135" i="17055" s="1"/>
  <c r="AP124" i="17055"/>
  <c r="AP135" i="17055" s="1"/>
  <c r="AB124" i="17055"/>
  <c r="AB135" i="17055" s="1"/>
  <c r="I110" i="17058"/>
  <c r="N124" i="17055"/>
  <c r="N135" i="17055" s="1"/>
  <c r="U124" i="17055"/>
  <c r="U135" i="17055" s="1"/>
  <c r="J124" i="17058"/>
  <c r="J135" i="17058" s="1"/>
  <c r="H124" i="17055"/>
  <c r="H135" i="17055" s="1"/>
  <c r="AF124" i="17055"/>
  <c r="AF135" i="17055" s="1"/>
  <c r="AK124" i="17055"/>
  <c r="AK135" i="17055" s="1"/>
  <c r="AI124" i="17055"/>
  <c r="AI135" i="17055" s="1"/>
  <c r="L109" i="17028"/>
  <c r="L121" i="17028"/>
  <c r="L132" i="17028" s="1"/>
  <c r="C115" i="17052"/>
  <c r="K126" i="17056"/>
  <c r="K137" i="17056" s="1"/>
  <c r="P124" i="17055"/>
  <c r="P135" i="17055" s="1"/>
  <c r="G126" i="17058"/>
  <c r="G137" i="17058" s="1"/>
  <c r="AJ124" i="17055"/>
  <c r="AJ135" i="17055" s="1"/>
  <c r="AC124" i="17055"/>
  <c r="AC135" i="17055" s="1"/>
  <c r="AG124" i="17055"/>
  <c r="AG135" i="17055" s="1"/>
  <c r="Y124" i="17055"/>
  <c r="Y135" i="17055" s="1"/>
  <c r="AL124" i="17055"/>
  <c r="AL135" i="17055" s="1"/>
  <c r="V124" i="17055"/>
  <c r="V135" i="17055" s="1"/>
  <c r="L114" i="17052"/>
  <c r="AI126" i="17056"/>
  <c r="AI137" i="17056" s="1"/>
  <c r="J121" i="17049"/>
  <c r="J132" i="17049" s="1"/>
  <c r="K124" i="17055"/>
  <c r="K135" i="17055" s="1"/>
  <c r="G116" i="17050"/>
  <c r="F128" i="17050"/>
  <c r="F139" i="17050" s="1"/>
  <c r="N114" i="17028"/>
  <c r="M126" i="17028"/>
  <c r="M137" i="17028" s="1"/>
  <c r="I115" i="17053"/>
  <c r="H114" i="17058"/>
  <c r="F180" i="2"/>
  <c r="F182" i="2" s="1"/>
  <c r="F194" i="2"/>
  <c r="F84" i="2"/>
  <c r="C35" i="17028" s="1"/>
  <c r="H122" i="17058"/>
  <c r="H133" i="17058" s="1"/>
  <c r="R124" i="17055"/>
  <c r="R135" i="17055" s="1"/>
  <c r="E33" i="17050"/>
  <c r="E85" i="17050" s="1"/>
  <c r="H109" i="17058"/>
  <c r="G121" i="17058"/>
  <c r="G132" i="17058" s="1"/>
  <c r="I115" i="17056"/>
  <c r="S124" i="17055"/>
  <c r="S135" i="17055" s="1"/>
  <c r="L110" i="17049"/>
  <c r="K122" i="17049"/>
  <c r="K133" i="17049" s="1"/>
  <c r="X124" i="17055"/>
  <c r="X135" i="17055" s="1"/>
  <c r="AA124" i="17055"/>
  <c r="AA135" i="17055" s="1"/>
  <c r="F196" i="2"/>
  <c r="G168" i="2"/>
  <c r="G170" i="2" s="1"/>
  <c r="H116" i="17053"/>
  <c r="K109" i="17049"/>
  <c r="L124" i="17055"/>
  <c r="L135" i="17055" s="1"/>
  <c r="I126" i="17048"/>
  <c r="L116" i="17055"/>
  <c r="K128" i="17055"/>
  <c r="K139" i="17055" s="1"/>
  <c r="I127" i="17056"/>
  <c r="I138" i="17056" s="1"/>
  <c r="K114" i="17059"/>
  <c r="J126" i="17059"/>
  <c r="J137" i="17059" s="1"/>
  <c r="K121" i="17028"/>
  <c r="K132" i="17028" s="1"/>
  <c r="M124" i="17055"/>
  <c r="M135" i="17055" s="1"/>
  <c r="I124" i="17058"/>
  <c r="I135" i="17058" s="1"/>
  <c r="K109" i="17052"/>
  <c r="J121" i="17052"/>
  <c r="J132" i="17052" s="1"/>
  <c r="Z124" i="17055"/>
  <c r="Z135" i="17055" s="1"/>
  <c r="O124" i="17055"/>
  <c r="O135" i="17055" s="1"/>
  <c r="AO124" i="17055"/>
  <c r="AO135" i="17055" s="1"/>
  <c r="W124" i="17055"/>
  <c r="W135" i="17055" s="1"/>
  <c r="AD124" i="17055"/>
  <c r="AD135" i="17055" s="1"/>
  <c r="I124" i="17055"/>
  <c r="I135" i="17055" s="1"/>
  <c r="AE124" i="17055"/>
  <c r="AE135" i="17055" s="1"/>
  <c r="J124" i="17055"/>
  <c r="J135" i="17055" s="1"/>
  <c r="H115" i="17059"/>
  <c r="G127" i="17059"/>
  <c r="G138" i="17059" s="1"/>
  <c r="H110" i="17055"/>
  <c r="G122" i="17055"/>
  <c r="G133" i="17055" s="1"/>
  <c r="H122" i="17055"/>
  <c r="H133" i="17055" s="1"/>
  <c r="I122" i="17058"/>
  <c r="I133" i="17058" s="1"/>
  <c r="Q124" i="17055"/>
  <c r="Q135" i="17055" s="1"/>
  <c r="F108" i="17051"/>
  <c r="F225" i="17051"/>
  <c r="B140" i="17028"/>
  <c r="B152" i="17028" s="1"/>
  <c r="H178" i="17048"/>
  <c r="H235" i="17048"/>
  <c r="H166" i="17048"/>
  <c r="H154" i="17048"/>
  <c r="H204" i="17048"/>
  <c r="H220" i="17048"/>
  <c r="H195" i="17048"/>
  <c r="H179" i="17048"/>
  <c r="H168" i="17048"/>
  <c r="H170" i="17048" s="1"/>
  <c r="H196" i="17048" s="1"/>
  <c r="I139" i="17054"/>
  <c r="C41" i="17055" s="1"/>
  <c r="B117" i="17028"/>
  <c r="D152" i="17028" s="1"/>
  <c r="H127" i="2"/>
  <c r="J34" i="17048"/>
  <c r="J35" i="17048" s="1"/>
  <c r="J48" i="17048" s="1"/>
  <c r="J77" i="17048" s="1"/>
  <c r="J79" i="17048" s="1"/>
  <c r="J59" i="17048"/>
  <c r="K38" i="17048"/>
  <c r="J95" i="17048"/>
  <c r="J96" i="17048" s="1"/>
  <c r="J39" i="17048"/>
  <c r="J60" i="17048" s="1"/>
  <c r="J36" i="17048"/>
  <c r="J97" i="17048" s="1"/>
  <c r="J123" i="17048" s="1"/>
  <c r="I124" i="17048"/>
  <c r="I137" i="17054"/>
  <c r="I141" i="17054"/>
  <c r="E152" i="17030"/>
  <c r="I112" i="17048"/>
  <c r="I121" i="17048" s="1"/>
  <c r="I103" i="17048"/>
  <c r="I122" i="17048"/>
  <c r="I125" i="2"/>
  <c r="H52" i="2"/>
  <c r="I123" i="17048"/>
  <c r="G180" i="17048"/>
  <c r="G182" i="17048" s="1"/>
  <c r="G205" i="17048" s="1"/>
  <c r="G194" i="17048"/>
  <c r="G203" i="17048" s="1"/>
  <c r="G219" i="17048" s="1"/>
  <c r="G234" i="17048" s="1"/>
  <c r="I167" i="17048"/>
  <c r="I155" i="17048"/>
  <c r="I102" i="17048"/>
  <c r="I48" i="2"/>
  <c r="I77" i="2" s="1"/>
  <c r="I79" i="2" s="1"/>
  <c r="F33" i="17030" s="1"/>
  <c r="F85" i="17030" s="1"/>
  <c r="I50" i="2"/>
  <c r="I42" i="2"/>
  <c r="I62" i="2" s="1"/>
  <c r="I64" i="2" s="1"/>
  <c r="I46" i="2"/>
  <c r="I72" i="2" s="1"/>
  <c r="I74" i="2" s="1"/>
  <c r="F33" i="17028" s="1"/>
  <c r="F85" i="17028" s="1"/>
  <c r="I44" i="2"/>
  <c r="I67" i="2" s="1"/>
  <c r="I69" i="2" s="1"/>
  <c r="F31" i="17028" s="1"/>
  <c r="F83" i="17028" s="1"/>
  <c r="B131" i="17056"/>
  <c r="M152" i="17056" s="1"/>
  <c r="A152" i="17056"/>
  <c r="C120" i="17056"/>
  <c r="C108" i="17056"/>
  <c r="E108" i="17055"/>
  <c r="E120" i="17055"/>
  <c r="D14" i="17056"/>
  <c r="D28" i="17056" s="1"/>
  <c r="D39" i="17056" s="1"/>
  <c r="D67" i="17056" s="1"/>
  <c r="D80" i="17056" s="1"/>
  <c r="D91" i="17056" s="1"/>
  <c r="E13" i="17056"/>
  <c r="I126" i="2"/>
  <c r="D41" i="17050"/>
  <c r="D93" i="17050" s="1"/>
  <c r="I103" i="2"/>
  <c r="I112" i="2"/>
  <c r="I121" i="2" s="1"/>
  <c r="P122" i="17030"/>
  <c r="P133" i="17030" s="1"/>
  <c r="Q110" i="17030"/>
  <c r="R110" i="17030" s="1"/>
  <c r="S110" i="17030" s="1"/>
  <c r="J36" i="2"/>
  <c r="J97" i="2" s="1"/>
  <c r="J123" i="2" s="1"/>
  <c r="K38" i="2"/>
  <c r="J39" i="2"/>
  <c r="J60" i="2" s="1"/>
  <c r="J59" i="2"/>
  <c r="J34" i="2"/>
  <c r="J35" i="2" s="1"/>
  <c r="J50" i="2" s="1"/>
  <c r="J95" i="2"/>
  <c r="J96" i="2" s="1"/>
  <c r="I123" i="2"/>
  <c r="I167" i="2"/>
  <c r="I179" i="2" s="1"/>
  <c r="I155" i="2"/>
  <c r="I102" i="2"/>
  <c r="I122" i="2"/>
  <c r="F38" i="17055"/>
  <c r="F14" i="17055"/>
  <c r="F28" i="17055" s="1"/>
  <c r="F39" i="17055" s="1"/>
  <c r="F67" i="17055" s="1"/>
  <c r="F80" i="17055" s="1"/>
  <c r="F91" i="17055" s="1"/>
  <c r="F65" i="17055"/>
  <c r="F27" i="17055"/>
  <c r="G13" i="17055"/>
  <c r="F106" i="17055"/>
  <c r="K110" i="17053"/>
  <c r="J122" i="17053"/>
  <c r="J133" i="17053" s="1"/>
  <c r="H220" i="2"/>
  <c r="H204" i="2"/>
  <c r="H178" i="2"/>
  <c r="H235" i="2"/>
  <c r="H154" i="2"/>
  <c r="H166" i="2"/>
  <c r="H195" i="2"/>
  <c r="D131" i="17055"/>
  <c r="M154" i="17055" s="1"/>
  <c r="A154" i="17055"/>
  <c r="H66" i="17048"/>
  <c r="I66" i="17048" s="1"/>
  <c r="G69" i="17048"/>
  <c r="D31" i="17049" s="1"/>
  <c r="G122" i="17054"/>
  <c r="H81" i="17048"/>
  <c r="I81" i="17048" s="1"/>
  <c r="G84" i="17048"/>
  <c r="E35" i="17049" s="1"/>
  <c r="E87" i="17049" s="1"/>
  <c r="G79" i="2"/>
  <c r="E33" i="17030" s="1"/>
  <c r="E127" i="17057"/>
  <c r="G123" i="17054"/>
  <c r="D113" i="17049"/>
  <c r="D125" i="17049" s="1"/>
  <c r="D136" i="17049" s="1"/>
  <c r="G87" i="17048"/>
  <c r="E41" i="17049"/>
  <c r="B89" i="17056"/>
  <c r="F105" i="17048"/>
  <c r="F222" i="17048"/>
  <c r="G222" i="17048" s="1"/>
  <c r="H222" i="17048" s="1"/>
  <c r="I222" i="17048" s="1"/>
  <c r="J222" i="17048" s="1"/>
  <c r="K222" i="17048" s="1"/>
  <c r="C31" i="17049"/>
  <c r="F225" i="17048"/>
  <c r="G225" i="17048" s="1"/>
  <c r="H225" i="17048" s="1"/>
  <c r="I225" i="17048" s="1"/>
  <c r="J225" i="17048" s="1"/>
  <c r="F108" i="17048"/>
  <c r="G108" i="17048" s="1"/>
  <c r="H108" i="17048" s="1"/>
  <c r="I108" i="17048" s="1"/>
  <c r="J108" i="17048" s="1"/>
  <c r="K108" i="17048" s="1"/>
  <c r="C35" i="17049"/>
  <c r="C87" i="17049" s="1"/>
  <c r="F90" i="17048"/>
  <c r="C117" i="17050"/>
  <c r="G221" i="17048"/>
  <c r="H221" i="17048" s="1"/>
  <c r="H81" i="2"/>
  <c r="I81" i="2" s="1"/>
  <c r="G104" i="17048"/>
  <c r="H104" i="17048" s="1"/>
  <c r="D41" i="17028"/>
  <c r="D93" i="17028" s="1"/>
  <c r="H76" i="2"/>
  <c r="I76" i="2" s="1"/>
  <c r="J76" i="2" s="1"/>
  <c r="G88" i="2"/>
  <c r="F223" i="17051"/>
  <c r="G87" i="2"/>
  <c r="H88" i="2"/>
  <c r="F127" i="17054"/>
  <c r="F106" i="17051"/>
  <c r="D41" i="17030"/>
  <c r="E41" i="17030" s="1"/>
  <c r="H71" i="2"/>
  <c r="I71" i="2" s="1"/>
  <c r="G64" i="2"/>
  <c r="E29" i="17030" s="1"/>
  <c r="C41" i="17053"/>
  <c r="C93" i="17053" s="1"/>
  <c r="G74" i="2"/>
  <c r="E33" i="17028" s="1"/>
  <c r="C29" i="17030"/>
  <c r="F104" i="2"/>
  <c r="G104" i="2" s="1"/>
  <c r="F221" i="2"/>
  <c r="G221" i="2" s="1"/>
  <c r="F90" i="2"/>
  <c r="C125" i="17049"/>
  <c r="C136" i="17049" s="1"/>
  <c r="B121" i="17056"/>
  <c r="B132" i="17056" s="1"/>
  <c r="B140" i="17056" s="1"/>
  <c r="B117" i="17056"/>
  <c r="C33" i="17028"/>
  <c r="F223" i="2"/>
  <c r="G223" i="2" s="1"/>
  <c r="H223" i="2" s="1"/>
  <c r="I223" i="2" s="1"/>
  <c r="J223" i="2" s="1"/>
  <c r="K223" i="2" s="1"/>
  <c r="F106" i="2"/>
  <c r="C40" i="17028" s="1"/>
  <c r="C92" i="17028" s="1"/>
  <c r="C85" i="17052"/>
  <c r="F124" i="17057"/>
  <c r="F122" i="17057"/>
  <c r="J89" i="17048"/>
  <c r="G125" i="17054"/>
  <c r="F64" i="17051"/>
  <c r="F222" i="17051"/>
  <c r="C31" i="17052"/>
  <c r="F105" i="17051"/>
  <c r="C115" i="17028"/>
  <c r="C127" i="17028" s="1"/>
  <c r="C138" i="17028" s="1"/>
  <c r="C87" i="17028"/>
  <c r="B125" i="17050"/>
  <c r="B136" i="17050" s="1"/>
  <c r="B140" i="17050" s="1"/>
  <c r="C125" i="17050"/>
  <c r="C136" i="17050" s="1"/>
  <c r="C140" i="17050" s="1"/>
  <c r="B117" i="17055"/>
  <c r="D152" i="17055" s="1"/>
  <c r="B123" i="17055"/>
  <c r="B134" i="17055" s="1"/>
  <c r="B140" i="17055" s="1"/>
  <c r="B152" i="17055" s="1"/>
  <c r="C33" i="17030"/>
  <c r="F224" i="2"/>
  <c r="G224" i="2" s="1"/>
  <c r="H224" i="2" s="1"/>
  <c r="I224" i="2" s="1"/>
  <c r="J224" i="2" s="1"/>
  <c r="K224" i="2" s="1"/>
  <c r="F107" i="2"/>
  <c r="G107" i="2" s="1"/>
  <c r="H107" i="2" s="1"/>
  <c r="I107" i="2" s="1"/>
  <c r="J107" i="2" s="1"/>
  <c r="K107" i="2" s="1"/>
  <c r="G61" i="17051"/>
  <c r="G87" i="17051" s="1"/>
  <c r="F126" i="17057"/>
  <c r="D113" i="17050"/>
  <c r="E113" i="17050" s="1"/>
  <c r="F125" i="17057"/>
  <c r="C41" i="17052"/>
  <c r="C93" i="17052" s="1"/>
  <c r="B127" i="17049"/>
  <c r="B138" i="17049" s="1"/>
  <c r="B140" i="17049" s="1"/>
  <c r="B152" i="17049" s="1"/>
  <c r="F224" i="17051"/>
  <c r="F107" i="17051"/>
  <c r="C33" i="17053"/>
  <c r="B89" i="17055"/>
  <c r="G97" i="17057"/>
  <c r="E31" i="17057"/>
  <c r="G220" i="17054"/>
  <c r="G204" i="17054"/>
  <c r="G166" i="17054"/>
  <c r="G178" i="17054"/>
  <c r="G154" i="17054"/>
  <c r="G235" i="17054"/>
  <c r="G195" i="17054"/>
  <c r="N155" i="17028"/>
  <c r="H53" i="17062"/>
  <c r="O7" i="17062"/>
  <c r="K78" i="2"/>
  <c r="K73" i="2"/>
  <c r="K68" i="2"/>
  <c r="K63" i="2"/>
  <c r="K83" i="2"/>
  <c r="F13" i="17049"/>
  <c r="E106" i="17049"/>
  <c r="E65" i="17049"/>
  <c r="E27" i="17049"/>
  <c r="E14" i="17049"/>
  <c r="E28" i="17049" s="1"/>
  <c r="E39" i="17049" s="1"/>
  <c r="E67" i="17049" s="1"/>
  <c r="E80" i="17049" s="1"/>
  <c r="E91" i="17049" s="1"/>
  <c r="E38" i="17049"/>
  <c r="D120" i="17028"/>
  <c r="D108" i="17028"/>
  <c r="D81" i="17050"/>
  <c r="D89" i="17050" s="1"/>
  <c r="D37" i="17050"/>
  <c r="D109" i="17050"/>
  <c r="B92" i="17059"/>
  <c r="D14" i="17058"/>
  <c r="D28" i="17058" s="1"/>
  <c r="D39" i="17058" s="1"/>
  <c r="D67" i="17058" s="1"/>
  <c r="D80" i="17058" s="1"/>
  <c r="D91" i="17058" s="1"/>
  <c r="D65" i="17058"/>
  <c r="D38" i="17058"/>
  <c r="D106" i="17058"/>
  <c r="E13" i="17058"/>
  <c r="D27" i="17058"/>
  <c r="F67" i="17054"/>
  <c r="I83" i="17051"/>
  <c r="I155" i="17051"/>
  <c r="I73" i="17051"/>
  <c r="I63" i="17051"/>
  <c r="I78" i="17051"/>
  <c r="I102" i="17051"/>
  <c r="I68" i="17051"/>
  <c r="I167" i="17051"/>
  <c r="G168" i="17054"/>
  <c r="G170" i="17054" s="1"/>
  <c r="G196" i="17054" s="1"/>
  <c r="G179" i="17054"/>
  <c r="I62" i="17048"/>
  <c r="J61" i="17048" s="1"/>
  <c r="B92" i="17058"/>
  <c r="D152" i="17049"/>
  <c r="A155" i="17030"/>
  <c r="E131" i="17030"/>
  <c r="M155" i="17030" s="1"/>
  <c r="F168" i="17057"/>
  <c r="F170" i="17057" s="1"/>
  <c r="F196" i="17057" s="1"/>
  <c r="F179" i="17057"/>
  <c r="D108" i="17052"/>
  <c r="D120" i="17052"/>
  <c r="D120" i="17049"/>
  <c r="D108" i="17049"/>
  <c r="G72" i="17051"/>
  <c r="G67" i="17051"/>
  <c r="I59" i="17054"/>
  <c r="I34" i="17054"/>
  <c r="I35" i="17054" s="1"/>
  <c r="I36" i="17054"/>
  <c r="I95" i="17054"/>
  <c r="I96" i="17054" s="1"/>
  <c r="I39" i="17054"/>
  <c r="I60" i="17054" s="1"/>
  <c r="J38" i="17054"/>
  <c r="I127" i="17048"/>
  <c r="H111" i="17030"/>
  <c r="G123" i="17030"/>
  <c r="G134" i="17030" s="1"/>
  <c r="C108" i="17053"/>
  <c r="C120" i="17053"/>
  <c r="H89" i="17051"/>
  <c r="F77" i="17054"/>
  <c r="N110" i="17056"/>
  <c r="C108" i="17050"/>
  <c r="C120" i="17050"/>
  <c r="I72" i="17048"/>
  <c r="H59" i="17057"/>
  <c r="I38" i="17057"/>
  <c r="H36" i="17057"/>
  <c r="H39" i="17057"/>
  <c r="H60" i="17057" s="1"/>
  <c r="H95" i="17057"/>
  <c r="H34" i="17057"/>
  <c r="E203" i="17051"/>
  <c r="E219" i="17051" s="1"/>
  <c r="E234" i="17051" s="1"/>
  <c r="E197" i="17051"/>
  <c r="K106" i="17048"/>
  <c r="K225" i="17048"/>
  <c r="K224" i="17048"/>
  <c r="K107" i="17048"/>
  <c r="K223" i="17048"/>
  <c r="H203" i="2"/>
  <c r="H219" i="2" s="1"/>
  <c r="H234" i="2" s="1"/>
  <c r="H197" i="2"/>
  <c r="H206" i="2" s="1"/>
  <c r="F203" i="17051"/>
  <c r="F219" i="17051" s="1"/>
  <c r="F234" i="17051" s="1"/>
  <c r="F197" i="17051"/>
  <c r="E65" i="17052"/>
  <c r="E106" i="17052"/>
  <c r="F13" i="17052"/>
  <c r="E38" i="17052"/>
  <c r="E14" i="17052"/>
  <c r="E28" i="17052" s="1"/>
  <c r="E39" i="17052" s="1"/>
  <c r="E67" i="17052" s="1"/>
  <c r="E80" i="17052" s="1"/>
  <c r="E91" i="17052" s="1"/>
  <c r="E27" i="17052"/>
  <c r="G197" i="2"/>
  <c r="G203" i="2"/>
  <c r="G219" i="2" s="1"/>
  <c r="G234" i="2" s="1"/>
  <c r="M112" i="17050"/>
  <c r="B120" i="17059"/>
  <c r="B108" i="17059"/>
  <c r="B85" i="17058"/>
  <c r="B113" i="17058"/>
  <c r="G82" i="17051"/>
  <c r="G52" i="17051"/>
  <c r="D40" i="17050"/>
  <c r="E37" i="17050"/>
  <c r="E81" i="17050"/>
  <c r="E89" i="17050" s="1"/>
  <c r="H126" i="17051"/>
  <c r="H124" i="17051"/>
  <c r="G127" i="17051"/>
  <c r="F44" i="17057"/>
  <c r="F50" i="17057"/>
  <c r="F48" i="17057"/>
  <c r="F42" i="17057"/>
  <c r="F46" i="17057"/>
  <c r="H103" i="17054"/>
  <c r="H112" i="17054"/>
  <c r="H121" i="17054" s="1"/>
  <c r="H97" i="17054"/>
  <c r="H126" i="17054" s="1"/>
  <c r="H66" i="2"/>
  <c r="I66" i="2" s="1"/>
  <c r="J66" i="2" s="1"/>
  <c r="G69" i="2"/>
  <c r="E13" i="17053"/>
  <c r="D14" i="17053"/>
  <c r="D28" i="17053" s="1"/>
  <c r="D39" i="17053" s="1"/>
  <c r="D67" i="17053" s="1"/>
  <c r="D80" i="17053" s="1"/>
  <c r="D91" i="17053" s="1"/>
  <c r="J110" i="17050"/>
  <c r="I122" i="17050"/>
  <c r="I133" i="17050" s="1"/>
  <c r="B43" i="17059"/>
  <c r="B95" i="17059" s="1"/>
  <c r="E226" i="17057"/>
  <c r="B43" i="17058" s="1"/>
  <c r="B95" i="17058" s="1"/>
  <c r="F120" i="17030"/>
  <c r="F108" i="17030"/>
  <c r="R122" i="17030"/>
  <c r="R133" i="17030" s="1"/>
  <c r="E194" i="17057"/>
  <c r="E180" i="17057"/>
  <c r="E182" i="17057" s="1"/>
  <c r="E205" i="17057" s="1"/>
  <c r="F62" i="17054"/>
  <c r="J89" i="2"/>
  <c r="B115" i="17058"/>
  <c r="B87" i="17058"/>
  <c r="I97" i="17051"/>
  <c r="I125" i="17051" s="1"/>
  <c r="J39" i="17051"/>
  <c r="J60" i="17051" s="1"/>
  <c r="J95" i="17051"/>
  <c r="J96" i="17051" s="1"/>
  <c r="K38" i="17051"/>
  <c r="J34" i="17051"/>
  <c r="J59" i="17051"/>
  <c r="J36" i="17051"/>
  <c r="I112" i="17056"/>
  <c r="G84" i="2"/>
  <c r="G89" i="17054"/>
  <c r="F197" i="17048"/>
  <c r="E197" i="17048"/>
  <c r="J46" i="2"/>
  <c r="H124" i="17059"/>
  <c r="H135" i="17059" s="1"/>
  <c r="H61" i="2"/>
  <c r="I67" i="17048"/>
  <c r="F180" i="17054"/>
  <c r="F182" i="17054" s="1"/>
  <c r="F205" i="17054" s="1"/>
  <c r="F194" i="17054"/>
  <c r="J111" i="17053"/>
  <c r="K78" i="17048"/>
  <c r="K73" i="17048"/>
  <c r="K68" i="17048"/>
  <c r="K63" i="17048"/>
  <c r="K83" i="17048"/>
  <c r="H220" i="17051"/>
  <c r="H154" i="17051"/>
  <c r="H204" i="17051"/>
  <c r="H235" i="17051"/>
  <c r="H195" i="17051"/>
  <c r="H166" i="17051"/>
  <c r="H178" i="17051"/>
  <c r="G62" i="17051"/>
  <c r="B131" i="17058"/>
  <c r="M152" i="17058" s="1"/>
  <c r="A152" i="17058"/>
  <c r="E203" i="17054"/>
  <c r="E219" i="17054" s="1"/>
  <c r="E234" i="17054" s="1"/>
  <c r="E197" i="17054"/>
  <c r="I142" i="17051"/>
  <c r="G46" i="17057"/>
  <c r="G72" i="17057" s="1"/>
  <c r="G42" i="17057"/>
  <c r="G62" i="17057" s="1"/>
  <c r="G44" i="17057"/>
  <c r="G67" i="17057" s="1"/>
  <c r="G50" i="17057"/>
  <c r="G48" i="17057"/>
  <c r="G77" i="17057" s="1"/>
  <c r="H83" i="17054"/>
  <c r="H68" i="17054"/>
  <c r="H63" i="17054"/>
  <c r="H102" i="17054"/>
  <c r="H78" i="17054"/>
  <c r="H155" i="17054"/>
  <c r="H73" i="17054"/>
  <c r="H167" i="17054"/>
  <c r="H179" i="17051"/>
  <c r="H168" i="17051"/>
  <c r="H170" i="17051" s="1"/>
  <c r="H196" i="17051" s="1"/>
  <c r="G82" i="17054"/>
  <c r="G88" i="17054" s="1"/>
  <c r="G52" i="17054"/>
  <c r="H82" i="17051"/>
  <c r="H84" i="17051" s="1"/>
  <c r="H52" i="17051"/>
  <c r="I52" i="17048"/>
  <c r="I82" i="17048"/>
  <c r="G68" i="17057"/>
  <c r="G73" i="17057"/>
  <c r="G83" i="17057"/>
  <c r="G167" i="17057"/>
  <c r="G155" i="17057"/>
  <c r="G63" i="17057"/>
  <c r="G78" i="17057"/>
  <c r="G102" i="17057"/>
  <c r="B152" i="17052"/>
  <c r="D152" i="17052"/>
  <c r="F87" i="17057"/>
  <c r="J46" i="17048"/>
  <c r="J72" i="17048" s="1"/>
  <c r="J44" i="17048"/>
  <c r="J67" i="17048" s="1"/>
  <c r="J69" i="17048" s="1"/>
  <c r="J42" i="17048"/>
  <c r="J62" i="17048" s="1"/>
  <c r="H35" i="17054"/>
  <c r="B81" i="17059"/>
  <c r="B37" i="17059"/>
  <c r="B109" i="17059"/>
  <c r="I123" i="17053"/>
  <c r="I134" i="17053" s="1"/>
  <c r="F82" i="17054"/>
  <c r="F52" i="17054"/>
  <c r="C127" i="17052"/>
  <c r="C138" i="17052" s="1"/>
  <c r="I35" i="17051"/>
  <c r="E206" i="2"/>
  <c r="E207" i="2" s="1"/>
  <c r="B42" i="17030" s="1"/>
  <c r="E198" i="2"/>
  <c r="B42" i="17028" s="1"/>
  <c r="G194" i="17051"/>
  <c r="G180" i="17051"/>
  <c r="G182" i="17051" s="1"/>
  <c r="G205" i="17051" s="1"/>
  <c r="D14" i="17050"/>
  <c r="D28" i="17050" s="1"/>
  <c r="D39" i="17050" s="1"/>
  <c r="D67" i="17050" s="1"/>
  <c r="D80" i="17050" s="1"/>
  <c r="D91" i="17050" s="1"/>
  <c r="E13" i="17050"/>
  <c r="C125" i="17052"/>
  <c r="C136" i="17052" s="1"/>
  <c r="I77" i="17048"/>
  <c r="G103" i="17057"/>
  <c r="G112" i="17057"/>
  <c r="G121" i="17057" s="1"/>
  <c r="C131" i="17028"/>
  <c r="M153" i="17028" s="1"/>
  <c r="A153" i="17028"/>
  <c r="B85" i="17059"/>
  <c r="B113" i="17059"/>
  <c r="L110" i="17059"/>
  <c r="K122" i="17059"/>
  <c r="K133" i="17059" s="1"/>
  <c r="C14" i="17059"/>
  <c r="C28" i="17059" s="1"/>
  <c r="C39" i="17059" s="1"/>
  <c r="C67" i="17059" s="1"/>
  <c r="C80" i="17059" s="1"/>
  <c r="C91" i="17059" s="1"/>
  <c r="D13" i="17059"/>
  <c r="F220" i="17057"/>
  <c r="F178" i="17057"/>
  <c r="F235" i="17057"/>
  <c r="F154" i="17057"/>
  <c r="F195" i="17057"/>
  <c r="F204" i="17057"/>
  <c r="F166" i="17057"/>
  <c r="C131" i="17052"/>
  <c r="M153" i="17052" s="1"/>
  <c r="A153" i="17052"/>
  <c r="F13" i="17028"/>
  <c r="E106" i="17028"/>
  <c r="E14" i="17028"/>
  <c r="E28" i="17028" s="1"/>
  <c r="E39" i="17028" s="1"/>
  <c r="E67" i="17028" s="1"/>
  <c r="E80" i="17028" s="1"/>
  <c r="E91" i="17028" s="1"/>
  <c r="E38" i="17028"/>
  <c r="E27" i="17028"/>
  <c r="E65" i="17028"/>
  <c r="B111" i="17058"/>
  <c r="B37" i="17058"/>
  <c r="B83" i="17058"/>
  <c r="G77" i="17051"/>
  <c r="H122" i="17051"/>
  <c r="H125" i="17051"/>
  <c r="A153" i="17049"/>
  <c r="C131" i="17049"/>
  <c r="M153" i="17049" s="1"/>
  <c r="H112" i="17053"/>
  <c r="G124" i="17053"/>
  <c r="G135" i="17053" s="1"/>
  <c r="F29" i="17030"/>
  <c r="H90" i="2"/>
  <c r="H13" i="17030"/>
  <c r="G14" i="17030"/>
  <c r="G28" i="17030" s="1"/>
  <c r="G39" i="17030" s="1"/>
  <c r="G67" i="17030" s="1"/>
  <c r="G80" i="17030" s="1"/>
  <c r="G91" i="17030" s="1"/>
  <c r="C108" i="17058"/>
  <c r="C120" i="17058"/>
  <c r="F72" i="17054"/>
  <c r="K111" i="17059"/>
  <c r="B131" i="17053"/>
  <c r="M152" i="17053" s="1"/>
  <c r="A152" i="17053"/>
  <c r="G51" i="17062"/>
  <c r="I103" i="17051"/>
  <c r="I112" i="17051"/>
  <c r="I121" i="17051" s="1"/>
  <c r="A152" i="17050"/>
  <c r="B131" i="17050"/>
  <c r="M152" i="17050" s="1"/>
  <c r="I140" i="17054"/>
  <c r="G126" i="17054"/>
  <c r="I112" i="17059"/>
  <c r="I115" i="17059" l="1"/>
  <c r="L126" i="17059"/>
  <c r="L137" i="17059" s="1"/>
  <c r="J115" i="17053"/>
  <c r="I127" i="17053"/>
  <c r="I138" i="17053" s="1"/>
  <c r="J127" i="17053"/>
  <c r="J138" i="17053" s="1"/>
  <c r="H116" i="17050"/>
  <c r="I116" i="17050" s="1"/>
  <c r="J116" i="17050" s="1"/>
  <c r="K116" i="17050" s="1"/>
  <c r="L116" i="17050" s="1"/>
  <c r="M116" i="17050" s="1"/>
  <c r="N116" i="17050" s="1"/>
  <c r="O116" i="17050" s="1"/>
  <c r="P116" i="17050" s="1"/>
  <c r="Q116" i="17050" s="1"/>
  <c r="R116" i="17050" s="1"/>
  <c r="S116" i="17050" s="1"/>
  <c r="T116" i="17050" s="1"/>
  <c r="U116" i="17050" s="1"/>
  <c r="V116" i="17050" s="1"/>
  <c r="W116" i="17050" s="1"/>
  <c r="X116" i="17050" s="1"/>
  <c r="Y116" i="17050" s="1"/>
  <c r="Z116" i="17050" s="1"/>
  <c r="AA116" i="17050" s="1"/>
  <c r="AB116" i="17050" s="1"/>
  <c r="AC116" i="17050" s="1"/>
  <c r="AD116" i="17050" s="1"/>
  <c r="AE116" i="17050" s="1"/>
  <c r="AF116" i="17050" s="1"/>
  <c r="AG116" i="17050" s="1"/>
  <c r="AH116" i="17050" s="1"/>
  <c r="AI116" i="17050" s="1"/>
  <c r="AJ116" i="17050" s="1"/>
  <c r="AK116" i="17050" s="1"/>
  <c r="AL116" i="17050" s="1"/>
  <c r="AM116" i="17050" s="1"/>
  <c r="AN116" i="17050" s="1"/>
  <c r="AO116" i="17050" s="1"/>
  <c r="AP116" i="17050" s="1"/>
  <c r="L128" i="17050"/>
  <c r="L139" i="17050" s="1"/>
  <c r="Z128" i="17050"/>
  <c r="Z139" i="17050" s="1"/>
  <c r="Y128" i="17050"/>
  <c r="Y139" i="17050" s="1"/>
  <c r="AN128" i="17050"/>
  <c r="AN139" i="17050" s="1"/>
  <c r="J128" i="17050"/>
  <c r="J139" i="17050" s="1"/>
  <c r="AM128" i="17050"/>
  <c r="AM139" i="17050" s="1"/>
  <c r="N128" i="17050"/>
  <c r="N139" i="17050" s="1"/>
  <c r="AF128" i="17050"/>
  <c r="AF139" i="17050" s="1"/>
  <c r="G128" i="17050"/>
  <c r="G139" i="17050" s="1"/>
  <c r="AJ128" i="17050"/>
  <c r="AJ139" i="17050" s="1"/>
  <c r="I128" i="17050"/>
  <c r="I139" i="17050" s="1"/>
  <c r="S128" i="17050"/>
  <c r="S139" i="17050" s="1"/>
  <c r="AO128" i="17050"/>
  <c r="AO139" i="17050" s="1"/>
  <c r="U128" i="17050"/>
  <c r="U139" i="17050" s="1"/>
  <c r="K128" i="17050"/>
  <c r="K139" i="17050" s="1"/>
  <c r="M114" i="17052"/>
  <c r="L126" i="17052"/>
  <c r="L137" i="17052" s="1"/>
  <c r="W126" i="17056"/>
  <c r="W137" i="17056" s="1"/>
  <c r="AE126" i="17056"/>
  <c r="AE137" i="17056" s="1"/>
  <c r="AK126" i="17056"/>
  <c r="AK137" i="17056" s="1"/>
  <c r="AN126" i="17056"/>
  <c r="AN137" i="17056" s="1"/>
  <c r="AD126" i="17056"/>
  <c r="AD137" i="17056" s="1"/>
  <c r="L126" i="17056"/>
  <c r="L137" i="17056" s="1"/>
  <c r="J122" i="2"/>
  <c r="H127" i="17059"/>
  <c r="H138" i="17059" s="1"/>
  <c r="Z126" i="17056"/>
  <c r="Z137" i="17056" s="1"/>
  <c r="V126" i="17056"/>
  <c r="V137" i="17056" s="1"/>
  <c r="K126" i="17059"/>
  <c r="K137" i="17059" s="1"/>
  <c r="M109" i="17028"/>
  <c r="AP126" i="17056"/>
  <c r="AP137" i="17056" s="1"/>
  <c r="AB126" i="17056"/>
  <c r="AB137" i="17056" s="1"/>
  <c r="AG126" i="17056"/>
  <c r="AG137" i="17056" s="1"/>
  <c r="P126" i="17056"/>
  <c r="P137" i="17056" s="1"/>
  <c r="J126" i="17056"/>
  <c r="J137" i="17056" s="1"/>
  <c r="AH126" i="17056"/>
  <c r="AH137" i="17056" s="1"/>
  <c r="J50" i="17048"/>
  <c r="I110" i="17055"/>
  <c r="K121" i="17052"/>
  <c r="K132" i="17052" s="1"/>
  <c r="L128" i="17055"/>
  <c r="L139" i="17055" s="1"/>
  <c r="M126" i="17056"/>
  <c r="M137" i="17056" s="1"/>
  <c r="Y126" i="17056"/>
  <c r="Y137" i="17056" s="1"/>
  <c r="K121" i="17049"/>
  <c r="K132" i="17049" s="1"/>
  <c r="J115" i="17056"/>
  <c r="I109" i="17058"/>
  <c r="F203" i="2"/>
  <c r="F219" i="2" s="1"/>
  <c r="F234" i="2" s="1"/>
  <c r="F197" i="2"/>
  <c r="M121" i="17028"/>
  <c r="M132" i="17028" s="1"/>
  <c r="AC126" i="17056"/>
  <c r="AC137" i="17056" s="1"/>
  <c r="T126" i="17056"/>
  <c r="T137" i="17056" s="1"/>
  <c r="R126" i="17056"/>
  <c r="R137" i="17056" s="1"/>
  <c r="S126" i="17056"/>
  <c r="S137" i="17056" s="1"/>
  <c r="AM126" i="17056"/>
  <c r="AM137" i="17056" s="1"/>
  <c r="Q126" i="17056"/>
  <c r="Q137" i="17056" s="1"/>
  <c r="AO126" i="17056"/>
  <c r="AO137" i="17056" s="1"/>
  <c r="AJ126" i="17056"/>
  <c r="AJ137" i="17056" s="1"/>
  <c r="L114" i="17059"/>
  <c r="I114" i="17058"/>
  <c r="I126" i="17058" s="1"/>
  <c r="I137" i="17058" s="1"/>
  <c r="H126" i="17058"/>
  <c r="H137" i="17058" s="1"/>
  <c r="G197" i="17048"/>
  <c r="G206" i="17048" s="1"/>
  <c r="G207" i="17048" s="1"/>
  <c r="D42" i="17050" s="1"/>
  <c r="D94" i="17050" s="1"/>
  <c r="AF126" i="17056"/>
  <c r="AF137" i="17056" s="1"/>
  <c r="M110" i="17049"/>
  <c r="L122" i="17049"/>
  <c r="L133" i="17049" s="1"/>
  <c r="J124" i="17048"/>
  <c r="L109" i="17052"/>
  <c r="M116" i="17055"/>
  <c r="L109" i="17049"/>
  <c r="I116" i="17053"/>
  <c r="H128" i="17053"/>
  <c r="H139" i="17053" s="1"/>
  <c r="G196" i="2"/>
  <c r="G198" i="2" s="1"/>
  <c r="D42" i="17028" s="1"/>
  <c r="D94" i="17028" s="1"/>
  <c r="H168" i="2"/>
  <c r="H170" i="2" s="1"/>
  <c r="H196" i="2" s="1"/>
  <c r="H198" i="2" s="1"/>
  <c r="E42" i="17028" s="1"/>
  <c r="E94" i="17028" s="1"/>
  <c r="F205" i="2"/>
  <c r="G180" i="2"/>
  <c r="G182" i="2" s="1"/>
  <c r="O114" i="17028"/>
  <c r="O126" i="17028"/>
  <c r="O137" i="17028" s="1"/>
  <c r="N126" i="17028"/>
  <c r="N137" i="17028" s="1"/>
  <c r="T128" i="17050"/>
  <c r="T139" i="17050" s="1"/>
  <c r="U126" i="17056"/>
  <c r="U137" i="17056" s="1"/>
  <c r="H121" i="17058"/>
  <c r="H132" i="17058" s="1"/>
  <c r="J110" i="17058"/>
  <c r="J122" i="17058"/>
  <c r="J133" i="17058" s="1"/>
  <c r="K112" i="17058"/>
  <c r="AL126" i="17056"/>
  <c r="AL137" i="17056" s="1"/>
  <c r="O126" i="17056"/>
  <c r="O137" i="17056" s="1"/>
  <c r="N126" i="17056"/>
  <c r="N137" i="17056" s="1"/>
  <c r="X126" i="17056"/>
  <c r="X137" i="17056" s="1"/>
  <c r="AA126" i="17056"/>
  <c r="AA137" i="17056" s="1"/>
  <c r="D33" i="17030"/>
  <c r="E41" i="17050"/>
  <c r="E93" i="17050" s="1"/>
  <c r="I168" i="17048"/>
  <c r="I170" i="17048" s="1"/>
  <c r="I196" i="17048" s="1"/>
  <c r="I179" i="17048"/>
  <c r="K34" i="17048"/>
  <c r="K35" i="17048" s="1"/>
  <c r="K36" i="17048"/>
  <c r="K97" i="17048" s="1"/>
  <c r="K95" i="17048"/>
  <c r="K96" i="17048" s="1"/>
  <c r="K126" i="17048" s="1"/>
  <c r="L38" i="17048"/>
  <c r="K59" i="17048"/>
  <c r="K39" i="17048"/>
  <c r="K60" i="17048" s="1"/>
  <c r="E113" i="17049"/>
  <c r="E125" i="17049" s="1"/>
  <c r="E136" i="17049" s="1"/>
  <c r="J44" i="2"/>
  <c r="J102" i="17048"/>
  <c r="J155" i="17048"/>
  <c r="J167" i="17048"/>
  <c r="J74" i="17048"/>
  <c r="J48" i="2"/>
  <c r="J126" i="17048"/>
  <c r="I194" i="2"/>
  <c r="I197" i="2" s="1"/>
  <c r="I206" i="2" s="1"/>
  <c r="D152" i="17056"/>
  <c r="J125" i="17048"/>
  <c r="I127" i="2"/>
  <c r="J112" i="17048"/>
  <c r="J121" i="17048" s="1"/>
  <c r="J103" i="17048"/>
  <c r="I87" i="17048"/>
  <c r="J42" i="2"/>
  <c r="J62" i="2" s="1"/>
  <c r="B152" i="17056"/>
  <c r="C152" i="17056" s="1"/>
  <c r="J124" i="2"/>
  <c r="Q122" i="17030"/>
  <c r="Q133" i="17030" s="1"/>
  <c r="I166" i="17048"/>
  <c r="I204" i="17048"/>
  <c r="I195" i="17048"/>
  <c r="I178" i="17048"/>
  <c r="I220" i="17048"/>
  <c r="I154" i="17048"/>
  <c r="I235" i="17048"/>
  <c r="J122" i="17048"/>
  <c r="H194" i="17048"/>
  <c r="H180" i="17048"/>
  <c r="H182" i="17048" s="1"/>
  <c r="H205" i="17048" s="1"/>
  <c r="J112" i="2"/>
  <c r="J121" i="2" s="1"/>
  <c r="J103" i="2"/>
  <c r="D108" i="17056"/>
  <c r="D120" i="17056"/>
  <c r="A153" i="17056"/>
  <c r="C131" i="17056"/>
  <c r="M153" i="17056" s="1"/>
  <c r="H123" i="17054"/>
  <c r="J126" i="2"/>
  <c r="J71" i="2"/>
  <c r="F120" i="17055"/>
  <c r="F108" i="17055"/>
  <c r="J125" i="2"/>
  <c r="J127" i="2" s="1"/>
  <c r="I52" i="2"/>
  <c r="I82" i="2"/>
  <c r="I84" i="2" s="1"/>
  <c r="L110" i="17053"/>
  <c r="L38" i="2"/>
  <c r="K36" i="2"/>
  <c r="K97" i="2" s="1"/>
  <c r="K95" i="2"/>
  <c r="K96" i="2" s="1"/>
  <c r="K39" i="2"/>
  <c r="K60" i="2" s="1"/>
  <c r="K34" i="2"/>
  <c r="K35" i="2" s="1"/>
  <c r="K59" i="2"/>
  <c r="A155" i="17055"/>
  <c r="E131" i="17055"/>
  <c r="M155" i="17055" s="1"/>
  <c r="H122" i="17054"/>
  <c r="K122" i="17053"/>
  <c r="K133" i="17053" s="1"/>
  <c r="G65" i="17055"/>
  <c r="G27" i="17055"/>
  <c r="G14" i="17055"/>
  <c r="G28" i="17055" s="1"/>
  <c r="G39" i="17055" s="1"/>
  <c r="G67" i="17055" s="1"/>
  <c r="G80" i="17055" s="1"/>
  <c r="G91" i="17055" s="1"/>
  <c r="G38" i="17055"/>
  <c r="H13" i="17055"/>
  <c r="G106" i="17055"/>
  <c r="J167" i="2"/>
  <c r="J179" i="2" s="1"/>
  <c r="J155" i="2"/>
  <c r="J102" i="2"/>
  <c r="I178" i="2"/>
  <c r="I235" i="2"/>
  <c r="I195" i="2"/>
  <c r="I166" i="2"/>
  <c r="I154" i="2"/>
  <c r="I220" i="2"/>
  <c r="I204" i="2"/>
  <c r="E14" i="17056"/>
  <c r="E28" i="17056" s="1"/>
  <c r="E39" i="17056" s="1"/>
  <c r="E67" i="17056" s="1"/>
  <c r="E80" i="17056" s="1"/>
  <c r="E91" i="17056" s="1"/>
  <c r="F13" i="17056"/>
  <c r="D35" i="17049"/>
  <c r="D87" i="17049" s="1"/>
  <c r="F109" i="17048"/>
  <c r="G90" i="17048"/>
  <c r="E31" i="17049"/>
  <c r="H87" i="17048"/>
  <c r="E93" i="17049"/>
  <c r="F41" i="17049"/>
  <c r="B89" i="17058"/>
  <c r="C115" i="17049"/>
  <c r="B89" i="17059"/>
  <c r="C111" i="17049"/>
  <c r="C83" i="17049"/>
  <c r="C89" i="17049" s="1"/>
  <c r="C37" i="17049"/>
  <c r="F226" i="17048"/>
  <c r="C43" i="17049" s="1"/>
  <c r="C95" i="17049" s="1"/>
  <c r="D83" i="17049"/>
  <c r="G105" i="17048"/>
  <c r="G109" i="17048" s="1"/>
  <c r="C40" i="17049"/>
  <c r="C92" i="17049" s="1"/>
  <c r="D43" i="17050"/>
  <c r="D95" i="17050" s="1"/>
  <c r="G226" i="17048"/>
  <c r="D43" i="17049" s="1"/>
  <c r="D95" i="17049" s="1"/>
  <c r="E41" i="17028"/>
  <c r="E93" i="17028" s="1"/>
  <c r="D41" i="17053"/>
  <c r="E41" i="17053" s="1"/>
  <c r="D29" i="17030"/>
  <c r="D37" i="17030" s="1"/>
  <c r="G127" i="17054"/>
  <c r="D93" i="17030"/>
  <c r="C40" i="17052"/>
  <c r="C92" i="17052" s="1"/>
  <c r="D33" i="17028"/>
  <c r="D85" i="17028" s="1"/>
  <c r="C93" i="17055"/>
  <c r="D41" i="17055"/>
  <c r="F127" i="17057"/>
  <c r="G88" i="17051"/>
  <c r="E152" i="17056"/>
  <c r="D125" i="17050"/>
  <c r="D136" i="17050" s="1"/>
  <c r="H127" i="17051"/>
  <c r="I142" i="17054"/>
  <c r="K89" i="17048"/>
  <c r="G106" i="2"/>
  <c r="H106" i="2" s="1"/>
  <c r="I106" i="2" s="1"/>
  <c r="J106" i="2" s="1"/>
  <c r="K106" i="2" s="1"/>
  <c r="L106" i="2" s="1"/>
  <c r="D41" i="17052"/>
  <c r="C41" i="17056"/>
  <c r="C93" i="17056" s="1"/>
  <c r="F226" i="2"/>
  <c r="C43" i="17028" s="1"/>
  <c r="C95" i="17028" s="1"/>
  <c r="C43" i="17030"/>
  <c r="C95" i="17030" s="1"/>
  <c r="C113" i="17030"/>
  <c r="C125" i="17030" s="1"/>
  <c r="C136" i="17030" s="1"/>
  <c r="C85" i="17030"/>
  <c r="C83" i="17052"/>
  <c r="C89" i="17052" s="1"/>
  <c r="C111" i="17052"/>
  <c r="C37" i="17052"/>
  <c r="C109" i="17030"/>
  <c r="C81" i="17030"/>
  <c r="C37" i="17030"/>
  <c r="E152" i="17055"/>
  <c r="C152" i="17055"/>
  <c r="E125" i="17050"/>
  <c r="E136" i="17050" s="1"/>
  <c r="C113" i="17053"/>
  <c r="C125" i="17053" s="1"/>
  <c r="C136" i="17053" s="1"/>
  <c r="C85" i="17053"/>
  <c r="F221" i="17051"/>
  <c r="F104" i="17051"/>
  <c r="C29" i="17053"/>
  <c r="F90" i="17051"/>
  <c r="C85" i="17028"/>
  <c r="C89" i="17028" s="1"/>
  <c r="C113" i="17028"/>
  <c r="C37" i="17028"/>
  <c r="C40" i="17030"/>
  <c r="C92" i="17030" s="1"/>
  <c r="F109" i="2"/>
  <c r="K61" i="17048"/>
  <c r="E152" i="17049"/>
  <c r="C152" i="17049"/>
  <c r="F73" i="17054"/>
  <c r="G203" i="17051"/>
  <c r="G219" i="17051" s="1"/>
  <c r="G234" i="17051" s="1"/>
  <c r="G197" i="17051"/>
  <c r="D40" i="17030"/>
  <c r="H104" i="2"/>
  <c r="D85" i="17030"/>
  <c r="E206" i="17048"/>
  <c r="E207" i="17048" s="1"/>
  <c r="B42" i="17050" s="1"/>
  <c r="E198" i="17048"/>
  <c r="B42" i="17049" s="1"/>
  <c r="J83" i="17051"/>
  <c r="J155" i="17051"/>
  <c r="J68" i="17051"/>
  <c r="J73" i="17051"/>
  <c r="J167" i="17051"/>
  <c r="J102" i="17051"/>
  <c r="J63" i="17051"/>
  <c r="J78" i="17051"/>
  <c r="E31" i="17028"/>
  <c r="D31" i="17028"/>
  <c r="G222" i="2"/>
  <c r="H222" i="2" s="1"/>
  <c r="I222" i="2" s="1"/>
  <c r="J222" i="2" s="1"/>
  <c r="K222" i="2" s="1"/>
  <c r="L222" i="2" s="1"/>
  <c r="G105" i="2"/>
  <c r="E206" i="17051"/>
  <c r="E207" i="17051" s="1"/>
  <c r="B42" i="17053" s="1"/>
  <c r="E198" i="17051"/>
  <c r="B42" i="17052" s="1"/>
  <c r="H97" i="17057"/>
  <c r="H125" i="17057" s="1"/>
  <c r="O110" i="17056"/>
  <c r="O122" i="17056" s="1"/>
  <c r="O133" i="17056" s="1"/>
  <c r="I111" i="17030"/>
  <c r="I123" i="17030" s="1"/>
  <c r="I134" i="17030" s="1"/>
  <c r="I63" i="17054"/>
  <c r="I155" i="17054"/>
  <c r="I68" i="17054"/>
  <c r="I78" i="17054"/>
  <c r="I73" i="17054"/>
  <c r="I167" i="17054"/>
  <c r="I102" i="17054"/>
  <c r="I83" i="17054"/>
  <c r="F194" i="17057"/>
  <c r="F180" i="17057"/>
  <c r="F182" i="17057" s="1"/>
  <c r="F205" i="17057" s="1"/>
  <c r="E85" i="17028"/>
  <c r="D117" i="17050"/>
  <c r="D121" i="17050"/>
  <c r="D132" i="17050" s="1"/>
  <c r="A154" i="17028"/>
  <c r="D131" i="17028"/>
  <c r="M154" i="17028" s="1"/>
  <c r="H61" i="17051"/>
  <c r="D14" i="17059"/>
  <c r="D28" i="17059" s="1"/>
  <c r="D39" i="17059" s="1"/>
  <c r="D67" i="17059" s="1"/>
  <c r="D80" i="17059" s="1"/>
  <c r="D91" i="17059" s="1"/>
  <c r="E13" i="17059"/>
  <c r="G52" i="17062"/>
  <c r="I79" i="17048"/>
  <c r="J76" i="17048"/>
  <c r="K76" i="17048" s="1"/>
  <c r="I84" i="17048"/>
  <c r="J81" i="17048"/>
  <c r="I61" i="2"/>
  <c r="H87" i="2"/>
  <c r="F206" i="17048"/>
  <c r="F207" i="17048" s="1"/>
  <c r="C42" i="17050" s="1"/>
  <c r="F198" i="17048"/>
  <c r="C42" i="17049" s="1"/>
  <c r="J112" i="17056"/>
  <c r="J124" i="17056" s="1"/>
  <c r="J135" i="17056" s="1"/>
  <c r="I124" i="17056"/>
  <c r="I135" i="17056" s="1"/>
  <c r="I124" i="17051"/>
  <c r="I123" i="17051"/>
  <c r="I122" i="17051"/>
  <c r="I126" i="17051"/>
  <c r="E197" i="17057"/>
  <c r="E203" i="17057"/>
  <c r="E219" i="17057" s="1"/>
  <c r="E234" i="17057" s="1"/>
  <c r="T110" i="17030"/>
  <c r="T122" i="17030" s="1"/>
  <c r="T133" i="17030" s="1"/>
  <c r="F62" i="17057"/>
  <c r="C131" i="17050"/>
  <c r="M153" i="17050" s="1"/>
  <c r="A153" i="17050"/>
  <c r="L78" i="2"/>
  <c r="L68" i="2"/>
  <c r="L83" i="2"/>
  <c r="L63" i="2"/>
  <c r="L73" i="2"/>
  <c r="L68" i="17048"/>
  <c r="L83" i="17048"/>
  <c r="L63" i="17048"/>
  <c r="L78" i="17048"/>
  <c r="L73" i="17048"/>
  <c r="J112" i="17059"/>
  <c r="J124" i="17059" s="1"/>
  <c r="J135" i="17059" s="1"/>
  <c r="I166" i="17051"/>
  <c r="I195" i="17051"/>
  <c r="I178" i="17051"/>
  <c r="I154" i="17051"/>
  <c r="I220" i="17051"/>
  <c r="I204" i="17051"/>
  <c r="I235" i="17051"/>
  <c r="D152" i="17053"/>
  <c r="B152" i="17053"/>
  <c r="A153" i="17058"/>
  <c r="C131" i="17058"/>
  <c r="M153" i="17058" s="1"/>
  <c r="G108" i="17030"/>
  <c r="G120" i="17030"/>
  <c r="F37" i="17030"/>
  <c r="F81" i="17030"/>
  <c r="F89" i="17030" s="1"/>
  <c r="E120" i="17028"/>
  <c r="E108" i="17028"/>
  <c r="C120" i="17059"/>
  <c r="C108" i="17059"/>
  <c r="E14" i="17050"/>
  <c r="E28" i="17050" s="1"/>
  <c r="E39" i="17050" s="1"/>
  <c r="E67" i="17050" s="1"/>
  <c r="E80" i="17050" s="1"/>
  <c r="E91" i="17050" s="1"/>
  <c r="F13" i="17050"/>
  <c r="B94" i="17028"/>
  <c r="B100" i="17028" s="1"/>
  <c r="F152" i="17028" s="1"/>
  <c r="B48" i="17028"/>
  <c r="F83" i="17054"/>
  <c r="F84" i="17054" s="1"/>
  <c r="B117" i="17059"/>
  <c r="B121" i="17059"/>
  <c r="B132" i="17059" s="1"/>
  <c r="J82" i="17048"/>
  <c r="J84" i="17048" s="1"/>
  <c r="J52" i="17048"/>
  <c r="G89" i="17057"/>
  <c r="J67" i="2"/>
  <c r="J69" i="2" s="1"/>
  <c r="L38" i="17051"/>
  <c r="K39" i="17051"/>
  <c r="K60" i="17051" s="1"/>
  <c r="K34" i="17051"/>
  <c r="K35" i="17051" s="1"/>
  <c r="K36" i="17051"/>
  <c r="K59" i="17051"/>
  <c r="K95" i="17051"/>
  <c r="F88" i="17054"/>
  <c r="F63" i="17054"/>
  <c r="F64" i="17054" s="1"/>
  <c r="F13" i="17053"/>
  <c r="E14" i="17053"/>
  <c r="E28" i="17053" s="1"/>
  <c r="E39" i="17053" s="1"/>
  <c r="E67" i="17053" s="1"/>
  <c r="E80" i="17053" s="1"/>
  <c r="E91" i="17053" s="1"/>
  <c r="F77" i="17057"/>
  <c r="H35" i="17057"/>
  <c r="G84" i="17051"/>
  <c r="H81" i="17051"/>
  <c r="I81" i="17051" s="1"/>
  <c r="B125" i="17058"/>
  <c r="B136" i="17058" s="1"/>
  <c r="E120" i="17052"/>
  <c r="E108" i="17052"/>
  <c r="H96" i="17057"/>
  <c r="H83" i="17057"/>
  <c r="H167" i="17057"/>
  <c r="H63" i="17057"/>
  <c r="H78" i="17057"/>
  <c r="H73" i="17057"/>
  <c r="H155" i="17057"/>
  <c r="H102" i="17057"/>
  <c r="H68" i="17057"/>
  <c r="F78" i="17054"/>
  <c r="F79" i="17054" s="1"/>
  <c r="I97" i="17054"/>
  <c r="I123" i="17054" s="1"/>
  <c r="D131" i="17052"/>
  <c r="M154" i="17052" s="1"/>
  <c r="A154" i="17052"/>
  <c r="E14" i="17058"/>
  <c r="E28" i="17058" s="1"/>
  <c r="E39" i="17058" s="1"/>
  <c r="E67" i="17058" s="1"/>
  <c r="E80" i="17058" s="1"/>
  <c r="E91" i="17058" s="1"/>
  <c r="E65" i="17058"/>
  <c r="E38" i="17058"/>
  <c r="F13" i="17058"/>
  <c r="E27" i="17058"/>
  <c r="E106" i="17058"/>
  <c r="D120" i="17058"/>
  <c r="D108" i="17058"/>
  <c r="H90" i="17051"/>
  <c r="E120" i="17049"/>
  <c r="E108" i="17049"/>
  <c r="F27" i="17049"/>
  <c r="F14" i="17049"/>
  <c r="F28" i="17049" s="1"/>
  <c r="F39" i="17049" s="1"/>
  <c r="F67" i="17049" s="1"/>
  <c r="F80" i="17049" s="1"/>
  <c r="F91" i="17049" s="1"/>
  <c r="F65" i="17049"/>
  <c r="F38" i="17049"/>
  <c r="G13" i="17049"/>
  <c r="F106" i="17049"/>
  <c r="E93" i="17030"/>
  <c r="F41" i="17030"/>
  <c r="O8" i="17062"/>
  <c r="N156" i="17028"/>
  <c r="H54" i="17062"/>
  <c r="I42" i="17054"/>
  <c r="I62" i="17054" s="1"/>
  <c r="I64" i="17054" s="1"/>
  <c r="I50" i="17054"/>
  <c r="I46" i="17054"/>
  <c r="I72" i="17054" s="1"/>
  <c r="I74" i="17054" s="1"/>
  <c r="I48" i="17054"/>
  <c r="I77" i="17054" s="1"/>
  <c r="I79" i="17054" s="1"/>
  <c r="I44" i="17054"/>
  <c r="I67" i="17054" s="1"/>
  <c r="I69" i="17054" s="1"/>
  <c r="C152" i="17028"/>
  <c r="E152" i="17028"/>
  <c r="F27" i="17028"/>
  <c r="G13" i="17028"/>
  <c r="F14" i="17028"/>
  <c r="F28" i="17028" s="1"/>
  <c r="F39" i="17028" s="1"/>
  <c r="F67" i="17028" s="1"/>
  <c r="F80" i="17028" s="1"/>
  <c r="F91" i="17028" s="1"/>
  <c r="F106" i="17028"/>
  <c r="F38" i="17028"/>
  <c r="F65" i="17028"/>
  <c r="M110" i="17059"/>
  <c r="L122" i="17059"/>
  <c r="L133" i="17059" s="1"/>
  <c r="H42" i="17054"/>
  <c r="H48" i="17054"/>
  <c r="H44" i="17054"/>
  <c r="H46" i="17054"/>
  <c r="H50" i="17054"/>
  <c r="G179" i="17057"/>
  <c r="G168" i="17057"/>
  <c r="G170" i="17057" s="1"/>
  <c r="G196" i="17057" s="1"/>
  <c r="E37" i="17030"/>
  <c r="E81" i="17030"/>
  <c r="F203" i="17054"/>
  <c r="F219" i="17054" s="1"/>
  <c r="F234" i="17054" s="1"/>
  <c r="F197" i="17054"/>
  <c r="J82" i="2"/>
  <c r="J112" i="17051"/>
  <c r="J121" i="17051" s="1"/>
  <c r="J103" i="17051"/>
  <c r="B127" i="17058"/>
  <c r="B138" i="17058" s="1"/>
  <c r="A156" i="17030"/>
  <c r="F131" i="17030"/>
  <c r="M156" i="17030" s="1"/>
  <c r="K110" i="17050"/>
  <c r="K122" i="17050" s="1"/>
  <c r="K133" i="17050" s="1"/>
  <c r="J122" i="17050"/>
  <c r="J133" i="17050" s="1"/>
  <c r="F72" i="17057"/>
  <c r="F67" i="17057"/>
  <c r="G13" i="17052"/>
  <c r="F106" i="17052"/>
  <c r="F38" i="17052"/>
  <c r="F14" i="17052"/>
  <c r="F28" i="17052" s="1"/>
  <c r="F39" i="17052" s="1"/>
  <c r="F67" i="17052" s="1"/>
  <c r="F80" i="17052" s="1"/>
  <c r="F91" i="17052" s="1"/>
  <c r="F65" i="17052"/>
  <c r="F27" i="17052"/>
  <c r="I74" i="17048"/>
  <c r="J71" i="17048"/>
  <c r="K71" i="17048" s="1"/>
  <c r="I112" i="17054"/>
  <c r="I121" i="17054" s="1"/>
  <c r="I103" i="17054"/>
  <c r="L223" i="17048"/>
  <c r="L224" i="17048"/>
  <c r="L107" i="17048"/>
  <c r="L106" i="17048"/>
  <c r="L222" i="17048"/>
  <c r="L108" i="17048"/>
  <c r="L225" i="17048"/>
  <c r="G194" i="17054"/>
  <c r="G180" i="17054"/>
  <c r="G182" i="17054" s="1"/>
  <c r="G205" i="17054" s="1"/>
  <c r="I179" i="17051"/>
  <c r="I168" i="17051"/>
  <c r="I170" i="17051" s="1"/>
  <c r="I196" i="17051" s="1"/>
  <c r="H88" i="17051"/>
  <c r="L111" i="17059"/>
  <c r="K123" i="17059"/>
  <c r="K134" i="17059" s="1"/>
  <c r="I112" i="17053"/>
  <c r="H124" i="17053"/>
  <c r="H135" i="17053" s="1"/>
  <c r="B123" i="17058"/>
  <c r="B134" i="17058" s="1"/>
  <c r="B117" i="17058"/>
  <c r="D152" i="17058" s="1"/>
  <c r="B125" i="17059"/>
  <c r="B136" i="17059" s="1"/>
  <c r="G220" i="17057"/>
  <c r="G154" i="17057"/>
  <c r="G195" i="17057"/>
  <c r="G235" i="17057"/>
  <c r="G178" i="17057"/>
  <c r="G166" i="17057"/>
  <c r="G204" i="17057"/>
  <c r="I44" i="17051"/>
  <c r="I50" i="17051"/>
  <c r="I48" i="17051"/>
  <c r="I42" i="17051"/>
  <c r="I46" i="17051"/>
  <c r="J64" i="17048"/>
  <c r="E85" i="17030"/>
  <c r="H179" i="17054"/>
  <c r="H168" i="17054"/>
  <c r="H170" i="17054" s="1"/>
  <c r="H196" i="17054" s="1"/>
  <c r="D93" i="17053"/>
  <c r="J72" i="2"/>
  <c r="E35" i="17028"/>
  <c r="D35" i="17028"/>
  <c r="G108" i="2"/>
  <c r="H108" i="2" s="1"/>
  <c r="I108" i="2" s="1"/>
  <c r="J108" i="2" s="1"/>
  <c r="K108" i="2" s="1"/>
  <c r="L108" i="2" s="1"/>
  <c r="G225" i="2"/>
  <c r="H225" i="2" s="1"/>
  <c r="I225" i="2" s="1"/>
  <c r="J225" i="2" s="1"/>
  <c r="K225" i="2" s="1"/>
  <c r="L225" i="2" s="1"/>
  <c r="J35" i="17051"/>
  <c r="S122" i="17030"/>
  <c r="S133" i="17030" s="1"/>
  <c r="D108" i="17053"/>
  <c r="D120" i="17053"/>
  <c r="H220" i="17054"/>
  <c r="H166" i="17054"/>
  <c r="H195" i="17054"/>
  <c r="H154" i="17054"/>
  <c r="H204" i="17054"/>
  <c r="H235" i="17054"/>
  <c r="H178" i="17054"/>
  <c r="E40" i="17050"/>
  <c r="I104" i="17048"/>
  <c r="A152" i="17059"/>
  <c r="B131" i="17059"/>
  <c r="M152" i="17059" s="1"/>
  <c r="G206" i="2"/>
  <c r="J38" i="17057"/>
  <c r="I59" i="17057"/>
  <c r="I39" i="17057"/>
  <c r="I60" i="17057" s="1"/>
  <c r="I36" i="17057"/>
  <c r="I95" i="17057"/>
  <c r="I96" i="17057" s="1"/>
  <c r="I34" i="17057"/>
  <c r="A153" i="17053"/>
  <c r="C131" i="17053"/>
  <c r="M153" i="17053" s="1"/>
  <c r="H123" i="17030"/>
  <c r="H134" i="17030" s="1"/>
  <c r="G74" i="17051"/>
  <c r="H71" i="17051"/>
  <c r="I71" i="17051" s="1"/>
  <c r="D152" i="17050"/>
  <c r="B152" i="17050"/>
  <c r="I13" i="17030"/>
  <c r="H14" i="17030"/>
  <c r="H28" i="17030" s="1"/>
  <c r="H39" i="17030" s="1"/>
  <c r="H67" i="17030" s="1"/>
  <c r="H80" i="17030" s="1"/>
  <c r="H91" i="17030" s="1"/>
  <c r="E43" i="17050"/>
  <c r="E95" i="17050" s="1"/>
  <c r="H226" i="17048"/>
  <c r="E43" i="17049" s="1"/>
  <c r="E95" i="17049" s="1"/>
  <c r="I221" i="17048"/>
  <c r="G79" i="17051"/>
  <c r="H76" i="17051"/>
  <c r="I76" i="17051" s="1"/>
  <c r="D108" i="17050"/>
  <c r="D120" i="17050"/>
  <c r="B94" i="17030"/>
  <c r="B100" i="17030" s="1"/>
  <c r="F152" i="17030" s="1"/>
  <c r="G152" i="17030" s="1"/>
  <c r="K152" i="17030" s="1"/>
  <c r="L152" i="17030" s="1"/>
  <c r="B48" i="17030"/>
  <c r="E152" i="17052"/>
  <c r="C152" i="17052"/>
  <c r="D43" i="17030"/>
  <c r="D95" i="17030" s="1"/>
  <c r="H221" i="2"/>
  <c r="G90" i="2"/>
  <c r="H194" i="17051"/>
  <c r="H180" i="17051"/>
  <c r="H182" i="17051" s="1"/>
  <c r="H205" i="17051" s="1"/>
  <c r="H89" i="17054"/>
  <c r="G52" i="17057"/>
  <c r="G82" i="17057"/>
  <c r="G88" i="17057" s="1"/>
  <c r="E206" i="17054"/>
  <c r="E207" i="17054" s="1"/>
  <c r="B42" i="17056" s="1"/>
  <c r="E198" i="17054"/>
  <c r="B42" i="17055" s="1"/>
  <c r="K111" i="17053"/>
  <c r="K123" i="17053" s="1"/>
  <c r="K134" i="17053" s="1"/>
  <c r="I69" i="17048"/>
  <c r="J66" i="17048"/>
  <c r="K66" i="17048" s="1"/>
  <c r="I124" i="17059"/>
  <c r="I135" i="17059" s="1"/>
  <c r="J77" i="2"/>
  <c r="G198" i="17048"/>
  <c r="D42" i="17049" s="1"/>
  <c r="J97" i="17051"/>
  <c r="H124" i="17054"/>
  <c r="F52" i="17057"/>
  <c r="F82" i="17057"/>
  <c r="E109" i="17050"/>
  <c r="E117" i="17050" s="1"/>
  <c r="D92" i="17050"/>
  <c r="N112" i="17050"/>
  <c r="M124" i="17050"/>
  <c r="M135" i="17050" s="1"/>
  <c r="N124" i="17050"/>
  <c r="N135" i="17050" s="1"/>
  <c r="F206" i="17051"/>
  <c r="F207" i="17051" s="1"/>
  <c r="C42" i="17053" s="1"/>
  <c r="F198" i="17051"/>
  <c r="C42" i="17052" s="1"/>
  <c r="J123" i="17053"/>
  <c r="J134" i="17053" s="1"/>
  <c r="H112" i="17057"/>
  <c r="H121" i="17057" s="1"/>
  <c r="H103" i="17057"/>
  <c r="N122" i="17056"/>
  <c r="N133" i="17056" s="1"/>
  <c r="J59" i="17054"/>
  <c r="J34" i="17054"/>
  <c r="J36" i="17054"/>
  <c r="J95" i="17054"/>
  <c r="J96" i="17054" s="1"/>
  <c r="J39" i="17054"/>
  <c r="J60" i="17054" s="1"/>
  <c r="K38" i="17054"/>
  <c r="H66" i="17051"/>
  <c r="I66" i="17051" s="1"/>
  <c r="G69" i="17051"/>
  <c r="D131" i="17049"/>
  <c r="M154" i="17049" s="1"/>
  <c r="A154" i="17049"/>
  <c r="L107" i="2"/>
  <c r="L224" i="2"/>
  <c r="L223" i="2"/>
  <c r="I88" i="17048"/>
  <c r="I64" i="17048"/>
  <c r="I89" i="17051"/>
  <c r="F68" i="17054"/>
  <c r="F69" i="17054" s="1"/>
  <c r="K89" i="2"/>
  <c r="G64" i="17051"/>
  <c r="G125" i="17057"/>
  <c r="I138" i="17057"/>
  <c r="I139" i="17057"/>
  <c r="G123" i="17057"/>
  <c r="G122" i="17057"/>
  <c r="I137" i="17057"/>
  <c r="G124" i="17057"/>
  <c r="I141" i="17057"/>
  <c r="G126" i="17057"/>
  <c r="I140" i="17057"/>
  <c r="H125" i="17054"/>
  <c r="I203" i="2" l="1"/>
  <c r="I219" i="2" s="1"/>
  <c r="I234" i="2" s="1"/>
  <c r="I168" i="2"/>
  <c r="I170" i="2" s="1"/>
  <c r="I196" i="2" s="1"/>
  <c r="K125" i="17048"/>
  <c r="P114" i="17028"/>
  <c r="J116" i="17053"/>
  <c r="I128" i="17053"/>
  <c r="I139" i="17053" s="1"/>
  <c r="N114" i="17052"/>
  <c r="J115" i="17059"/>
  <c r="J52" i="2"/>
  <c r="L121" i="17049"/>
  <c r="L132" i="17049" s="1"/>
  <c r="N116" i="17055"/>
  <c r="M128" i="17055"/>
  <c r="M139" i="17055" s="1"/>
  <c r="M109" i="17052"/>
  <c r="L121" i="17052"/>
  <c r="L132" i="17052" s="1"/>
  <c r="Q128" i="17050"/>
  <c r="Q139" i="17050" s="1"/>
  <c r="AA128" i="17050"/>
  <c r="AA139" i="17050" s="1"/>
  <c r="F206" i="2"/>
  <c r="F207" i="2" s="1"/>
  <c r="C42" i="17030" s="1"/>
  <c r="C94" i="17030" s="1"/>
  <c r="C100" i="17030" s="1"/>
  <c r="F153" i="17030" s="1"/>
  <c r="F198" i="2"/>
  <c r="C42" i="17028" s="1"/>
  <c r="C94" i="17028" s="1"/>
  <c r="J109" i="17058"/>
  <c r="I121" i="17058"/>
  <c r="I132" i="17058" s="1"/>
  <c r="N109" i="17028"/>
  <c r="X128" i="17050"/>
  <c r="X139" i="17050" s="1"/>
  <c r="V128" i="17050"/>
  <c r="V139" i="17050" s="1"/>
  <c r="AC128" i="17050"/>
  <c r="AC139" i="17050" s="1"/>
  <c r="R128" i="17050"/>
  <c r="R139" i="17050" s="1"/>
  <c r="P128" i="17050"/>
  <c r="P139" i="17050" s="1"/>
  <c r="AP128" i="17050"/>
  <c r="AP139" i="17050" s="1"/>
  <c r="AD128" i="17050"/>
  <c r="AD139" i="17050" s="1"/>
  <c r="AK128" i="17050"/>
  <c r="AK139" i="17050" s="1"/>
  <c r="J114" i="17058"/>
  <c r="K115" i="17056"/>
  <c r="L115" i="17056" s="1"/>
  <c r="K127" i="17056"/>
  <c r="K138" i="17056" s="1"/>
  <c r="J127" i="17056"/>
  <c r="J138" i="17056" s="1"/>
  <c r="K123" i="17048"/>
  <c r="G205" i="2"/>
  <c r="G207" i="2" s="1"/>
  <c r="D42" i="17030" s="1"/>
  <c r="D94" i="17030" s="1"/>
  <c r="H180" i="2"/>
  <c r="H182" i="2" s="1"/>
  <c r="L112" i="17058"/>
  <c r="L124" i="17058"/>
  <c r="L135" i="17058" s="1"/>
  <c r="K124" i="17058"/>
  <c r="K135" i="17058" s="1"/>
  <c r="K110" i="17058"/>
  <c r="AH128" i="17050"/>
  <c r="AH139" i="17050" s="1"/>
  <c r="M109" i="17049"/>
  <c r="N110" i="17049"/>
  <c r="M114" i="17059"/>
  <c r="AG128" i="17050"/>
  <c r="AG139" i="17050" s="1"/>
  <c r="M122" i="17049"/>
  <c r="M133" i="17049" s="1"/>
  <c r="J110" i="17055"/>
  <c r="I122" i="17055"/>
  <c r="I133" i="17055" s="1"/>
  <c r="M126" i="17052"/>
  <c r="M137" i="17052" s="1"/>
  <c r="AB128" i="17050"/>
  <c r="AB139" i="17050" s="1"/>
  <c r="W128" i="17050"/>
  <c r="W139" i="17050" s="1"/>
  <c r="O128" i="17050"/>
  <c r="O139" i="17050" s="1"/>
  <c r="AL128" i="17050"/>
  <c r="AL139" i="17050" s="1"/>
  <c r="AI128" i="17050"/>
  <c r="AI139" i="17050" s="1"/>
  <c r="H128" i="17050"/>
  <c r="H139" i="17050" s="1"/>
  <c r="M128" i="17050"/>
  <c r="M139" i="17050" s="1"/>
  <c r="AE128" i="17050"/>
  <c r="AE139" i="17050" s="1"/>
  <c r="K115" i="17053"/>
  <c r="I127" i="17059"/>
  <c r="I138" i="17059" s="1"/>
  <c r="D89" i="17049"/>
  <c r="F41" i="17050"/>
  <c r="K124" i="17048"/>
  <c r="J127" i="17048"/>
  <c r="K103" i="17048"/>
  <c r="K112" i="17048"/>
  <c r="K121" i="17048" s="1"/>
  <c r="K102" i="17048"/>
  <c r="K155" i="17048"/>
  <c r="K167" i="17048"/>
  <c r="K50" i="17048"/>
  <c r="K42" i="17048"/>
  <c r="K62" i="17048" s="1"/>
  <c r="K46" i="17048"/>
  <c r="K72" i="17048" s="1"/>
  <c r="K74" i="17048" s="1"/>
  <c r="H33" i="17049" s="1"/>
  <c r="H85" i="17049" s="1"/>
  <c r="K44" i="17048"/>
  <c r="K67" i="17048" s="1"/>
  <c r="K69" i="17048" s="1"/>
  <c r="H31" i="17049" s="1"/>
  <c r="H83" i="17049" s="1"/>
  <c r="K48" i="17048"/>
  <c r="K77" i="17048" s="1"/>
  <c r="K79" i="17048" s="1"/>
  <c r="H33" i="17050" s="1"/>
  <c r="H85" i="17050" s="1"/>
  <c r="K122" i="17048"/>
  <c r="L71" i="17048"/>
  <c r="K64" i="17048"/>
  <c r="H29" i="17050" s="1"/>
  <c r="J154" i="17048"/>
  <c r="J235" i="17048"/>
  <c r="J220" i="17048"/>
  <c r="J166" i="17048"/>
  <c r="J178" i="17048"/>
  <c r="J204" i="17048"/>
  <c r="J195" i="17048"/>
  <c r="L59" i="17048"/>
  <c r="M38" i="17048"/>
  <c r="L36" i="17048"/>
  <c r="L97" i="17048" s="1"/>
  <c r="L123" i="17048" s="1"/>
  <c r="L34" i="17048"/>
  <c r="L39" i="17048"/>
  <c r="L60" i="17048" s="1"/>
  <c r="L95" i="17048"/>
  <c r="L96" i="17048" s="1"/>
  <c r="I180" i="17048"/>
  <c r="I182" i="17048" s="1"/>
  <c r="I205" i="17048" s="1"/>
  <c r="I194" i="17048"/>
  <c r="K124" i="2"/>
  <c r="H203" i="17048"/>
  <c r="H219" i="17048" s="1"/>
  <c r="H234" i="17048" s="1"/>
  <c r="H197" i="17048"/>
  <c r="J179" i="17048"/>
  <c r="J168" i="17048"/>
  <c r="J170" i="17048" s="1"/>
  <c r="J196" i="17048" s="1"/>
  <c r="A156" i="17055"/>
  <c r="F131" i="17055"/>
  <c r="M156" i="17055" s="1"/>
  <c r="G108" i="17055"/>
  <c r="G120" i="17055"/>
  <c r="I88" i="2"/>
  <c r="K102" i="2"/>
  <c r="K167" i="2"/>
  <c r="K155" i="2"/>
  <c r="K122" i="2"/>
  <c r="J166" i="2"/>
  <c r="J204" i="2"/>
  <c r="J235" i="2"/>
  <c r="J178" i="2"/>
  <c r="J220" i="2"/>
  <c r="J154" i="2"/>
  <c r="J195" i="2"/>
  <c r="J194" i="2"/>
  <c r="J197" i="2" s="1"/>
  <c r="K123" i="2"/>
  <c r="D115" i="17049"/>
  <c r="G13" i="17056"/>
  <c r="F14" i="17056"/>
  <c r="F28" i="17056" s="1"/>
  <c r="F39" i="17056" s="1"/>
  <c r="F67" i="17056" s="1"/>
  <c r="F80" i="17056" s="1"/>
  <c r="F91" i="17056" s="1"/>
  <c r="K48" i="2"/>
  <c r="K77" i="2" s="1"/>
  <c r="K79" i="2" s="1"/>
  <c r="K46" i="2"/>
  <c r="K72" i="2" s="1"/>
  <c r="K74" i="2" s="1"/>
  <c r="K42" i="2"/>
  <c r="K62" i="2" s="1"/>
  <c r="K64" i="2" s="1"/>
  <c r="K44" i="2"/>
  <c r="K67" i="2" s="1"/>
  <c r="K69" i="2" s="1"/>
  <c r="H31" i="17028" s="1"/>
  <c r="K50" i="2"/>
  <c r="L39" i="2"/>
  <c r="L60" i="2" s="1"/>
  <c r="L34" i="2"/>
  <c r="L35" i="2" s="1"/>
  <c r="L50" i="2" s="1"/>
  <c r="L36" i="2"/>
  <c r="L97" i="2" s="1"/>
  <c r="M38" i="2"/>
  <c r="L59" i="2"/>
  <c r="L95" i="2"/>
  <c r="L96" i="2" s="1"/>
  <c r="F35" i="17028"/>
  <c r="I90" i="2"/>
  <c r="I198" i="2"/>
  <c r="F42" i="17028" s="1"/>
  <c r="F94" i="17028" s="1"/>
  <c r="K125" i="2"/>
  <c r="K126" i="2"/>
  <c r="D37" i="17049"/>
  <c r="E120" i="17056"/>
  <c r="E108" i="17056"/>
  <c r="H106" i="17055"/>
  <c r="H65" i="17055"/>
  <c r="H38" i="17055"/>
  <c r="H27" i="17055"/>
  <c r="I13" i="17055"/>
  <c r="H14" i="17055"/>
  <c r="H28" i="17055" s="1"/>
  <c r="H39" i="17055" s="1"/>
  <c r="H67" i="17055" s="1"/>
  <c r="H80" i="17055" s="1"/>
  <c r="H91" i="17055" s="1"/>
  <c r="K112" i="2"/>
  <c r="K121" i="2" s="1"/>
  <c r="K103" i="2"/>
  <c r="M110" i="17053"/>
  <c r="L122" i="17053"/>
  <c r="L133" i="17053" s="1"/>
  <c r="J81" i="2"/>
  <c r="K81" i="2" s="1"/>
  <c r="A154" i="17056"/>
  <c r="D131" i="17056"/>
  <c r="M154" i="17056" s="1"/>
  <c r="C127" i="17049"/>
  <c r="C138" i="17049" s="1"/>
  <c r="C117" i="17049"/>
  <c r="D153" i="17049" s="1"/>
  <c r="D113" i="17028"/>
  <c r="E113" i="17028" s="1"/>
  <c r="F113" i="17028" s="1"/>
  <c r="E83" i="17049"/>
  <c r="E89" i="17049" s="1"/>
  <c r="E37" i="17049"/>
  <c r="F93" i="17049"/>
  <c r="G41" i="17049"/>
  <c r="B140" i="17058"/>
  <c r="B152" i="17058" s="1"/>
  <c r="E152" i="17058" s="1"/>
  <c r="H105" i="17048"/>
  <c r="D40" i="17049"/>
  <c r="D92" i="17049" s="1"/>
  <c r="C123" i="17049"/>
  <c r="C134" i="17049" s="1"/>
  <c r="D111" i="17049"/>
  <c r="F41" i="17028"/>
  <c r="F93" i="17028" s="1"/>
  <c r="D81" i="17030"/>
  <c r="D109" i="17030"/>
  <c r="E109" i="17030" s="1"/>
  <c r="F109" i="17030" s="1"/>
  <c r="E89" i="17030"/>
  <c r="J88" i="17048"/>
  <c r="C100" i="17028"/>
  <c r="F153" i="17028" s="1"/>
  <c r="D93" i="17055"/>
  <c r="E41" i="17055"/>
  <c r="K81" i="17048"/>
  <c r="D89" i="17030"/>
  <c r="E121" i="17050"/>
  <c r="E132" i="17050" s="1"/>
  <c r="E140" i="17050" s="1"/>
  <c r="H127" i="17054"/>
  <c r="G61" i="17054"/>
  <c r="H61" i="17054" s="1"/>
  <c r="D113" i="17030"/>
  <c r="D125" i="17030" s="1"/>
  <c r="D136" i="17030" s="1"/>
  <c r="D41" i="17056"/>
  <c r="D93" i="17056" s="1"/>
  <c r="F108" i="17054"/>
  <c r="F225" i="17054"/>
  <c r="C35" i="17055"/>
  <c r="F221" i="17054"/>
  <c r="F104" i="17054"/>
  <c r="C29" i="17056"/>
  <c r="C81" i="17053"/>
  <c r="C89" i="17053" s="1"/>
  <c r="C109" i="17053"/>
  <c r="C37" i="17053"/>
  <c r="C117" i="17030"/>
  <c r="D153" i="17030" s="1"/>
  <c r="C121" i="17030"/>
  <c r="C132" i="17030" s="1"/>
  <c r="C140" i="17030" s="1"/>
  <c r="B153" i="17030" s="1"/>
  <c r="C89" i="17030"/>
  <c r="C41" i="17059"/>
  <c r="C93" i="17059" s="1"/>
  <c r="C41" i="17058"/>
  <c r="C93" i="17058" s="1"/>
  <c r="G66" i="17054"/>
  <c r="H66" i="17054" s="1"/>
  <c r="D100" i="17050"/>
  <c r="C125" i="17028"/>
  <c r="C136" i="17028" s="1"/>
  <c r="C140" i="17028" s="1"/>
  <c r="B153" i="17028" s="1"/>
  <c r="E153" i="17028" s="1"/>
  <c r="C117" i="17028"/>
  <c r="D153" i="17028" s="1"/>
  <c r="C40" i="17053"/>
  <c r="C92" i="17053" s="1"/>
  <c r="F109" i="17051"/>
  <c r="F107" i="17054"/>
  <c r="F224" i="17054"/>
  <c r="C33" i="17056"/>
  <c r="F222" i="17054"/>
  <c r="F105" i="17054"/>
  <c r="C31" i="17055"/>
  <c r="G76" i="17054"/>
  <c r="H76" i="17054" s="1"/>
  <c r="G81" i="17054"/>
  <c r="H81" i="17054" s="1"/>
  <c r="D140" i="17050"/>
  <c r="G71" i="17054"/>
  <c r="H71" i="17054" s="1"/>
  <c r="F74" i="17054"/>
  <c r="C43" i="17053"/>
  <c r="C95" i="17053" s="1"/>
  <c r="F226" i="17051"/>
  <c r="C43" i="17052" s="1"/>
  <c r="C95" i="17052" s="1"/>
  <c r="C123" i="17052"/>
  <c r="C134" i="17052" s="1"/>
  <c r="C140" i="17052" s="1"/>
  <c r="B153" i="17052" s="1"/>
  <c r="C153" i="17052" s="1"/>
  <c r="C117" i="17052"/>
  <c r="D153" i="17052" s="1"/>
  <c r="D93" i="17052"/>
  <c r="E41" i="17052"/>
  <c r="G74" i="17054"/>
  <c r="G127" i="17057"/>
  <c r="H120" i="17030"/>
  <c r="H108" i="17030"/>
  <c r="I35" i="17057"/>
  <c r="E93" i="17053"/>
  <c r="F41" i="17053"/>
  <c r="H194" i="17054"/>
  <c r="H180" i="17054"/>
  <c r="H182" i="17054" s="1"/>
  <c r="H205" i="17054" s="1"/>
  <c r="I62" i="17051"/>
  <c r="F68" i="17057"/>
  <c r="F69" i="17057" s="1"/>
  <c r="H77" i="17054"/>
  <c r="H79" i="17054" s="1"/>
  <c r="F33" i="17056" s="1"/>
  <c r="H13" i="17049"/>
  <c r="G106" i="17049"/>
  <c r="G27" i="17049"/>
  <c r="G38" i="17049"/>
  <c r="G14" i="17049"/>
  <c r="G28" i="17049" s="1"/>
  <c r="G39" i="17049" s="1"/>
  <c r="G67" i="17049" s="1"/>
  <c r="G80" i="17049" s="1"/>
  <c r="G91" i="17049" s="1"/>
  <c r="G65" i="17049"/>
  <c r="K63" i="17051"/>
  <c r="K155" i="17051"/>
  <c r="K68" i="17051"/>
  <c r="K78" i="17051"/>
  <c r="K102" i="17051"/>
  <c r="K73" i="17051"/>
  <c r="K83" i="17051"/>
  <c r="K167" i="17051"/>
  <c r="M38" i="17051"/>
  <c r="L39" i="17051"/>
  <c r="L60" i="17051" s="1"/>
  <c r="L59" i="17051"/>
  <c r="L34" i="17051"/>
  <c r="L35" i="17051" s="1"/>
  <c r="L95" i="17051"/>
  <c r="L36" i="17051"/>
  <c r="K112" i="17059"/>
  <c r="M223" i="2"/>
  <c r="M225" i="2"/>
  <c r="M106" i="2"/>
  <c r="M108" i="2"/>
  <c r="M224" i="2"/>
  <c r="M222" i="2"/>
  <c r="M107" i="2"/>
  <c r="K66" i="2"/>
  <c r="L66" i="2" s="1"/>
  <c r="I89" i="17054"/>
  <c r="E83" i="17028"/>
  <c r="E37" i="17028"/>
  <c r="J168" i="17051"/>
  <c r="J170" i="17051" s="1"/>
  <c r="J196" i="17051" s="1"/>
  <c r="J179" i="17051"/>
  <c r="L61" i="17048"/>
  <c r="G90" i="17051"/>
  <c r="E29" i="17053"/>
  <c r="G221" i="17051"/>
  <c r="G104" i="17051"/>
  <c r="D29" i="17053"/>
  <c r="J97" i="17054"/>
  <c r="J125" i="17054" s="1"/>
  <c r="H235" i="17057"/>
  <c r="H195" i="17057"/>
  <c r="H154" i="17057"/>
  <c r="H166" i="17057"/>
  <c r="H204" i="17057"/>
  <c r="H178" i="17057"/>
  <c r="H220" i="17057"/>
  <c r="F83" i="17057"/>
  <c r="I226" i="17048"/>
  <c r="F43" i="17049" s="1"/>
  <c r="F95" i="17049" s="1"/>
  <c r="F43" i="17050"/>
  <c r="F95" i="17050" s="1"/>
  <c r="J221" i="17048"/>
  <c r="C152" i="17050"/>
  <c r="E152" i="17050"/>
  <c r="J88" i="2"/>
  <c r="J64" i="2"/>
  <c r="H62" i="17054"/>
  <c r="E120" i="17058"/>
  <c r="E108" i="17058"/>
  <c r="I125" i="17054"/>
  <c r="I122" i="17054"/>
  <c r="I126" i="17054"/>
  <c r="I124" i="17054"/>
  <c r="H89" i="17057"/>
  <c r="A155" i="17052"/>
  <c r="E131" i="17052"/>
  <c r="M155" i="17052" s="1"/>
  <c r="F89" i="17054"/>
  <c r="K97" i="17051"/>
  <c r="J124" i="17051"/>
  <c r="L89" i="17048"/>
  <c r="M83" i="2"/>
  <c r="M73" i="2"/>
  <c r="M68" i="2"/>
  <c r="M78" i="2"/>
  <c r="M63" i="2"/>
  <c r="I127" i="17051"/>
  <c r="J126" i="17051"/>
  <c r="D108" i="17059"/>
  <c r="D120" i="17059"/>
  <c r="L46" i="2"/>
  <c r="L42" i="2"/>
  <c r="I168" i="17054"/>
  <c r="I170" i="17054" s="1"/>
  <c r="I196" i="17054" s="1"/>
  <c r="I179" i="17054"/>
  <c r="B48" i="17052"/>
  <c r="B94" i="17052"/>
  <c r="B100" i="17052" s="1"/>
  <c r="F152" i="17052" s="1"/>
  <c r="G152" i="17052" s="1"/>
  <c r="B94" i="17049"/>
  <c r="B100" i="17049" s="1"/>
  <c r="F152" i="17049" s="1"/>
  <c r="G152" i="17049" s="1"/>
  <c r="B48" i="17049"/>
  <c r="G206" i="17051"/>
  <c r="G207" i="17051" s="1"/>
  <c r="D42" i="17053" s="1"/>
  <c r="D94" i="17053" s="1"/>
  <c r="G198" i="17051"/>
  <c r="D42" i="17052" s="1"/>
  <c r="D94" i="17052" s="1"/>
  <c r="I142" i="17057"/>
  <c r="H126" i="17057"/>
  <c r="H123" i="17057"/>
  <c r="M223" i="17048"/>
  <c r="M224" i="17048"/>
  <c r="M222" i="17048"/>
  <c r="M107" i="17048"/>
  <c r="M225" i="17048"/>
  <c r="M106" i="17048"/>
  <c r="M108" i="17048"/>
  <c r="K95" i="17054"/>
  <c r="K96" i="17054" s="1"/>
  <c r="K36" i="17054"/>
  <c r="L38" i="17054"/>
  <c r="K59" i="17054"/>
  <c r="K34" i="17054"/>
  <c r="K39" i="17054"/>
  <c r="K60" i="17054" s="1"/>
  <c r="J35" i="17054"/>
  <c r="B48" i="17056"/>
  <c r="B94" i="17056"/>
  <c r="B100" i="17056" s="1"/>
  <c r="F152" i="17056" s="1"/>
  <c r="G152" i="17056" s="1"/>
  <c r="K152" i="17056" s="1"/>
  <c r="L152" i="17056" s="1"/>
  <c r="H226" i="2"/>
  <c r="E43" i="17028" s="1"/>
  <c r="E95" i="17028" s="1"/>
  <c r="E43" i="17030"/>
  <c r="E95" i="17030" s="1"/>
  <c r="I221" i="2"/>
  <c r="A154" i="17050"/>
  <c r="D131" i="17050"/>
  <c r="M154" i="17050" s="1"/>
  <c r="I97" i="17057"/>
  <c r="I123" i="17057" s="1"/>
  <c r="D152" i="17059"/>
  <c r="F40" i="17050"/>
  <c r="J104" i="17048"/>
  <c r="J42" i="17051"/>
  <c r="J62" i="17051" s="1"/>
  <c r="J44" i="17051"/>
  <c r="J67" i="17051" s="1"/>
  <c r="J69" i="17051" s="1"/>
  <c r="J50" i="17051"/>
  <c r="J46" i="17051"/>
  <c r="J72" i="17051" s="1"/>
  <c r="J74" i="17051" s="1"/>
  <c r="J48" i="17051"/>
  <c r="J77" i="17051" s="1"/>
  <c r="J79" i="17051" s="1"/>
  <c r="E87" i="17028"/>
  <c r="I82" i="17051"/>
  <c r="I84" i="17051" s="1"/>
  <c r="I52" i="17051"/>
  <c r="L124" i="17048"/>
  <c r="G33" i="17049"/>
  <c r="F33" i="17049"/>
  <c r="G106" i="17052"/>
  <c r="G65" i="17052"/>
  <c r="G38" i="17052"/>
  <c r="G27" i="17052"/>
  <c r="G14" i="17052"/>
  <c r="G28" i="17052" s="1"/>
  <c r="G39" i="17052" s="1"/>
  <c r="G67" i="17052" s="1"/>
  <c r="G80" i="17052" s="1"/>
  <c r="G91" i="17052" s="1"/>
  <c r="H13" i="17052"/>
  <c r="F73" i="17057"/>
  <c r="L110" i="17050"/>
  <c r="F206" i="17054"/>
  <c r="F207" i="17054" s="1"/>
  <c r="C42" i="17056" s="1"/>
  <c r="F198" i="17054"/>
  <c r="C42" i="17055" s="1"/>
  <c r="H72" i="17054"/>
  <c r="H74" i="17054" s="1"/>
  <c r="F33" i="17055" s="1"/>
  <c r="N110" i="17059"/>
  <c r="M122" i="17059"/>
  <c r="M133" i="17059" s="1"/>
  <c r="F120" i="17028"/>
  <c r="F108" i="17028"/>
  <c r="G152" i="17028"/>
  <c r="I82" i="17054"/>
  <c r="I84" i="17054" s="1"/>
  <c r="I52" i="17054"/>
  <c r="A155" i="17049"/>
  <c r="E131" i="17049"/>
  <c r="M155" i="17049" s="1"/>
  <c r="G13" i="17058"/>
  <c r="F27" i="17058"/>
  <c r="F14" i="17058"/>
  <c r="F28" i="17058" s="1"/>
  <c r="F39" i="17058" s="1"/>
  <c r="F67" i="17058" s="1"/>
  <c r="F80" i="17058" s="1"/>
  <c r="F91" i="17058" s="1"/>
  <c r="F38" i="17058"/>
  <c r="F65" i="17058"/>
  <c r="F106" i="17058"/>
  <c r="H179" i="17057"/>
  <c r="H168" i="17057"/>
  <c r="H170" i="17057" s="1"/>
  <c r="H196" i="17057" s="1"/>
  <c r="E35" i="17052"/>
  <c r="G108" i="17051"/>
  <c r="H108" i="17051" s="1"/>
  <c r="I108" i="17051" s="1"/>
  <c r="J108" i="17051" s="1"/>
  <c r="K108" i="17051" s="1"/>
  <c r="D35" i="17052"/>
  <c r="G225" i="17051"/>
  <c r="H225" i="17051" s="1"/>
  <c r="I225" i="17051" s="1"/>
  <c r="J225" i="17051" s="1"/>
  <c r="K225" i="17051" s="1"/>
  <c r="F78" i="17057"/>
  <c r="F79" i="17057" s="1"/>
  <c r="B140" i="17059"/>
  <c r="B152" i="17059" s="1"/>
  <c r="E108" i="17050"/>
  <c r="E120" i="17050"/>
  <c r="A155" i="17028"/>
  <c r="E131" i="17028"/>
  <c r="M155" i="17028" s="1"/>
  <c r="E152" i="17053"/>
  <c r="C152" i="17053"/>
  <c r="L89" i="2"/>
  <c r="J125" i="17051"/>
  <c r="K112" i="17056"/>
  <c r="J61" i="2"/>
  <c r="I87" i="2"/>
  <c r="G33" i="17050"/>
  <c r="F33" i="17050"/>
  <c r="G53" i="17062"/>
  <c r="B94" i="17053"/>
  <c r="B100" i="17053" s="1"/>
  <c r="F152" i="17053" s="1"/>
  <c r="B48" i="17053"/>
  <c r="J89" i="17051"/>
  <c r="B94" i="17050"/>
  <c r="B100" i="17050" s="1"/>
  <c r="F152" i="17050" s="1"/>
  <c r="B48" i="17050"/>
  <c r="E40" i="17030"/>
  <c r="I104" i="2"/>
  <c r="C94" i="17053"/>
  <c r="D94" i="17049"/>
  <c r="E33" i="17053"/>
  <c r="D33" i="17053"/>
  <c r="G224" i="17051"/>
  <c r="H224" i="17051" s="1"/>
  <c r="I224" i="17051" s="1"/>
  <c r="J224" i="17051" s="1"/>
  <c r="K224" i="17051" s="1"/>
  <c r="G107" i="17051"/>
  <c r="H107" i="17051" s="1"/>
  <c r="I107" i="17051" s="1"/>
  <c r="J107" i="17051" s="1"/>
  <c r="K107" i="17051" s="1"/>
  <c r="E33" i="17052"/>
  <c r="G106" i="17051"/>
  <c r="H106" i="17051" s="1"/>
  <c r="I106" i="17051" s="1"/>
  <c r="J106" i="17051" s="1"/>
  <c r="K106" i="17051" s="1"/>
  <c r="D33" i="17052"/>
  <c r="G223" i="17051"/>
  <c r="H223" i="17051" s="1"/>
  <c r="I223" i="17051" s="1"/>
  <c r="J223" i="17051" s="1"/>
  <c r="K223" i="17051" s="1"/>
  <c r="I68" i="17057"/>
  <c r="I83" i="17057"/>
  <c r="I63" i="17057"/>
  <c r="I78" i="17057"/>
  <c r="I167" i="17057"/>
  <c r="I73" i="17057"/>
  <c r="I102" i="17057"/>
  <c r="I155" i="17057"/>
  <c r="E92" i="17050"/>
  <c r="A154" i="17053"/>
  <c r="D131" i="17053"/>
  <c r="M154" i="17053" s="1"/>
  <c r="J90" i="17048"/>
  <c r="J112" i="17053"/>
  <c r="G194" i="17057"/>
  <c r="G180" i="17057"/>
  <c r="G182" i="17057" s="1"/>
  <c r="G205" i="17057" s="1"/>
  <c r="H50" i="17057"/>
  <c r="H48" i="17057"/>
  <c r="H42" i="17057"/>
  <c r="H44" i="17057"/>
  <c r="H46" i="17057"/>
  <c r="G13" i="17053"/>
  <c r="F14" i="17053"/>
  <c r="F28" i="17053" s="1"/>
  <c r="F39" i="17053" s="1"/>
  <c r="F67" i="17053" s="1"/>
  <c r="F80" i="17053" s="1"/>
  <c r="F91" i="17053" s="1"/>
  <c r="G64" i="17054"/>
  <c r="G31" i="17028"/>
  <c r="K46" i="17051"/>
  <c r="K72" i="17051" s="1"/>
  <c r="K74" i="17051" s="1"/>
  <c r="K50" i="17051"/>
  <c r="K42" i="17051"/>
  <c r="K62" i="17051" s="1"/>
  <c r="K48" i="17051"/>
  <c r="K77" i="17051" s="1"/>
  <c r="K79" i="17051" s="1"/>
  <c r="K44" i="17051"/>
  <c r="K67" i="17051" s="1"/>
  <c r="K69" i="17051" s="1"/>
  <c r="C131" i="17059"/>
  <c r="M153" i="17059" s="1"/>
  <c r="A153" i="17059"/>
  <c r="E206" i="17057"/>
  <c r="E207" i="17057" s="1"/>
  <c r="B42" i="17059" s="1"/>
  <c r="E198" i="17057"/>
  <c r="B42" i="17058" s="1"/>
  <c r="C94" i="17050"/>
  <c r="C100" i="17050" s="1"/>
  <c r="F153" i="17050" s="1"/>
  <c r="C48" i="17050"/>
  <c r="E14" i="17059"/>
  <c r="E28" i="17059" s="1"/>
  <c r="E39" i="17059" s="1"/>
  <c r="E67" i="17059" s="1"/>
  <c r="E80" i="17059" s="1"/>
  <c r="E91" i="17059" s="1"/>
  <c r="F13" i="17059"/>
  <c r="J111" i="17030"/>
  <c r="D40" i="17028"/>
  <c r="H105" i="2"/>
  <c r="D92" i="17030"/>
  <c r="H122" i="17057"/>
  <c r="G31" i="17049"/>
  <c r="F31" i="17049"/>
  <c r="B94" i="17055"/>
  <c r="B100" i="17055" s="1"/>
  <c r="F152" i="17055" s="1"/>
  <c r="G152" i="17055" s="1"/>
  <c r="B48" i="17055"/>
  <c r="J123" i="17051"/>
  <c r="I14" i="17030"/>
  <c r="I28" i="17030" s="1"/>
  <c r="I39" i="17030" s="1"/>
  <c r="I67" i="17030" s="1"/>
  <c r="I80" i="17030" s="1"/>
  <c r="I91" i="17030" s="1"/>
  <c r="J13" i="17030"/>
  <c r="K38" i="17057"/>
  <c r="J36" i="17057"/>
  <c r="J39" i="17057"/>
  <c r="J60" i="17057" s="1"/>
  <c r="J59" i="17057"/>
  <c r="J95" i="17057"/>
  <c r="J34" i="17057"/>
  <c r="D115" i="17028"/>
  <c r="E115" i="17028" s="1"/>
  <c r="D87" i="17028"/>
  <c r="J74" i="2"/>
  <c r="K71" i="2"/>
  <c r="I77" i="17051"/>
  <c r="I79" i="17051" s="1"/>
  <c r="G203" i="17054"/>
  <c r="G219" i="17054" s="1"/>
  <c r="G234" i="17054" s="1"/>
  <c r="G197" i="17054"/>
  <c r="H82" i="17054"/>
  <c r="H84" i="17054" s="1"/>
  <c r="H52" i="17054"/>
  <c r="F93" i="17030"/>
  <c r="G41" i="17030"/>
  <c r="F14" i="17050"/>
  <c r="F28" i="17050" s="1"/>
  <c r="F39" i="17050" s="1"/>
  <c r="F67" i="17050" s="1"/>
  <c r="F80" i="17050" s="1"/>
  <c r="F91" i="17050" s="1"/>
  <c r="G13" i="17050"/>
  <c r="U110" i="17030"/>
  <c r="U122" i="17030" s="1"/>
  <c r="U133" i="17030" s="1"/>
  <c r="G35" i="17049"/>
  <c r="F35" i="17049"/>
  <c r="H124" i="17057"/>
  <c r="I90" i="17048"/>
  <c r="G29" i="17050"/>
  <c r="F29" i="17050"/>
  <c r="M83" i="17048"/>
  <c r="M78" i="17048"/>
  <c r="M63" i="17048"/>
  <c r="M73" i="17048"/>
  <c r="M68" i="17048"/>
  <c r="E31" i="17052"/>
  <c r="D31" i="17052"/>
  <c r="G105" i="17051"/>
  <c r="G222" i="17051"/>
  <c r="H222" i="17051" s="1"/>
  <c r="I222" i="17051" s="1"/>
  <c r="J222" i="17051" s="1"/>
  <c r="K222" i="17051" s="1"/>
  <c r="J103" i="17054"/>
  <c r="J112" i="17054"/>
  <c r="J121" i="17054" s="1"/>
  <c r="J83" i="17054"/>
  <c r="J68" i="17054"/>
  <c r="J167" i="17054"/>
  <c r="J102" i="17054"/>
  <c r="J63" i="17054"/>
  <c r="J155" i="17054"/>
  <c r="J78" i="17054"/>
  <c r="J73" i="17054"/>
  <c r="C94" i="17052"/>
  <c r="O112" i="17050"/>
  <c r="O124" i="17050" s="1"/>
  <c r="O135" i="17050" s="1"/>
  <c r="D48" i="17050"/>
  <c r="J79" i="2"/>
  <c r="K76" i="2"/>
  <c r="L76" i="2" s="1"/>
  <c r="L111" i="17053"/>
  <c r="H203" i="17051"/>
  <c r="H219" i="17051" s="1"/>
  <c r="H234" i="17051" s="1"/>
  <c r="H197" i="17051"/>
  <c r="G226" i="2"/>
  <c r="D43" i="17028" s="1"/>
  <c r="D95" i="17028" s="1"/>
  <c r="I103" i="17057"/>
  <c r="I112" i="17057"/>
  <c r="I121" i="17057" s="1"/>
  <c r="I72" i="17051"/>
  <c r="I74" i="17051" s="1"/>
  <c r="I67" i="17051"/>
  <c r="I69" i="17051" s="1"/>
  <c r="M111" i="17059"/>
  <c r="M123" i="17059" s="1"/>
  <c r="M134" i="17059" s="1"/>
  <c r="L123" i="17059"/>
  <c r="L134" i="17059" s="1"/>
  <c r="I194" i="17051"/>
  <c r="I180" i="17051"/>
  <c r="I182" i="17051" s="1"/>
  <c r="I205" i="17051" s="1"/>
  <c r="I220" i="17054"/>
  <c r="I195" i="17054"/>
  <c r="I235" i="17054"/>
  <c r="I166" i="17054"/>
  <c r="I154" i="17054"/>
  <c r="I178" i="17054"/>
  <c r="I204" i="17054"/>
  <c r="F120" i="17052"/>
  <c r="F108" i="17052"/>
  <c r="J154" i="17051"/>
  <c r="J235" i="17051"/>
  <c r="J204" i="17051"/>
  <c r="J166" i="17051"/>
  <c r="J195" i="17051"/>
  <c r="J178" i="17051"/>
  <c r="J220" i="17051"/>
  <c r="J84" i="2"/>
  <c r="H67" i="17054"/>
  <c r="H69" i="17054" s="1"/>
  <c r="F31" i="17055" s="1"/>
  <c r="G38" i="17028"/>
  <c r="H13" i="17028"/>
  <c r="G27" i="17028"/>
  <c r="G14" i="17028"/>
  <c r="G28" i="17028" s="1"/>
  <c r="G39" i="17028" s="1"/>
  <c r="G67" i="17028" s="1"/>
  <c r="G80" i="17028" s="1"/>
  <c r="G91" i="17028" s="1"/>
  <c r="G106" i="17028"/>
  <c r="G65" i="17028"/>
  <c r="N157" i="17028"/>
  <c r="O9" i="17062"/>
  <c r="H55" i="17062"/>
  <c r="F108" i="17049"/>
  <c r="F120" i="17049"/>
  <c r="A154" i="17058"/>
  <c r="D131" i="17058"/>
  <c r="M154" i="17058" s="1"/>
  <c r="E120" i="17053"/>
  <c r="E108" i="17053"/>
  <c r="K96" i="17051"/>
  <c r="K112" i="17051"/>
  <c r="K121" i="17051" s="1"/>
  <c r="K103" i="17051"/>
  <c r="I124" i="17053"/>
  <c r="I135" i="17053" s="1"/>
  <c r="G131" i="17030"/>
  <c r="M157" i="17030" s="1"/>
  <c r="A157" i="17030"/>
  <c r="D153" i="17050"/>
  <c r="B153" i="17050"/>
  <c r="F88" i="17057"/>
  <c r="F63" i="17057"/>
  <c r="F64" i="17057" s="1"/>
  <c r="J122" i="17051"/>
  <c r="C94" i="17049"/>
  <c r="C100" i="17049" s="1"/>
  <c r="F153" i="17049" s="1"/>
  <c r="C48" i="17049"/>
  <c r="I61" i="17051"/>
  <c r="H87" i="17051"/>
  <c r="F203" i="17057"/>
  <c r="F219" i="17057" s="1"/>
  <c r="F234" i="17057" s="1"/>
  <c r="F197" i="17057"/>
  <c r="P110" i="17056"/>
  <c r="P122" i="17056" s="1"/>
  <c r="P133" i="17056" s="1"/>
  <c r="D83" i="17028"/>
  <c r="D111" i="17028"/>
  <c r="E111" i="17028" s="1"/>
  <c r="D37" i="17028"/>
  <c r="G109" i="2"/>
  <c r="J87" i="17048"/>
  <c r="J203" i="2" l="1"/>
  <c r="J219" i="2" s="1"/>
  <c r="J234" i="2" s="1"/>
  <c r="J168" i="2"/>
  <c r="J170" i="2" s="1"/>
  <c r="J196" i="2" s="1"/>
  <c r="D100" i="17030"/>
  <c r="F154" i="17030" s="1"/>
  <c r="L115" i="17053"/>
  <c r="M115" i="17053" s="1"/>
  <c r="K127" i="17053"/>
  <c r="K138" i="17053" s="1"/>
  <c r="L127" i="17053"/>
  <c r="L138" i="17053" s="1"/>
  <c r="J122" i="17055"/>
  <c r="J133" i="17055" s="1"/>
  <c r="H205" i="2"/>
  <c r="H207" i="2" s="1"/>
  <c r="E42" i="17030" s="1"/>
  <c r="E94" i="17030" s="1"/>
  <c r="I180" i="2"/>
  <c r="I182" i="2" s="1"/>
  <c r="K114" i="17058"/>
  <c r="J126" i="17058"/>
  <c r="J137" i="17058" s="1"/>
  <c r="C48" i="17028"/>
  <c r="N109" i="17049"/>
  <c r="L110" i="17058"/>
  <c r="K115" i="17059"/>
  <c r="J127" i="17059"/>
  <c r="J138" i="17059" s="1"/>
  <c r="C48" i="17030"/>
  <c r="K127" i="17048"/>
  <c r="N114" i="17059"/>
  <c r="N126" i="17059" s="1"/>
  <c r="N137" i="17059" s="1"/>
  <c r="M126" i="17059"/>
  <c r="M137" i="17059" s="1"/>
  <c r="O109" i="17028"/>
  <c r="O121" i="17028"/>
  <c r="O132" i="17028" s="1"/>
  <c r="N121" i="17028"/>
  <c r="N132" i="17028" s="1"/>
  <c r="N109" i="17052"/>
  <c r="M121" i="17052"/>
  <c r="M132" i="17052" s="1"/>
  <c r="N121" i="17052"/>
  <c r="N132" i="17052" s="1"/>
  <c r="K127" i="17059"/>
  <c r="K138" i="17059" s="1"/>
  <c r="J128" i="17053"/>
  <c r="J139" i="17053" s="1"/>
  <c r="K110" i="17055"/>
  <c r="M112" i="17058"/>
  <c r="M115" i="17056"/>
  <c r="L127" i="17056"/>
  <c r="L138" i="17056" s="1"/>
  <c r="L66" i="17048"/>
  <c r="O110" i="17049"/>
  <c r="N122" i="17049"/>
  <c r="N133" i="17049" s="1"/>
  <c r="M121" i="17049"/>
  <c r="M132" i="17049" s="1"/>
  <c r="O114" i="17052"/>
  <c r="N126" i="17052"/>
  <c r="N137" i="17052" s="1"/>
  <c r="D48" i="17030"/>
  <c r="K122" i="17058"/>
  <c r="K133" i="17058" s="1"/>
  <c r="L122" i="17058"/>
  <c r="L133" i="17058" s="1"/>
  <c r="K109" i="17058"/>
  <c r="J121" i="17058"/>
  <c r="J132" i="17058" s="1"/>
  <c r="O116" i="17055"/>
  <c r="O128" i="17055"/>
  <c r="O139" i="17055" s="1"/>
  <c r="N128" i="17055"/>
  <c r="N139" i="17055" s="1"/>
  <c r="K116" i="17053"/>
  <c r="Q114" i="17028"/>
  <c r="P126" i="17028"/>
  <c r="P137" i="17028" s="1"/>
  <c r="C100" i="17052"/>
  <c r="F153" i="17052" s="1"/>
  <c r="D125" i="17028"/>
  <c r="D136" i="17028" s="1"/>
  <c r="F115" i="17028"/>
  <c r="F127" i="17028" s="1"/>
  <c r="F138" i="17028" s="1"/>
  <c r="L125" i="17048"/>
  <c r="F93" i="17050"/>
  <c r="G41" i="17050"/>
  <c r="M35" i="17048"/>
  <c r="M50" i="17048" s="1"/>
  <c r="L35" i="17048"/>
  <c r="J123" i="17054"/>
  <c r="H206" i="17048"/>
  <c r="H207" i="17048" s="1"/>
  <c r="E42" i="17050" s="1"/>
  <c r="H198" i="17048"/>
  <c r="E42" i="17049" s="1"/>
  <c r="E94" i="17049" s="1"/>
  <c r="K52" i="17048"/>
  <c r="K82" i="17048"/>
  <c r="L122" i="17048"/>
  <c r="L127" i="17048" s="1"/>
  <c r="J126" i="17054"/>
  <c r="L126" i="17048"/>
  <c r="M34" i="17048"/>
  <c r="N38" i="17048"/>
  <c r="M59" i="17048"/>
  <c r="M39" i="17048"/>
  <c r="M60" i="17048" s="1"/>
  <c r="M95" i="17048"/>
  <c r="M96" i="17048" s="1"/>
  <c r="M36" i="17048"/>
  <c r="M97" i="17048" s="1"/>
  <c r="M124" i="17048" s="1"/>
  <c r="K168" i="17048"/>
  <c r="K170" i="17048" s="1"/>
  <c r="K196" i="17048" s="1"/>
  <c r="K179" i="17048"/>
  <c r="J194" i="17048"/>
  <c r="J180" i="17048"/>
  <c r="J182" i="17048" s="1"/>
  <c r="J205" i="17048" s="1"/>
  <c r="I197" i="17048"/>
  <c r="I203" i="17048"/>
  <c r="I219" i="17048" s="1"/>
  <c r="I234" i="17048" s="1"/>
  <c r="J122" i="17054"/>
  <c r="C140" i="17049"/>
  <c r="B153" i="17049" s="1"/>
  <c r="C153" i="17049" s="1"/>
  <c r="K127" i="2"/>
  <c r="L103" i="17048"/>
  <c r="L112" i="17048"/>
  <c r="L121" i="17048" s="1"/>
  <c r="L155" i="17048"/>
  <c r="L102" i="17048"/>
  <c r="L167" i="17048"/>
  <c r="L76" i="17048"/>
  <c r="K195" i="17048"/>
  <c r="K154" i="17048"/>
  <c r="K204" i="17048"/>
  <c r="K178" i="17048"/>
  <c r="K220" i="17048"/>
  <c r="K166" i="17048"/>
  <c r="K235" i="17048"/>
  <c r="L126" i="2"/>
  <c r="L122" i="2"/>
  <c r="L125" i="2"/>
  <c r="L123" i="2"/>
  <c r="L124" i="2"/>
  <c r="L48" i="2"/>
  <c r="N110" i="17053"/>
  <c r="N122" i="17053" s="1"/>
  <c r="N133" i="17053" s="1"/>
  <c r="M122" i="17053"/>
  <c r="M133" i="17053" s="1"/>
  <c r="I65" i="17055"/>
  <c r="I27" i="17055"/>
  <c r="I38" i="17055"/>
  <c r="I14" i="17055"/>
  <c r="I28" i="17055" s="1"/>
  <c r="I39" i="17055" s="1"/>
  <c r="I67" i="17055" s="1"/>
  <c r="I80" i="17055" s="1"/>
  <c r="I91" i="17055" s="1"/>
  <c r="J13" i="17055"/>
  <c r="I106" i="17055"/>
  <c r="M36" i="2"/>
  <c r="M97" i="2" s="1"/>
  <c r="N38" i="2"/>
  <c r="M95" i="2"/>
  <c r="M96" i="2" s="1"/>
  <c r="M34" i="2"/>
  <c r="M35" i="2" s="1"/>
  <c r="M39" i="2"/>
  <c r="M60" i="2" s="1"/>
  <c r="M59" i="2"/>
  <c r="K82" i="2"/>
  <c r="K84" i="2" s="1"/>
  <c r="H35" i="17028" s="1"/>
  <c r="K52" i="2"/>
  <c r="E131" i="17056"/>
  <c r="M155" i="17056" s="1"/>
  <c r="A155" i="17056"/>
  <c r="G14" i="17056"/>
  <c r="G28" i="17056" s="1"/>
  <c r="G39" i="17056" s="1"/>
  <c r="G67" i="17056" s="1"/>
  <c r="G80" i="17056" s="1"/>
  <c r="G91" i="17056" s="1"/>
  <c r="H13" i="17056"/>
  <c r="A157" i="17055"/>
  <c r="G131" i="17055"/>
  <c r="M157" i="17055" s="1"/>
  <c r="L44" i="2"/>
  <c r="L67" i="2" s="1"/>
  <c r="L69" i="2" s="1"/>
  <c r="H108" i="17055"/>
  <c r="H120" i="17055"/>
  <c r="L167" i="2"/>
  <c r="L102" i="2"/>
  <c r="L155" i="2"/>
  <c r="L103" i="2"/>
  <c r="L112" i="2"/>
  <c r="L121" i="2" s="1"/>
  <c r="E115" i="17049"/>
  <c r="E127" i="17049" s="1"/>
  <c r="E138" i="17049" s="1"/>
  <c r="K179" i="2"/>
  <c r="K168" i="2"/>
  <c r="K170" i="2" s="1"/>
  <c r="K196" i="2" s="1"/>
  <c r="G41" i="17028"/>
  <c r="H41" i="17028" s="1"/>
  <c r="I126" i="17057"/>
  <c r="L71" i="2"/>
  <c r="I125" i="17057"/>
  <c r="I122" i="17057"/>
  <c r="D127" i="17049"/>
  <c r="D138" i="17049" s="1"/>
  <c r="K178" i="2"/>
  <c r="K154" i="2"/>
  <c r="K166" i="2"/>
  <c r="K235" i="2"/>
  <c r="K204" i="2"/>
  <c r="K195" i="2"/>
  <c r="K220" i="2"/>
  <c r="F37" i="17028"/>
  <c r="F87" i="17028"/>
  <c r="F89" i="17028" s="1"/>
  <c r="F108" i="17056"/>
  <c r="F120" i="17056"/>
  <c r="G79" i="17054"/>
  <c r="E33" i="17056" s="1"/>
  <c r="G84" i="17054"/>
  <c r="D35" i="17055" s="1"/>
  <c r="G69" i="17054"/>
  <c r="G105" i="17054" s="1"/>
  <c r="C152" i="17058"/>
  <c r="G93" i="17049"/>
  <c r="H41" i="17049"/>
  <c r="D48" i="17049"/>
  <c r="D121" i="17030"/>
  <c r="D132" i="17030" s="1"/>
  <c r="D140" i="17030" s="1"/>
  <c r="B154" i="17030" s="1"/>
  <c r="D100" i="17049"/>
  <c r="F154" i="17049" s="1"/>
  <c r="I105" i="17048"/>
  <c r="E40" i="17049"/>
  <c r="H109" i="17048"/>
  <c r="E111" i="17049"/>
  <c r="E117" i="17049" s="1"/>
  <c r="D155" i="17049" s="1"/>
  <c r="D117" i="17049"/>
  <c r="D154" i="17049" s="1"/>
  <c r="D123" i="17049"/>
  <c r="D134" i="17049" s="1"/>
  <c r="F121" i="17030"/>
  <c r="F132" i="17030" s="1"/>
  <c r="E121" i="17030"/>
  <c r="E132" i="17030" s="1"/>
  <c r="C153" i="17028"/>
  <c r="G153" i="17028" s="1"/>
  <c r="K153" i="17028" s="1"/>
  <c r="E153" i="17052"/>
  <c r="G153" i="17052" s="1"/>
  <c r="C48" i="17053"/>
  <c r="K87" i="17048"/>
  <c r="G66" i="17057"/>
  <c r="H66" i="17057" s="1"/>
  <c r="C48" i="17052"/>
  <c r="E41" i="17056"/>
  <c r="E93" i="17056" s="1"/>
  <c r="E93" i="17055"/>
  <c r="F41" i="17055"/>
  <c r="D89" i="17028"/>
  <c r="J127" i="17051"/>
  <c r="E113" i="17030"/>
  <c r="F113" i="17030" s="1"/>
  <c r="F117" i="17030" s="1"/>
  <c r="D156" i="17030" s="1"/>
  <c r="I66" i="17054"/>
  <c r="J66" i="17054" s="1"/>
  <c r="D117" i="17030"/>
  <c r="D154" i="17030" s="1"/>
  <c r="G76" i="17057"/>
  <c r="H76" i="17057" s="1"/>
  <c r="E153" i="17030"/>
  <c r="C153" i="17030"/>
  <c r="G81" i="17057"/>
  <c r="H81" i="17057" s="1"/>
  <c r="F84" i="17057"/>
  <c r="F106" i="17054"/>
  <c r="F109" i="17054" s="1"/>
  <c r="F223" i="17054"/>
  <c r="F226" i="17054" s="1"/>
  <c r="C43" i="17055" s="1"/>
  <c r="C95" i="17055" s="1"/>
  <c r="C33" i="17055"/>
  <c r="C37" i="17055" s="1"/>
  <c r="F90" i="17054"/>
  <c r="C100" i="17053"/>
  <c r="F153" i="17053" s="1"/>
  <c r="E89" i="17028"/>
  <c r="C109" i="17056"/>
  <c r="C37" i="17056"/>
  <c r="C81" i="17056"/>
  <c r="F221" i="17057"/>
  <c r="F104" i="17057"/>
  <c r="C29" i="17059"/>
  <c r="H33" i="17052"/>
  <c r="H85" i="17052" s="1"/>
  <c r="D41" i="17059"/>
  <c r="D93" i="17059" s="1"/>
  <c r="F105" i="17057"/>
  <c r="F222" i="17057"/>
  <c r="C31" i="17058"/>
  <c r="E93" i="17052"/>
  <c r="F41" i="17052"/>
  <c r="C117" i="17053"/>
  <c r="D153" i="17053" s="1"/>
  <c r="C121" i="17053"/>
  <c r="C132" i="17053" s="1"/>
  <c r="C140" i="17053" s="1"/>
  <c r="B153" i="17053" s="1"/>
  <c r="C153" i="17053" s="1"/>
  <c r="C40" i="17056"/>
  <c r="C92" i="17056" s="1"/>
  <c r="G71" i="17057"/>
  <c r="H71" i="17057" s="1"/>
  <c r="F74" i="17057"/>
  <c r="H127" i="17057"/>
  <c r="F107" i="17057"/>
  <c r="C33" i="17059"/>
  <c r="F224" i="17057"/>
  <c r="C115" i="17055"/>
  <c r="C127" i="17055" s="1"/>
  <c r="C138" i="17055" s="1"/>
  <c r="C87" i="17055"/>
  <c r="G61" i="17057"/>
  <c r="G64" i="17057" s="1"/>
  <c r="G87" i="17054"/>
  <c r="G152" i="17053"/>
  <c r="K152" i="17053" s="1"/>
  <c r="L152" i="17053" s="1"/>
  <c r="D41" i="17058"/>
  <c r="D93" i="17058" s="1"/>
  <c r="C111" i="17055"/>
  <c r="C83" i="17055"/>
  <c r="C113" i="17056"/>
  <c r="C125" i="17056" s="1"/>
  <c r="C136" i="17056" s="1"/>
  <c r="C85" i="17056"/>
  <c r="C43" i="17056"/>
  <c r="C95" i="17056" s="1"/>
  <c r="G74" i="17057"/>
  <c r="K152" i="17052"/>
  <c r="L152" i="17052" s="1"/>
  <c r="A156" i="17049"/>
  <c r="F131" i="17049"/>
  <c r="M156" i="17049" s="1"/>
  <c r="H56" i="17062"/>
  <c r="O10" i="17062"/>
  <c r="N158" i="17028"/>
  <c r="G33" i="17052"/>
  <c r="F33" i="17052"/>
  <c r="H206" i="17051"/>
  <c r="H207" i="17051" s="1"/>
  <c r="E42" i="17053" s="1"/>
  <c r="E94" i="17053" s="1"/>
  <c r="H198" i="17051"/>
  <c r="E42" i="17052" s="1"/>
  <c r="E94" i="17052" s="1"/>
  <c r="M111" i="17053"/>
  <c r="L123" i="17053"/>
  <c r="L134" i="17053" s="1"/>
  <c r="D40" i="17052"/>
  <c r="H105" i="17051"/>
  <c r="N68" i="17048"/>
  <c r="N83" i="17048"/>
  <c r="N73" i="17048"/>
  <c r="N78" i="17048"/>
  <c r="N63" i="17048"/>
  <c r="G81" i="17050"/>
  <c r="G37" i="17050"/>
  <c r="J103" i="17057"/>
  <c r="J112" i="17057"/>
  <c r="J121" i="17057" s="1"/>
  <c r="E40" i="17028"/>
  <c r="I105" i="2"/>
  <c r="I109" i="2" s="1"/>
  <c r="B94" i="17058"/>
  <c r="B100" i="17058" s="1"/>
  <c r="F152" i="17058" s="1"/>
  <c r="B48" i="17058"/>
  <c r="H52" i="17057"/>
  <c r="H82" i="17057"/>
  <c r="H84" i="17057" s="1"/>
  <c r="E92" i="17030"/>
  <c r="E48" i="17030"/>
  <c r="C94" i="17055"/>
  <c r="F85" i="17049"/>
  <c r="F113" i="17049"/>
  <c r="I226" i="2"/>
  <c r="F43" i="17028" s="1"/>
  <c r="F95" i="17028" s="1"/>
  <c r="F43" i="17030"/>
  <c r="F95" i="17030" s="1"/>
  <c r="J221" i="2"/>
  <c r="D43" i="17053"/>
  <c r="D95" i="17053" s="1"/>
  <c r="G226" i="17051"/>
  <c r="D43" i="17052" s="1"/>
  <c r="D95" i="17052" s="1"/>
  <c r="H221" i="17051"/>
  <c r="F85" i="17056"/>
  <c r="F93" i="17053"/>
  <c r="G41" i="17053"/>
  <c r="I88" i="17054"/>
  <c r="A156" i="17052"/>
  <c r="F131" i="17052"/>
  <c r="M156" i="17052" s="1"/>
  <c r="I197" i="17051"/>
  <c r="I203" i="17051"/>
  <c r="I219" i="17051" s="1"/>
  <c r="I234" i="17051" s="1"/>
  <c r="J179" i="17054"/>
  <c r="J168" i="17054"/>
  <c r="J170" i="17054" s="1"/>
  <c r="J196" i="17054" s="1"/>
  <c r="J166" i="17054"/>
  <c r="J195" i="17054"/>
  <c r="J220" i="17054"/>
  <c r="J178" i="17054"/>
  <c r="J154" i="17054"/>
  <c r="J204" i="17054"/>
  <c r="J235" i="17054"/>
  <c r="H13" i="17050"/>
  <c r="G14" i="17050"/>
  <c r="G28" i="17050" s="1"/>
  <c r="G39" i="17050" s="1"/>
  <c r="G67" i="17050" s="1"/>
  <c r="G80" i="17050" s="1"/>
  <c r="G91" i="17050" s="1"/>
  <c r="G33" i="17053"/>
  <c r="F33" i="17053"/>
  <c r="K152" i="17055"/>
  <c r="L152" i="17055" s="1"/>
  <c r="K152" i="17049"/>
  <c r="L152" i="17049" s="1"/>
  <c r="D48" i="17028"/>
  <c r="D92" i="17028"/>
  <c r="D100" i="17028" s="1"/>
  <c r="F154" i="17028" s="1"/>
  <c r="B94" i="17059"/>
  <c r="B100" i="17059" s="1"/>
  <c r="F152" i="17059" s="1"/>
  <c r="B48" i="17059"/>
  <c r="N222" i="2"/>
  <c r="N107" i="2"/>
  <c r="N225" i="2"/>
  <c r="N223" i="2"/>
  <c r="N224" i="2"/>
  <c r="N108" i="2"/>
  <c r="N106" i="2"/>
  <c r="L50" i="17051"/>
  <c r="L48" i="17051"/>
  <c r="L44" i="17051"/>
  <c r="L42" i="17051"/>
  <c r="L46" i="17051"/>
  <c r="L72" i="17051" s="1"/>
  <c r="L74" i="17051" s="1"/>
  <c r="I51" i="17062"/>
  <c r="K152" i="17028"/>
  <c r="L152" i="17028" s="1"/>
  <c r="P5" i="17062" s="1"/>
  <c r="C94" i="17056"/>
  <c r="C152" i="17059"/>
  <c r="E152" i="17059"/>
  <c r="L59" i="17054"/>
  <c r="L36" i="17054"/>
  <c r="L95" i="17054"/>
  <c r="M38" i="17054"/>
  <c r="L34" i="17054"/>
  <c r="L39" i="17054"/>
  <c r="L60" i="17054" s="1"/>
  <c r="G107" i="17054"/>
  <c r="H107" i="17054" s="1"/>
  <c r="I107" i="17054" s="1"/>
  <c r="J107" i="17054" s="1"/>
  <c r="K107" i="17054" s="1"/>
  <c r="G224" i="17054"/>
  <c r="H224" i="17054" s="1"/>
  <c r="I224" i="17054" s="1"/>
  <c r="J224" i="17054" s="1"/>
  <c r="K224" i="17054" s="1"/>
  <c r="I127" i="17054"/>
  <c r="E125" i="17028"/>
  <c r="E136" i="17028" s="1"/>
  <c r="E37" i="17053"/>
  <c r="E81" i="17053"/>
  <c r="J180" i="17051"/>
  <c r="J182" i="17051" s="1"/>
  <c r="J205" i="17051" s="1"/>
  <c r="J194" i="17051"/>
  <c r="E117" i="17028"/>
  <c r="D155" i="17028" s="1"/>
  <c r="F111" i="17028"/>
  <c r="L112" i="17059"/>
  <c r="K124" i="17059"/>
  <c r="K135" i="17059" s="1"/>
  <c r="G225" i="17054"/>
  <c r="H225" i="17054" s="1"/>
  <c r="I225" i="17054" s="1"/>
  <c r="J225" i="17054" s="1"/>
  <c r="K225" i="17054" s="1"/>
  <c r="K89" i="17051"/>
  <c r="I88" i="17051"/>
  <c r="I64" i="17051"/>
  <c r="E33" i="17055"/>
  <c r="D33" i="17055"/>
  <c r="Q110" i="17056"/>
  <c r="H38" i="17028"/>
  <c r="H27" i="17028"/>
  <c r="H65" i="17028"/>
  <c r="I13" i="17028"/>
  <c r="H14" i="17028"/>
  <c r="H28" i="17028" s="1"/>
  <c r="H39" i="17028" s="1"/>
  <c r="H67" i="17028" s="1"/>
  <c r="H80" i="17028" s="1"/>
  <c r="H91" i="17028" s="1"/>
  <c r="H106" i="17028"/>
  <c r="G31" i="17052"/>
  <c r="F31" i="17052"/>
  <c r="J76" i="17051"/>
  <c r="K76" i="17051" s="1"/>
  <c r="L76" i="17051" s="1"/>
  <c r="H33" i="17030"/>
  <c r="G33" i="17030"/>
  <c r="J89" i="17054"/>
  <c r="E83" i="17052"/>
  <c r="E37" i="17052"/>
  <c r="M89" i="17048"/>
  <c r="G87" i="17049"/>
  <c r="F120" i="17050"/>
  <c r="F108" i="17050"/>
  <c r="J81" i="17051"/>
  <c r="G93" i="17030"/>
  <c r="H41" i="17030"/>
  <c r="G206" i="17054"/>
  <c r="G207" i="17054" s="1"/>
  <c r="D42" i="17056" s="1"/>
  <c r="D94" i="17056" s="1"/>
  <c r="G198" i="17054"/>
  <c r="D42" i="17055" s="1"/>
  <c r="D94" i="17055" s="1"/>
  <c r="J96" i="17057"/>
  <c r="K39" i="17057"/>
  <c r="K60" i="17057" s="1"/>
  <c r="K59" i="17057"/>
  <c r="L38" i="17057"/>
  <c r="K36" i="17057"/>
  <c r="K95" i="17057"/>
  <c r="K34" i="17057"/>
  <c r="K111" i="17030"/>
  <c r="K52" i="17051"/>
  <c r="K82" i="17051"/>
  <c r="K84" i="17051" s="1"/>
  <c r="H83" i="17028"/>
  <c r="F120" i="17053"/>
  <c r="F108" i="17053"/>
  <c r="H62" i="17057"/>
  <c r="G203" i="17057"/>
  <c r="G219" i="17057" s="1"/>
  <c r="G234" i="17057" s="1"/>
  <c r="G197" i="17057"/>
  <c r="K112" i="17053"/>
  <c r="J124" i="17053"/>
  <c r="J135" i="17053" s="1"/>
  <c r="E85" i="17052"/>
  <c r="G85" i="17050"/>
  <c r="L112" i="17056"/>
  <c r="L124" i="17056"/>
  <c r="L135" i="17056" s="1"/>
  <c r="K124" i="17056"/>
  <c r="K135" i="17056" s="1"/>
  <c r="E87" i="17052"/>
  <c r="H194" i="17057"/>
  <c r="H180" i="17057"/>
  <c r="H182" i="17057" s="1"/>
  <c r="H205" i="17057" s="1"/>
  <c r="F120" i="17058"/>
  <c r="F108" i="17058"/>
  <c r="O110" i="17059"/>
  <c r="N122" i="17059"/>
  <c r="N133" i="17059" s="1"/>
  <c r="I13" i="17052"/>
  <c r="H65" i="17052"/>
  <c r="H14" i="17052"/>
  <c r="H28" i="17052" s="1"/>
  <c r="H39" i="17052" s="1"/>
  <c r="H67" i="17052" s="1"/>
  <c r="H80" i="17052" s="1"/>
  <c r="H91" i="17052" s="1"/>
  <c r="H106" i="17052"/>
  <c r="H38" i="17052"/>
  <c r="H27" i="17052"/>
  <c r="G85" i="17049"/>
  <c r="H31" i="17052"/>
  <c r="G40" i="17050"/>
  <c r="K104" i="17048"/>
  <c r="K103" i="17054"/>
  <c r="K112" i="17054"/>
  <c r="K121" i="17054" s="1"/>
  <c r="K97" i="17054"/>
  <c r="L82" i="2"/>
  <c r="L84" i="2" s="1"/>
  <c r="K123" i="17051"/>
  <c r="I76" i="17054"/>
  <c r="J76" i="17054" s="1"/>
  <c r="H88" i="17054"/>
  <c r="H64" i="17054"/>
  <c r="D109" i="17053"/>
  <c r="D37" i="17053"/>
  <c r="D81" i="17053"/>
  <c r="I81" i="17054"/>
  <c r="J81" i="17054" s="1"/>
  <c r="L167" i="17051"/>
  <c r="L83" i="17051"/>
  <c r="L102" i="17051"/>
  <c r="L73" i="17051"/>
  <c r="L155" i="17051"/>
  <c r="L63" i="17051"/>
  <c r="L68" i="17051"/>
  <c r="L78" i="17051"/>
  <c r="K179" i="17051"/>
  <c r="K168" i="17051"/>
  <c r="K170" i="17051" s="1"/>
  <c r="K196" i="17051" s="1"/>
  <c r="G108" i="17049"/>
  <c r="G120" i="17049"/>
  <c r="H38" i="17049"/>
  <c r="I13" i="17049"/>
  <c r="H65" i="17049"/>
  <c r="H106" i="17049"/>
  <c r="H14" i="17049"/>
  <c r="H28" i="17049" s="1"/>
  <c r="H39" i="17049" s="1"/>
  <c r="H67" i="17049" s="1"/>
  <c r="H80" i="17049" s="1"/>
  <c r="H91" i="17049" s="1"/>
  <c r="H27" i="17049"/>
  <c r="I44" i="17057"/>
  <c r="I67" i="17057" s="1"/>
  <c r="I69" i="17057" s="1"/>
  <c r="I42" i="17057"/>
  <c r="I62" i="17057" s="1"/>
  <c r="I46" i="17057"/>
  <c r="I72" i="17057" s="1"/>
  <c r="I74" i="17057" s="1"/>
  <c r="I48" i="17057"/>
  <c r="I77" i="17057" s="1"/>
  <c r="I79" i="17057" s="1"/>
  <c r="I50" i="17057"/>
  <c r="J35" i="17057"/>
  <c r="A158" i="17030"/>
  <c r="H131" i="17030"/>
  <c r="M158" i="17030" s="1"/>
  <c r="I71" i="17054"/>
  <c r="J71" i="17054" s="1"/>
  <c r="E153" i="17050"/>
  <c r="C153" i="17050"/>
  <c r="G120" i="17028"/>
  <c r="G108" i="17028"/>
  <c r="G35" i="17028"/>
  <c r="I178" i="17057"/>
  <c r="I220" i="17057"/>
  <c r="I195" i="17057"/>
  <c r="I235" i="17057"/>
  <c r="I154" i="17057"/>
  <c r="I204" i="17057"/>
  <c r="I166" i="17057"/>
  <c r="N225" i="17048"/>
  <c r="N223" i="17048"/>
  <c r="N106" i="17048"/>
  <c r="N107" i="17048"/>
  <c r="N224" i="17048"/>
  <c r="N108" i="17048"/>
  <c r="N222" i="17048"/>
  <c r="I108" i="17030"/>
  <c r="I120" i="17030"/>
  <c r="G83" i="17049"/>
  <c r="G37" i="17049"/>
  <c r="E108" i="17059"/>
  <c r="E120" i="17059"/>
  <c r="I61" i="17054"/>
  <c r="H87" i="17054"/>
  <c r="H72" i="17057"/>
  <c r="H74" i="17057" s="1"/>
  <c r="H37" i="17050"/>
  <c r="H81" i="17050"/>
  <c r="H89" i="17050" s="1"/>
  <c r="K61" i="2"/>
  <c r="J87" i="2"/>
  <c r="N63" i="2"/>
  <c r="N83" i="2"/>
  <c r="N78" i="2"/>
  <c r="N68" i="2"/>
  <c r="N73" i="2"/>
  <c r="D115" i="17052"/>
  <c r="E115" i="17052" s="1"/>
  <c r="D87" i="17052"/>
  <c r="G14" i="17058"/>
  <c r="G28" i="17058" s="1"/>
  <c r="G39" i="17058" s="1"/>
  <c r="G67" i="17058" s="1"/>
  <c r="G80" i="17058" s="1"/>
  <c r="G91" i="17058" s="1"/>
  <c r="G27" i="17058"/>
  <c r="H13" i="17058"/>
  <c r="G38" i="17058"/>
  <c r="G65" i="17058"/>
  <c r="G106" i="17058"/>
  <c r="F85" i="17055"/>
  <c r="F35" i="17052"/>
  <c r="F92" i="17050"/>
  <c r="K167" i="17054"/>
  <c r="K83" i="17054"/>
  <c r="K63" i="17054"/>
  <c r="K102" i="17054"/>
  <c r="K155" i="17054"/>
  <c r="K68" i="17054"/>
  <c r="K73" i="17054"/>
  <c r="K78" i="17054"/>
  <c r="J206" i="2"/>
  <c r="J198" i="2"/>
  <c r="G42" i="17028" s="1"/>
  <c r="G94" i="17028" s="1"/>
  <c r="A155" i="17058"/>
  <c r="E131" i="17058"/>
  <c r="M155" i="17058" s="1"/>
  <c r="J226" i="17048"/>
  <c r="G43" i="17049" s="1"/>
  <c r="G95" i="17049" s="1"/>
  <c r="G43" i="17050"/>
  <c r="G95" i="17050" s="1"/>
  <c r="K221" i="17048"/>
  <c r="M42" i="17048"/>
  <c r="M62" i="17048" s="1"/>
  <c r="L96" i="17051"/>
  <c r="M34" i="17051"/>
  <c r="N38" i="17051"/>
  <c r="M39" i="17051"/>
  <c r="M60" i="17051" s="1"/>
  <c r="M36" i="17051"/>
  <c r="M59" i="17051"/>
  <c r="M95" i="17051"/>
  <c r="K195" i="17051"/>
  <c r="K178" i="17051"/>
  <c r="K154" i="17051"/>
  <c r="K235" i="17051"/>
  <c r="K166" i="17051"/>
  <c r="K220" i="17051"/>
  <c r="K204" i="17051"/>
  <c r="F83" i="17055"/>
  <c r="J71" i="17051"/>
  <c r="K71" i="17051" s="1"/>
  <c r="L71" i="17051" s="1"/>
  <c r="D111" i="17052"/>
  <c r="E111" i="17052" s="1"/>
  <c r="D83" i="17052"/>
  <c r="D37" i="17052"/>
  <c r="F87" i="17049"/>
  <c r="D127" i="17028"/>
  <c r="D138" i="17028" s="1"/>
  <c r="E127" i="17028"/>
  <c r="E138" i="17028" s="1"/>
  <c r="J97" i="17057"/>
  <c r="J126" i="17057" s="1"/>
  <c r="G83" i="17028"/>
  <c r="H67" i="17057"/>
  <c r="H69" i="17057" s="1"/>
  <c r="I179" i="17057"/>
  <c r="I168" i="17057"/>
  <c r="I170" i="17057" s="1"/>
  <c r="I196" i="17057" s="1"/>
  <c r="E85" i="17053"/>
  <c r="H109" i="2"/>
  <c r="F85" i="17050"/>
  <c r="F113" i="17050"/>
  <c r="J82" i="17051"/>
  <c r="J84" i="17051" s="1"/>
  <c r="J52" i="17051"/>
  <c r="D154" i="17050"/>
  <c r="F154" i="17050"/>
  <c r="B154" i="17050"/>
  <c r="I90" i="17054"/>
  <c r="M89" i="2"/>
  <c r="K122" i="17051"/>
  <c r="K124" i="17051"/>
  <c r="K125" i="17051"/>
  <c r="G152" i="17050"/>
  <c r="K152" i="17050" s="1"/>
  <c r="L152" i="17050" s="1"/>
  <c r="F125" i="17028"/>
  <c r="F136" i="17028" s="1"/>
  <c r="D117" i="17028"/>
  <c r="D154" i="17028" s="1"/>
  <c r="E123" i="17028"/>
  <c r="E134" i="17028" s="1"/>
  <c r="D123" i="17028"/>
  <c r="D134" i="17028" s="1"/>
  <c r="F206" i="17057"/>
  <c r="F207" i="17057" s="1"/>
  <c r="C42" i="17059" s="1"/>
  <c r="F198" i="17057"/>
  <c r="C42" i="17058" s="1"/>
  <c r="J61" i="17051"/>
  <c r="I87" i="17051"/>
  <c r="F89" i="17057"/>
  <c r="E131" i="17053"/>
  <c r="M155" i="17053" s="1"/>
  <c r="A155" i="17053"/>
  <c r="N111" i="17059"/>
  <c r="N123" i="17059" s="1"/>
  <c r="N134" i="17059" s="1"/>
  <c r="P112" i="17050"/>
  <c r="P124" i="17050"/>
  <c r="P135" i="17050" s="1"/>
  <c r="F37" i="17050"/>
  <c r="F81" i="17050"/>
  <c r="F109" i="17050"/>
  <c r="G109" i="17050" s="1"/>
  <c r="V110" i="17030"/>
  <c r="F35" i="17055"/>
  <c r="H33" i="17028"/>
  <c r="G33" i="17028"/>
  <c r="J63" i="17057"/>
  <c r="J83" i="17057"/>
  <c r="J78" i="17057"/>
  <c r="J102" i="17057"/>
  <c r="J68" i="17057"/>
  <c r="J167" i="17057"/>
  <c r="J155" i="17057"/>
  <c r="J73" i="17057"/>
  <c r="K13" i="17030"/>
  <c r="J14" i="17030"/>
  <c r="J28" i="17030" s="1"/>
  <c r="J39" i="17030" s="1"/>
  <c r="J67" i="17030" s="1"/>
  <c r="J80" i="17030" s="1"/>
  <c r="J91" i="17030" s="1"/>
  <c r="F37" i="17049"/>
  <c r="F83" i="17049"/>
  <c r="F14" i="17059"/>
  <c r="F28" i="17059" s="1"/>
  <c r="F39" i="17059" s="1"/>
  <c r="F67" i="17059" s="1"/>
  <c r="F80" i="17059" s="1"/>
  <c r="F91" i="17059" s="1"/>
  <c r="G13" i="17059"/>
  <c r="G221" i="17054"/>
  <c r="D29" i="17056"/>
  <c r="G104" i="17054"/>
  <c r="G14" i="17053"/>
  <c r="G28" i="17053" s="1"/>
  <c r="G39" i="17053" s="1"/>
  <c r="G67" i="17053" s="1"/>
  <c r="G80" i="17053" s="1"/>
  <c r="G91" i="17053" s="1"/>
  <c r="H13" i="17053"/>
  <c r="H77" i="17057"/>
  <c r="H79" i="17057" s="1"/>
  <c r="I89" i="17057"/>
  <c r="D113" i="17052"/>
  <c r="E113" i="17052" s="1"/>
  <c r="D85" i="17052"/>
  <c r="D85" i="17053"/>
  <c r="D113" i="17053"/>
  <c r="E113" i="17053" s="1"/>
  <c r="F40" i="17030"/>
  <c r="J104" i="2"/>
  <c r="G54" i="17062"/>
  <c r="E131" i="17050"/>
  <c r="M155" i="17050" s="1"/>
  <c r="A155" i="17050"/>
  <c r="F131" i="17028"/>
  <c r="M156" i="17028" s="1"/>
  <c r="A156" i="17028"/>
  <c r="M110" i="17050"/>
  <c r="M122" i="17050" s="1"/>
  <c r="M133" i="17050" s="1"/>
  <c r="L122" i="17050"/>
  <c r="L133" i="17050" s="1"/>
  <c r="G120" i="17052"/>
  <c r="G108" i="17052"/>
  <c r="H33" i="17053"/>
  <c r="J64" i="17051"/>
  <c r="I124" i="17057"/>
  <c r="J48" i="17054"/>
  <c r="J44" i="17054"/>
  <c r="J50" i="17054"/>
  <c r="J42" i="17054"/>
  <c r="J46" i="17054"/>
  <c r="K35" i="17054"/>
  <c r="I194" i="17054"/>
  <c r="I180" i="17054"/>
  <c r="I182" i="17054" s="1"/>
  <c r="I205" i="17054" s="1"/>
  <c r="L62" i="2"/>
  <c r="L72" i="2"/>
  <c r="L74" i="2" s="1"/>
  <c r="D131" i="17059"/>
  <c r="M154" i="17059" s="1"/>
  <c r="A154" i="17059"/>
  <c r="H29" i="17030"/>
  <c r="J90" i="2"/>
  <c r="G29" i="17030"/>
  <c r="J123" i="17030"/>
  <c r="J134" i="17030" s="1"/>
  <c r="K126" i="17051"/>
  <c r="K124" i="17054"/>
  <c r="J124" i="17054"/>
  <c r="G109" i="17051"/>
  <c r="D40" i="17053"/>
  <c r="H104" i="17051"/>
  <c r="L97" i="17051"/>
  <c r="L126" i="17051" s="1"/>
  <c r="L107" i="17051"/>
  <c r="L108" i="17051"/>
  <c r="L106" i="17051"/>
  <c r="L224" i="17051"/>
  <c r="L225" i="17051"/>
  <c r="L223" i="17051"/>
  <c r="L222" i="17051"/>
  <c r="L103" i="17051"/>
  <c r="L112" i="17051"/>
  <c r="L121" i="17051" s="1"/>
  <c r="K64" i="17051"/>
  <c r="G69" i="17057"/>
  <c r="H203" i="17054"/>
  <c r="H219" i="17054" s="1"/>
  <c r="H234" i="17054" s="1"/>
  <c r="H197" i="17054"/>
  <c r="J66" i="17051"/>
  <c r="K66" i="17051" s="1"/>
  <c r="L66" i="17051" s="1"/>
  <c r="E100" i="17030" l="1"/>
  <c r="F155" i="17030" s="1"/>
  <c r="R114" i="17028"/>
  <c r="Q126" i="17028"/>
  <c r="Q137" i="17028" s="1"/>
  <c r="I205" i="2"/>
  <c r="I207" i="2" s="1"/>
  <c r="F42" i="17030" s="1"/>
  <c r="F94" i="17030" s="1"/>
  <c r="J180" i="2"/>
  <c r="J182" i="2" s="1"/>
  <c r="J205" i="2" s="1"/>
  <c r="J207" i="2" s="1"/>
  <c r="G42" i="17030" s="1"/>
  <c r="G94" i="17030" s="1"/>
  <c r="M48" i="17048"/>
  <c r="M77" i="17048" s="1"/>
  <c r="M123" i="2"/>
  <c r="P116" i="17055"/>
  <c r="P128" i="17055" s="1"/>
  <c r="P139" i="17055" s="1"/>
  <c r="L109" i="17058"/>
  <c r="P114" i="17052"/>
  <c r="O126" i="17052"/>
  <c r="O137" i="17052" s="1"/>
  <c r="P110" i="17049"/>
  <c r="O122" i="17049"/>
  <c r="O133" i="17049" s="1"/>
  <c r="N112" i="17058"/>
  <c r="M124" i="17058"/>
  <c r="M135" i="17058" s="1"/>
  <c r="P109" i="17028"/>
  <c r="N115" i="17053"/>
  <c r="M127" i="17053"/>
  <c r="M138" i="17053" s="1"/>
  <c r="K121" i="17058"/>
  <c r="K132" i="17058" s="1"/>
  <c r="O109" i="17049"/>
  <c r="N121" i="17049"/>
  <c r="N132" i="17049" s="1"/>
  <c r="M46" i="17048"/>
  <c r="M72" i="17048" s="1"/>
  <c r="L116" i="17053"/>
  <c r="K128" i="17053"/>
  <c r="K139" i="17053" s="1"/>
  <c r="M110" i="17058"/>
  <c r="L124" i="17051"/>
  <c r="M44" i="17048"/>
  <c r="M67" i="17048" s="1"/>
  <c r="M126" i="17048"/>
  <c r="F117" i="17028"/>
  <c r="D156" i="17028" s="1"/>
  <c r="N115" i="17056"/>
  <c r="M127" i="17056"/>
  <c r="M138" i="17056" s="1"/>
  <c r="L110" i="17055"/>
  <c r="K122" i="17055"/>
  <c r="K133" i="17055" s="1"/>
  <c r="O109" i="17052"/>
  <c r="O114" i="17059"/>
  <c r="L115" i="17059"/>
  <c r="L114" i="17058"/>
  <c r="K126" i="17058"/>
  <c r="K137" i="17058" s="1"/>
  <c r="I127" i="17057"/>
  <c r="L123" i="17051"/>
  <c r="L127" i="2"/>
  <c r="G93" i="17050"/>
  <c r="H41" i="17050"/>
  <c r="M123" i="17048"/>
  <c r="E153" i="17049"/>
  <c r="G153" i="17049" s="1"/>
  <c r="K153" i="17049" s="1"/>
  <c r="L153" i="17049" s="1"/>
  <c r="M44" i="2"/>
  <c r="M67" i="2" s="1"/>
  <c r="M69" i="2" s="1"/>
  <c r="J31" i="17028" s="1"/>
  <c r="M48" i="2"/>
  <c r="M77" i="2" s="1"/>
  <c r="M79" i="2" s="1"/>
  <c r="M46" i="2"/>
  <c r="M72" i="2" s="1"/>
  <c r="M74" i="2" s="1"/>
  <c r="M74" i="17048"/>
  <c r="K88" i="2"/>
  <c r="L52" i="2"/>
  <c r="O38" i="17048"/>
  <c r="N34" i="17048"/>
  <c r="N35" i="17048" s="1"/>
  <c r="N39" i="17048"/>
  <c r="N60" i="17048" s="1"/>
  <c r="N36" i="17048"/>
  <c r="N97" i="17048" s="1"/>
  <c r="N122" i="17048" s="1"/>
  <c r="N59" i="17048"/>
  <c r="N95" i="17048"/>
  <c r="N96" i="17048" s="1"/>
  <c r="M79" i="17048"/>
  <c r="M122" i="17048"/>
  <c r="G93" i="17028"/>
  <c r="G90" i="17054"/>
  <c r="J203" i="17048"/>
  <c r="J219" i="17048" s="1"/>
  <c r="J234" i="17048" s="1"/>
  <c r="J197" i="17048"/>
  <c r="E94" i="17050"/>
  <c r="E100" i="17050" s="1"/>
  <c r="F155" i="17050" s="1"/>
  <c r="E48" i="17050"/>
  <c r="L48" i="17048"/>
  <c r="L77" i="17048" s="1"/>
  <c r="L46" i="17048"/>
  <c r="L72" i="17048" s="1"/>
  <c r="M71" i="17048" s="1"/>
  <c r="N71" i="17048" s="1"/>
  <c r="L42" i="17048"/>
  <c r="L62" i="17048" s="1"/>
  <c r="M61" i="17048" s="1"/>
  <c r="N61" i="17048" s="1"/>
  <c r="L50" i="17048"/>
  <c r="L44" i="17048"/>
  <c r="L67" i="17048" s="1"/>
  <c r="I198" i="17048"/>
  <c r="F42" i="17049" s="1"/>
  <c r="F94" i="17049" s="1"/>
  <c r="I206" i="17048"/>
  <c r="I207" i="17048" s="1"/>
  <c r="F42" i="17050" s="1"/>
  <c r="M167" i="17048"/>
  <c r="M102" i="17048"/>
  <c r="M155" i="17048"/>
  <c r="J127" i="17054"/>
  <c r="E31" i="17055"/>
  <c r="F115" i="17049"/>
  <c r="G115" i="17049" s="1"/>
  <c r="M69" i="17048"/>
  <c r="M125" i="17048"/>
  <c r="G108" i="17054"/>
  <c r="H108" i="17054" s="1"/>
  <c r="I108" i="17054" s="1"/>
  <c r="J108" i="17054" s="1"/>
  <c r="K108" i="17054" s="1"/>
  <c r="L108" i="17054" s="1"/>
  <c r="L168" i="17048"/>
  <c r="L170" i="17048" s="1"/>
  <c r="L196" i="17048" s="1"/>
  <c r="L179" i="17048"/>
  <c r="L154" i="17048"/>
  <c r="L235" i="17048"/>
  <c r="L204" i="17048"/>
  <c r="L220" i="17048"/>
  <c r="L166" i="17048"/>
  <c r="L195" i="17048"/>
  <c r="L178" i="17048"/>
  <c r="K180" i="17048"/>
  <c r="K182" i="17048" s="1"/>
  <c r="K205" i="17048" s="1"/>
  <c r="K194" i="17048"/>
  <c r="M103" i="17048"/>
  <c r="M112" i="17048"/>
  <c r="M121" i="17048" s="1"/>
  <c r="K84" i="17048"/>
  <c r="K88" i="17048"/>
  <c r="L81" i="17048"/>
  <c r="L87" i="17048" s="1"/>
  <c r="L179" i="2"/>
  <c r="L168" i="2"/>
  <c r="L170" i="2" s="1"/>
  <c r="L196" i="2" s="1"/>
  <c r="G120" i="17056"/>
  <c r="G108" i="17056"/>
  <c r="J14" i="17055"/>
  <c r="J28" i="17055" s="1"/>
  <c r="J39" i="17055" s="1"/>
  <c r="J67" i="17055" s="1"/>
  <c r="J80" i="17055" s="1"/>
  <c r="J91" i="17055" s="1"/>
  <c r="K13" i="17055"/>
  <c r="J65" i="17055"/>
  <c r="J27" i="17055"/>
  <c r="J38" i="17055"/>
  <c r="J106" i="17055"/>
  <c r="E35" i="17055"/>
  <c r="E87" i="17055" s="1"/>
  <c r="L77" i="2"/>
  <c r="L79" i="2" s="1"/>
  <c r="M122" i="2"/>
  <c r="K194" i="2"/>
  <c r="L235" i="2"/>
  <c r="L166" i="2"/>
  <c r="L178" i="2"/>
  <c r="L195" i="2"/>
  <c r="L220" i="2"/>
  <c r="L204" i="2"/>
  <c r="L154" i="2"/>
  <c r="H131" i="17055"/>
  <c r="M158" i="17055" s="1"/>
  <c r="A158" i="17055"/>
  <c r="I108" i="17055"/>
  <c r="I120" i="17055"/>
  <c r="L81" i="2"/>
  <c r="M81" i="2" s="1"/>
  <c r="M125" i="2"/>
  <c r="D33" i="17056"/>
  <c r="D37" i="17056" s="1"/>
  <c r="M50" i="2"/>
  <c r="M82" i="2" s="1"/>
  <c r="M84" i="2" s="1"/>
  <c r="G152" i="17058"/>
  <c r="K152" i="17058" s="1"/>
  <c r="L152" i="17058" s="1"/>
  <c r="F131" i="17056"/>
  <c r="M156" i="17056" s="1"/>
  <c r="A156" i="17056"/>
  <c r="M112" i="2"/>
  <c r="M121" i="2" s="1"/>
  <c r="M103" i="2"/>
  <c r="M124" i="2"/>
  <c r="K90" i="2"/>
  <c r="M42" i="2"/>
  <c r="M62" i="2" s="1"/>
  <c r="M64" i="2" s="1"/>
  <c r="M167" i="2"/>
  <c r="M155" i="2"/>
  <c r="M102" i="2"/>
  <c r="N59" i="2"/>
  <c r="N34" i="2"/>
  <c r="N35" i="2" s="1"/>
  <c r="O38" i="2"/>
  <c r="N39" i="2"/>
  <c r="N60" i="2" s="1"/>
  <c r="N95" i="2"/>
  <c r="N96" i="2" s="1"/>
  <c r="N36" i="2"/>
  <c r="N97" i="2" s="1"/>
  <c r="F123" i="17028"/>
  <c r="F134" i="17028" s="1"/>
  <c r="F140" i="17028" s="1"/>
  <c r="B156" i="17028" s="1"/>
  <c r="M126" i="2"/>
  <c r="D140" i="17049"/>
  <c r="B154" i="17049" s="1"/>
  <c r="E154" i="17049" s="1"/>
  <c r="H14" i="17056"/>
  <c r="H28" i="17056" s="1"/>
  <c r="H39" i="17056" s="1"/>
  <c r="H67" i="17056" s="1"/>
  <c r="H80" i="17056" s="1"/>
  <c r="H91" i="17056" s="1"/>
  <c r="I13" i="17056"/>
  <c r="O110" i="17053"/>
  <c r="G222" i="17054"/>
  <c r="H222" i="17054" s="1"/>
  <c r="I222" i="17054" s="1"/>
  <c r="J222" i="17054" s="1"/>
  <c r="K222" i="17054" s="1"/>
  <c r="L222" i="17054" s="1"/>
  <c r="D31" i="17055"/>
  <c r="D37" i="17055" s="1"/>
  <c r="G79" i="17057"/>
  <c r="D33" i="17059" s="1"/>
  <c r="G84" i="17057"/>
  <c r="E35" i="17058" s="1"/>
  <c r="H93" i="17049"/>
  <c r="I41" i="17049"/>
  <c r="E123" i="17049"/>
  <c r="E134" i="17049" s="1"/>
  <c r="E140" i="17049" s="1"/>
  <c r="B155" i="17049" s="1"/>
  <c r="C155" i="17049" s="1"/>
  <c r="F40" i="17049"/>
  <c r="J105" i="17048"/>
  <c r="I109" i="17048"/>
  <c r="F111" i="17049"/>
  <c r="E92" i="17049"/>
  <c r="E100" i="17049" s="1"/>
  <c r="F155" i="17049" s="1"/>
  <c r="E48" i="17049"/>
  <c r="H35" i="17052"/>
  <c r="H37" i="17052" s="1"/>
  <c r="M66" i="2"/>
  <c r="N66" i="2" s="1"/>
  <c r="G153" i="17030"/>
  <c r="K153" i="17030" s="1"/>
  <c r="L153" i="17030" s="1"/>
  <c r="M76" i="2"/>
  <c r="N76" i="2" s="1"/>
  <c r="D89" i="17053"/>
  <c r="E41" i="17059"/>
  <c r="E93" i="17059" s="1"/>
  <c r="E140" i="17028"/>
  <c r="B155" i="17028" s="1"/>
  <c r="E155" i="17028" s="1"/>
  <c r="F41" i="17056"/>
  <c r="F93" i="17056" s="1"/>
  <c r="G87" i="17057"/>
  <c r="I71" i="17057"/>
  <c r="J71" i="17057" s="1"/>
  <c r="F93" i="17055"/>
  <c r="G41" i="17055"/>
  <c r="E125" i="17030"/>
  <c r="E136" i="17030" s="1"/>
  <c r="E140" i="17030" s="1"/>
  <c r="B155" i="17030" s="1"/>
  <c r="E155" i="17030" s="1"/>
  <c r="F33" i="17058"/>
  <c r="F85" i="17058" s="1"/>
  <c r="C89" i="17056"/>
  <c r="F125" i="17030"/>
  <c r="F136" i="17030" s="1"/>
  <c r="F140" i="17030" s="1"/>
  <c r="B156" i="17030" s="1"/>
  <c r="C156" i="17030" s="1"/>
  <c r="D140" i="17028"/>
  <c r="B154" i="17028" s="1"/>
  <c r="C154" i="17028" s="1"/>
  <c r="E117" i="17030"/>
  <c r="D155" i="17030" s="1"/>
  <c r="C100" i="17056"/>
  <c r="F153" i="17056" s="1"/>
  <c r="I81" i="17057"/>
  <c r="F90" i="17057"/>
  <c r="C43" i="17059"/>
  <c r="C95" i="17059" s="1"/>
  <c r="E41" i="17058"/>
  <c r="F41" i="17058" s="1"/>
  <c r="F89" i="17050"/>
  <c r="G223" i="17054"/>
  <c r="H223" i="17054" s="1"/>
  <c r="I223" i="17054" s="1"/>
  <c r="J223" i="17054" s="1"/>
  <c r="K223" i="17054" s="1"/>
  <c r="L223" i="17054" s="1"/>
  <c r="C109" i="17059"/>
  <c r="C37" i="17059"/>
  <c r="C81" i="17059"/>
  <c r="F33" i="17059"/>
  <c r="F85" i="17059" s="1"/>
  <c r="L153" i="17028"/>
  <c r="M71" i="17051"/>
  <c r="G153" i="17050"/>
  <c r="H61" i="17057"/>
  <c r="H87" i="17057" s="1"/>
  <c r="G106" i="17054"/>
  <c r="H106" i="17054" s="1"/>
  <c r="I106" i="17054" s="1"/>
  <c r="J106" i="17054" s="1"/>
  <c r="K106" i="17054" s="1"/>
  <c r="L106" i="17054" s="1"/>
  <c r="J51" i="17062"/>
  <c r="E153" i="17053"/>
  <c r="G153" i="17053" s="1"/>
  <c r="F93" i="17052"/>
  <c r="G41" i="17052"/>
  <c r="E117" i="17052"/>
  <c r="D155" i="17052" s="1"/>
  <c r="C85" i="17059"/>
  <c r="C113" i="17059"/>
  <c r="C125" i="17059" s="1"/>
  <c r="C136" i="17059" s="1"/>
  <c r="F106" i="17057"/>
  <c r="F223" i="17057"/>
  <c r="C33" i="17058"/>
  <c r="C83" i="17058"/>
  <c r="C111" i="17058"/>
  <c r="F108" i="17057"/>
  <c r="F225" i="17057"/>
  <c r="C35" i="17058"/>
  <c r="Q5" i="17062"/>
  <c r="F89" i="17049"/>
  <c r="G89" i="17049"/>
  <c r="N125" i="17048"/>
  <c r="C48" i="17056"/>
  <c r="C123" i="17055"/>
  <c r="C134" i="17055" s="1"/>
  <c r="C40" i="17055"/>
  <c r="C40" i="17059"/>
  <c r="C92" i="17059" s="1"/>
  <c r="C117" i="17056"/>
  <c r="D153" i="17056" s="1"/>
  <c r="C121" i="17056"/>
  <c r="C132" i="17056" s="1"/>
  <c r="C140" i="17056" s="1"/>
  <c r="B153" i="17056" s="1"/>
  <c r="C113" i="17055"/>
  <c r="C125" i="17055" s="1"/>
  <c r="C136" i="17055" s="1"/>
  <c r="C85" i="17055"/>
  <c r="C89" i="17055" s="1"/>
  <c r="H109" i="17050"/>
  <c r="H121" i="17050" s="1"/>
  <c r="H132" i="17050" s="1"/>
  <c r="I33" i="17052"/>
  <c r="J82" i="17054"/>
  <c r="J84" i="17054" s="1"/>
  <c r="J52" i="17054"/>
  <c r="H85" i="17053"/>
  <c r="F92" i="17030"/>
  <c r="J179" i="17057"/>
  <c r="J168" i="17057"/>
  <c r="J170" i="17057" s="1"/>
  <c r="J196" i="17057" s="1"/>
  <c r="G85" i="17028"/>
  <c r="G113" i="17028"/>
  <c r="H113" i="17028" s="1"/>
  <c r="K61" i="17051"/>
  <c r="J87" i="17051"/>
  <c r="F125" i="17050"/>
  <c r="F136" i="17050" s="1"/>
  <c r="I194" i="17057"/>
  <c r="I180" i="17057"/>
  <c r="I182" i="17057" s="1"/>
  <c r="I205" i="17057" s="1"/>
  <c r="G37" i="17028"/>
  <c r="F115" i="17052"/>
  <c r="F127" i="17052" s="1"/>
  <c r="F138" i="17052" s="1"/>
  <c r="F87" i="17052"/>
  <c r="E131" i="17059"/>
  <c r="M155" i="17059" s="1"/>
  <c r="A155" i="17059"/>
  <c r="G115" i="17028"/>
  <c r="G87" i="17028"/>
  <c r="I52" i="17057"/>
  <c r="I82" i="17057"/>
  <c r="I84" i="17057" s="1"/>
  <c r="F35" i="17058" s="1"/>
  <c r="H88" i="17057"/>
  <c r="H64" i="17057"/>
  <c r="E29" i="17059" s="1"/>
  <c r="K97" i="17057"/>
  <c r="K123" i="17057" s="1"/>
  <c r="H93" i="17030"/>
  <c r="I41" i="17030"/>
  <c r="M96" i="17051"/>
  <c r="M112" i="17059"/>
  <c r="L97" i="17054"/>
  <c r="L125" i="17054" s="1"/>
  <c r="L224" i="17054"/>
  <c r="L225" i="17054"/>
  <c r="L107" i="17054"/>
  <c r="L82" i="17051"/>
  <c r="L84" i="17051" s="1"/>
  <c r="I35" i="17052" s="1"/>
  <c r="L52" i="17051"/>
  <c r="I206" i="17051"/>
  <c r="I207" i="17051" s="1"/>
  <c r="F42" i="17053" s="1"/>
  <c r="F94" i="17053" s="1"/>
  <c r="I198" i="17051"/>
  <c r="F42" i="17052" s="1"/>
  <c r="F94" i="17052" s="1"/>
  <c r="F125" i="17049"/>
  <c r="F136" i="17049" s="1"/>
  <c r="G85" i="17052"/>
  <c r="E31" i="17058"/>
  <c r="G105" i="17057"/>
  <c r="G222" i="17057"/>
  <c r="H222" i="17057" s="1"/>
  <c r="I222" i="17057" s="1"/>
  <c r="J222" i="17057" s="1"/>
  <c r="K222" i="17057" s="1"/>
  <c r="D31" i="17058"/>
  <c r="K50" i="17054"/>
  <c r="K42" i="17054"/>
  <c r="K62" i="17054" s="1"/>
  <c r="K44" i="17054"/>
  <c r="K67" i="17054" s="1"/>
  <c r="K69" i="17054" s="1"/>
  <c r="K48" i="17054"/>
  <c r="K77" i="17054" s="1"/>
  <c r="K79" i="17054" s="1"/>
  <c r="K46" i="17054"/>
  <c r="K72" i="17054" s="1"/>
  <c r="K74" i="17054" s="1"/>
  <c r="J67" i="17054"/>
  <c r="I13" i="17053"/>
  <c r="H14" i="17053"/>
  <c r="H28" i="17053" s="1"/>
  <c r="H39" i="17053" s="1"/>
  <c r="H67" i="17053" s="1"/>
  <c r="H80" i="17053" s="1"/>
  <c r="H91" i="17053" s="1"/>
  <c r="W110" i="17030"/>
  <c r="K153" i="17052"/>
  <c r="L153" i="17052" s="1"/>
  <c r="F31" i="17058"/>
  <c r="G35" i="17052"/>
  <c r="G37" i="17052" s="1"/>
  <c r="I76" i="17057"/>
  <c r="J76" i="17057" s="1"/>
  <c r="I131" i="17030"/>
  <c r="M159" i="17030" s="1"/>
  <c r="A159" i="17030"/>
  <c r="H87" i="17028"/>
  <c r="G92" i="17050"/>
  <c r="G113" i="17049"/>
  <c r="H113" i="17049" s="1"/>
  <c r="O224" i="2"/>
  <c r="O222" i="2"/>
  <c r="O223" i="2"/>
  <c r="O108" i="2"/>
  <c r="O225" i="2"/>
  <c r="O107" i="2"/>
  <c r="O106" i="2"/>
  <c r="L111" i="17030"/>
  <c r="K123" i="17030"/>
  <c r="K134" i="17030" s="1"/>
  <c r="L36" i="17057"/>
  <c r="M38" i="17057"/>
  <c r="L59" i="17057"/>
  <c r="L95" i="17057"/>
  <c r="L34" i="17057"/>
  <c r="L39" i="17057"/>
  <c r="L60" i="17057" s="1"/>
  <c r="E85" i="17055"/>
  <c r="L35" i="17054"/>
  <c r="L78" i="17054"/>
  <c r="L155" i="17054"/>
  <c r="L167" i="17054"/>
  <c r="L73" i="17054"/>
  <c r="L63" i="17054"/>
  <c r="L102" i="17054"/>
  <c r="L68" i="17054"/>
  <c r="L83" i="17054"/>
  <c r="L62" i="17051"/>
  <c r="J178" i="17057"/>
  <c r="J235" i="17057"/>
  <c r="J220" i="17057"/>
  <c r="J154" i="17057"/>
  <c r="J204" i="17057"/>
  <c r="J166" i="17057"/>
  <c r="J195" i="17057"/>
  <c r="D92" i="17052"/>
  <c r="D100" i="17052" s="1"/>
  <c r="F154" i="17052" s="1"/>
  <c r="D48" i="17052"/>
  <c r="I66" i="17057"/>
  <c r="J66" i="17057" s="1"/>
  <c r="K122" i="17054"/>
  <c r="H81" i="17030"/>
  <c r="H37" i="17030"/>
  <c r="J72" i="17054"/>
  <c r="J74" i="17054" s="1"/>
  <c r="J77" i="17054"/>
  <c r="J79" i="17054" s="1"/>
  <c r="H29" i="17053"/>
  <c r="J90" i="17051"/>
  <c r="G40" i="17030"/>
  <c r="K104" i="2"/>
  <c r="D111" i="17055"/>
  <c r="E125" i="17053"/>
  <c r="E136" i="17053" s="1"/>
  <c r="D125" i="17053"/>
  <c r="D136" i="17053" s="1"/>
  <c r="G108" i="17053"/>
  <c r="G120" i="17053"/>
  <c r="G14" i="17059"/>
  <c r="G28" i="17059" s="1"/>
  <c r="G39" i="17059" s="1"/>
  <c r="G67" i="17059" s="1"/>
  <c r="G80" i="17059" s="1"/>
  <c r="G91" i="17059" s="1"/>
  <c r="H13" i="17059"/>
  <c r="F87" i="17055"/>
  <c r="F89" i="17055" s="1"/>
  <c r="N46" i="17048"/>
  <c r="N44" i="17048"/>
  <c r="N50" i="17048"/>
  <c r="N42" i="17048"/>
  <c r="N62" i="17048" s="1"/>
  <c r="N48" i="17048"/>
  <c r="O111" i="17059"/>
  <c r="C94" i="17059"/>
  <c r="M97" i="17051"/>
  <c r="M126" i="17051" s="1"/>
  <c r="M106" i="17051"/>
  <c r="M222" i="17051"/>
  <c r="M224" i="17051"/>
  <c r="M225" i="17051"/>
  <c r="M107" i="17051"/>
  <c r="M108" i="17051"/>
  <c r="M223" i="17051"/>
  <c r="K89" i="17054"/>
  <c r="N89" i="2"/>
  <c r="G104" i="17057"/>
  <c r="D29" i="17059"/>
  <c r="G221" i="17057"/>
  <c r="J48" i="17057"/>
  <c r="J77" i="17057" s="1"/>
  <c r="J79" i="17057" s="1"/>
  <c r="J42" i="17057"/>
  <c r="J62" i="17057" s="1"/>
  <c r="J50" i="17057"/>
  <c r="J46" i="17057"/>
  <c r="J44" i="17057"/>
  <c r="J13" i="17049"/>
  <c r="I106" i="17049"/>
  <c r="I14" i="17049"/>
  <c r="I28" i="17049" s="1"/>
  <c r="I39" i="17049" s="1"/>
  <c r="I67" i="17049" s="1"/>
  <c r="I80" i="17049" s="1"/>
  <c r="I91" i="17049" s="1"/>
  <c r="I65" i="17049"/>
  <c r="I38" i="17049"/>
  <c r="I27" i="17049"/>
  <c r="H83" i="17052"/>
  <c r="H203" i="17057"/>
  <c r="H219" i="17057" s="1"/>
  <c r="H234" i="17057" s="1"/>
  <c r="H197" i="17057"/>
  <c r="M112" i="17056"/>
  <c r="A156" i="17053"/>
  <c r="F131" i="17053"/>
  <c r="M156" i="17053" s="1"/>
  <c r="K35" i="17057"/>
  <c r="K68" i="17057"/>
  <c r="K63" i="17057"/>
  <c r="K73" i="17057"/>
  <c r="K83" i="17057"/>
  <c r="K155" i="17057"/>
  <c r="K102" i="17057"/>
  <c r="K167" i="17057"/>
  <c r="K78" i="17057"/>
  <c r="E89" i="17052"/>
  <c r="H120" i="17028"/>
  <c r="H108" i="17028"/>
  <c r="M95" i="17054"/>
  <c r="M96" i="17054" s="1"/>
  <c r="M36" i="17054"/>
  <c r="M39" i="17054"/>
  <c r="M60" i="17054" s="1"/>
  <c r="N38" i="17054"/>
  <c r="M59" i="17054"/>
  <c r="M34" i="17054"/>
  <c r="L67" i="17051"/>
  <c r="L69" i="17051" s="1"/>
  <c r="G120" i="17050"/>
  <c r="G108" i="17050"/>
  <c r="G93" i="17053"/>
  <c r="H41" i="17053"/>
  <c r="L69" i="17048"/>
  <c r="M66" i="17048"/>
  <c r="N66" i="17048" s="1"/>
  <c r="F40" i="17028"/>
  <c r="J105" i="2"/>
  <c r="G89" i="17050"/>
  <c r="O11" i="17062"/>
  <c r="N159" i="17028"/>
  <c r="H57" i="17062"/>
  <c r="D92" i="17053"/>
  <c r="D100" i="17053" s="1"/>
  <c r="F154" i="17053" s="1"/>
  <c r="D48" i="17053"/>
  <c r="G81" i="17030"/>
  <c r="G37" i="17030"/>
  <c r="G109" i="17030"/>
  <c r="D109" i="17056"/>
  <c r="D81" i="17056"/>
  <c r="L13" i="17030"/>
  <c r="K14" i="17030"/>
  <c r="K28" i="17030" s="1"/>
  <c r="K39" i="17030" s="1"/>
  <c r="K67" i="17030" s="1"/>
  <c r="K80" i="17030" s="1"/>
  <c r="K91" i="17030" s="1"/>
  <c r="F117" i="17050"/>
  <c r="G121" i="17050"/>
  <c r="G132" i="17050" s="1"/>
  <c r="F121" i="17050"/>
  <c r="F132" i="17050" s="1"/>
  <c r="E154" i="17050"/>
  <c r="C154" i="17050"/>
  <c r="D89" i="17052"/>
  <c r="O38" i="17051"/>
  <c r="N39" i="17051"/>
  <c r="N60" i="17051" s="1"/>
  <c r="N34" i="17051"/>
  <c r="N59" i="17051"/>
  <c r="N36" i="17051"/>
  <c r="N95" i="17051"/>
  <c r="M64" i="17048"/>
  <c r="K226" i="17048"/>
  <c r="H43" i="17049" s="1"/>
  <c r="H95" i="17049" s="1"/>
  <c r="H43" i="17050"/>
  <c r="H95" i="17050" s="1"/>
  <c r="L221" i="17048"/>
  <c r="K179" i="17054"/>
  <c r="K168" i="17054"/>
  <c r="K170" i="17054" s="1"/>
  <c r="K196" i="17054" s="1"/>
  <c r="E33" i="17059"/>
  <c r="G224" i="17057"/>
  <c r="H224" i="17057" s="1"/>
  <c r="I224" i="17057" s="1"/>
  <c r="J224" i="17057" s="1"/>
  <c r="K224" i="17057" s="1"/>
  <c r="G131" i="17049"/>
  <c r="M157" i="17049" s="1"/>
  <c r="A157" i="17049"/>
  <c r="L168" i="17051"/>
  <c r="L170" i="17051" s="1"/>
  <c r="L196" i="17051" s="1"/>
  <c r="L179" i="17051"/>
  <c r="G113" i="17050"/>
  <c r="H113" i="17050" s="1"/>
  <c r="L112" i="17053"/>
  <c r="K124" i="17053"/>
  <c r="K135" i="17053" s="1"/>
  <c r="O107" i="17048"/>
  <c r="O223" i="17048"/>
  <c r="O106" i="17048"/>
  <c r="O224" i="17048"/>
  <c r="O108" i="17048"/>
  <c r="O225" i="17048"/>
  <c r="O222" i="17048"/>
  <c r="H85" i="17030"/>
  <c r="G83" i="17052"/>
  <c r="R110" i="17056"/>
  <c r="Q122" i="17056"/>
  <c r="Q133" i="17056" s="1"/>
  <c r="D87" i="17055"/>
  <c r="D115" i="17055"/>
  <c r="L112" i="17054"/>
  <c r="L121" i="17054" s="1"/>
  <c r="L103" i="17054"/>
  <c r="F85" i="17053"/>
  <c r="F113" i="17053"/>
  <c r="E40" i="17052"/>
  <c r="I105" i="17051"/>
  <c r="N111" i="17053"/>
  <c r="O111" i="17053" s="1"/>
  <c r="M123" i="17053"/>
  <c r="M134" i="17053" s="1"/>
  <c r="L166" i="17051"/>
  <c r="L235" i="17051"/>
  <c r="L154" i="17051"/>
  <c r="L195" i="17051"/>
  <c r="L178" i="17051"/>
  <c r="L220" i="17051"/>
  <c r="L204" i="17051"/>
  <c r="J33" i="17028"/>
  <c r="I33" i="17028"/>
  <c r="I197" i="17054"/>
  <c r="I203" i="17054"/>
  <c r="I219" i="17054" s="1"/>
  <c r="I234" i="17054" s="1"/>
  <c r="L74" i="17048"/>
  <c r="N110" i="17050"/>
  <c r="E125" i="17052"/>
  <c r="E136" i="17052" s="1"/>
  <c r="D125" i="17052"/>
  <c r="D136" i="17052" s="1"/>
  <c r="D43" i="17056"/>
  <c r="D95" i="17056" s="1"/>
  <c r="H221" i="17054"/>
  <c r="J89" i="17057"/>
  <c r="H85" i="17028"/>
  <c r="C94" i="17058"/>
  <c r="J123" i="17057"/>
  <c r="J122" i="17057"/>
  <c r="J125" i="17057"/>
  <c r="D117" i="17052"/>
  <c r="D154" i="17052" s="1"/>
  <c r="D123" i="17052"/>
  <c r="D134" i="17052" s="1"/>
  <c r="E123" i="17052"/>
  <c r="E134" i="17052" s="1"/>
  <c r="M68" i="17051"/>
  <c r="M83" i="17051"/>
  <c r="M73" i="17051"/>
  <c r="M63" i="17051"/>
  <c r="M155" i="17051"/>
  <c r="M167" i="17051"/>
  <c r="M78" i="17051"/>
  <c r="M102" i="17051"/>
  <c r="G120" i="17058"/>
  <c r="G108" i="17058"/>
  <c r="L61" i="2"/>
  <c r="K87" i="2"/>
  <c r="F29" i="17056"/>
  <c r="H90" i="17054"/>
  <c r="K125" i="17054"/>
  <c r="K123" i="17054"/>
  <c r="H120" i="17052"/>
  <c r="H108" i="17052"/>
  <c r="P110" i="17059"/>
  <c r="P122" i="17059" s="1"/>
  <c r="P133" i="17059" s="1"/>
  <c r="O122" i="17059"/>
  <c r="O133" i="17059" s="1"/>
  <c r="G206" i="17057"/>
  <c r="G207" i="17057" s="1"/>
  <c r="D42" i="17059" s="1"/>
  <c r="D94" i="17059" s="1"/>
  <c r="G198" i="17057"/>
  <c r="D42" i="17058" s="1"/>
  <c r="D94" i="17058" s="1"/>
  <c r="H37" i="17028"/>
  <c r="M71" i="2"/>
  <c r="A156" i="17050"/>
  <c r="F131" i="17050"/>
  <c r="M156" i="17050" s="1"/>
  <c r="O83" i="17048"/>
  <c r="O78" i="17048"/>
  <c r="O63" i="17048"/>
  <c r="O68" i="17048"/>
  <c r="O73" i="17048"/>
  <c r="D85" i="17055"/>
  <c r="I90" i="17051"/>
  <c r="G29" i="17053"/>
  <c r="F29" i="17053"/>
  <c r="E89" i="17053"/>
  <c r="E85" i="17056"/>
  <c r="G85" i="17053"/>
  <c r="H206" i="17054"/>
  <c r="H207" i="17054" s="1"/>
  <c r="E42" i="17056" s="1"/>
  <c r="E94" i="17056" s="1"/>
  <c r="H198" i="17054"/>
  <c r="E42" i="17055" s="1"/>
  <c r="E94" i="17055" s="1"/>
  <c r="K90" i="17051"/>
  <c r="L124" i="17059"/>
  <c r="L135" i="17059" s="1"/>
  <c r="E40" i="17053"/>
  <c r="H109" i="17051"/>
  <c r="I104" i="17051"/>
  <c r="K126" i="17054"/>
  <c r="L88" i="2"/>
  <c r="L64" i="2"/>
  <c r="J124" i="17057"/>
  <c r="L79" i="17048"/>
  <c r="M76" i="17048"/>
  <c r="N76" i="17048" s="1"/>
  <c r="J62" i="17054"/>
  <c r="J88" i="17051"/>
  <c r="G131" i="17052"/>
  <c r="M157" i="17052" s="1"/>
  <c r="A157" i="17052"/>
  <c r="G55" i="17062"/>
  <c r="B155" i="17050"/>
  <c r="D155" i="17050"/>
  <c r="H105" i="17054"/>
  <c r="D40" i="17056"/>
  <c r="H104" i="17054"/>
  <c r="E29" i="17056"/>
  <c r="F120" i="17059"/>
  <c r="F108" i="17059"/>
  <c r="J120" i="17030"/>
  <c r="J108" i="17030"/>
  <c r="V122" i="17030"/>
  <c r="V133" i="17030" s="1"/>
  <c r="Q112" i="17050"/>
  <c r="L122" i="17051"/>
  <c r="L125" i="17051"/>
  <c r="K127" i="17051"/>
  <c r="G111" i="17028"/>
  <c r="F37" i="17055"/>
  <c r="M112" i="17051"/>
  <c r="M121" i="17051" s="1"/>
  <c r="M103" i="17051"/>
  <c r="M82" i="17048"/>
  <c r="M84" i="17048" s="1"/>
  <c r="M52" i="17048"/>
  <c r="H27" i="17058"/>
  <c r="I13" i="17058"/>
  <c r="H65" i="17058"/>
  <c r="H38" i="17058"/>
  <c r="H106" i="17058"/>
  <c r="H14" i="17058"/>
  <c r="H28" i="17058" s="1"/>
  <c r="H39" i="17058" s="1"/>
  <c r="H67" i="17058" s="1"/>
  <c r="H80" i="17058" s="1"/>
  <c r="H91" i="17058" s="1"/>
  <c r="E127" i="17052"/>
  <c r="E138" i="17052" s="1"/>
  <c r="D127" i="17052"/>
  <c r="D138" i="17052" s="1"/>
  <c r="J61" i="17054"/>
  <c r="I87" i="17054"/>
  <c r="G131" i="17028"/>
  <c r="M157" i="17028" s="1"/>
  <c r="A157" i="17028"/>
  <c r="I64" i="17057"/>
  <c r="H108" i="17049"/>
  <c r="H120" i="17049"/>
  <c r="K180" i="17051"/>
  <c r="K182" i="17051" s="1"/>
  <c r="K205" i="17051" s="1"/>
  <c r="K194" i="17051"/>
  <c r="L89" i="17051"/>
  <c r="D117" i="17053"/>
  <c r="D154" i="17053" s="1"/>
  <c r="D121" i="17053"/>
  <c r="D132" i="17053" s="1"/>
  <c r="I35" i="17028"/>
  <c r="K235" i="17054"/>
  <c r="K166" i="17054"/>
  <c r="K195" i="17054"/>
  <c r="K178" i="17054"/>
  <c r="K220" i="17054"/>
  <c r="K204" i="17054"/>
  <c r="K154" i="17054"/>
  <c r="H40" i="17050"/>
  <c r="L104" i="17048"/>
  <c r="J13" i="17052"/>
  <c r="I106" i="17052"/>
  <c r="I14" i="17052"/>
  <c r="I28" i="17052" s="1"/>
  <c r="I39" i="17052" s="1"/>
  <c r="I67" i="17052" s="1"/>
  <c r="I80" i="17052" s="1"/>
  <c r="I91" i="17052" s="1"/>
  <c r="I27" i="17052"/>
  <c r="I65" i="17052"/>
  <c r="I38" i="17052"/>
  <c r="A156" i="17058"/>
  <c r="F131" i="17058"/>
  <c r="M156" i="17058" s="1"/>
  <c r="O68" i="2"/>
  <c r="O73" i="2"/>
  <c r="O78" i="2"/>
  <c r="O63" i="2"/>
  <c r="O83" i="2"/>
  <c r="C154" i="17030"/>
  <c r="E154" i="17030"/>
  <c r="K96" i="17057"/>
  <c r="K103" i="17057"/>
  <c r="K112" i="17057"/>
  <c r="K121" i="17057" s="1"/>
  <c r="K81" i="17051"/>
  <c r="L81" i="17051" s="1"/>
  <c r="M122" i="17051"/>
  <c r="G85" i="17030"/>
  <c r="G113" i="17030"/>
  <c r="F83" i="17052"/>
  <c r="F37" i="17052"/>
  <c r="F111" i="17052"/>
  <c r="I38" i="17028"/>
  <c r="I14" i="17028"/>
  <c r="I28" i="17028" s="1"/>
  <c r="I39" i="17028" s="1"/>
  <c r="I67" i="17028" s="1"/>
  <c r="I80" i="17028" s="1"/>
  <c r="I91" i="17028" s="1"/>
  <c r="I27" i="17028"/>
  <c r="J13" i="17028"/>
  <c r="I65" i="17028"/>
  <c r="I106" i="17028"/>
  <c r="H93" i="17028"/>
  <c r="I41" i="17028"/>
  <c r="M35" i="17051"/>
  <c r="J197" i="17051"/>
  <c r="J203" i="17051"/>
  <c r="J219" i="17051" s="1"/>
  <c r="J234" i="17051" s="1"/>
  <c r="E109" i="17053"/>
  <c r="E117" i="17053" s="1"/>
  <c r="D155" i="17053" s="1"/>
  <c r="I33" i="17030"/>
  <c r="L96" i="17054"/>
  <c r="G152" i="17059"/>
  <c r="K152" i="17059" s="1"/>
  <c r="L152" i="17059" s="1"/>
  <c r="L77" i="17051"/>
  <c r="L79" i="17051" s="1"/>
  <c r="K88" i="17051"/>
  <c r="I13" i="17050"/>
  <c r="H14" i="17050"/>
  <c r="H28" i="17050" s="1"/>
  <c r="H39" i="17050" s="1"/>
  <c r="H67" i="17050" s="1"/>
  <c r="H80" i="17050" s="1"/>
  <c r="H91" i="17050" s="1"/>
  <c r="J180" i="17054"/>
  <c r="J182" i="17054" s="1"/>
  <c r="J205" i="17054" s="1"/>
  <c r="J194" i="17054"/>
  <c r="E43" i="17053"/>
  <c r="E95" i="17053" s="1"/>
  <c r="H226" i="17051"/>
  <c r="E43" i="17052" s="1"/>
  <c r="E95" i="17052" s="1"/>
  <c r="I221" i="17051"/>
  <c r="I31" i="17028"/>
  <c r="G43" i="17030"/>
  <c r="G95" i="17030" s="1"/>
  <c r="J226" i="2"/>
  <c r="G43" i="17028" s="1"/>
  <c r="G95" i="17028" s="1"/>
  <c r="K221" i="2"/>
  <c r="E48" i="17028"/>
  <c r="E92" i="17028"/>
  <c r="E100" i="17028" s="1"/>
  <c r="F155" i="17028" s="1"/>
  <c r="N89" i="17048"/>
  <c r="F85" i="17052"/>
  <c r="F113" i="17052"/>
  <c r="G113" i="17052" s="1"/>
  <c r="H113" i="17052" s="1"/>
  <c r="E33" i="17058"/>
  <c r="D33" i="17058"/>
  <c r="F100" i="17030" l="1"/>
  <c r="F156" i="17030" s="1"/>
  <c r="P109" i="17052"/>
  <c r="O121" i="17052"/>
  <c r="O132" i="17052" s="1"/>
  <c r="M116" i="17053"/>
  <c r="L128" i="17053"/>
  <c r="L139" i="17053" s="1"/>
  <c r="O115" i="17053"/>
  <c r="N127" i="17053"/>
  <c r="N138" i="17053" s="1"/>
  <c r="O112" i="17058"/>
  <c r="P112" i="17058" s="1"/>
  <c r="N124" i="17058"/>
  <c r="N135" i="17058" s="1"/>
  <c r="K126" i="17057"/>
  <c r="P109" i="17049"/>
  <c r="O121" i="17049"/>
  <c r="O132" i="17049" s="1"/>
  <c r="Q109" i="17028"/>
  <c r="M109" i="17058"/>
  <c r="K124" i="17057"/>
  <c r="D83" i="17055"/>
  <c r="F48" i="17030"/>
  <c r="M127" i="2"/>
  <c r="M110" i="17055"/>
  <c r="L122" i="17055"/>
  <c r="L133" i="17055" s="1"/>
  <c r="O115" i="17056"/>
  <c r="N127" i="17056"/>
  <c r="N138" i="17056" s="1"/>
  <c r="N110" i="17058"/>
  <c r="M122" i="17058"/>
  <c r="M133" i="17058" s="1"/>
  <c r="Q110" i="17049"/>
  <c r="P122" i="17049"/>
  <c r="P133" i="17049" s="1"/>
  <c r="L121" i="17058"/>
  <c r="L132" i="17058" s="1"/>
  <c r="M115" i="17059"/>
  <c r="L127" i="17059"/>
  <c r="L138" i="17059" s="1"/>
  <c r="Q114" i="17052"/>
  <c r="P126" i="17052"/>
  <c r="P137" i="17052" s="1"/>
  <c r="M52" i="2"/>
  <c r="K180" i="2"/>
  <c r="K182" i="2" s="1"/>
  <c r="K205" i="2" s="1"/>
  <c r="J33" i="17030"/>
  <c r="E37" i="17055"/>
  <c r="M114" i="17058"/>
  <c r="L126" i="17058"/>
  <c r="L137" i="17058" s="1"/>
  <c r="P114" i="17059"/>
  <c r="O126" i="17059"/>
  <c r="O137" i="17059" s="1"/>
  <c r="P121" i="17028"/>
  <c r="P132" i="17028" s="1"/>
  <c r="Q116" i="17055"/>
  <c r="S114" i="17028"/>
  <c r="R126" i="17028"/>
  <c r="R137" i="17028" s="1"/>
  <c r="D85" i="17056"/>
  <c r="D89" i="17056" s="1"/>
  <c r="E155" i="17049"/>
  <c r="F117" i="17049"/>
  <c r="D156" i="17049" s="1"/>
  <c r="G127" i="17049"/>
  <c r="G138" i="17049" s="1"/>
  <c r="E83" i="17055"/>
  <c r="E89" i="17055" s="1"/>
  <c r="F127" i="17049"/>
  <c r="F138" i="17049" s="1"/>
  <c r="D35" i="17058"/>
  <c r="D37" i="17058" s="1"/>
  <c r="L126" i="17054"/>
  <c r="D113" i="17056"/>
  <c r="E113" i="17056" s="1"/>
  <c r="F113" i="17056" s="1"/>
  <c r="L124" i="17054"/>
  <c r="M127" i="17048"/>
  <c r="N126" i="17048"/>
  <c r="J52" i="17062"/>
  <c r="H93" i="17050"/>
  <c r="I41" i="17050"/>
  <c r="N124" i="17048"/>
  <c r="L194" i="17048"/>
  <c r="L180" i="17048"/>
  <c r="L182" i="17048" s="1"/>
  <c r="L205" i="17048" s="1"/>
  <c r="F94" i="17050"/>
  <c r="F100" i="17050" s="1"/>
  <c r="F156" i="17050" s="1"/>
  <c r="F48" i="17050"/>
  <c r="C154" i="17049"/>
  <c r="G154" i="17049" s="1"/>
  <c r="K154" i="17049" s="1"/>
  <c r="L154" i="17049" s="1"/>
  <c r="N123" i="17048"/>
  <c r="G225" i="17057"/>
  <c r="H225" i="17057" s="1"/>
  <c r="I225" i="17057" s="1"/>
  <c r="J225" i="17057" s="1"/>
  <c r="K225" i="17057" s="1"/>
  <c r="L225" i="17057" s="1"/>
  <c r="M204" i="17048"/>
  <c r="M195" i="17048"/>
  <c r="M220" i="17048"/>
  <c r="M154" i="17048"/>
  <c r="M166" i="17048"/>
  <c r="M235" i="17048"/>
  <c r="M178" i="17048"/>
  <c r="N112" i="17048"/>
  <c r="N121" i="17048" s="1"/>
  <c r="N103" i="17048"/>
  <c r="H35" i="17049"/>
  <c r="K90" i="17048"/>
  <c r="N102" i="17048"/>
  <c r="N167" i="17048"/>
  <c r="N155" i="17048"/>
  <c r="O39" i="17048"/>
  <c r="O60" i="17048" s="1"/>
  <c r="O95" i="17048"/>
  <c r="O96" i="17048" s="1"/>
  <c r="O36" i="17048"/>
  <c r="O97" i="17048" s="1"/>
  <c r="O34" i="17048"/>
  <c r="O35" i="17048" s="1"/>
  <c r="P38" i="17048"/>
  <c r="O59" i="17048"/>
  <c r="J198" i="17048"/>
  <c r="G42" i="17049" s="1"/>
  <c r="G94" i="17049" s="1"/>
  <c r="J206" i="17048"/>
  <c r="J207" i="17048" s="1"/>
  <c r="G42" i="17050" s="1"/>
  <c r="L64" i="17048"/>
  <c r="J29" i="17050" s="1"/>
  <c r="N71" i="2"/>
  <c r="K197" i="17048"/>
  <c r="K203" i="17048"/>
  <c r="K219" i="17048" s="1"/>
  <c r="K234" i="17048" s="1"/>
  <c r="M168" i="17048"/>
  <c r="M170" i="17048" s="1"/>
  <c r="M196" i="17048" s="1"/>
  <c r="M179" i="17048"/>
  <c r="L52" i="17048"/>
  <c r="L82" i="17048"/>
  <c r="N122" i="2"/>
  <c r="N124" i="2"/>
  <c r="N123" i="2"/>
  <c r="N126" i="2"/>
  <c r="P110" i="17053"/>
  <c r="Q110" i="17053" s="1"/>
  <c r="R110" i="17053" s="1"/>
  <c r="S110" i="17053" s="1"/>
  <c r="T110" i="17053" s="1"/>
  <c r="U110" i="17053" s="1"/>
  <c r="V110" i="17053" s="1"/>
  <c r="O122" i="17053"/>
  <c r="O133" i="17053" s="1"/>
  <c r="M195" i="2"/>
  <c r="M204" i="2"/>
  <c r="M154" i="2"/>
  <c r="M178" i="2"/>
  <c r="M166" i="2"/>
  <c r="M220" i="2"/>
  <c r="M235" i="2"/>
  <c r="F123" i="17049"/>
  <c r="F134" i="17049" s="1"/>
  <c r="K27" i="17055"/>
  <c r="K14" i="17055"/>
  <c r="K28" i="17055" s="1"/>
  <c r="K39" i="17055" s="1"/>
  <c r="K67" i="17055" s="1"/>
  <c r="K80" i="17055" s="1"/>
  <c r="K91" i="17055" s="1"/>
  <c r="K106" i="17055"/>
  <c r="L13" i="17055"/>
  <c r="K65" i="17055"/>
  <c r="K38" i="17055"/>
  <c r="H108" i="17056"/>
  <c r="H120" i="17056"/>
  <c r="O39" i="2"/>
  <c r="O60" i="2" s="1"/>
  <c r="O36" i="2"/>
  <c r="O97" i="2" s="1"/>
  <c r="O95" i="2"/>
  <c r="O96" i="2" s="1"/>
  <c r="P38" i="2"/>
  <c r="O34" i="2"/>
  <c r="O35" i="2" s="1"/>
  <c r="O50" i="2" s="1"/>
  <c r="O59" i="2"/>
  <c r="J108" i="17055"/>
  <c r="J120" i="17055"/>
  <c r="L194" i="2"/>
  <c r="L180" i="2"/>
  <c r="L182" i="2" s="1"/>
  <c r="L205" i="2" s="1"/>
  <c r="N155" i="2"/>
  <c r="N167" i="2"/>
  <c r="N102" i="2"/>
  <c r="K197" i="2"/>
  <c r="K203" i="2"/>
  <c r="K219" i="2" s="1"/>
  <c r="K234" i="2" s="1"/>
  <c r="G131" i="17056"/>
  <c r="M157" i="17056" s="1"/>
  <c r="A157" i="17056"/>
  <c r="E115" i="17055"/>
  <c r="F115" i="17055" s="1"/>
  <c r="J13" i="17056"/>
  <c r="I14" i="17056"/>
  <c r="I28" i="17056" s="1"/>
  <c r="I39" i="17056" s="1"/>
  <c r="I67" i="17056" s="1"/>
  <c r="I80" i="17056" s="1"/>
  <c r="I91" i="17056" s="1"/>
  <c r="N112" i="2"/>
  <c r="N121" i="2" s="1"/>
  <c r="N103" i="2"/>
  <c r="I131" i="17055"/>
  <c r="M159" i="17055" s="1"/>
  <c r="A159" i="17055"/>
  <c r="H87" i="17052"/>
  <c r="H89" i="17052" s="1"/>
  <c r="N125" i="2"/>
  <c r="N42" i="2"/>
  <c r="N62" i="2" s="1"/>
  <c r="N64" i="2" s="1"/>
  <c r="K29" i="17030" s="1"/>
  <c r="N46" i="2"/>
  <c r="N72" i="2" s="1"/>
  <c r="N74" i="2" s="1"/>
  <c r="N48" i="2"/>
  <c r="N77" i="2" s="1"/>
  <c r="N79" i="2" s="1"/>
  <c r="K33" i="17030" s="1"/>
  <c r="K85" i="17030" s="1"/>
  <c r="N44" i="2"/>
  <c r="N67" i="2" s="1"/>
  <c r="N69" i="2" s="1"/>
  <c r="K31" i="17028" s="1"/>
  <c r="K83" i="17028" s="1"/>
  <c r="N50" i="2"/>
  <c r="M168" i="2"/>
  <c r="M170" i="2" s="1"/>
  <c r="M196" i="2" s="1"/>
  <c r="M179" i="2"/>
  <c r="G108" i="17057"/>
  <c r="H108" i="17057" s="1"/>
  <c r="I108" i="17057" s="1"/>
  <c r="J108" i="17057" s="1"/>
  <c r="K108" i="17057" s="1"/>
  <c r="L108" i="17057" s="1"/>
  <c r="G107" i="17057"/>
  <c r="H107" i="17057" s="1"/>
  <c r="I107" i="17057" s="1"/>
  <c r="J107" i="17057" s="1"/>
  <c r="K107" i="17057" s="1"/>
  <c r="L107" i="17057" s="1"/>
  <c r="G90" i="17057"/>
  <c r="O124" i="17048"/>
  <c r="I93" i="17049"/>
  <c r="J41" i="17049"/>
  <c r="O126" i="17048"/>
  <c r="G111" i="17049"/>
  <c r="G117" i="17049" s="1"/>
  <c r="D157" i="17049" s="1"/>
  <c r="G40" i="17049"/>
  <c r="K105" i="17048"/>
  <c r="J109" i="17048"/>
  <c r="F92" i="17049"/>
  <c r="F100" i="17049" s="1"/>
  <c r="F156" i="17049" s="1"/>
  <c r="F48" i="17049"/>
  <c r="F41" i="17059"/>
  <c r="G41" i="17059" s="1"/>
  <c r="E154" i="17028"/>
  <c r="G154" i="17028" s="1"/>
  <c r="C155" i="17030"/>
  <c r="G155" i="17030" s="1"/>
  <c r="K155" i="17030" s="1"/>
  <c r="C155" i="17028"/>
  <c r="G155" i="17028" s="1"/>
  <c r="K155" i="17028" s="1"/>
  <c r="I52" i="17062"/>
  <c r="M88" i="2"/>
  <c r="P6" i="17062"/>
  <c r="R6" i="17062" s="1"/>
  <c r="F226" i="17057"/>
  <c r="C43" i="17058" s="1"/>
  <c r="C95" i="17058" s="1"/>
  <c r="E93" i="17058"/>
  <c r="D113" i="17055"/>
  <c r="D117" i="17055" s="1"/>
  <c r="D154" i="17055" s="1"/>
  <c r="G41" i="17056"/>
  <c r="G93" i="17056" s="1"/>
  <c r="C40" i="17058"/>
  <c r="C92" i="17058" s="1"/>
  <c r="G93" i="17055"/>
  <c r="H41" i="17055"/>
  <c r="G89" i="17028"/>
  <c r="E156" i="17030"/>
  <c r="G156" i="17030" s="1"/>
  <c r="K156" i="17030" s="1"/>
  <c r="C100" i="17059"/>
  <c r="F153" i="17059" s="1"/>
  <c r="G223" i="17057"/>
  <c r="H223" i="17057" s="1"/>
  <c r="I223" i="17057" s="1"/>
  <c r="J223" i="17057" s="1"/>
  <c r="K223" i="17057" s="1"/>
  <c r="L223" i="17057" s="1"/>
  <c r="M81" i="17051"/>
  <c r="I88" i="17057"/>
  <c r="M66" i="17051"/>
  <c r="J81" i="17057"/>
  <c r="K71" i="17054"/>
  <c r="L71" i="17054" s="1"/>
  <c r="D140" i="17053"/>
  <c r="B154" i="17053" s="1"/>
  <c r="E154" i="17053" s="1"/>
  <c r="I61" i="17057"/>
  <c r="J61" i="17057" s="1"/>
  <c r="G154" i="17030"/>
  <c r="K154" i="17030" s="1"/>
  <c r="L154" i="17030" s="1"/>
  <c r="G226" i="17054"/>
  <c r="D43" i="17055" s="1"/>
  <c r="D95" i="17055" s="1"/>
  <c r="M88" i="17048"/>
  <c r="F140" i="17050"/>
  <c r="B156" i="17050" s="1"/>
  <c r="C117" i="17055"/>
  <c r="D153" i="17055" s="1"/>
  <c r="C37" i="17058"/>
  <c r="K81" i="17054"/>
  <c r="K153" i="17050"/>
  <c r="L153" i="17050" s="1"/>
  <c r="Q6" i="17062" s="1"/>
  <c r="C48" i="17059"/>
  <c r="C92" i="17055"/>
  <c r="C100" i="17055" s="1"/>
  <c r="F153" i="17055" s="1"/>
  <c r="C48" i="17055"/>
  <c r="L122" i="17054"/>
  <c r="C121" i="17059"/>
  <c r="C132" i="17059" s="1"/>
  <c r="C140" i="17059" s="1"/>
  <c r="B153" i="17059" s="1"/>
  <c r="C117" i="17059"/>
  <c r="D153" i="17059" s="1"/>
  <c r="G106" i="17057"/>
  <c r="H106" i="17057" s="1"/>
  <c r="I106" i="17057" s="1"/>
  <c r="J106" i="17057" s="1"/>
  <c r="K106" i="17057" s="1"/>
  <c r="L106" i="17057" s="1"/>
  <c r="O122" i="17048"/>
  <c r="N127" i="17048"/>
  <c r="D40" i="17055"/>
  <c r="D92" i="17055" s="1"/>
  <c r="H89" i="17028"/>
  <c r="F109" i="17057"/>
  <c r="C140" i="17055"/>
  <c r="B153" i="17055" s="1"/>
  <c r="C153" i="17056"/>
  <c r="E153" i="17056"/>
  <c r="C123" i="17058"/>
  <c r="C134" i="17058" s="1"/>
  <c r="G93" i="17052"/>
  <c r="H41" i="17052"/>
  <c r="C87" i="17058"/>
  <c r="C115" i="17058"/>
  <c r="C127" i="17058" s="1"/>
  <c r="C138" i="17058" s="1"/>
  <c r="G109" i="17054"/>
  <c r="L123" i="17054"/>
  <c r="K89" i="17057"/>
  <c r="C85" i="17058"/>
  <c r="C113" i="17058"/>
  <c r="C125" i="17058" s="1"/>
  <c r="C136" i="17058" s="1"/>
  <c r="C89" i="17059"/>
  <c r="D85" i="17058"/>
  <c r="F117" i="17052"/>
  <c r="D156" i="17052" s="1"/>
  <c r="K204" i="17057"/>
  <c r="K235" i="17057"/>
  <c r="K154" i="17057"/>
  <c r="K195" i="17057"/>
  <c r="K166" i="17057"/>
  <c r="K220" i="17057"/>
  <c r="K178" i="17057"/>
  <c r="J14" i="17052"/>
  <c r="J28" i="17052" s="1"/>
  <c r="J39" i="17052" s="1"/>
  <c r="J67" i="17052" s="1"/>
  <c r="J80" i="17052" s="1"/>
  <c r="J91" i="17052" s="1"/>
  <c r="J65" i="17052"/>
  <c r="J38" i="17052"/>
  <c r="J27" i="17052"/>
  <c r="J106" i="17052"/>
  <c r="K13" i="17052"/>
  <c r="G117" i="17028"/>
  <c r="D157" i="17028" s="1"/>
  <c r="H111" i="17028"/>
  <c r="I111" i="17028" s="1"/>
  <c r="J111" i="17028" s="1"/>
  <c r="G123" i="17028"/>
  <c r="G134" i="17028" s="1"/>
  <c r="A156" i="17059"/>
  <c r="F131" i="17059"/>
  <c r="M156" i="17059" s="1"/>
  <c r="J88" i="17054"/>
  <c r="J64" i="17054"/>
  <c r="J29" i="17030"/>
  <c r="L90" i="2"/>
  <c r="I29" i="17030"/>
  <c r="O89" i="17048"/>
  <c r="F125" i="17052"/>
  <c r="F136" i="17052" s="1"/>
  <c r="J33" i="17049"/>
  <c r="I33" i="17049"/>
  <c r="P111" i="17053"/>
  <c r="O123" i="17053"/>
  <c r="O134" i="17053" s="1"/>
  <c r="P38" i="17051"/>
  <c r="O39" i="17051"/>
  <c r="O60" i="17051" s="1"/>
  <c r="O34" i="17051"/>
  <c r="O35" i="17051" s="1"/>
  <c r="O95" i="17051"/>
  <c r="O36" i="17051"/>
  <c r="O59" i="17051"/>
  <c r="G40" i="17028"/>
  <c r="K105" i="2"/>
  <c r="K109" i="2" s="1"/>
  <c r="M90" i="2"/>
  <c r="P83" i="17048"/>
  <c r="P63" i="17048"/>
  <c r="P78" i="17048"/>
  <c r="P68" i="17048"/>
  <c r="P73" i="17048"/>
  <c r="P111" i="17059"/>
  <c r="O123" i="17059"/>
  <c r="O134" i="17059" s="1"/>
  <c r="D123" i="17055"/>
  <c r="D134" i="17055" s="1"/>
  <c r="J109" i="2"/>
  <c r="H89" i="17030"/>
  <c r="K76" i="17057"/>
  <c r="D83" i="17058"/>
  <c r="D111" i="17058"/>
  <c r="E111" i="17058" s="1"/>
  <c r="N112" i="17059"/>
  <c r="M124" i="17059"/>
  <c r="M135" i="17059" s="1"/>
  <c r="I93" i="17030"/>
  <c r="J41" i="17030"/>
  <c r="K226" i="2"/>
  <c r="H43" i="17028" s="1"/>
  <c r="H95" i="17028" s="1"/>
  <c r="H43" i="17030"/>
  <c r="H95" i="17030" s="1"/>
  <c r="L221" i="2"/>
  <c r="I37" i="17028"/>
  <c r="I83" i="17028"/>
  <c r="H120" i="17050"/>
  <c r="H108" i="17050"/>
  <c r="I40" i="17050"/>
  <c r="M104" i="17048"/>
  <c r="E121" i="17053"/>
  <c r="E132" i="17053" s="1"/>
  <c r="E140" i="17053" s="1"/>
  <c r="B155" i="17053" s="1"/>
  <c r="G56" i="17062"/>
  <c r="J87" i="17054"/>
  <c r="K61" i="17054"/>
  <c r="H120" i="17058"/>
  <c r="H108" i="17058"/>
  <c r="M235" i="17051"/>
  <c r="M204" i="17051"/>
  <c r="M178" i="17051"/>
  <c r="M154" i="17051"/>
  <c r="M195" i="17051"/>
  <c r="M166" i="17051"/>
  <c r="M220" i="17051"/>
  <c r="E140" i="17052"/>
  <c r="B155" i="17052" s="1"/>
  <c r="J127" i="17057"/>
  <c r="F40" i="17052"/>
  <c r="J105" i="17051"/>
  <c r="M112" i="17053"/>
  <c r="L124" i="17053"/>
  <c r="L135" i="17053" s="1"/>
  <c r="E85" i="17059"/>
  <c r="N78" i="17051"/>
  <c r="N155" i="17051"/>
  <c r="N68" i="17051"/>
  <c r="N83" i="17051"/>
  <c r="N63" i="17051"/>
  <c r="N167" i="17051"/>
  <c r="N102" i="17051"/>
  <c r="N73" i="17051"/>
  <c r="G89" i="17030"/>
  <c r="M97" i="17054"/>
  <c r="M107" i="17054"/>
  <c r="M224" i="17054"/>
  <c r="M223" i="17054"/>
  <c r="M222" i="17054"/>
  <c r="M225" i="17054"/>
  <c r="M106" i="17054"/>
  <c r="M108" i="17054"/>
  <c r="H131" i="17028"/>
  <c r="M158" i="17028" s="1"/>
  <c r="A158" i="17028"/>
  <c r="H206" i="17057"/>
  <c r="H207" i="17057" s="1"/>
  <c r="E42" i="17059" s="1"/>
  <c r="E94" i="17059" s="1"/>
  <c r="H198" i="17057"/>
  <c r="E42" i="17058" s="1"/>
  <c r="E94" i="17058" s="1"/>
  <c r="D43" i="17059"/>
  <c r="D95" i="17059" s="1"/>
  <c r="H221" i="17057"/>
  <c r="I13" i="17059"/>
  <c r="H14" i="17059"/>
  <c r="H28" i="17059" s="1"/>
  <c r="H39" i="17059" s="1"/>
  <c r="H67" i="17059" s="1"/>
  <c r="H80" i="17059" s="1"/>
  <c r="H91" i="17059" s="1"/>
  <c r="G48" i="17030"/>
  <c r="G92" i="17030"/>
  <c r="G100" i="17030" s="1"/>
  <c r="F157" i="17030" s="1"/>
  <c r="L88" i="17051"/>
  <c r="L64" i="17051"/>
  <c r="L179" i="17054"/>
  <c r="L168" i="17054"/>
  <c r="L170" i="17054" s="1"/>
  <c r="L196" i="17054" s="1"/>
  <c r="L97" i="17057"/>
  <c r="L126" i="17057" s="1"/>
  <c r="L224" i="17057"/>
  <c r="L222" i="17057"/>
  <c r="G87" i="17052"/>
  <c r="G89" i="17052" s="1"/>
  <c r="G115" i="17052"/>
  <c r="H108" i="17053"/>
  <c r="H120" i="17053"/>
  <c r="G125" i="17049"/>
  <c r="G136" i="17049" s="1"/>
  <c r="H125" i="17049"/>
  <c r="H136" i="17049" s="1"/>
  <c r="L61" i="17051"/>
  <c r="K87" i="17051"/>
  <c r="I85" i="17052"/>
  <c r="I113" i="17052"/>
  <c r="E85" i="17058"/>
  <c r="J83" i="17028"/>
  <c r="F43" i="17053"/>
  <c r="F95" i="17053" s="1"/>
  <c r="I226" i="17051"/>
  <c r="F43" i="17052" s="1"/>
  <c r="F95" i="17052" s="1"/>
  <c r="J221" i="17051"/>
  <c r="I14" i="17050"/>
  <c r="I28" i="17050" s="1"/>
  <c r="I39" i="17050" s="1"/>
  <c r="I67" i="17050" s="1"/>
  <c r="I80" i="17050" s="1"/>
  <c r="I91" i="17050" s="1"/>
  <c r="J13" i="17050"/>
  <c r="I120" i="17028"/>
  <c r="I108" i="17028"/>
  <c r="F89" i="17052"/>
  <c r="I120" i="17052"/>
  <c r="I108" i="17052"/>
  <c r="J35" i="17028"/>
  <c r="J37" i="17028" s="1"/>
  <c r="K197" i="17051"/>
  <c r="K203" i="17051"/>
  <c r="K219" i="17051" s="1"/>
  <c r="K234" i="17051" s="1"/>
  <c r="I90" i="17057"/>
  <c r="R112" i="17050"/>
  <c r="Q124" i="17050"/>
  <c r="Q135" i="17050" s="1"/>
  <c r="J131" i="17030"/>
  <c r="M160" i="17030" s="1"/>
  <c r="A160" i="17030"/>
  <c r="H109" i="17054"/>
  <c r="E40" i="17056"/>
  <c r="I104" i="17054"/>
  <c r="E40" i="17055"/>
  <c r="I105" i="17054"/>
  <c r="C155" i="17050"/>
  <c r="E155" i="17050"/>
  <c r="E156" i="17028"/>
  <c r="C156" i="17028"/>
  <c r="J33" i="17050"/>
  <c r="I33" i="17050"/>
  <c r="G113" i="17053"/>
  <c r="H113" i="17053" s="1"/>
  <c r="F37" i="17053"/>
  <c r="F81" i="17053"/>
  <c r="F89" i="17053" s="1"/>
  <c r="F109" i="17053"/>
  <c r="P225" i="2"/>
  <c r="P106" i="2"/>
  <c r="P108" i="2"/>
  <c r="P224" i="2"/>
  <c r="P107" i="2"/>
  <c r="P223" i="2"/>
  <c r="P222" i="2"/>
  <c r="Q110" i="17059"/>
  <c r="L87" i="2"/>
  <c r="M61" i="2"/>
  <c r="D140" i="17052"/>
  <c r="B154" i="17052" s="1"/>
  <c r="F123" i="17052"/>
  <c r="F134" i="17052" s="1"/>
  <c r="O110" i="17050"/>
  <c r="N122" i="17050"/>
  <c r="N133" i="17050" s="1"/>
  <c r="I206" i="17054"/>
  <c r="I207" i="17054" s="1"/>
  <c r="F42" i="17056" s="1"/>
  <c r="F94" i="17056" s="1"/>
  <c r="I198" i="17054"/>
  <c r="F42" i="17055" s="1"/>
  <c r="F94" i="17055" s="1"/>
  <c r="E92" i="17052"/>
  <c r="E100" i="17052" s="1"/>
  <c r="F155" i="17052" s="1"/>
  <c r="E48" i="17052"/>
  <c r="L166" i="17054"/>
  <c r="L235" i="17054"/>
  <c r="L154" i="17054"/>
  <c r="L195" i="17054"/>
  <c r="L220" i="17054"/>
  <c r="L204" i="17054"/>
  <c r="L178" i="17054"/>
  <c r="O125" i="17048"/>
  <c r="D85" i="17059"/>
  <c r="D113" i="17059"/>
  <c r="N35" i="17051"/>
  <c r="K120" i="17030"/>
  <c r="K108" i="17030"/>
  <c r="D121" i="17056"/>
  <c r="D132" i="17056" s="1"/>
  <c r="N123" i="17053"/>
  <c r="N134" i="17053" s="1"/>
  <c r="F87" i="17058"/>
  <c r="H93" i="17053"/>
  <c r="I41" i="17053"/>
  <c r="I31" i="17052"/>
  <c r="M73" i="17054"/>
  <c r="M83" i="17054"/>
  <c r="M63" i="17054"/>
  <c r="M78" i="17054"/>
  <c r="M68" i="17054"/>
  <c r="M167" i="17054"/>
  <c r="M155" i="17054"/>
  <c r="M102" i="17054"/>
  <c r="P225" i="17048"/>
  <c r="P106" i="17048"/>
  <c r="P107" i="17048"/>
  <c r="P108" i="17048"/>
  <c r="P224" i="17048"/>
  <c r="P223" i="17048"/>
  <c r="P222" i="17048"/>
  <c r="J27" i="17049"/>
  <c r="K13" i="17049"/>
  <c r="J65" i="17049"/>
  <c r="J14" i="17049"/>
  <c r="J28" i="17049" s="1"/>
  <c r="J39" i="17049" s="1"/>
  <c r="J67" i="17049" s="1"/>
  <c r="J80" i="17049" s="1"/>
  <c r="J91" i="17049" s="1"/>
  <c r="J38" i="17049"/>
  <c r="J106" i="17049"/>
  <c r="J82" i="17057"/>
  <c r="J84" i="17057" s="1"/>
  <c r="G35" i="17058" s="1"/>
  <c r="J52" i="17057"/>
  <c r="N67" i="17048"/>
  <c r="N69" i="17048" s="1"/>
  <c r="G120" i="17059"/>
  <c r="G108" i="17059"/>
  <c r="F125" i="17053"/>
  <c r="F136" i="17053" s="1"/>
  <c r="D89" i="17055"/>
  <c r="H33" i="17055"/>
  <c r="G33" i="17055"/>
  <c r="L89" i="17054"/>
  <c r="L96" i="17057"/>
  <c r="M111" i="17030"/>
  <c r="L123" i="17030"/>
  <c r="L134" i="17030" s="1"/>
  <c r="I14" i="17053"/>
  <c r="I28" i="17053" s="1"/>
  <c r="I39" i="17053" s="1"/>
  <c r="I67" i="17053" s="1"/>
  <c r="I80" i="17053" s="1"/>
  <c r="I91" i="17053" s="1"/>
  <c r="J13" i="17053"/>
  <c r="J69" i="17054"/>
  <c r="K66" i="17054"/>
  <c r="L66" i="17054" s="1"/>
  <c r="K64" i="17054"/>
  <c r="H105" i="17057"/>
  <c r="K122" i="17057"/>
  <c r="K125" i="17057"/>
  <c r="I203" i="17057"/>
  <c r="I219" i="17057" s="1"/>
  <c r="I234" i="17057" s="1"/>
  <c r="I197" i="17057"/>
  <c r="G125" i="17050"/>
  <c r="G136" i="17050" s="1"/>
  <c r="G140" i="17050" s="1"/>
  <c r="J194" i="17057"/>
  <c r="J180" i="17057"/>
  <c r="J182" i="17057" s="1"/>
  <c r="J205" i="17057" s="1"/>
  <c r="G35" i="17055"/>
  <c r="H117" i="17050"/>
  <c r="J85" i="17030"/>
  <c r="M48" i="17051"/>
  <c r="M44" i="17051"/>
  <c r="M46" i="17051"/>
  <c r="M50" i="17051"/>
  <c r="M42" i="17051"/>
  <c r="I93" i="17028"/>
  <c r="J41" i="17028"/>
  <c r="K13" i="17028"/>
  <c r="J38" i="17028"/>
  <c r="J14" i="17028"/>
  <c r="J28" i="17028" s="1"/>
  <c r="J39" i="17028" s="1"/>
  <c r="J67" i="17028" s="1"/>
  <c r="J80" i="17028" s="1"/>
  <c r="J91" i="17028" s="1"/>
  <c r="J65" i="17028"/>
  <c r="J106" i="17028"/>
  <c r="J27" i="17028"/>
  <c r="H131" i="17049"/>
  <c r="M158" i="17049" s="1"/>
  <c r="A158" i="17049"/>
  <c r="D48" i="17056"/>
  <c r="D92" i="17056"/>
  <c r="D100" i="17056" s="1"/>
  <c r="F154" i="17056" s="1"/>
  <c r="D156" i="17050"/>
  <c r="H131" i="17052"/>
  <c r="M158" i="17052" s="1"/>
  <c r="A158" i="17052"/>
  <c r="O44" i="2"/>
  <c r="O67" i="2" s="1"/>
  <c r="O48" i="2"/>
  <c r="O77" i="2" s="1"/>
  <c r="M168" i="17051"/>
  <c r="M170" i="17051" s="1"/>
  <c r="M196" i="17051" s="1"/>
  <c r="M179" i="17051"/>
  <c r="J85" i="17028"/>
  <c r="G111" i="17052"/>
  <c r="G123" i="17052" s="1"/>
  <c r="G134" i="17052" s="1"/>
  <c r="L194" i="17051"/>
  <c r="L180" i="17051"/>
  <c r="L182" i="17051" s="1"/>
  <c r="L205" i="17051" s="1"/>
  <c r="L226" i="17048"/>
  <c r="I43" i="17049" s="1"/>
  <c r="I95" i="17049" s="1"/>
  <c r="I43" i="17050"/>
  <c r="I95" i="17050" s="1"/>
  <c r="M221" i="17048"/>
  <c r="N106" i="17051"/>
  <c r="N223" i="17051"/>
  <c r="N222" i="17051"/>
  <c r="N224" i="17051"/>
  <c r="N225" i="17051"/>
  <c r="N97" i="17051"/>
  <c r="N123" i="17051" s="1"/>
  <c r="N107" i="17051"/>
  <c r="N108" i="17051"/>
  <c r="N160" i="17028"/>
  <c r="O12" i="17062"/>
  <c r="H58" i="17062"/>
  <c r="J31" i="17049"/>
  <c r="I31" i="17049"/>
  <c r="M112" i="17054"/>
  <c r="M121" i="17054" s="1"/>
  <c r="M103" i="17054"/>
  <c r="K179" i="17057"/>
  <c r="K168" i="17057"/>
  <c r="K170" i="17057" s="1"/>
  <c r="K196" i="17057" s="1"/>
  <c r="I108" i="17049"/>
  <c r="I120" i="17049"/>
  <c r="J67" i="17057"/>
  <c r="J69" i="17057" s="1"/>
  <c r="D40" i="17059"/>
  <c r="H104" i="17057"/>
  <c r="N64" i="17048"/>
  <c r="K29" i="17050" s="1"/>
  <c r="H37" i="17053"/>
  <c r="H81" i="17053"/>
  <c r="H89" i="17053" s="1"/>
  <c r="H33" i="17056"/>
  <c r="G33" i="17056"/>
  <c r="L112" i="17057"/>
  <c r="L121" i="17057" s="1"/>
  <c r="L103" i="17057"/>
  <c r="M95" i="17057"/>
  <c r="M39" i="17057"/>
  <c r="M60" i="17057" s="1"/>
  <c r="N38" i="17057"/>
  <c r="M59" i="17057"/>
  <c r="M36" i="17057"/>
  <c r="M34" i="17057"/>
  <c r="G33" i="17059"/>
  <c r="G127" i="17028"/>
  <c r="G138" i="17028" s="1"/>
  <c r="F125" i="17056"/>
  <c r="F136" i="17056" s="1"/>
  <c r="O89" i="2"/>
  <c r="I87" i="17028"/>
  <c r="I14" i="17058"/>
  <c r="I28" i="17058" s="1"/>
  <c r="I39" i="17058" s="1"/>
  <c r="I67" i="17058" s="1"/>
  <c r="I80" i="17058" s="1"/>
  <c r="I91" i="17058" s="1"/>
  <c r="I106" i="17058"/>
  <c r="I27" i="17058"/>
  <c r="I65" i="17058"/>
  <c r="J13" i="17058"/>
  <c r="I38" i="17058"/>
  <c r="L127" i="17051"/>
  <c r="E81" i="17056"/>
  <c r="E89" i="17056" s="1"/>
  <c r="E37" i="17056"/>
  <c r="E109" i="17056"/>
  <c r="E117" i="17056" s="1"/>
  <c r="D155" i="17056" s="1"/>
  <c r="E92" i="17053"/>
  <c r="E100" i="17053" s="1"/>
  <c r="F155" i="17053" s="1"/>
  <c r="E48" i="17053"/>
  <c r="F81" i="17056"/>
  <c r="F89" i="17056" s="1"/>
  <c r="F37" i="17056"/>
  <c r="H125" i="17052"/>
  <c r="H136" i="17052" s="1"/>
  <c r="D127" i="17055"/>
  <c r="D138" i="17055" s="1"/>
  <c r="F48" i="17028"/>
  <c r="F92" i="17028"/>
  <c r="F100" i="17028" s="1"/>
  <c r="F156" i="17028" s="1"/>
  <c r="I87" i="17052"/>
  <c r="K76" i="17054"/>
  <c r="L76" i="17054" s="1"/>
  <c r="J72" i="17057"/>
  <c r="E37" i="17059"/>
  <c r="E81" i="17059"/>
  <c r="N82" i="17048"/>
  <c r="N84" i="17048" s="1"/>
  <c r="N52" i="17048"/>
  <c r="L35" i="17057"/>
  <c r="D87" i="17058"/>
  <c r="E87" i="17058"/>
  <c r="J197" i="17054"/>
  <c r="J203" i="17054"/>
  <c r="J219" i="17054" s="1"/>
  <c r="J234" i="17054" s="1"/>
  <c r="I33" i="17053"/>
  <c r="I85" i="17030"/>
  <c r="J206" i="17051"/>
  <c r="J207" i="17051" s="1"/>
  <c r="G42" i="17053" s="1"/>
  <c r="G94" i="17053" s="1"/>
  <c r="J198" i="17051"/>
  <c r="G42" i="17052" s="1"/>
  <c r="G94" i="17052" s="1"/>
  <c r="G125" i="17030"/>
  <c r="G136" i="17030" s="1"/>
  <c r="H92" i="17050"/>
  <c r="F93" i="17058"/>
  <c r="G41" i="17058"/>
  <c r="F40" i="17053"/>
  <c r="I109" i="17051"/>
  <c r="J104" i="17051"/>
  <c r="O61" i="17048"/>
  <c r="G37" i="17053"/>
  <c r="G81" i="17053"/>
  <c r="G89" i="17053" s="1"/>
  <c r="P63" i="2"/>
  <c r="P83" i="2"/>
  <c r="P68" i="2"/>
  <c r="P78" i="2"/>
  <c r="P73" i="2"/>
  <c r="G131" i="17058"/>
  <c r="M157" i="17058" s="1"/>
  <c r="A157" i="17058"/>
  <c r="M89" i="17051"/>
  <c r="H226" i="17054"/>
  <c r="E43" i="17055" s="1"/>
  <c r="E95" i="17055" s="1"/>
  <c r="E43" i="17056"/>
  <c r="E95" i="17056" s="1"/>
  <c r="I221" i="17054"/>
  <c r="G125" i="17052"/>
  <c r="G136" i="17052" s="1"/>
  <c r="I113" i="17028"/>
  <c r="J113" i="17028" s="1"/>
  <c r="I85" i="17028"/>
  <c r="S110" i="17056"/>
  <c r="R122" i="17056"/>
  <c r="R133" i="17056" s="1"/>
  <c r="H113" i="17030"/>
  <c r="H125" i="17030" s="1"/>
  <c r="H136" i="17030" s="1"/>
  <c r="K194" i="17054"/>
  <c r="K180" i="17054"/>
  <c r="K182" i="17054" s="1"/>
  <c r="K205" i="17054" s="1"/>
  <c r="M90" i="17048"/>
  <c r="N103" i="17051"/>
  <c r="N112" i="17051"/>
  <c r="N121" i="17051" s="1"/>
  <c r="N96" i="17051"/>
  <c r="G154" i="17050"/>
  <c r="N81" i="2"/>
  <c r="L14" i="17030"/>
  <c r="L28" i="17030" s="1"/>
  <c r="L39" i="17030" s="1"/>
  <c r="L67" i="17030" s="1"/>
  <c r="L80" i="17030" s="1"/>
  <c r="L91" i="17030" s="1"/>
  <c r="M13" i="17030"/>
  <c r="G117" i="17030"/>
  <c r="D157" i="17030" s="1"/>
  <c r="G121" i="17030"/>
  <c r="G132" i="17030" s="1"/>
  <c r="G131" i="17050"/>
  <c r="M157" i="17050" s="1"/>
  <c r="A157" i="17050"/>
  <c r="G155" i="17049"/>
  <c r="O38" i="17054"/>
  <c r="N39" i="17054"/>
  <c r="N60" i="17054" s="1"/>
  <c r="N59" i="17054"/>
  <c r="N34" i="17054"/>
  <c r="N35" i="17054" s="1"/>
  <c r="N36" i="17054"/>
  <c r="N95" i="17054"/>
  <c r="M76" i="17051"/>
  <c r="K42" i="17057"/>
  <c r="K46" i="17057"/>
  <c r="K72" i="17057" s="1"/>
  <c r="K74" i="17057" s="1"/>
  <c r="K50" i="17057"/>
  <c r="K44" i="17057"/>
  <c r="K67" i="17057" s="1"/>
  <c r="K69" i="17057" s="1"/>
  <c r="K48" i="17057"/>
  <c r="K77" i="17057" s="1"/>
  <c r="K79" i="17057" s="1"/>
  <c r="H33" i="17059" s="1"/>
  <c r="N112" i="17056"/>
  <c r="O112" i="17056" s="1"/>
  <c r="P112" i="17056" s="1"/>
  <c r="Q112" i="17056" s="1"/>
  <c r="O124" i="17056"/>
  <c r="O135" i="17056" s="1"/>
  <c r="M124" i="17056"/>
  <c r="M135" i="17056" s="1"/>
  <c r="J64" i="17057"/>
  <c r="G29" i="17059" s="1"/>
  <c r="D37" i="17059"/>
  <c r="D81" i="17059"/>
  <c r="D109" i="17059"/>
  <c r="E109" i="17059" s="1"/>
  <c r="M123" i="17051"/>
  <c r="M125" i="17051"/>
  <c r="M124" i="17051"/>
  <c r="N77" i="17048"/>
  <c r="N79" i="17048" s="1"/>
  <c r="N72" i="17048"/>
  <c r="N74" i="17048" s="1"/>
  <c r="A157" i="17053"/>
  <c r="G131" i="17053"/>
  <c r="M157" i="17053" s="1"/>
  <c r="H40" i="17030"/>
  <c r="L104" i="2"/>
  <c r="M35" i="17054"/>
  <c r="H109" i="17030"/>
  <c r="K127" i="17054"/>
  <c r="K153" i="17053"/>
  <c r="L153" i="17053" s="1"/>
  <c r="L50" i="17054"/>
  <c r="L42" i="17054"/>
  <c r="L44" i="17054"/>
  <c r="L48" i="17054"/>
  <c r="L77" i="17054" s="1"/>
  <c r="L79" i="17054" s="1"/>
  <c r="L46" i="17054"/>
  <c r="L83" i="17057"/>
  <c r="L78" i="17057"/>
  <c r="L73" i="17057"/>
  <c r="L155" i="17057"/>
  <c r="L68" i="17057"/>
  <c r="L63" i="17057"/>
  <c r="L167" i="17057"/>
  <c r="L102" i="17057"/>
  <c r="H115" i="17028"/>
  <c r="H127" i="17028" s="1"/>
  <c r="H138" i="17028" s="1"/>
  <c r="F83" i="17058"/>
  <c r="F37" i="17058"/>
  <c r="X110" i="17030"/>
  <c r="W122" i="17030"/>
  <c r="W133" i="17030" s="1"/>
  <c r="E111" i="17055"/>
  <c r="E123" i="17055" s="1"/>
  <c r="E134" i="17055" s="1"/>
  <c r="K52" i="17054"/>
  <c r="K82" i="17054"/>
  <c r="K84" i="17054" s="1"/>
  <c r="E83" i="17058"/>
  <c r="E37" i="17058"/>
  <c r="F29" i="17059"/>
  <c r="H90" i="17057"/>
  <c r="H125" i="17050"/>
  <c r="H136" i="17050" s="1"/>
  <c r="H140" i="17050" s="1"/>
  <c r="G125" i="17028"/>
  <c r="G136" i="17028" s="1"/>
  <c r="H125" i="17028"/>
  <c r="H136" i="17028" s="1"/>
  <c r="F93" i="17059"/>
  <c r="G117" i="17050"/>
  <c r="C100" i="17058" l="1"/>
  <c r="F153" i="17058" s="1"/>
  <c r="N114" i="17058"/>
  <c r="M126" i="17058"/>
  <c r="M137" i="17058" s="1"/>
  <c r="N110" i="17055"/>
  <c r="M122" i="17055"/>
  <c r="M133" i="17055" s="1"/>
  <c r="R109" i="17028"/>
  <c r="Q121" i="17028"/>
  <c r="Q132" i="17028" s="1"/>
  <c r="P115" i="17053"/>
  <c r="O127" i="17053"/>
  <c r="O138" i="17053" s="1"/>
  <c r="D117" i="17056"/>
  <c r="D154" i="17056" s="1"/>
  <c r="T114" i="17028"/>
  <c r="S126" i="17028"/>
  <c r="S137" i="17028" s="1"/>
  <c r="R116" i="17055"/>
  <c r="Q128" i="17055"/>
  <c r="Q139" i="17055" s="1"/>
  <c r="Q114" i="17059"/>
  <c r="P126" i="17059"/>
  <c r="P137" i="17059" s="1"/>
  <c r="R114" i="17052"/>
  <c r="Q126" i="17052"/>
  <c r="Q137" i="17052" s="1"/>
  <c r="N115" i="17059"/>
  <c r="M127" i="17059"/>
  <c r="M138" i="17059" s="1"/>
  <c r="R110" i="17049"/>
  <c r="Q122" i="17049"/>
  <c r="Q133" i="17049" s="1"/>
  <c r="P115" i="17056"/>
  <c r="O127" i="17056"/>
  <c r="O138" i="17056" s="1"/>
  <c r="O110" i="17058"/>
  <c r="N122" i="17058"/>
  <c r="N133" i="17058" s="1"/>
  <c r="N109" i="17058"/>
  <c r="M121" i="17058"/>
  <c r="M132" i="17058" s="1"/>
  <c r="Q112" i="17058"/>
  <c r="P124" i="17058"/>
  <c r="P135" i="17058" s="1"/>
  <c r="E125" i="17056"/>
  <c r="E136" i="17056" s="1"/>
  <c r="O124" i="17058"/>
  <c r="O135" i="17058" s="1"/>
  <c r="O76" i="2"/>
  <c r="P76" i="2" s="1"/>
  <c r="O124" i="2"/>
  <c r="Q109" i="17049"/>
  <c r="P121" i="17049"/>
  <c r="P132" i="17049" s="1"/>
  <c r="N116" i="17053"/>
  <c r="M128" i="17053"/>
  <c r="M139" i="17053" s="1"/>
  <c r="Q109" i="17052"/>
  <c r="P121" i="17052"/>
  <c r="P132" i="17052" s="1"/>
  <c r="F140" i="17049"/>
  <c r="B156" i="17049" s="1"/>
  <c r="C156" i="17049" s="1"/>
  <c r="D125" i="17056"/>
  <c r="D136" i="17056" s="1"/>
  <c r="J53" i="17062"/>
  <c r="I29" i="17050"/>
  <c r="I81" i="17050" s="1"/>
  <c r="O123" i="17048"/>
  <c r="O127" i="17048" s="1"/>
  <c r="I93" i="17050"/>
  <c r="J41" i="17050"/>
  <c r="O112" i="17048"/>
  <c r="O121" i="17048" s="1"/>
  <c r="O103" i="17048"/>
  <c r="O122" i="2"/>
  <c r="P122" i="17053"/>
  <c r="P133" i="17053" s="1"/>
  <c r="N127" i="2"/>
  <c r="M81" i="17048"/>
  <c r="L88" i="17048"/>
  <c r="L84" i="17048"/>
  <c r="O44" i="17048"/>
  <c r="O67" i="17048" s="1"/>
  <c r="O69" i="17048" s="1"/>
  <c r="L31" i="17049" s="1"/>
  <c r="O48" i="17048"/>
  <c r="O77" i="17048" s="1"/>
  <c r="O79" i="17048" s="1"/>
  <c r="L33" i="17050" s="1"/>
  <c r="O46" i="17048"/>
  <c r="O72" i="17048" s="1"/>
  <c r="O74" i="17048" s="1"/>
  <c r="L33" i="17049" s="1"/>
  <c r="O42" i="17048"/>
  <c r="O62" i="17048" s="1"/>
  <c r="O64" i="17048" s="1"/>
  <c r="L29" i="17050" s="1"/>
  <c r="O50" i="17048"/>
  <c r="H37" i="17049"/>
  <c r="H87" i="17049"/>
  <c r="H89" i="17049" s="1"/>
  <c r="H115" i="17049"/>
  <c r="H127" i="17049" s="1"/>
  <c r="H138" i="17049" s="1"/>
  <c r="E127" i="17055"/>
  <c r="E138" i="17055" s="1"/>
  <c r="O79" i="2"/>
  <c r="L33" i="17030" s="1"/>
  <c r="T122" i="17053"/>
  <c r="T133" i="17053" s="1"/>
  <c r="K206" i="17048"/>
  <c r="K207" i="17048" s="1"/>
  <c r="H42" i="17050" s="1"/>
  <c r="K198" i="17048"/>
  <c r="H42" i="17049" s="1"/>
  <c r="H94" i="17049" s="1"/>
  <c r="N168" i="17048"/>
  <c r="N170" i="17048" s="1"/>
  <c r="N196" i="17048" s="1"/>
  <c r="N179" i="17048"/>
  <c r="Q38" i="17048"/>
  <c r="P36" i="17048"/>
  <c r="P97" i="17048" s="1"/>
  <c r="P39" i="17048"/>
  <c r="P60" i="17048" s="1"/>
  <c r="P95" i="17048"/>
  <c r="P96" i="17048" s="1"/>
  <c r="P34" i="17048"/>
  <c r="P35" i="17048" s="1"/>
  <c r="P59" i="17048"/>
  <c r="G94" i="17050"/>
  <c r="G100" i="17050" s="1"/>
  <c r="F157" i="17050" s="1"/>
  <c r="G48" i="17050"/>
  <c r="R122" i="17053"/>
  <c r="R133" i="17053" s="1"/>
  <c r="Q122" i="17053"/>
  <c r="Q133" i="17053" s="1"/>
  <c r="M180" i="17048"/>
  <c r="M182" i="17048" s="1"/>
  <c r="M205" i="17048" s="1"/>
  <c r="M194" i="17048"/>
  <c r="O155" i="17048"/>
  <c r="O167" i="17048"/>
  <c r="O102" i="17048"/>
  <c r="N235" i="17048"/>
  <c r="N178" i="17048"/>
  <c r="N154" i="17048"/>
  <c r="N166" i="17048"/>
  <c r="N195" i="17048"/>
  <c r="N220" i="17048"/>
  <c r="N204" i="17048"/>
  <c r="L197" i="17048"/>
  <c r="L203" i="17048"/>
  <c r="L219" i="17048" s="1"/>
  <c r="L234" i="17048" s="1"/>
  <c r="K33" i="17028"/>
  <c r="K85" i="17028" s="1"/>
  <c r="N82" i="2"/>
  <c r="N52" i="2"/>
  <c r="O123" i="2"/>
  <c r="K206" i="2"/>
  <c r="K207" i="2" s="1"/>
  <c r="H42" i="17030" s="1"/>
  <c r="H94" i="17030" s="1"/>
  <c r="K198" i="2"/>
  <c r="H42" i="17028" s="1"/>
  <c r="H94" i="17028" s="1"/>
  <c r="A160" i="17055"/>
  <c r="J131" i="17055"/>
  <c r="M160" i="17055" s="1"/>
  <c r="O103" i="2"/>
  <c r="O112" i="2"/>
  <c r="O121" i="2" s="1"/>
  <c r="N124" i="17056"/>
  <c r="N135" i="17056" s="1"/>
  <c r="F127" i="17055"/>
  <c r="F138" i="17055" s="1"/>
  <c r="O42" i="2"/>
  <c r="O62" i="2" s="1"/>
  <c r="O46" i="2"/>
  <c r="O72" i="2" s="1"/>
  <c r="O126" i="2"/>
  <c r="M180" i="2"/>
  <c r="M182" i="2" s="1"/>
  <c r="M205" i="2" s="1"/>
  <c r="M194" i="2"/>
  <c r="K13" i="17056"/>
  <c r="J14" i="17056"/>
  <c r="J28" i="17056" s="1"/>
  <c r="J39" i="17056" s="1"/>
  <c r="J67" i="17056" s="1"/>
  <c r="J80" i="17056" s="1"/>
  <c r="J91" i="17056" s="1"/>
  <c r="O71" i="2"/>
  <c r="Q38" i="2"/>
  <c r="P59" i="2"/>
  <c r="P34" i="2"/>
  <c r="P35" i="2" s="1"/>
  <c r="P95" i="2"/>
  <c r="P96" i="2" s="1"/>
  <c r="P39" i="2"/>
  <c r="P60" i="2" s="1"/>
  <c r="P36" i="2"/>
  <c r="P97" i="2" s="1"/>
  <c r="P122" i="2" s="1"/>
  <c r="H131" i="17056"/>
  <c r="M158" i="17056" s="1"/>
  <c r="A158" i="17056"/>
  <c r="L65" i="17055"/>
  <c r="M13" i="17055"/>
  <c r="L27" i="17055"/>
  <c r="L14" i="17055"/>
  <c r="L28" i="17055" s="1"/>
  <c r="L39" i="17055" s="1"/>
  <c r="L67" i="17055" s="1"/>
  <c r="L80" i="17055" s="1"/>
  <c r="L91" i="17055" s="1"/>
  <c r="L38" i="17055"/>
  <c r="L106" i="17055"/>
  <c r="S122" i="17053"/>
  <c r="S133" i="17053" s="1"/>
  <c r="U122" i="17053"/>
  <c r="U133" i="17053" s="1"/>
  <c r="N168" i="2"/>
  <c r="N170" i="2" s="1"/>
  <c r="N196" i="2" s="1"/>
  <c r="N179" i="2"/>
  <c r="L203" i="2"/>
  <c r="L219" i="2" s="1"/>
  <c r="L234" i="2" s="1"/>
  <c r="L197" i="2"/>
  <c r="O155" i="2"/>
  <c r="O167" i="2"/>
  <c r="O102" i="2"/>
  <c r="K120" i="17055"/>
  <c r="K108" i="17055"/>
  <c r="I120" i="17056"/>
  <c r="I108" i="17056"/>
  <c r="P124" i="17056"/>
  <c r="P135" i="17056" s="1"/>
  <c r="O125" i="2"/>
  <c r="O66" i="2"/>
  <c r="P66" i="2" s="1"/>
  <c r="N220" i="2"/>
  <c r="N204" i="2"/>
  <c r="N178" i="2"/>
  <c r="N235" i="2"/>
  <c r="N166" i="2"/>
  <c r="N154" i="2"/>
  <c r="N195" i="2"/>
  <c r="W110" i="17053"/>
  <c r="V122" i="17053"/>
  <c r="V133" i="17053" s="1"/>
  <c r="G123" i="17049"/>
  <c r="G134" i="17049" s="1"/>
  <c r="G140" i="17049" s="1"/>
  <c r="B157" i="17049" s="1"/>
  <c r="C157" i="17049" s="1"/>
  <c r="H111" i="17049"/>
  <c r="H117" i="17049" s="1"/>
  <c r="D158" i="17049" s="1"/>
  <c r="J93" i="17049"/>
  <c r="K41" i="17049"/>
  <c r="C154" i="17053"/>
  <c r="H40" i="17049"/>
  <c r="L105" i="17048"/>
  <c r="K109" i="17048"/>
  <c r="G92" i="17049"/>
  <c r="G100" i="17049" s="1"/>
  <c r="F157" i="17049" s="1"/>
  <c r="G48" i="17049"/>
  <c r="D115" i="17058"/>
  <c r="E115" i="17058" s="1"/>
  <c r="F115" i="17058" s="1"/>
  <c r="G115" i="17058" s="1"/>
  <c r="G127" i="17058" s="1"/>
  <c r="G138" i="17058" s="1"/>
  <c r="D40" i="17058"/>
  <c r="D92" i="17058" s="1"/>
  <c r="G109" i="17057"/>
  <c r="I87" i="17057"/>
  <c r="H41" i="17056"/>
  <c r="H93" i="17056" s="1"/>
  <c r="F140" i="17052"/>
  <c r="B156" i="17052" s="1"/>
  <c r="C156" i="17052" s="1"/>
  <c r="D100" i="17055"/>
  <c r="F154" i="17055" s="1"/>
  <c r="E113" i="17055"/>
  <c r="F113" i="17055" s="1"/>
  <c r="G113" i="17055" s="1"/>
  <c r="H113" i="17055" s="1"/>
  <c r="D125" i="17055"/>
  <c r="D136" i="17055" s="1"/>
  <c r="D140" i="17055" s="1"/>
  <c r="B154" i="17055" s="1"/>
  <c r="C89" i="17058"/>
  <c r="H117" i="17030"/>
  <c r="D158" i="17030" s="1"/>
  <c r="C48" i="17058"/>
  <c r="D48" i="17055"/>
  <c r="D89" i="17059"/>
  <c r="H93" i="17055"/>
  <c r="I41" i="17055"/>
  <c r="G156" i="17028"/>
  <c r="I55" i="17062" s="1"/>
  <c r="E89" i="17058"/>
  <c r="G155" i="17050"/>
  <c r="K155" i="17050" s="1"/>
  <c r="K88" i="17054"/>
  <c r="G226" i="17057"/>
  <c r="D43" i="17058" s="1"/>
  <c r="D95" i="17058" s="1"/>
  <c r="H125" i="17053"/>
  <c r="H136" i="17053" s="1"/>
  <c r="K81" i="17057"/>
  <c r="L127" i="17054"/>
  <c r="I113" i="17030"/>
  <c r="I125" i="17030" s="1"/>
  <c r="I136" i="17030" s="1"/>
  <c r="I53" i="17062"/>
  <c r="H93" i="17052"/>
  <c r="I41" i="17052"/>
  <c r="G153" i="17056"/>
  <c r="C153" i="17059"/>
  <c r="E153" i="17059"/>
  <c r="I125" i="17028"/>
  <c r="I136" i="17028" s="1"/>
  <c r="F89" i="17058"/>
  <c r="M127" i="17051"/>
  <c r="G140" i="17030"/>
  <c r="B157" i="17030" s="1"/>
  <c r="E157" i="17030" s="1"/>
  <c r="K154" i="17028"/>
  <c r="L154" i="17028" s="1"/>
  <c r="P7" i="17062" s="1"/>
  <c r="E121" i="17056"/>
  <c r="E132" i="17056" s="1"/>
  <c r="E140" i="17056" s="1"/>
  <c r="B155" i="17056" s="1"/>
  <c r="E155" i="17056" s="1"/>
  <c r="H117" i="17028"/>
  <c r="D158" i="17028" s="1"/>
  <c r="D113" i="17058"/>
  <c r="E113" i="17058" s="1"/>
  <c r="F113" i="17058" s="1"/>
  <c r="C117" i="17058"/>
  <c r="D153" i="17058" s="1"/>
  <c r="C153" i="17055"/>
  <c r="E153" i="17055"/>
  <c r="K35" i="17049"/>
  <c r="K87" i="17049" s="1"/>
  <c r="C140" i="17058"/>
  <c r="B153" i="17058" s="1"/>
  <c r="H85" i="17059"/>
  <c r="J125" i="17028"/>
  <c r="J136" i="17028" s="1"/>
  <c r="K111" i="17028"/>
  <c r="K123" i="17028" s="1"/>
  <c r="K134" i="17028" s="1"/>
  <c r="F111" i="17058"/>
  <c r="L62" i="17054"/>
  <c r="K81" i="17050"/>
  <c r="K61" i="17057"/>
  <c r="J87" i="17057"/>
  <c r="G85" i="17059"/>
  <c r="M96" i="17057"/>
  <c r="J43" i="17050"/>
  <c r="J95" i="17050" s="1"/>
  <c r="M226" i="17048"/>
  <c r="J43" i="17049" s="1"/>
  <c r="J95" i="17049" s="1"/>
  <c r="N221" i="17048"/>
  <c r="J120" i="17028"/>
  <c r="J108" i="17028"/>
  <c r="M67" i="17051"/>
  <c r="G87" i="17055"/>
  <c r="G115" i="17055"/>
  <c r="M168" i="17054"/>
  <c r="M170" i="17054" s="1"/>
  <c r="M196" i="17054" s="1"/>
  <c r="M179" i="17054"/>
  <c r="J85" i="17050"/>
  <c r="F40" i="17055"/>
  <c r="J105" i="17054"/>
  <c r="I108" i="17050"/>
  <c r="I120" i="17050"/>
  <c r="G127" i="17052"/>
  <c r="G138" i="17052" s="1"/>
  <c r="G140" i="17052" s="1"/>
  <c r="B157" i="17052" s="1"/>
  <c r="H115" i="17052"/>
  <c r="I115" i="17052" s="1"/>
  <c r="I14" i="17059"/>
  <c r="I28" i="17059" s="1"/>
  <c r="I39" i="17059" s="1"/>
  <c r="I67" i="17059" s="1"/>
  <c r="I80" i="17059" s="1"/>
  <c r="I91" i="17059" s="1"/>
  <c r="J13" i="17059"/>
  <c r="E155" i="17053"/>
  <c r="C155" i="17053"/>
  <c r="L76" i="17057"/>
  <c r="K81" i="17030"/>
  <c r="K89" i="17030" s="1"/>
  <c r="K37" i="17030"/>
  <c r="L13" i="17052"/>
  <c r="K38" i="17052"/>
  <c r="K27" i="17052"/>
  <c r="K65" i="17052"/>
  <c r="K106" i="17052"/>
  <c r="K14" i="17052"/>
  <c r="K28" i="17052" s="1"/>
  <c r="K39" i="17052" s="1"/>
  <c r="K67" i="17052" s="1"/>
  <c r="K80" i="17052" s="1"/>
  <c r="K91" i="17052" s="1"/>
  <c r="F111" i="17055"/>
  <c r="L89" i="17057"/>
  <c r="H92" i="17030"/>
  <c r="K33" i="17050"/>
  <c r="D157" i="17050"/>
  <c r="B157" i="17050"/>
  <c r="H121" i="17030"/>
  <c r="H132" i="17030" s="1"/>
  <c r="H140" i="17030" s="1"/>
  <c r="B158" i="17030" s="1"/>
  <c r="P89" i="2"/>
  <c r="H85" i="17056"/>
  <c r="E40" i="17059"/>
  <c r="H109" i="17057"/>
  <c r="I104" i="17057"/>
  <c r="K194" i="17057"/>
  <c r="K180" i="17057"/>
  <c r="K182" i="17057" s="1"/>
  <c r="K205" i="17057" s="1"/>
  <c r="N161" i="17028"/>
  <c r="O13" i="17062"/>
  <c r="H59" i="17062"/>
  <c r="G117" i="17052"/>
  <c r="D157" i="17052" s="1"/>
  <c r="H111" i="17052"/>
  <c r="H123" i="17052" s="1"/>
  <c r="H134" i="17052" s="1"/>
  <c r="O69" i="2"/>
  <c r="K31" i="17049"/>
  <c r="Q107" i="17048"/>
  <c r="Q223" i="17048"/>
  <c r="Q224" i="17048"/>
  <c r="Q108" i="17048"/>
  <c r="Q106" i="17048"/>
  <c r="Q225" i="17048"/>
  <c r="Q222" i="17048"/>
  <c r="I93" i="17053"/>
  <c r="J41" i="17053"/>
  <c r="A161" i="17030"/>
  <c r="K131" i="17030"/>
  <c r="M161" i="17030" s="1"/>
  <c r="D125" i="17059"/>
  <c r="D136" i="17059" s="1"/>
  <c r="J87" i="17028"/>
  <c r="J89" i="17028" s="1"/>
  <c r="H226" i="17057"/>
  <c r="E43" i="17058" s="1"/>
  <c r="E95" i="17058" s="1"/>
  <c r="E43" i="17059"/>
  <c r="E95" i="17059" s="1"/>
  <c r="I221" i="17057"/>
  <c r="I92" i="17050"/>
  <c r="D123" i="17058"/>
  <c r="D134" i="17058" s="1"/>
  <c r="E123" i="17058"/>
  <c r="E134" i="17058" s="1"/>
  <c r="Q111" i="17059"/>
  <c r="P123" i="17059"/>
  <c r="P134" i="17059" s="1"/>
  <c r="H40" i="17028"/>
  <c r="L105" i="2"/>
  <c r="L109" i="2" s="1"/>
  <c r="O96" i="17051"/>
  <c r="J85" i="17049"/>
  <c r="H29" i="17056"/>
  <c r="J90" i="17054"/>
  <c r="G29" i="17056"/>
  <c r="J123" i="17028"/>
  <c r="J134" i="17028" s="1"/>
  <c r="J120" i="17052"/>
  <c r="J108" i="17052"/>
  <c r="L179" i="17057"/>
  <c r="L168" i="17057"/>
  <c r="L170" i="17057" s="1"/>
  <c r="L196" i="17057" s="1"/>
  <c r="R112" i="17056"/>
  <c r="Q124" i="17056"/>
  <c r="Q135" i="17056" s="1"/>
  <c r="K82" i="17057"/>
  <c r="K84" i="17057" s="1"/>
  <c r="K52" i="17057"/>
  <c r="K155" i="17049"/>
  <c r="L155" i="17049" s="1"/>
  <c r="O66" i="17048"/>
  <c r="P66" i="17048" s="1"/>
  <c r="M14" i="17030"/>
  <c r="M28" i="17030" s="1"/>
  <c r="M39" i="17030" s="1"/>
  <c r="M67" i="17030" s="1"/>
  <c r="M80" i="17030" s="1"/>
  <c r="M91" i="17030" s="1"/>
  <c r="N13" i="17030"/>
  <c r="K154" i="17050"/>
  <c r="L154" i="17050" s="1"/>
  <c r="K197" i="17054"/>
  <c r="K203" i="17054"/>
  <c r="K219" i="17054" s="1"/>
  <c r="K234" i="17054" s="1"/>
  <c r="P61" i="17048"/>
  <c r="F92" i="17053"/>
  <c r="F100" i="17053" s="1"/>
  <c r="F156" i="17053" s="1"/>
  <c r="F48" i="17053"/>
  <c r="E89" i="17059"/>
  <c r="J74" i="17057"/>
  <c r="K71" i="17057"/>
  <c r="L71" i="17057" s="1"/>
  <c r="J14" i="17058"/>
  <c r="J28" i="17058" s="1"/>
  <c r="J39" i="17058" s="1"/>
  <c r="J67" i="17058" s="1"/>
  <c r="J80" i="17058" s="1"/>
  <c r="J91" i="17058" s="1"/>
  <c r="J106" i="17058"/>
  <c r="J65" i="17058"/>
  <c r="K13" i="17058"/>
  <c r="J27" i="17058"/>
  <c r="J38" i="17058"/>
  <c r="I120" i="17058"/>
  <c r="I108" i="17058"/>
  <c r="N36" i="17057"/>
  <c r="N95" i="17057"/>
  <c r="N96" i="17057" s="1"/>
  <c r="O38" i="17057"/>
  <c r="N39" i="17057"/>
  <c r="N60" i="17057" s="1"/>
  <c r="N34" i="17057"/>
  <c r="N35" i="17057" s="1"/>
  <c r="N59" i="17057"/>
  <c r="N90" i="17048"/>
  <c r="D92" i="17059"/>
  <c r="D100" i="17059" s="1"/>
  <c r="F154" i="17059" s="1"/>
  <c r="D48" i="17059"/>
  <c r="I131" i="17049"/>
  <c r="M159" i="17049" s="1"/>
  <c r="A159" i="17049"/>
  <c r="M220" i="17054"/>
  <c r="M204" i="17054"/>
  <c r="M235" i="17054"/>
  <c r="M178" i="17054"/>
  <c r="M154" i="17054"/>
  <c r="M195" i="17054"/>
  <c r="M166" i="17054"/>
  <c r="J83" i="17049"/>
  <c r="N122" i="17051"/>
  <c r="N125" i="17051"/>
  <c r="N124" i="17051"/>
  <c r="N126" i="17051"/>
  <c r="O64" i="2"/>
  <c r="K106" i="17028"/>
  <c r="K27" i="17028"/>
  <c r="K14" i="17028"/>
  <c r="K28" i="17028" s="1"/>
  <c r="K39" i="17028" s="1"/>
  <c r="K67" i="17028" s="1"/>
  <c r="K80" i="17028" s="1"/>
  <c r="K91" i="17028" s="1"/>
  <c r="K38" i="17028"/>
  <c r="L13" i="17028"/>
  <c r="K65" i="17028"/>
  <c r="M52" i="17051"/>
  <c r="M82" i="17051"/>
  <c r="H35" i="17055"/>
  <c r="G87" i="17058"/>
  <c r="M126" i="17054"/>
  <c r="H31" i="17055"/>
  <c r="G31" i="17055"/>
  <c r="N111" i="17030"/>
  <c r="M123" i="17030"/>
  <c r="M134" i="17030" s="1"/>
  <c r="A157" i="17059"/>
  <c r="G131" i="17059"/>
  <c r="M157" i="17059" s="1"/>
  <c r="J120" i="17049"/>
  <c r="J108" i="17049"/>
  <c r="P122" i="17048"/>
  <c r="P110" i="17050"/>
  <c r="O122" i="17050"/>
  <c r="O133" i="17050" s="1"/>
  <c r="C154" i="17052"/>
  <c r="E154" i="17052"/>
  <c r="F40" i="17056"/>
  <c r="I109" i="17054"/>
  <c r="J104" i="17054"/>
  <c r="I123" i="17028"/>
  <c r="I134" i="17028" s="1"/>
  <c r="K206" i="17051"/>
  <c r="K207" i="17051" s="1"/>
  <c r="H42" i="17053" s="1"/>
  <c r="H94" i="17053" s="1"/>
  <c r="K198" i="17051"/>
  <c r="H42" i="17052" s="1"/>
  <c r="H94" i="17052" s="1"/>
  <c r="I131" i="17028"/>
  <c r="M159" i="17028" s="1"/>
  <c r="A159" i="17028"/>
  <c r="L81" i="17054"/>
  <c r="L194" i="17054"/>
  <c r="L180" i="17054"/>
  <c r="L182" i="17054" s="1"/>
  <c r="L205" i="17054" s="1"/>
  <c r="N168" i="17051"/>
  <c r="N170" i="17051" s="1"/>
  <c r="N196" i="17051" s="1"/>
  <c r="N179" i="17051"/>
  <c r="N112" i="17053"/>
  <c r="M124" i="17053"/>
  <c r="M135" i="17053" s="1"/>
  <c r="E155" i="17052"/>
  <c r="C155" i="17052"/>
  <c r="Q106" i="2"/>
  <c r="Q225" i="2"/>
  <c r="Q222" i="2"/>
  <c r="Q107" i="2"/>
  <c r="Q224" i="2"/>
  <c r="Q108" i="2"/>
  <c r="Q223" i="2"/>
  <c r="L61" i="17054"/>
  <c r="K87" i="17054"/>
  <c r="D89" i="17058"/>
  <c r="G48" i="17028"/>
  <c r="G92" i="17028"/>
  <c r="G100" i="17028" s="1"/>
  <c r="F157" i="17028" s="1"/>
  <c r="Q111" i="17053"/>
  <c r="P123" i="17053"/>
  <c r="P134" i="17053" s="1"/>
  <c r="I37" i="17030"/>
  <c r="I81" i="17030"/>
  <c r="I89" i="17030" s="1"/>
  <c r="I109" i="17030"/>
  <c r="J37" i="17050"/>
  <c r="J81" i="17050"/>
  <c r="G93" i="17059"/>
  <c r="H41" i="17059"/>
  <c r="Y110" i="17030"/>
  <c r="X122" i="17030"/>
  <c r="X133" i="17030" s="1"/>
  <c r="K62" i="17057"/>
  <c r="N96" i="17054"/>
  <c r="N103" i="17054"/>
  <c r="N112" i="17054"/>
  <c r="N121" i="17054" s="1"/>
  <c r="I226" i="17054"/>
  <c r="F43" i="17055" s="1"/>
  <c r="F95" i="17055" s="1"/>
  <c r="F43" i="17056"/>
  <c r="F95" i="17056" s="1"/>
  <c r="J221" i="17054"/>
  <c r="G40" i="17053"/>
  <c r="J109" i="17051"/>
  <c r="K104" i="17051"/>
  <c r="M106" i="17057"/>
  <c r="M223" i="17057"/>
  <c r="M97" i="17057"/>
  <c r="M123" i="17057" s="1"/>
  <c r="M225" i="17057"/>
  <c r="M108" i="17057"/>
  <c r="M107" i="17057"/>
  <c r="M224" i="17057"/>
  <c r="M222" i="17057"/>
  <c r="G85" i="17056"/>
  <c r="G113" i="17056"/>
  <c r="H113" i="17056" s="1"/>
  <c r="L197" i="17051"/>
  <c r="L203" i="17051"/>
  <c r="L219" i="17051" s="1"/>
  <c r="L234" i="17051" s="1"/>
  <c r="M194" i="17051"/>
  <c r="M180" i="17051"/>
  <c r="M182" i="17051" s="1"/>
  <c r="M205" i="17051" s="1"/>
  <c r="J197" i="17057"/>
  <c r="J203" i="17057"/>
  <c r="J219" i="17057" s="1"/>
  <c r="J234" i="17057" s="1"/>
  <c r="I108" i="17053"/>
  <c r="I120" i="17053"/>
  <c r="G85" i="17055"/>
  <c r="K27" i="17049"/>
  <c r="K14" i="17049"/>
  <c r="K28" i="17049" s="1"/>
  <c r="K39" i="17049" s="1"/>
  <c r="K67" i="17049" s="1"/>
  <c r="K80" i="17049" s="1"/>
  <c r="K91" i="17049" s="1"/>
  <c r="K65" i="17049"/>
  <c r="K106" i="17049"/>
  <c r="L13" i="17049"/>
  <c r="K38" i="17049"/>
  <c r="G81" i="17059"/>
  <c r="G37" i="17059"/>
  <c r="L87" i="17051"/>
  <c r="M61" i="17051"/>
  <c r="M124" i="17054"/>
  <c r="M122" i="17054"/>
  <c r="M123" i="17054"/>
  <c r="M125" i="17054"/>
  <c r="F92" i="17052"/>
  <c r="F100" i="17052" s="1"/>
  <c r="F156" i="17052" s="1"/>
  <c r="F48" i="17052"/>
  <c r="Q73" i="2"/>
  <c r="Q78" i="2"/>
  <c r="Q68" i="2"/>
  <c r="Q83" i="2"/>
  <c r="Q63" i="2"/>
  <c r="O112" i="17059"/>
  <c r="N124" i="17059"/>
  <c r="N135" i="17059" s="1"/>
  <c r="P89" i="17048"/>
  <c r="O223" i="17051"/>
  <c r="O108" i="17051"/>
  <c r="O225" i="17051"/>
  <c r="O106" i="17051"/>
  <c r="O97" i="17051"/>
  <c r="O224" i="17051"/>
  <c r="O222" i="17051"/>
  <c r="O107" i="17051"/>
  <c r="P59" i="17051"/>
  <c r="Q38" i="17051"/>
  <c r="P39" i="17051"/>
  <c r="P60" i="17051" s="1"/>
  <c r="P34" i="17051"/>
  <c r="P35" i="17051" s="1"/>
  <c r="P36" i="17051"/>
  <c r="P95" i="17051"/>
  <c r="P96" i="17051" s="1"/>
  <c r="I85" i="17049"/>
  <c r="I113" i="17049"/>
  <c r="J113" i="17049" s="1"/>
  <c r="J81" i="17030"/>
  <c r="J89" i="17030" s="1"/>
  <c r="J37" i="17030"/>
  <c r="F81" i="17059"/>
  <c r="F89" i="17059" s="1"/>
  <c r="F109" i="17059"/>
  <c r="G109" i="17059" s="1"/>
  <c r="F37" i="17059"/>
  <c r="L72" i="17054"/>
  <c r="L52" i="17054"/>
  <c r="L82" i="17054"/>
  <c r="L84" i="17054" s="1"/>
  <c r="I35" i="17055" s="1"/>
  <c r="M42" i="17054"/>
  <c r="M62" i="17054" s="1"/>
  <c r="M44" i="17054"/>
  <c r="M67" i="17054" s="1"/>
  <c r="M69" i="17054" s="1"/>
  <c r="M50" i="17054"/>
  <c r="M46" i="17054"/>
  <c r="M72" i="17054" s="1"/>
  <c r="M74" i="17054" s="1"/>
  <c r="M48" i="17054"/>
  <c r="M77" i="17054" s="1"/>
  <c r="M79" i="17054" s="1"/>
  <c r="N108" i="17054"/>
  <c r="N106" i="17054"/>
  <c r="N107" i="17054"/>
  <c r="N223" i="17054"/>
  <c r="N97" i="17054"/>
  <c r="N123" i="17054" s="1"/>
  <c r="N224" i="17054"/>
  <c r="N225" i="17054"/>
  <c r="N222" i="17054"/>
  <c r="O95" i="17054"/>
  <c r="O96" i="17054" s="1"/>
  <c r="P38" i="17054"/>
  <c r="O39" i="17054"/>
  <c r="O60" i="17054" s="1"/>
  <c r="O34" i="17054"/>
  <c r="O35" i="17054" s="1"/>
  <c r="O59" i="17054"/>
  <c r="O36" i="17054"/>
  <c r="N166" i="17051"/>
  <c r="N195" i="17051"/>
  <c r="N220" i="17051"/>
  <c r="N235" i="17051"/>
  <c r="N154" i="17051"/>
  <c r="N204" i="17051"/>
  <c r="N178" i="17051"/>
  <c r="T110" i="17056"/>
  <c r="S122" i="17056"/>
  <c r="S133" i="17056" s="1"/>
  <c r="M78" i="17057"/>
  <c r="M155" i="17057"/>
  <c r="M167" i="17057"/>
  <c r="M83" i="17057"/>
  <c r="M68" i="17057"/>
  <c r="M73" i="17057"/>
  <c r="M63" i="17057"/>
  <c r="M102" i="17057"/>
  <c r="L154" i="17057"/>
  <c r="L195" i="17057"/>
  <c r="L178" i="17057"/>
  <c r="L166" i="17057"/>
  <c r="L204" i="17057"/>
  <c r="L220" i="17057"/>
  <c r="L235" i="17057"/>
  <c r="H31" i="17058"/>
  <c r="G31" i="17058"/>
  <c r="I83" i="17049"/>
  <c r="G154" i="17053"/>
  <c r="M62" i="17051"/>
  <c r="M77" i="17051"/>
  <c r="M79" i="17051" s="1"/>
  <c r="I206" i="17057"/>
  <c r="I207" i="17057" s="1"/>
  <c r="F42" i="17059" s="1"/>
  <c r="F94" i="17059" s="1"/>
  <c r="I198" i="17057"/>
  <c r="F42" i="17058" s="1"/>
  <c r="F94" i="17058" s="1"/>
  <c r="E40" i="17058"/>
  <c r="I105" i="17057"/>
  <c r="H85" i="17055"/>
  <c r="M89" i="17054"/>
  <c r="O44" i="17051"/>
  <c r="O67" i="17051" s="1"/>
  <c r="O69" i="17051" s="1"/>
  <c r="O42" i="17051"/>
  <c r="O62" i="17051" s="1"/>
  <c r="O64" i="17051" s="1"/>
  <c r="O48" i="17051"/>
  <c r="O77" i="17051" s="1"/>
  <c r="O79" i="17051" s="1"/>
  <c r="O46" i="17051"/>
  <c r="O72" i="17051" s="1"/>
  <c r="O74" i="17051" s="1"/>
  <c r="O50" i="17051"/>
  <c r="F117" i="17053"/>
  <c r="D156" i="17053" s="1"/>
  <c r="F121" i="17053"/>
  <c r="F132" i="17053" s="1"/>
  <c r="F140" i="17053" s="1"/>
  <c r="B156" i="17053" s="1"/>
  <c r="E92" i="17055"/>
  <c r="E100" i="17055" s="1"/>
  <c r="F155" i="17055" s="1"/>
  <c r="E48" i="17055"/>
  <c r="A158" i="17053"/>
  <c r="H131" i="17053"/>
  <c r="M158" i="17053" s="1"/>
  <c r="A158" i="17058"/>
  <c r="H131" i="17058"/>
  <c r="M158" i="17058" s="1"/>
  <c r="I89" i="17028"/>
  <c r="J93" i="17030"/>
  <c r="K41" i="17030"/>
  <c r="L67" i="17054"/>
  <c r="L69" i="17054" s="1"/>
  <c r="N48" i="17054"/>
  <c r="N77" i="17054" s="1"/>
  <c r="N79" i="17054" s="1"/>
  <c r="N46" i="17054"/>
  <c r="N72" i="17054" s="1"/>
  <c r="N74" i="17054" s="1"/>
  <c r="N44" i="17054"/>
  <c r="N67" i="17054" s="1"/>
  <c r="N69" i="17054" s="1"/>
  <c r="N50" i="17054"/>
  <c r="N42" i="17054"/>
  <c r="N62" i="17054" s="1"/>
  <c r="N64" i="17054" s="1"/>
  <c r="I40" i="17030"/>
  <c r="M104" i="2"/>
  <c r="K33" i="17049"/>
  <c r="D117" i="17059"/>
  <c r="D154" i="17059" s="1"/>
  <c r="E121" i="17059"/>
  <c r="E132" i="17059" s="1"/>
  <c r="D121" i="17059"/>
  <c r="D132" i="17059" s="1"/>
  <c r="J88" i="17057"/>
  <c r="N73" i="17054"/>
  <c r="N78" i="17054"/>
  <c r="N63" i="17054"/>
  <c r="N102" i="17054"/>
  <c r="N167" i="17054"/>
  <c r="N68" i="17054"/>
  <c r="N83" i="17054"/>
  <c r="N155" i="17054"/>
  <c r="L120" i="17030"/>
  <c r="L108" i="17030"/>
  <c r="O71" i="17048"/>
  <c r="G109" i="17053"/>
  <c r="G93" i="17058"/>
  <c r="H41" i="17058"/>
  <c r="I85" i="17053"/>
  <c r="I113" i="17053"/>
  <c r="I125" i="17053" s="1"/>
  <c r="I136" i="17053" s="1"/>
  <c r="J206" i="17054"/>
  <c r="J207" i="17054" s="1"/>
  <c r="G42" i="17056" s="1"/>
  <c r="G94" i="17056" s="1"/>
  <c r="J198" i="17054"/>
  <c r="G42" i="17055" s="1"/>
  <c r="G94" i="17055" s="1"/>
  <c r="L48" i="17057"/>
  <c r="L77" i="17057" s="1"/>
  <c r="L79" i="17057" s="1"/>
  <c r="I33" i="17059" s="1"/>
  <c r="L44" i="17057"/>
  <c r="L46" i="17057"/>
  <c r="L50" i="17057"/>
  <c r="L42" i="17057"/>
  <c r="L62" i="17057" s="1"/>
  <c r="G125" i="17053"/>
  <c r="G136" i="17053" s="1"/>
  <c r="M76" i="17054"/>
  <c r="I125" i="17052"/>
  <c r="I136" i="17052" s="1"/>
  <c r="F109" i="17056"/>
  <c r="F121" i="17056" s="1"/>
  <c r="F132" i="17056" s="1"/>
  <c r="F140" i="17056" s="1"/>
  <c r="B156" i="17056" s="1"/>
  <c r="O76" i="17048"/>
  <c r="I115" i="17028"/>
  <c r="I127" i="17028" s="1"/>
  <c r="I138" i="17028" s="1"/>
  <c r="I33" i="17056"/>
  <c r="M35" i="17057"/>
  <c r="M103" i="17057"/>
  <c r="M112" i="17057"/>
  <c r="M121" i="17057" s="1"/>
  <c r="N88" i="17048"/>
  <c r="O82" i="2"/>
  <c r="O84" i="2" s="1"/>
  <c r="E156" i="17050"/>
  <c r="C156" i="17050"/>
  <c r="J93" i="17028"/>
  <c r="K41" i="17028"/>
  <c r="M72" i="17051"/>
  <c r="L155" i="17030"/>
  <c r="L156" i="17030" s="1"/>
  <c r="K127" i="17057"/>
  <c r="K90" i="17054"/>
  <c r="J14" i="17053"/>
  <c r="J28" i="17053" s="1"/>
  <c r="J39" i="17053" s="1"/>
  <c r="J67" i="17053" s="1"/>
  <c r="J80" i="17053" s="1"/>
  <c r="J91" i="17053" s="1"/>
  <c r="K13" i="17053"/>
  <c r="Q78" i="17048"/>
  <c r="Q83" i="17048"/>
  <c r="Q73" i="17048"/>
  <c r="Q68" i="17048"/>
  <c r="Q63" i="17048"/>
  <c r="I83" i="17052"/>
  <c r="I89" i="17052" s="1"/>
  <c r="I37" i="17052"/>
  <c r="D140" i="17056"/>
  <c r="B154" i="17056" s="1"/>
  <c r="N42" i="17051"/>
  <c r="N62" i="17051" s="1"/>
  <c r="N50" i="17051"/>
  <c r="N44" i="17051"/>
  <c r="N67" i="17051" s="1"/>
  <c r="N69" i="17051" s="1"/>
  <c r="N46" i="17051"/>
  <c r="N72" i="17051" s="1"/>
  <c r="N74" i="17051" s="1"/>
  <c r="N48" i="17051"/>
  <c r="N77" i="17051" s="1"/>
  <c r="N79" i="17051" s="1"/>
  <c r="N61" i="2"/>
  <c r="M87" i="2"/>
  <c r="R110" i="17059"/>
  <c r="Q122" i="17059"/>
  <c r="Q133" i="17059" s="1"/>
  <c r="I85" i="17050"/>
  <c r="I113" i="17050"/>
  <c r="J113" i="17050" s="1"/>
  <c r="E48" i="17056"/>
  <c r="E92" i="17056"/>
  <c r="E100" i="17056" s="1"/>
  <c r="F155" i="17056" s="1"/>
  <c r="S112" i="17050"/>
  <c r="R124" i="17050"/>
  <c r="R135" i="17050" s="1"/>
  <c r="I131" i="17052"/>
  <c r="M159" i="17052" s="1"/>
  <c r="A159" i="17052"/>
  <c r="K13" i="17050"/>
  <c r="J14" i="17050"/>
  <c r="J28" i="17050" s="1"/>
  <c r="J39" i="17050" s="1"/>
  <c r="J67" i="17050" s="1"/>
  <c r="J80" i="17050" s="1"/>
  <c r="J91" i="17050" s="1"/>
  <c r="G43" i="17053"/>
  <c r="G95" i="17053" s="1"/>
  <c r="J226" i="17051"/>
  <c r="G43" i="17052" s="1"/>
  <c r="G95" i="17052" s="1"/>
  <c r="K221" i="17051"/>
  <c r="L122" i="17057"/>
  <c r="L123" i="17057"/>
  <c r="L124" i="17057"/>
  <c r="L125" i="17057"/>
  <c r="L90" i="17051"/>
  <c r="I29" i="17053"/>
  <c r="H120" i="17059"/>
  <c r="H108" i="17059"/>
  <c r="G57" i="17062"/>
  <c r="N89" i="17051"/>
  <c r="E113" i="17059"/>
  <c r="F113" i="17059" s="1"/>
  <c r="G113" i="17059" s="1"/>
  <c r="H113" i="17059" s="1"/>
  <c r="G40" i="17052"/>
  <c r="K105" i="17051"/>
  <c r="J40" i="17050"/>
  <c r="N104" i="17048"/>
  <c r="H131" i="17050"/>
  <c r="M158" i="17050" s="1"/>
  <c r="A158" i="17050"/>
  <c r="I43" i="17030"/>
  <c r="I95" i="17030" s="1"/>
  <c r="L226" i="2"/>
  <c r="I43" i="17028" s="1"/>
  <c r="I95" i="17028" s="1"/>
  <c r="M221" i="2"/>
  <c r="I54" i="17062"/>
  <c r="K66" i="17057"/>
  <c r="L66" i="17057" s="1"/>
  <c r="O78" i="17051"/>
  <c r="O102" i="17051"/>
  <c r="O83" i="17051"/>
  <c r="O68" i="17051"/>
  <c r="O167" i="17051"/>
  <c r="O73" i="17051"/>
  <c r="O155" i="17051"/>
  <c r="O63" i="17051"/>
  <c r="O103" i="17051"/>
  <c r="O112" i="17051"/>
  <c r="O121" i="17051" s="1"/>
  <c r="G140" i="17028"/>
  <c r="B157" i="17028" s="1"/>
  <c r="H123" i="17028"/>
  <c r="H134" i="17028" s="1"/>
  <c r="H140" i="17028" s="1"/>
  <c r="B158" i="17028" s="1"/>
  <c r="O116" i="17053" l="1"/>
  <c r="N128" i="17053"/>
  <c r="N139" i="17053" s="1"/>
  <c r="R112" i="17058"/>
  <c r="Q124" i="17058"/>
  <c r="Q135" i="17058" s="1"/>
  <c r="S114" i="17052"/>
  <c r="R126" i="17052"/>
  <c r="R137" i="17052" s="1"/>
  <c r="Q115" i="17053"/>
  <c r="P127" i="17053"/>
  <c r="P138" i="17053" s="1"/>
  <c r="E156" i="17049"/>
  <c r="R109" i="17052"/>
  <c r="Q121" i="17052"/>
  <c r="Q132" i="17052" s="1"/>
  <c r="R109" i="17049"/>
  <c r="Q121" i="17049"/>
  <c r="Q132" i="17049" s="1"/>
  <c r="O109" i="17058"/>
  <c r="N121" i="17058"/>
  <c r="N132" i="17058" s="1"/>
  <c r="Q115" i="17056"/>
  <c r="P127" i="17056"/>
  <c r="P138" i="17056" s="1"/>
  <c r="O115" i="17059"/>
  <c r="N127" i="17059"/>
  <c r="N138" i="17059" s="1"/>
  <c r="R114" i="17059"/>
  <c r="Q126" i="17059"/>
  <c r="Q137" i="17059" s="1"/>
  <c r="U114" i="17028"/>
  <c r="T126" i="17028"/>
  <c r="T137" i="17028" s="1"/>
  <c r="P110" i="17058"/>
  <c r="O122" i="17058"/>
  <c r="O133" i="17058" s="1"/>
  <c r="S110" i="17049"/>
  <c r="R122" i="17049"/>
  <c r="R133" i="17049" s="1"/>
  <c r="S116" i="17055"/>
  <c r="R128" i="17055"/>
  <c r="R139" i="17055" s="1"/>
  <c r="P76" i="17048"/>
  <c r="O110" i="17055"/>
  <c r="N122" i="17055"/>
  <c r="N133" i="17055" s="1"/>
  <c r="P126" i="17048"/>
  <c r="S109" i="17028"/>
  <c r="R121" i="17028"/>
  <c r="R132" i="17028" s="1"/>
  <c r="O114" i="17058"/>
  <c r="N126" i="17058"/>
  <c r="N137" i="17058" s="1"/>
  <c r="H123" i="17049"/>
  <c r="H134" i="17049" s="1"/>
  <c r="I37" i="17050"/>
  <c r="I109" i="17050"/>
  <c r="J109" i="17050" s="1"/>
  <c r="K109" i="17050" s="1"/>
  <c r="K121" i="17050" s="1"/>
  <c r="K132" i="17050" s="1"/>
  <c r="O127" i="2"/>
  <c r="J93" i="17050"/>
  <c r="K41" i="17050"/>
  <c r="I111" i="17049"/>
  <c r="I123" i="17049" s="1"/>
  <c r="I134" i="17049" s="1"/>
  <c r="P44" i="17048"/>
  <c r="P67" i="17048" s="1"/>
  <c r="P69" i="17048" s="1"/>
  <c r="M31" i="17049" s="1"/>
  <c r="P46" i="17048"/>
  <c r="P72" i="17048" s="1"/>
  <c r="P74" i="17048" s="1"/>
  <c r="M33" i="17049" s="1"/>
  <c r="P50" i="17048"/>
  <c r="P82" i="17048" s="1"/>
  <c r="P84" i="17048" s="1"/>
  <c r="P42" i="17048"/>
  <c r="P62" i="17048" s="1"/>
  <c r="P64" i="17048" s="1"/>
  <c r="P48" i="17048"/>
  <c r="O179" i="17048"/>
  <c r="O168" i="17048"/>
  <c r="O170" i="17048" s="1"/>
  <c r="O196" i="17048" s="1"/>
  <c r="J35" i="17049"/>
  <c r="I35" i="17049"/>
  <c r="P103" i="17048"/>
  <c r="P112" i="17048"/>
  <c r="P121" i="17048" s="1"/>
  <c r="L90" i="17048"/>
  <c r="P124" i="2"/>
  <c r="O52" i="2"/>
  <c r="P125" i="17048"/>
  <c r="H100" i="17030"/>
  <c r="F158" i="17030" s="1"/>
  <c r="M197" i="17048"/>
  <c r="M203" i="17048"/>
  <c r="M219" i="17048" s="1"/>
  <c r="M234" i="17048" s="1"/>
  <c r="P167" i="17048"/>
  <c r="P155" i="17048"/>
  <c r="P102" i="17048"/>
  <c r="P124" i="17048"/>
  <c r="M87" i="17048"/>
  <c r="N81" i="17048"/>
  <c r="O220" i="17048"/>
  <c r="O178" i="17048"/>
  <c r="O204" i="17048"/>
  <c r="O154" i="17048"/>
  <c r="O166" i="17048"/>
  <c r="O195" i="17048"/>
  <c r="O235" i="17048"/>
  <c r="N194" i="17048"/>
  <c r="N180" i="17048"/>
  <c r="N182" i="17048" s="1"/>
  <c r="N205" i="17048" s="1"/>
  <c r="H140" i="17049"/>
  <c r="B158" i="17049" s="1"/>
  <c r="E158" i="17049" s="1"/>
  <c r="P123" i="17048"/>
  <c r="P71" i="17048"/>
  <c r="Q71" i="17048" s="1"/>
  <c r="H48" i="17030"/>
  <c r="K113" i="17028"/>
  <c r="K125" i="17028" s="1"/>
  <c r="K136" i="17028" s="1"/>
  <c r="L206" i="17048"/>
  <c r="L207" i="17048" s="1"/>
  <c r="I42" i="17050" s="1"/>
  <c r="L198" i="17048"/>
  <c r="I42" i="17049" s="1"/>
  <c r="I94" i="17049" s="1"/>
  <c r="Q34" i="17048"/>
  <c r="Q35" i="17048" s="1"/>
  <c r="Q59" i="17048"/>
  <c r="Q95" i="17048"/>
  <c r="Q96" i="17048" s="1"/>
  <c r="Q123" i="17048" s="1"/>
  <c r="Q39" i="17048"/>
  <c r="Q60" i="17048" s="1"/>
  <c r="R38" i="17048"/>
  <c r="Q36" i="17048"/>
  <c r="Q97" i="17048" s="1"/>
  <c r="H94" i="17050"/>
  <c r="H100" i="17050" s="1"/>
  <c r="F158" i="17050" s="1"/>
  <c r="H48" i="17050"/>
  <c r="O82" i="17048"/>
  <c r="O84" i="17048" s="1"/>
  <c r="L35" i="17049" s="1"/>
  <c r="L87" i="17049" s="1"/>
  <c r="O52" i="17048"/>
  <c r="P44" i="2"/>
  <c r="P67" i="2" s="1"/>
  <c r="P69" i="2" s="1"/>
  <c r="P48" i="2"/>
  <c r="P77" i="2" s="1"/>
  <c r="P79" i="2" s="1"/>
  <c r="M33" i="17030" s="1"/>
  <c r="P50" i="2"/>
  <c r="P82" i="2" s="1"/>
  <c r="P84" i="2" s="1"/>
  <c r="P42" i="2"/>
  <c r="P62" i="2" s="1"/>
  <c r="P46" i="2"/>
  <c r="P72" i="2" s="1"/>
  <c r="P74" i="2" s="1"/>
  <c r="L206" i="2"/>
  <c r="L207" i="2" s="1"/>
  <c r="I42" i="17030" s="1"/>
  <c r="I94" i="17030" s="1"/>
  <c r="L198" i="2"/>
  <c r="I42" i="17028" s="1"/>
  <c r="I94" i="17028" s="1"/>
  <c r="X110" i="17053"/>
  <c r="W122" i="17053"/>
  <c r="W133" i="17053" s="1"/>
  <c r="P103" i="2"/>
  <c r="P112" i="2"/>
  <c r="P121" i="2" s="1"/>
  <c r="R38" i="2"/>
  <c r="Q95" i="2"/>
  <c r="Q96" i="2" s="1"/>
  <c r="Q36" i="2"/>
  <c r="Q97" i="2" s="1"/>
  <c r="Q124" i="2" s="1"/>
  <c r="Q34" i="2"/>
  <c r="Q35" i="2" s="1"/>
  <c r="Q59" i="2"/>
  <c r="Q39" i="2"/>
  <c r="Q60" i="2" s="1"/>
  <c r="M203" i="2"/>
  <c r="M219" i="2" s="1"/>
  <c r="M234" i="2" s="1"/>
  <c r="M197" i="2"/>
  <c r="N84" i="2"/>
  <c r="L35" i="17028" s="1"/>
  <c r="N88" i="2"/>
  <c r="P123" i="2"/>
  <c r="P127" i="2" s="1"/>
  <c r="I131" i="17056"/>
  <c r="M159" i="17056" s="1"/>
  <c r="A159" i="17056"/>
  <c r="O168" i="2"/>
  <c r="O170" i="2" s="1"/>
  <c r="O196" i="2" s="1"/>
  <c r="O179" i="2"/>
  <c r="N180" i="2"/>
  <c r="N182" i="2" s="1"/>
  <c r="N205" i="2" s="1"/>
  <c r="N194" i="2"/>
  <c r="L108" i="17055"/>
  <c r="L120" i="17055"/>
  <c r="O154" i="2"/>
  <c r="O195" i="2"/>
  <c r="O235" i="2"/>
  <c r="O220" i="2"/>
  <c r="O166" i="2"/>
  <c r="O178" i="2"/>
  <c r="O204" i="2"/>
  <c r="K131" i="17055"/>
  <c r="M161" i="17055" s="1"/>
  <c r="A161" i="17055"/>
  <c r="M65" i="17055"/>
  <c r="M38" i="17055"/>
  <c r="M14" i="17055"/>
  <c r="M28" i="17055" s="1"/>
  <c r="M39" i="17055" s="1"/>
  <c r="M67" i="17055" s="1"/>
  <c r="M80" i="17055" s="1"/>
  <c r="M91" i="17055" s="1"/>
  <c r="M106" i="17055"/>
  <c r="M27" i="17055"/>
  <c r="N13" i="17055"/>
  <c r="P102" i="2"/>
  <c r="P155" i="2"/>
  <c r="P167" i="2"/>
  <c r="L13" i="17056"/>
  <c r="K14" i="17056"/>
  <c r="K28" i="17056" s="1"/>
  <c r="K39" i="17056" s="1"/>
  <c r="K67" i="17056" s="1"/>
  <c r="K80" i="17056" s="1"/>
  <c r="K91" i="17056" s="1"/>
  <c r="P125" i="2"/>
  <c r="P126" i="2"/>
  <c r="O81" i="2"/>
  <c r="P81" i="2" s="1"/>
  <c r="J120" i="17056"/>
  <c r="J108" i="17056"/>
  <c r="M124" i="17057"/>
  <c r="E127" i="17058"/>
  <c r="E138" i="17058" s="1"/>
  <c r="I41" i="17056"/>
  <c r="I93" i="17056" s="1"/>
  <c r="E157" i="17049"/>
  <c r="G157" i="17049" s="1"/>
  <c r="K93" i="17049"/>
  <c r="L41" i="17049"/>
  <c r="E156" i="17052"/>
  <c r="G156" i="17052" s="1"/>
  <c r="D127" i="17058"/>
  <c r="D138" i="17058" s="1"/>
  <c r="E117" i="17055"/>
  <c r="D155" i="17055" s="1"/>
  <c r="I40" i="17049"/>
  <c r="M105" i="17048"/>
  <c r="L109" i="17048"/>
  <c r="F127" i="17058"/>
  <c r="F138" i="17058" s="1"/>
  <c r="H92" i="17049"/>
  <c r="H100" i="17049" s="1"/>
  <c r="F158" i="17049" s="1"/>
  <c r="H48" i="17049"/>
  <c r="N76" i="17051"/>
  <c r="O76" i="17051" s="1"/>
  <c r="P76" i="17051" s="1"/>
  <c r="J113" i="17030"/>
  <c r="J125" i="17030" s="1"/>
  <c r="J136" i="17030" s="1"/>
  <c r="G89" i="17059"/>
  <c r="J89" i="17050"/>
  <c r="G125" i="17055"/>
  <c r="G136" i="17055" s="1"/>
  <c r="C155" i="17056"/>
  <c r="G155" i="17056" s="1"/>
  <c r="K155" i="17056" s="1"/>
  <c r="L155" i="17050"/>
  <c r="Q8" i="17062" s="1"/>
  <c r="J54" i="17062"/>
  <c r="F125" i="17055"/>
  <c r="F136" i="17055" s="1"/>
  <c r="I117" i="17030"/>
  <c r="D159" i="17030" s="1"/>
  <c r="E125" i="17055"/>
  <c r="E136" i="17055" s="1"/>
  <c r="E140" i="17055" s="1"/>
  <c r="B155" i="17055" s="1"/>
  <c r="C155" i="17055" s="1"/>
  <c r="F121" i="17059"/>
  <c r="F132" i="17059" s="1"/>
  <c r="D48" i="17058"/>
  <c r="K156" i="17028"/>
  <c r="D100" i="17058"/>
  <c r="F154" i="17058" s="1"/>
  <c r="I93" i="17055"/>
  <c r="J41" i="17055"/>
  <c r="Q7" i="17062"/>
  <c r="R7" i="17062" s="1"/>
  <c r="C157" i="17030"/>
  <c r="G157" i="17030" s="1"/>
  <c r="K157" i="17030" s="1"/>
  <c r="L157" i="17030" s="1"/>
  <c r="G154" i="17052"/>
  <c r="D125" i="17058"/>
  <c r="D136" i="17058" s="1"/>
  <c r="G153" i="17059"/>
  <c r="K153" i="17059" s="1"/>
  <c r="L153" i="17059" s="1"/>
  <c r="K33" i="17056"/>
  <c r="K85" i="17056" s="1"/>
  <c r="J115" i="17028"/>
  <c r="F117" i="17058"/>
  <c r="D156" i="17058" s="1"/>
  <c r="L155" i="17028"/>
  <c r="P8" i="17062" s="1"/>
  <c r="G155" i="17052"/>
  <c r="K155" i="17052" s="1"/>
  <c r="D117" i="17058"/>
  <c r="D154" i="17058" s="1"/>
  <c r="F125" i="17059"/>
  <c r="F136" i="17059" s="1"/>
  <c r="K153" i="17056"/>
  <c r="L153" i="17056" s="1"/>
  <c r="I117" i="17028"/>
  <c r="D159" i="17028" s="1"/>
  <c r="G155" i="17053"/>
  <c r="K155" i="17053" s="1"/>
  <c r="E117" i="17059"/>
  <c r="D155" i="17059" s="1"/>
  <c r="I93" i="17052"/>
  <c r="J41" i="17052"/>
  <c r="N89" i="17054"/>
  <c r="G153" i="17055"/>
  <c r="K153" i="17055" s="1"/>
  <c r="L153" i="17055" s="1"/>
  <c r="E125" i="17059"/>
  <c r="E136" i="17059" s="1"/>
  <c r="E140" i="17059" s="1"/>
  <c r="B155" i="17059" s="1"/>
  <c r="H127" i="17052"/>
  <c r="H138" i="17052" s="1"/>
  <c r="H140" i="17052" s="1"/>
  <c r="B158" i="17052" s="1"/>
  <c r="C158" i="17052" s="1"/>
  <c r="E153" i="17058"/>
  <c r="C153" i="17058"/>
  <c r="C158" i="17028"/>
  <c r="E158" i="17028"/>
  <c r="G117" i="17059"/>
  <c r="D157" i="17059" s="1"/>
  <c r="G121" i="17059"/>
  <c r="G132" i="17059" s="1"/>
  <c r="I85" i="17059"/>
  <c r="I113" i="17059"/>
  <c r="G48" i="17052"/>
  <c r="G92" i="17052"/>
  <c r="G100" i="17052" s="1"/>
  <c r="F157" i="17052" s="1"/>
  <c r="L33" i="17052"/>
  <c r="L64" i="17057"/>
  <c r="O82" i="17051"/>
  <c r="O84" i="17051" s="1"/>
  <c r="O90" i="17051" s="1"/>
  <c r="O52" i="17051"/>
  <c r="P59" i="17054"/>
  <c r="P34" i="17054"/>
  <c r="P35" i="17054" s="1"/>
  <c r="P39" i="17054"/>
  <c r="P60" i="17054" s="1"/>
  <c r="P95" i="17054"/>
  <c r="P96" i="17054" s="1"/>
  <c r="Q38" i="17054"/>
  <c r="P36" i="17054"/>
  <c r="P112" i="17059"/>
  <c r="O124" i="17059"/>
  <c r="O135" i="17059" s="1"/>
  <c r="J206" i="17057"/>
  <c r="J207" i="17057" s="1"/>
  <c r="G42" i="17059" s="1"/>
  <c r="G94" i="17059" s="1"/>
  <c r="J198" i="17057"/>
  <c r="G42" i="17058" s="1"/>
  <c r="G94" i="17058" s="1"/>
  <c r="N204" i="17054"/>
  <c r="N220" i="17054"/>
  <c r="N166" i="17054"/>
  <c r="N235" i="17054"/>
  <c r="N195" i="17054"/>
  <c r="N154" i="17054"/>
  <c r="N178" i="17054"/>
  <c r="K88" i="17057"/>
  <c r="K64" i="17057"/>
  <c r="Q110" i="17050"/>
  <c r="P122" i="17050"/>
  <c r="P133" i="17050" s="1"/>
  <c r="N42" i="17057"/>
  <c r="N62" i="17057" s="1"/>
  <c r="N50" i="17057"/>
  <c r="N48" i="17057"/>
  <c r="N77" i="17057" s="1"/>
  <c r="N79" i="17057" s="1"/>
  <c r="N46" i="17057"/>
  <c r="N72" i="17057" s="1"/>
  <c r="N74" i="17057" s="1"/>
  <c r="N44" i="17057"/>
  <c r="N67" i="17057" s="1"/>
  <c r="N69" i="17057" s="1"/>
  <c r="N97" i="17057"/>
  <c r="N124" i="17057" s="1"/>
  <c r="N106" i="17057"/>
  <c r="N225" i="17057"/>
  <c r="N222" i="17057"/>
  <c r="N223" i="17057"/>
  <c r="N224" i="17057"/>
  <c r="N107" i="17057"/>
  <c r="N108" i="17057"/>
  <c r="H33" i="17058"/>
  <c r="G33" i="17058"/>
  <c r="K206" i="17054"/>
  <c r="K207" i="17054" s="1"/>
  <c r="H42" i="17056" s="1"/>
  <c r="H94" i="17056" s="1"/>
  <c r="K198" i="17054"/>
  <c r="H42" i="17055" s="1"/>
  <c r="H94" i="17055" s="1"/>
  <c r="I87" i="17055"/>
  <c r="G37" i="17056"/>
  <c r="G81" i="17056"/>
  <c r="G89" i="17056" s="1"/>
  <c r="G109" i="17056"/>
  <c r="H109" i="17056" s="1"/>
  <c r="H117" i="17056" s="1"/>
  <c r="D158" i="17056" s="1"/>
  <c r="Q126" i="17048"/>
  <c r="Q122" i="17048"/>
  <c r="Q124" i="17048"/>
  <c r="H117" i="17052"/>
  <c r="D158" i="17052" s="1"/>
  <c r="P77" i="17048"/>
  <c r="P79" i="17048" s="1"/>
  <c r="C158" i="17030"/>
  <c r="E158" i="17030"/>
  <c r="K13" i="17059"/>
  <c r="J14" i="17059"/>
  <c r="J28" i="17059" s="1"/>
  <c r="J39" i="17059" s="1"/>
  <c r="J67" i="17059" s="1"/>
  <c r="J80" i="17059" s="1"/>
  <c r="J91" i="17059" s="1"/>
  <c r="F48" i="17055"/>
  <c r="F92" i="17055"/>
  <c r="F100" i="17055" s="1"/>
  <c r="F156" i="17055" s="1"/>
  <c r="M180" i="17054"/>
  <c r="M182" i="17054" s="1"/>
  <c r="M205" i="17054" s="1"/>
  <c r="M194" i="17054"/>
  <c r="A158" i="17059"/>
  <c r="H131" i="17059"/>
  <c r="M158" i="17059" s="1"/>
  <c r="L31" i="17052"/>
  <c r="J120" i="17053"/>
  <c r="J108" i="17053"/>
  <c r="I85" i="17056"/>
  <c r="I113" i="17056"/>
  <c r="L131" i="17030"/>
  <c r="M162" i="17030" s="1"/>
  <c r="A162" i="17030"/>
  <c r="I92" i="17030"/>
  <c r="K154" i="17053"/>
  <c r="L154" i="17053" s="1"/>
  <c r="R38" i="17051"/>
  <c r="Q39" i="17051"/>
  <c r="Q60" i="17051" s="1"/>
  <c r="Q59" i="17051"/>
  <c r="Q34" i="17051"/>
  <c r="Q35" i="17051" s="1"/>
  <c r="Q36" i="17051"/>
  <c r="Q95" i="17051"/>
  <c r="Q96" i="17051" s="1"/>
  <c r="M197" i="17051"/>
  <c r="M203" i="17051"/>
  <c r="M219" i="17051" s="1"/>
  <c r="M234" i="17051" s="1"/>
  <c r="L203" i="17054"/>
  <c r="L219" i="17054" s="1"/>
  <c r="L234" i="17054" s="1"/>
  <c r="L197" i="17054"/>
  <c r="F48" i="17056"/>
  <c r="F92" i="17056"/>
  <c r="F100" i="17056" s="1"/>
  <c r="F156" i="17056" s="1"/>
  <c r="L106" i="17028"/>
  <c r="L14" i="17028"/>
  <c r="L28" i="17028" s="1"/>
  <c r="L39" i="17028" s="1"/>
  <c r="L67" i="17028" s="1"/>
  <c r="L80" i="17028" s="1"/>
  <c r="L91" i="17028" s="1"/>
  <c r="L27" i="17028"/>
  <c r="M13" i="17028"/>
  <c r="L65" i="17028"/>
  <c r="L38" i="17028"/>
  <c r="O74" i="2"/>
  <c r="O90" i="2" s="1"/>
  <c r="P71" i="2"/>
  <c r="N127" i="17051"/>
  <c r="N103" i="17057"/>
  <c r="N112" i="17057"/>
  <c r="N121" i="17057" s="1"/>
  <c r="K83" i="17049"/>
  <c r="K37" i="17049"/>
  <c r="M66" i="17054"/>
  <c r="N66" i="17054" s="1"/>
  <c r="O66" i="17054" s="1"/>
  <c r="E48" i="17059"/>
  <c r="E92" i="17059"/>
  <c r="E100" i="17059" s="1"/>
  <c r="F155" i="17059" s="1"/>
  <c r="K113" i="17050"/>
  <c r="K125" i="17050" s="1"/>
  <c r="K136" i="17050" s="1"/>
  <c r="K85" i="17050"/>
  <c r="K89" i="17050" s="1"/>
  <c r="M13" i="17052"/>
  <c r="L27" i="17052"/>
  <c r="L38" i="17052"/>
  <c r="L65" i="17052"/>
  <c r="L106" i="17052"/>
  <c r="L14" i="17052"/>
  <c r="L28" i="17052" s="1"/>
  <c r="L39" i="17052" s="1"/>
  <c r="L67" i="17052" s="1"/>
  <c r="L80" i="17052" s="1"/>
  <c r="L91" i="17052" s="1"/>
  <c r="I108" i="17059"/>
  <c r="I120" i="17059"/>
  <c r="A160" i="17028"/>
  <c r="J131" i="17028"/>
  <c r="M160" i="17028" s="1"/>
  <c r="K43" i="17050"/>
  <c r="K95" i="17050" s="1"/>
  <c r="N226" i="17048"/>
  <c r="K43" i="17049" s="1"/>
  <c r="K95" i="17049" s="1"/>
  <c r="O221" i="17048"/>
  <c r="O178" i="17051"/>
  <c r="O204" i="17051"/>
  <c r="O220" i="17051"/>
  <c r="O154" i="17051"/>
  <c r="O235" i="17051"/>
  <c r="O195" i="17051"/>
  <c r="O166" i="17051"/>
  <c r="E154" i="17055"/>
  <c r="C154" i="17055"/>
  <c r="J92" i="17050"/>
  <c r="H43" i="17053"/>
  <c r="H95" i="17053" s="1"/>
  <c r="K226" i="17051"/>
  <c r="H43" i="17052" s="1"/>
  <c r="H95" i="17052" s="1"/>
  <c r="L221" i="17051"/>
  <c r="K14" i="17050"/>
  <c r="K28" i="17050" s="1"/>
  <c r="K39" i="17050" s="1"/>
  <c r="K67" i="17050" s="1"/>
  <c r="K80" i="17050" s="1"/>
  <c r="K91" i="17050" s="1"/>
  <c r="L13" i="17050"/>
  <c r="N82" i="17051"/>
  <c r="N84" i="17051" s="1"/>
  <c r="N52" i="17051"/>
  <c r="C154" i="17056"/>
  <c r="E154" i="17056"/>
  <c r="Q89" i="17048"/>
  <c r="K93" i="17028"/>
  <c r="L41" i="17028"/>
  <c r="G156" i="17050"/>
  <c r="M220" i="17057"/>
  <c r="M204" i="17057"/>
  <c r="M235" i="17057"/>
  <c r="M166" i="17057"/>
  <c r="M178" i="17057"/>
  <c r="M154" i="17057"/>
  <c r="M195" i="17057"/>
  <c r="L72" i="17057"/>
  <c r="L74" i="17057" s="1"/>
  <c r="N179" i="17054"/>
  <c r="N168" i="17054"/>
  <c r="N170" i="17054" s="1"/>
  <c r="N196" i="17054" s="1"/>
  <c r="D140" i="17059"/>
  <c r="B154" i="17059" s="1"/>
  <c r="E156" i="17053"/>
  <c r="C156" i="17053"/>
  <c r="F40" i="17058"/>
  <c r="J105" i="17057"/>
  <c r="K33" i="17053"/>
  <c r="J33" i="17053"/>
  <c r="G83" i="17058"/>
  <c r="G111" i="17058"/>
  <c r="H111" i="17058" s="1"/>
  <c r="O46" i="17054"/>
  <c r="O48" i="17054"/>
  <c r="O77" i="17054" s="1"/>
  <c r="O79" i="17054" s="1"/>
  <c r="O44" i="17054"/>
  <c r="O67" i="17054" s="1"/>
  <c r="O69" i="17054" s="1"/>
  <c r="O50" i="17054"/>
  <c r="O42" i="17054"/>
  <c r="O62" i="17054" s="1"/>
  <c r="O64" i="17054" s="1"/>
  <c r="M52" i="17054"/>
  <c r="M82" i="17054"/>
  <c r="M84" i="17054" s="1"/>
  <c r="P223" i="17051"/>
  <c r="P225" i="17051"/>
  <c r="P222" i="17051"/>
  <c r="P106" i="17051"/>
  <c r="P97" i="17051"/>
  <c r="P224" i="17051"/>
  <c r="P107" i="17051"/>
  <c r="P108" i="17051"/>
  <c r="P167" i="17051"/>
  <c r="P78" i="17051"/>
  <c r="P83" i="17051"/>
  <c r="P68" i="17051"/>
  <c r="P73" i="17051"/>
  <c r="P63" i="17051"/>
  <c r="P102" i="17051"/>
  <c r="P155" i="17051"/>
  <c r="Q89" i="2"/>
  <c r="K120" i="17049"/>
  <c r="K108" i="17049"/>
  <c r="K109" i="17051"/>
  <c r="H40" i="17053"/>
  <c r="L104" i="17051"/>
  <c r="I121" i="17030"/>
  <c r="I132" i="17030" s="1"/>
  <c r="I140" i="17030" s="1"/>
  <c r="B159" i="17030" s="1"/>
  <c r="Z110" i="17030"/>
  <c r="Y122" i="17030"/>
  <c r="Y133" i="17030" s="1"/>
  <c r="R111" i="17053"/>
  <c r="Q123" i="17053"/>
  <c r="Q134" i="17053" s="1"/>
  <c r="L87" i="17054"/>
  <c r="M61" i="17054"/>
  <c r="O112" i="17053"/>
  <c r="N124" i="17053"/>
  <c r="N135" i="17053" s="1"/>
  <c r="M81" i="17054"/>
  <c r="G58" i="17062"/>
  <c r="R223" i="17048"/>
  <c r="R107" i="17048"/>
  <c r="R106" i="17048"/>
  <c r="R108" i="17048"/>
  <c r="R222" i="17048"/>
  <c r="R225" i="17048"/>
  <c r="R224" i="17048"/>
  <c r="A160" i="17049"/>
  <c r="J131" i="17049"/>
  <c r="M160" i="17049" s="1"/>
  <c r="G37" i="17055"/>
  <c r="G111" i="17055"/>
  <c r="H111" i="17055" s="1"/>
  <c r="G83" i="17055"/>
  <c r="G89" i="17055" s="1"/>
  <c r="M84" i="17051"/>
  <c r="N81" i="17051"/>
  <c r="L29" i="17030"/>
  <c r="P38" i="17057"/>
  <c r="O59" i="17057"/>
  <c r="O95" i="17057"/>
  <c r="O96" i="17057" s="1"/>
  <c r="O39" i="17057"/>
  <c r="O60" i="17057" s="1"/>
  <c r="O34" i="17057"/>
  <c r="O35" i="17057" s="1"/>
  <c r="O36" i="17057"/>
  <c r="I131" i="17058"/>
  <c r="M159" i="17058" s="1"/>
  <c r="A159" i="17058"/>
  <c r="Q66" i="17048"/>
  <c r="S112" i="17056"/>
  <c r="R124" i="17056"/>
  <c r="R135" i="17056" s="1"/>
  <c r="J131" i="17052"/>
  <c r="M160" i="17052" s="1"/>
  <c r="A160" i="17052"/>
  <c r="H81" i="17056"/>
  <c r="H89" i="17056" s="1"/>
  <c r="H37" i="17056"/>
  <c r="I40" i="17028"/>
  <c r="M105" i="2"/>
  <c r="M109" i="2" s="1"/>
  <c r="R73" i="2"/>
  <c r="R63" i="2"/>
  <c r="R83" i="2"/>
  <c r="R68" i="2"/>
  <c r="R78" i="2"/>
  <c r="I226" i="17057"/>
  <c r="F43" i="17058" s="1"/>
  <c r="F95" i="17058" s="1"/>
  <c r="F43" i="17059"/>
  <c r="F95" i="17059" s="1"/>
  <c r="J221" i="17057"/>
  <c r="H125" i="17059"/>
  <c r="H136" i="17059" s="1"/>
  <c r="J93" i="17053"/>
  <c r="K41" i="17053"/>
  <c r="L83" i="17049"/>
  <c r="K203" i="17057"/>
  <c r="K219" i="17057" s="1"/>
  <c r="K234" i="17057" s="1"/>
  <c r="K197" i="17057"/>
  <c r="C157" i="17052"/>
  <c r="E157" i="17052"/>
  <c r="L85" i="17050"/>
  <c r="F125" i="17058"/>
  <c r="F136" i="17058" s="1"/>
  <c r="E125" i="17058"/>
  <c r="E136" i="17058" s="1"/>
  <c r="I127" i="17052"/>
  <c r="I138" i="17052" s="1"/>
  <c r="E117" i="17058"/>
  <c r="D155" i="17058" s="1"/>
  <c r="K40" i="17050"/>
  <c r="O104" i="17048"/>
  <c r="L13" i="17053"/>
  <c r="K14" i="17053"/>
  <c r="K28" i="17053" s="1"/>
  <c r="K39" i="17053" s="1"/>
  <c r="K67" i="17053" s="1"/>
  <c r="K80" i="17053" s="1"/>
  <c r="K91" i="17053" s="1"/>
  <c r="K85" i="17049"/>
  <c r="K113" i="17049"/>
  <c r="K125" i="17049" s="1"/>
  <c r="K136" i="17049" s="1"/>
  <c r="J31" i="17055"/>
  <c r="I31" i="17055"/>
  <c r="C156" i="17056"/>
  <c r="E156" i="17056"/>
  <c r="M88" i="17051"/>
  <c r="M64" i="17051"/>
  <c r="H83" i="17058"/>
  <c r="O225" i="17054"/>
  <c r="O108" i="17054"/>
  <c r="O107" i="17054"/>
  <c r="O106" i="17054"/>
  <c r="O97" i="17054"/>
  <c r="O224" i="17054"/>
  <c r="O222" i="17054"/>
  <c r="O223" i="17054"/>
  <c r="N125" i="17054"/>
  <c r="N122" i="17054"/>
  <c r="M64" i="17054"/>
  <c r="P112" i="17051"/>
  <c r="P121" i="17051" s="1"/>
  <c r="P103" i="17051"/>
  <c r="N126" i="17054"/>
  <c r="M87" i="17051"/>
  <c r="N61" i="17051"/>
  <c r="G48" i="17053"/>
  <c r="G92" i="17053"/>
  <c r="G100" i="17053" s="1"/>
  <c r="F157" i="17053" s="1"/>
  <c r="H87" i="17055"/>
  <c r="H115" i="17055"/>
  <c r="I115" i="17055" s="1"/>
  <c r="L81" i="17050"/>
  <c r="L37" i="17050"/>
  <c r="J120" i="17058"/>
  <c r="J108" i="17058"/>
  <c r="M108" i="17030"/>
  <c r="M120" i="17030"/>
  <c r="I89" i="17050"/>
  <c r="M31" i="17028"/>
  <c r="L31" i="17028"/>
  <c r="N162" i="17028"/>
  <c r="H60" i="17062"/>
  <c r="O14" i="17062"/>
  <c r="K120" i="17052"/>
  <c r="K108" i="17052"/>
  <c r="M76" i="17057"/>
  <c r="A159" i="17050"/>
  <c r="I131" i="17050"/>
  <c r="M159" i="17050" s="1"/>
  <c r="G127" i="17055"/>
  <c r="G138" i="17055" s="1"/>
  <c r="L61" i="17057"/>
  <c r="K87" i="17057"/>
  <c r="L88" i="17054"/>
  <c r="L64" i="17054"/>
  <c r="O89" i="17051"/>
  <c r="O168" i="17051"/>
  <c r="O170" i="17051" s="1"/>
  <c r="O196" i="17051" s="1"/>
  <c r="O179" i="17051"/>
  <c r="I81" i="17053"/>
  <c r="I89" i="17053" s="1"/>
  <c r="I37" i="17053"/>
  <c r="L127" i="17057"/>
  <c r="J108" i="17050"/>
  <c r="J120" i="17050"/>
  <c r="S110" i="17059"/>
  <c r="R122" i="17059"/>
  <c r="R133" i="17059" s="1"/>
  <c r="H35" i="17058"/>
  <c r="N71" i="17051"/>
  <c r="O71" i="17051" s="1"/>
  <c r="P71" i="17051" s="1"/>
  <c r="M74" i="17051"/>
  <c r="M44" i="17057"/>
  <c r="M67" i="17057" s="1"/>
  <c r="M69" i="17057" s="1"/>
  <c r="M46" i="17057"/>
  <c r="M72" i="17057" s="1"/>
  <c r="M74" i="17057" s="1"/>
  <c r="M48" i="17057"/>
  <c r="M77" i="17057" s="1"/>
  <c r="M79" i="17057" s="1"/>
  <c r="J33" i="17059" s="1"/>
  <c r="M50" i="17057"/>
  <c r="M42" i="17057"/>
  <c r="M62" i="17057" s="1"/>
  <c r="L52" i="17057"/>
  <c r="L82" i="17057"/>
  <c r="L84" i="17057" s="1"/>
  <c r="G117" i="17053"/>
  <c r="D157" i="17053" s="1"/>
  <c r="G121" i="17053"/>
  <c r="G132" i="17053" s="1"/>
  <c r="G140" i="17053" s="1"/>
  <c r="B157" i="17053" s="1"/>
  <c r="H109" i="17053"/>
  <c r="L85" i="17049"/>
  <c r="O78" i="17054"/>
  <c r="O155" i="17054"/>
  <c r="O63" i="17054"/>
  <c r="O73" i="17054"/>
  <c r="O102" i="17054"/>
  <c r="O167" i="17054"/>
  <c r="O83" i="17054"/>
  <c r="O68" i="17054"/>
  <c r="K33" i="17055"/>
  <c r="L74" i="17054"/>
  <c r="M71" i="17054"/>
  <c r="N71" i="17054" s="1"/>
  <c r="O71" i="17054" s="1"/>
  <c r="M127" i="17054"/>
  <c r="G156" i="17049"/>
  <c r="I131" i="17053"/>
  <c r="M159" i="17053" s="1"/>
  <c r="A159" i="17053"/>
  <c r="G125" i="17056"/>
  <c r="G136" i="17056" s="1"/>
  <c r="H125" i="17056"/>
  <c r="H136" i="17056" s="1"/>
  <c r="M125" i="17057"/>
  <c r="M122" i="17057"/>
  <c r="G43" i="17056"/>
  <c r="G95" i="17056" s="1"/>
  <c r="J226" i="17054"/>
  <c r="G43" i="17055" s="1"/>
  <c r="G95" i="17055" s="1"/>
  <c r="K221" i="17054"/>
  <c r="K14" i="17058"/>
  <c r="K28" i="17058" s="1"/>
  <c r="K39" i="17058" s="1"/>
  <c r="K67" i="17058" s="1"/>
  <c r="K80" i="17058" s="1"/>
  <c r="K91" i="17058" s="1"/>
  <c r="K27" i="17058"/>
  <c r="K65" i="17058"/>
  <c r="K38" i="17058"/>
  <c r="L13" i="17058"/>
  <c r="K106" i="17058"/>
  <c r="L194" i="17057"/>
  <c r="L180" i="17057"/>
  <c r="L182" i="17057" s="1"/>
  <c r="L205" i="17057" s="1"/>
  <c r="C157" i="17028"/>
  <c r="E157" i="17028"/>
  <c r="J43" i="17030"/>
  <c r="J95" i="17030" s="1"/>
  <c r="M226" i="2"/>
  <c r="J43" i="17028" s="1"/>
  <c r="J95" i="17028" s="1"/>
  <c r="N221" i="2"/>
  <c r="B158" i="17050"/>
  <c r="D158" i="17050"/>
  <c r="H40" i="17052"/>
  <c r="L105" i="17051"/>
  <c r="M126" i="17057"/>
  <c r="T112" i="17050"/>
  <c r="S124" i="17050"/>
  <c r="S135" i="17050" s="1"/>
  <c r="J125" i="17050"/>
  <c r="J136" i="17050" s="1"/>
  <c r="I125" i="17050"/>
  <c r="I136" i="17050" s="1"/>
  <c r="H125" i="17055"/>
  <c r="H136" i="17055" s="1"/>
  <c r="N87" i="2"/>
  <c r="O61" i="2"/>
  <c r="L33" i="17053"/>
  <c r="N64" i="17051"/>
  <c r="I111" i="17052"/>
  <c r="F117" i="17056"/>
  <c r="D156" i="17056" s="1"/>
  <c r="N76" i="17054"/>
  <c r="O76" i="17054" s="1"/>
  <c r="L67" i="17057"/>
  <c r="L69" i="17057" s="1"/>
  <c r="H93" i="17058"/>
  <c r="I41" i="17058"/>
  <c r="J40" i="17030"/>
  <c r="N104" i="2"/>
  <c r="N82" i="17054"/>
  <c r="N84" i="17054" s="1"/>
  <c r="N52" i="17054"/>
  <c r="K93" i="17030"/>
  <c r="L41" i="17030"/>
  <c r="E92" i="17058"/>
  <c r="E100" i="17058" s="1"/>
  <c r="F155" i="17058" s="1"/>
  <c r="E48" i="17058"/>
  <c r="M89" i="17057"/>
  <c r="M168" i="17057"/>
  <c r="M170" i="17057" s="1"/>
  <c r="M196" i="17057" s="1"/>
  <c r="M179" i="17057"/>
  <c r="L81" i="17057"/>
  <c r="U110" i="17056"/>
  <c r="T122" i="17056"/>
  <c r="T133" i="17056" s="1"/>
  <c r="O103" i="17054"/>
  <c r="O112" i="17054"/>
  <c r="O121" i="17054" s="1"/>
  <c r="K31" i="17055"/>
  <c r="F117" i="17059"/>
  <c r="D156" i="17059" s="1"/>
  <c r="J109" i="17030"/>
  <c r="J121" i="17030" s="1"/>
  <c r="J132" i="17030" s="1"/>
  <c r="I125" i="17049"/>
  <c r="I136" i="17049" s="1"/>
  <c r="J125" i="17049"/>
  <c r="J136" i="17049" s="1"/>
  <c r="P46" i="17051"/>
  <c r="P72" i="17051" s="1"/>
  <c r="P74" i="17051" s="1"/>
  <c r="M33" i="17052" s="1"/>
  <c r="P42" i="17051"/>
  <c r="P62" i="17051" s="1"/>
  <c r="P50" i="17051"/>
  <c r="P48" i="17051"/>
  <c r="P77" i="17051" s="1"/>
  <c r="P44" i="17051"/>
  <c r="P67" i="17051" s="1"/>
  <c r="P69" i="17051" s="1"/>
  <c r="O124" i="17051"/>
  <c r="O126" i="17051"/>
  <c r="O123" i="17051"/>
  <c r="O122" i="17051"/>
  <c r="O125" i="17051"/>
  <c r="N124" i="17054"/>
  <c r="L14" i="17049"/>
  <c r="L28" i="17049" s="1"/>
  <c r="L39" i="17049" s="1"/>
  <c r="L67" i="17049" s="1"/>
  <c r="L80" i="17049" s="1"/>
  <c r="L91" i="17049" s="1"/>
  <c r="L106" i="17049"/>
  <c r="L65" i="17049"/>
  <c r="L27" i="17049"/>
  <c r="M13" i="17049"/>
  <c r="L38" i="17049"/>
  <c r="L206" i="17051"/>
  <c r="L207" i="17051" s="1"/>
  <c r="I42" i="17053" s="1"/>
  <c r="I94" i="17053" s="1"/>
  <c r="L198" i="17051"/>
  <c r="I42" i="17052" s="1"/>
  <c r="I94" i="17052" s="1"/>
  <c r="H93" i="17059"/>
  <c r="I41" i="17059"/>
  <c r="P64" i="2"/>
  <c r="M29" i="17030" s="1"/>
  <c r="N194" i="17051"/>
  <c r="N180" i="17051"/>
  <c r="N182" i="17051" s="1"/>
  <c r="N205" i="17051" s="1"/>
  <c r="I140" i="17028"/>
  <c r="B159" i="17028" s="1"/>
  <c r="J109" i="17054"/>
  <c r="G40" i="17056"/>
  <c r="K104" i="17054"/>
  <c r="R78" i="17048"/>
  <c r="R68" i="17048"/>
  <c r="R83" i="17048"/>
  <c r="R73" i="17048"/>
  <c r="R63" i="17048"/>
  <c r="O111" i="17030"/>
  <c r="N123" i="17030"/>
  <c r="N134" i="17030" s="1"/>
  <c r="H37" i="17055"/>
  <c r="H83" i="17055"/>
  <c r="K120" i="17028"/>
  <c r="K108" i="17028"/>
  <c r="O88" i="2"/>
  <c r="J111" i="17049"/>
  <c r="N68" i="17057"/>
  <c r="N83" i="17057"/>
  <c r="N167" i="17057"/>
  <c r="N63" i="17057"/>
  <c r="N73" i="17057"/>
  <c r="N78" i="17057"/>
  <c r="N155" i="17057"/>
  <c r="N102" i="17057"/>
  <c r="N14" i="17030"/>
  <c r="N28" i="17030" s="1"/>
  <c r="N39" i="17030" s="1"/>
  <c r="N67" i="17030" s="1"/>
  <c r="N80" i="17030" s="1"/>
  <c r="N91" i="17030" s="1"/>
  <c r="O13" i="17030"/>
  <c r="J90" i="17057"/>
  <c r="J33" i="17056"/>
  <c r="H92" i="17028"/>
  <c r="H100" i="17028" s="1"/>
  <c r="F158" i="17028" s="1"/>
  <c r="H48" i="17028"/>
  <c r="R111" i="17059"/>
  <c r="Q123" i="17059"/>
  <c r="Q134" i="17059" s="1"/>
  <c r="F123" i="17058"/>
  <c r="F134" i="17058" s="1"/>
  <c r="R107" i="2"/>
  <c r="R224" i="2"/>
  <c r="R108" i="2"/>
  <c r="R106" i="2"/>
  <c r="R222" i="2"/>
  <c r="R223" i="2"/>
  <c r="R225" i="2"/>
  <c r="G125" i="17059"/>
  <c r="G136" i="17059" s="1"/>
  <c r="Q66" i="2"/>
  <c r="F40" i="17059"/>
  <c r="I109" i="17057"/>
  <c r="J104" i="17057"/>
  <c r="C157" i="17050"/>
  <c r="E157" i="17050"/>
  <c r="F117" i="17055"/>
  <c r="D156" i="17055" s="1"/>
  <c r="F123" i="17055"/>
  <c r="F134" i="17055" s="1"/>
  <c r="G40" i="17055"/>
  <c r="K105" i="17054"/>
  <c r="M69" i="17051"/>
  <c r="N66" i="17051"/>
  <c r="O66" i="17051" s="1"/>
  <c r="P66" i="17051" s="1"/>
  <c r="L85" i="17030"/>
  <c r="K37" i="17050"/>
  <c r="J117" i="17050" l="1"/>
  <c r="R8" i="17062"/>
  <c r="P114" i="17058"/>
  <c r="O126" i="17058"/>
  <c r="O137" i="17058" s="1"/>
  <c r="T116" i="17055"/>
  <c r="S128" i="17055"/>
  <c r="S139" i="17055" s="1"/>
  <c r="S114" i="17059"/>
  <c r="R126" i="17059"/>
  <c r="R137" i="17059" s="1"/>
  <c r="S109" i="17049"/>
  <c r="R121" i="17049"/>
  <c r="R132" i="17049" s="1"/>
  <c r="P110" i="17055"/>
  <c r="O122" i="17055"/>
  <c r="O133" i="17055" s="1"/>
  <c r="R115" i="17053"/>
  <c r="Q127" i="17053"/>
  <c r="Q138" i="17053" s="1"/>
  <c r="S112" i="17058"/>
  <c r="R124" i="17058"/>
  <c r="R135" i="17058" s="1"/>
  <c r="I121" i="17050"/>
  <c r="I132" i="17050" s="1"/>
  <c r="I140" i="17050" s="1"/>
  <c r="B159" i="17050" s="1"/>
  <c r="Q125" i="17048"/>
  <c r="Q127" i="17048" s="1"/>
  <c r="T109" i="17028"/>
  <c r="S121" i="17028"/>
  <c r="S132" i="17028" s="1"/>
  <c r="T110" i="17049"/>
  <c r="S122" i="17049"/>
  <c r="S133" i="17049" s="1"/>
  <c r="V114" i="17028"/>
  <c r="U126" i="17028"/>
  <c r="U137" i="17028" s="1"/>
  <c r="P115" i="17059"/>
  <c r="O127" i="17059"/>
  <c r="O138" i="17059" s="1"/>
  <c r="P109" i="17058"/>
  <c r="O121" i="17058"/>
  <c r="O132" i="17058" s="1"/>
  <c r="S109" i="17052"/>
  <c r="R121" i="17052"/>
  <c r="R132" i="17052" s="1"/>
  <c r="Q110" i="17058"/>
  <c r="P122" i="17058"/>
  <c r="P133" i="17058" s="1"/>
  <c r="R115" i="17056"/>
  <c r="Q127" i="17056"/>
  <c r="Q138" i="17056" s="1"/>
  <c r="Q61" i="17048"/>
  <c r="Q76" i="2"/>
  <c r="Q71" i="2"/>
  <c r="T114" i="17052"/>
  <c r="S126" i="17052"/>
  <c r="S137" i="17052" s="1"/>
  <c r="P116" i="17053"/>
  <c r="O128" i="17053"/>
  <c r="O139" i="17053" s="1"/>
  <c r="I117" i="17050"/>
  <c r="D159" i="17050" s="1"/>
  <c r="J121" i="17050"/>
  <c r="J132" i="17050" s="1"/>
  <c r="L41" i="17050"/>
  <c r="K93" i="17050"/>
  <c r="P127" i="17048"/>
  <c r="Q44" i="17048"/>
  <c r="Q67" i="17048" s="1"/>
  <c r="Q69" i="17048" s="1"/>
  <c r="N31" i="17049" s="1"/>
  <c r="N83" i="17049" s="1"/>
  <c r="Q48" i="17048"/>
  <c r="Q77" i="17048" s="1"/>
  <c r="Q79" i="17048" s="1"/>
  <c r="N33" i="17050" s="1"/>
  <c r="Q50" i="17048"/>
  <c r="Q42" i="17048"/>
  <c r="Q62" i="17048" s="1"/>
  <c r="Q64" i="17048" s="1"/>
  <c r="N29" i="17050" s="1"/>
  <c r="Q46" i="17048"/>
  <c r="Q72" i="17048" s="1"/>
  <c r="Q74" i="17048" s="1"/>
  <c r="N33" i="17049" s="1"/>
  <c r="N85" i="17049" s="1"/>
  <c r="J87" i="17049"/>
  <c r="J89" i="17049" s="1"/>
  <c r="J37" i="17049"/>
  <c r="C158" i="17049"/>
  <c r="G158" i="17049" s="1"/>
  <c r="R71" i="17048"/>
  <c r="Q112" i="17048"/>
  <c r="Q121" i="17048" s="1"/>
  <c r="Q103" i="17048"/>
  <c r="M206" i="17048"/>
  <c r="M207" i="17048" s="1"/>
  <c r="J42" i="17050" s="1"/>
  <c r="M198" i="17048"/>
  <c r="J42" i="17049" s="1"/>
  <c r="J94" i="17049" s="1"/>
  <c r="O90" i="17048"/>
  <c r="R66" i="17048"/>
  <c r="I48" i="17030"/>
  <c r="P52" i="2"/>
  <c r="Q125" i="2"/>
  <c r="I94" i="17050"/>
  <c r="I100" i="17050" s="1"/>
  <c r="F159" i="17050" s="1"/>
  <c r="I48" i="17050"/>
  <c r="N197" i="17048"/>
  <c r="N203" i="17048"/>
  <c r="N219" i="17048" s="1"/>
  <c r="N234" i="17048" s="1"/>
  <c r="N87" i="17048"/>
  <c r="O81" i="17048"/>
  <c r="O88" i="17048"/>
  <c r="P204" i="17048"/>
  <c r="P195" i="17048"/>
  <c r="P178" i="17048"/>
  <c r="P220" i="17048"/>
  <c r="P154" i="17048"/>
  <c r="P166" i="17048"/>
  <c r="P235" i="17048"/>
  <c r="O180" i="17048"/>
  <c r="O182" i="17048" s="1"/>
  <c r="O205" i="17048" s="1"/>
  <c r="O194" i="17048"/>
  <c r="S38" i="17048"/>
  <c r="R36" i="17048"/>
  <c r="R97" i="17048" s="1"/>
  <c r="R126" i="17048" s="1"/>
  <c r="R95" i="17048"/>
  <c r="R96" i="17048" s="1"/>
  <c r="R39" i="17048"/>
  <c r="R60" i="17048" s="1"/>
  <c r="R34" i="17048"/>
  <c r="R35" i="17048" s="1"/>
  <c r="R59" i="17048"/>
  <c r="P52" i="17048"/>
  <c r="N123" i="17057"/>
  <c r="L37" i="17049"/>
  <c r="I100" i="17030"/>
  <c r="F159" i="17030" s="1"/>
  <c r="Q167" i="17048"/>
  <c r="Q155" i="17048"/>
  <c r="Q102" i="17048"/>
  <c r="P179" i="17048"/>
  <c r="P168" i="17048"/>
  <c r="P170" i="17048" s="1"/>
  <c r="P196" i="17048" s="1"/>
  <c r="I87" i="17049"/>
  <c r="I89" i="17049" s="1"/>
  <c r="I37" i="17049"/>
  <c r="I115" i="17049"/>
  <c r="N27" i="17055"/>
  <c r="N106" i="17055"/>
  <c r="N14" i="17055"/>
  <c r="N28" i="17055" s="1"/>
  <c r="N39" i="17055" s="1"/>
  <c r="N67" i="17055" s="1"/>
  <c r="N80" i="17055" s="1"/>
  <c r="N91" i="17055" s="1"/>
  <c r="O13" i="17055"/>
  <c r="N65" i="17055"/>
  <c r="N38" i="17055"/>
  <c r="Q167" i="2"/>
  <c r="Q155" i="2"/>
  <c r="Q102" i="2"/>
  <c r="F140" i="17055"/>
  <c r="B156" i="17055" s="1"/>
  <c r="E156" i="17055" s="1"/>
  <c r="Q126" i="2"/>
  <c r="Q123" i="2"/>
  <c r="M206" i="2"/>
  <c r="M207" i="2" s="1"/>
  <c r="J42" i="17030" s="1"/>
  <c r="J94" i="17030" s="1"/>
  <c r="M198" i="2"/>
  <c r="J42" i="17028" s="1"/>
  <c r="J94" i="17028" s="1"/>
  <c r="Q46" i="2"/>
  <c r="Q72" i="2" s="1"/>
  <c r="Q74" i="2" s="1"/>
  <c r="N33" i="17028" s="1"/>
  <c r="N85" i="17028" s="1"/>
  <c r="Q42" i="2"/>
  <c r="Q62" i="2" s="1"/>
  <c r="Q64" i="2" s="1"/>
  <c r="N29" i="17030" s="1"/>
  <c r="Q44" i="2"/>
  <c r="Q67" i="2" s="1"/>
  <c r="Q69" i="2" s="1"/>
  <c r="N31" i="17028" s="1"/>
  <c r="N83" i="17028" s="1"/>
  <c r="Q50" i="2"/>
  <c r="Q48" i="2"/>
  <c r="Q77" i="2" s="1"/>
  <c r="Q79" i="2" s="1"/>
  <c r="N33" i="17030" s="1"/>
  <c r="N85" i="17030" s="1"/>
  <c r="M13" i="17056"/>
  <c r="L14" i="17056"/>
  <c r="L28" i="17056" s="1"/>
  <c r="L39" i="17056" s="1"/>
  <c r="L67" i="17056" s="1"/>
  <c r="L80" i="17056" s="1"/>
  <c r="L91" i="17056" s="1"/>
  <c r="Q112" i="2"/>
  <c r="Q121" i="2" s="1"/>
  <c r="Q103" i="2"/>
  <c r="Y110" i="17053"/>
  <c r="X122" i="17053"/>
  <c r="X133" i="17053" s="1"/>
  <c r="E140" i="17058"/>
  <c r="B155" i="17058" s="1"/>
  <c r="E155" i="17058" s="1"/>
  <c r="Q122" i="2"/>
  <c r="P179" i="2"/>
  <c r="P168" i="2"/>
  <c r="P170" i="2" s="1"/>
  <c r="P196" i="2" s="1"/>
  <c r="N203" i="2"/>
  <c r="N219" i="2" s="1"/>
  <c r="N234" i="2" s="1"/>
  <c r="N197" i="2"/>
  <c r="K35" i="17028"/>
  <c r="N90" i="2"/>
  <c r="R36" i="2"/>
  <c r="R97" i="2" s="1"/>
  <c r="R34" i="2"/>
  <c r="R35" i="2" s="1"/>
  <c r="R39" i="2"/>
  <c r="R60" i="2" s="1"/>
  <c r="S38" i="2"/>
  <c r="R59" i="2"/>
  <c r="R95" i="2"/>
  <c r="R96" i="2" s="1"/>
  <c r="R125" i="2" s="1"/>
  <c r="J131" i="17056"/>
  <c r="M160" i="17056" s="1"/>
  <c r="A160" i="17056"/>
  <c r="K108" i="17056"/>
  <c r="K120" i="17056"/>
  <c r="M120" i="17055"/>
  <c r="M108" i="17055"/>
  <c r="L131" i="17055"/>
  <c r="M162" i="17055" s="1"/>
  <c r="A162" i="17055"/>
  <c r="O180" i="2"/>
  <c r="O182" i="2" s="1"/>
  <c r="O205" i="2" s="1"/>
  <c r="O194" i="2"/>
  <c r="P235" i="2"/>
  <c r="P166" i="2"/>
  <c r="P178" i="2"/>
  <c r="P204" i="2"/>
  <c r="P154" i="2"/>
  <c r="P195" i="2"/>
  <c r="P220" i="2"/>
  <c r="N125" i="17057"/>
  <c r="J41" i="17056"/>
  <c r="J93" i="17056" s="1"/>
  <c r="D140" i="17058"/>
  <c r="B154" i="17058" s="1"/>
  <c r="C154" i="17058" s="1"/>
  <c r="L93" i="17049"/>
  <c r="M41" i="17049"/>
  <c r="K113" i="17030"/>
  <c r="L113" i="17030" s="1"/>
  <c r="M113" i="17030" s="1"/>
  <c r="N105" i="17048"/>
  <c r="J40" i="17049"/>
  <c r="M109" i="17048"/>
  <c r="I92" i="17049"/>
  <c r="I100" i="17049" s="1"/>
  <c r="F159" i="17049" s="1"/>
  <c r="I48" i="17049"/>
  <c r="E155" i="17055"/>
  <c r="G155" i="17055" s="1"/>
  <c r="F140" i="17058"/>
  <c r="B156" i="17058" s="1"/>
  <c r="C156" i="17058" s="1"/>
  <c r="F140" i="17059"/>
  <c r="B156" i="17059" s="1"/>
  <c r="C156" i="17059" s="1"/>
  <c r="P88" i="2"/>
  <c r="K154" i="17052"/>
  <c r="L154" i="17052" s="1"/>
  <c r="Q76" i="17051"/>
  <c r="L89" i="17050"/>
  <c r="L109" i="17050"/>
  <c r="L121" i="17050" s="1"/>
  <c r="L132" i="17050" s="1"/>
  <c r="O88" i="17051"/>
  <c r="O81" i="17051"/>
  <c r="P81" i="17051" s="1"/>
  <c r="J140" i="17050"/>
  <c r="L156" i="17028"/>
  <c r="P9" i="17062" s="1"/>
  <c r="M88" i="17054"/>
  <c r="L113" i="17050"/>
  <c r="N88" i="17054"/>
  <c r="G123" i="17058"/>
  <c r="G134" i="17058" s="1"/>
  <c r="L155" i="17053"/>
  <c r="J93" i="17055"/>
  <c r="K41" i="17055"/>
  <c r="P79" i="17051"/>
  <c r="M33" i="17053" s="1"/>
  <c r="L113" i="17049"/>
  <c r="L125" i="17049" s="1"/>
  <c r="L136" i="17049" s="1"/>
  <c r="N76" i="17057"/>
  <c r="O76" i="17057" s="1"/>
  <c r="J117" i="17028"/>
  <c r="D160" i="17028" s="1"/>
  <c r="G121" i="17056"/>
  <c r="G132" i="17056" s="1"/>
  <c r="G140" i="17056" s="1"/>
  <c r="B157" i="17056" s="1"/>
  <c r="C157" i="17056" s="1"/>
  <c r="J140" i="17030"/>
  <c r="B160" i="17030" s="1"/>
  <c r="C160" i="17030" s="1"/>
  <c r="M127" i="17057"/>
  <c r="H37" i="17058"/>
  <c r="G153" i="17058"/>
  <c r="J127" i="17028"/>
  <c r="J138" i="17028" s="1"/>
  <c r="J140" i="17028" s="1"/>
  <c r="B160" i="17028" s="1"/>
  <c r="L89" i="17049"/>
  <c r="M71" i="17057"/>
  <c r="N71" i="17057" s="1"/>
  <c r="O71" i="17057" s="1"/>
  <c r="H117" i="17055"/>
  <c r="D158" i="17055" s="1"/>
  <c r="K35" i="17055"/>
  <c r="K87" i="17055" s="1"/>
  <c r="E158" i="17052"/>
  <c r="J93" i="17052"/>
  <c r="K41" i="17052"/>
  <c r="G157" i="17050"/>
  <c r="K157" i="17050" s="1"/>
  <c r="H89" i="17055"/>
  <c r="G157" i="17028"/>
  <c r="I56" i="17062" s="1"/>
  <c r="H127" i="17055"/>
  <c r="H138" i="17055" s="1"/>
  <c r="K140" i="17050"/>
  <c r="G157" i="17052"/>
  <c r="K157" i="17052" s="1"/>
  <c r="K117" i="17050"/>
  <c r="L35" i="17052"/>
  <c r="L37" i="17052" s="1"/>
  <c r="I127" i="17055"/>
  <c r="I138" i="17055" s="1"/>
  <c r="L31" i="17055"/>
  <c r="M37" i="17030"/>
  <c r="M81" i="17030"/>
  <c r="K31" i="17052"/>
  <c r="J31" i="17052"/>
  <c r="F92" i="17059"/>
  <c r="F100" i="17059" s="1"/>
  <c r="F156" i="17059" s="1"/>
  <c r="F48" i="17059"/>
  <c r="G48" i="17056"/>
  <c r="G92" i="17056"/>
  <c r="G100" i="17056" s="1"/>
  <c r="F157" i="17056" s="1"/>
  <c r="U112" i="17050"/>
  <c r="T124" i="17050"/>
  <c r="T135" i="17050" s="1"/>
  <c r="N226" i="2"/>
  <c r="K43" i="17028" s="1"/>
  <c r="K95" i="17028" s="1"/>
  <c r="K43" i="17030"/>
  <c r="K95" i="17030" s="1"/>
  <c r="O221" i="2"/>
  <c r="J55" i="17062"/>
  <c r="K156" i="17049"/>
  <c r="L156" i="17049" s="1"/>
  <c r="C157" i="17053"/>
  <c r="E157" i="17053"/>
  <c r="K31" i="17058"/>
  <c r="T110" i="17059"/>
  <c r="S122" i="17059"/>
  <c r="S133" i="17059" s="1"/>
  <c r="L83" i="17028"/>
  <c r="L111" i="17028"/>
  <c r="M111" i="17028" s="1"/>
  <c r="N87" i="17051"/>
  <c r="O61" i="17051"/>
  <c r="K29" i="17053"/>
  <c r="M90" i="17051"/>
  <c r="J29" i="17053"/>
  <c r="M85" i="17052"/>
  <c r="K206" i="17057"/>
  <c r="K207" i="17057" s="1"/>
  <c r="H42" i="17059" s="1"/>
  <c r="H94" i="17059" s="1"/>
  <c r="K198" i="17057"/>
  <c r="H42" i="17058" s="1"/>
  <c r="H94" i="17058" s="1"/>
  <c r="J226" i="17057"/>
  <c r="G43" i="17058" s="1"/>
  <c r="G95" i="17058" s="1"/>
  <c r="G43" i="17059"/>
  <c r="G95" i="17059" s="1"/>
  <c r="K221" i="17057"/>
  <c r="I92" i="17028"/>
  <c r="I100" i="17028" s="1"/>
  <c r="F159" i="17028" s="1"/>
  <c r="I48" i="17028"/>
  <c r="G117" i="17055"/>
  <c r="D157" i="17055" s="1"/>
  <c r="G123" i="17055"/>
  <c r="G134" i="17055" s="1"/>
  <c r="G140" i="17055" s="1"/>
  <c r="B157" i="17055" s="1"/>
  <c r="H123" i="17055"/>
  <c r="H134" i="17055" s="1"/>
  <c r="P124" i="17051"/>
  <c r="P125" i="17051"/>
  <c r="P122" i="17051"/>
  <c r="P123" i="17051"/>
  <c r="P126" i="17051"/>
  <c r="J113" i="17053"/>
  <c r="J125" i="17053" s="1"/>
  <c r="J136" i="17053" s="1"/>
  <c r="J85" i="17053"/>
  <c r="K156" i="17050"/>
  <c r="L156" i="17050" s="1"/>
  <c r="M197" i="17054"/>
  <c r="M203" i="17054"/>
  <c r="M219" i="17054" s="1"/>
  <c r="M234" i="17054" s="1"/>
  <c r="H40" i="17055"/>
  <c r="L105" i="17054"/>
  <c r="J117" i="17030"/>
  <c r="D160" i="17030" s="1"/>
  <c r="K109" i="17030"/>
  <c r="O220" i="17054"/>
  <c r="O166" i="17054"/>
  <c r="O235" i="17054"/>
  <c r="O154" i="17054"/>
  <c r="O204" i="17054"/>
  <c r="O178" i="17054"/>
  <c r="O195" i="17054"/>
  <c r="J92" i="17030"/>
  <c r="J31" i="17058"/>
  <c r="I31" i="17058"/>
  <c r="P61" i="2"/>
  <c r="O87" i="2"/>
  <c r="L203" i="17057"/>
  <c r="L219" i="17057" s="1"/>
  <c r="L234" i="17057" s="1"/>
  <c r="L197" i="17057"/>
  <c r="O89" i="17054"/>
  <c r="H117" i="17053"/>
  <c r="D158" i="17053" s="1"/>
  <c r="M52" i="17057"/>
  <c r="M82" i="17057"/>
  <c r="M84" i="17057" s="1"/>
  <c r="J35" i="17058" s="1"/>
  <c r="I109" i="17053"/>
  <c r="I117" i="17053" s="1"/>
  <c r="D159" i="17053" s="1"/>
  <c r="O194" i="17051"/>
  <c r="O180" i="17051"/>
  <c r="O182" i="17051" s="1"/>
  <c r="O205" i="17051" s="1"/>
  <c r="M61" i="17057"/>
  <c r="L87" i="17057"/>
  <c r="J85" i="17059"/>
  <c r="J113" i="17059"/>
  <c r="O73" i="17057"/>
  <c r="O155" i="17057"/>
  <c r="O68" i="17057"/>
  <c r="O102" i="17057"/>
  <c r="O63" i="17057"/>
  <c r="O167" i="17057"/>
  <c r="O83" i="17057"/>
  <c r="O78" i="17057"/>
  <c r="C159" i="17028"/>
  <c r="E159" i="17028"/>
  <c r="AA110" i="17030"/>
  <c r="Z122" i="17030"/>
  <c r="Z133" i="17030" s="1"/>
  <c r="H123" i="17058"/>
  <c r="H134" i="17058" s="1"/>
  <c r="J33" i="17058"/>
  <c r="I33" i="17058"/>
  <c r="L93" i="17028"/>
  <c r="M41" i="17028"/>
  <c r="G59" i="17062"/>
  <c r="I131" i="17059"/>
  <c r="M159" i="17059" s="1"/>
  <c r="A159" i="17059"/>
  <c r="N13" i="17052"/>
  <c r="M106" i="17052"/>
  <c r="M14" i="17052"/>
  <c r="M28" i="17052" s="1"/>
  <c r="M39" i="17052" s="1"/>
  <c r="M67" i="17052" s="1"/>
  <c r="M80" i="17052" s="1"/>
  <c r="M91" i="17052" s="1"/>
  <c r="M27" i="17052"/>
  <c r="M38" i="17052"/>
  <c r="M65" i="17052"/>
  <c r="K111" i="17049"/>
  <c r="Q97" i="17051"/>
  <c r="Q107" i="17051"/>
  <c r="Q224" i="17051"/>
  <c r="Q225" i="17051"/>
  <c r="Q223" i="17051"/>
  <c r="Q222" i="17051"/>
  <c r="Q108" i="17051"/>
  <c r="Q106" i="17051"/>
  <c r="L29" i="17056"/>
  <c r="G85" i="17058"/>
  <c r="G89" i="17058" s="1"/>
  <c r="G113" i="17058"/>
  <c r="G92" i="17055"/>
  <c r="G100" i="17055" s="1"/>
  <c r="F157" i="17055" s="1"/>
  <c r="G48" i="17055"/>
  <c r="M83" i="17049"/>
  <c r="J109" i="17057"/>
  <c r="G40" i="17059"/>
  <c r="K104" i="17057"/>
  <c r="R123" i="2"/>
  <c r="S111" i="17059"/>
  <c r="R123" i="17059"/>
  <c r="R134" i="17059" s="1"/>
  <c r="J85" i="17056"/>
  <c r="J113" i="17056"/>
  <c r="O14" i="17030"/>
  <c r="O28" i="17030" s="1"/>
  <c r="O39" i="17030" s="1"/>
  <c r="O67" i="17030" s="1"/>
  <c r="O80" i="17030" s="1"/>
  <c r="O91" i="17030" s="1"/>
  <c r="P13" i="17030"/>
  <c r="N64" i="17057"/>
  <c r="N89" i="17057"/>
  <c r="I93" i="17059"/>
  <c r="J41" i="17059"/>
  <c r="N13" i="17049"/>
  <c r="M106" i="17049"/>
  <c r="M14" i="17049"/>
  <c r="M28" i="17049" s="1"/>
  <c r="M39" i="17049" s="1"/>
  <c r="M67" i="17049" s="1"/>
  <c r="M80" i="17049" s="1"/>
  <c r="M91" i="17049" s="1"/>
  <c r="M65" i="17049"/>
  <c r="M27" i="17049"/>
  <c r="M38" i="17049"/>
  <c r="L120" i="17049"/>
  <c r="L108" i="17049"/>
  <c r="O127" i="17051"/>
  <c r="M81" i="17057"/>
  <c r="L93" i="17030"/>
  <c r="M41" i="17030"/>
  <c r="I93" i="17058"/>
  <c r="J41" i="17058"/>
  <c r="P76" i="17054"/>
  <c r="L29" i="17053"/>
  <c r="N90" i="17051"/>
  <c r="L14" i="17058"/>
  <c r="L28" i="17058" s="1"/>
  <c r="L39" i="17058" s="1"/>
  <c r="L67" i="17058" s="1"/>
  <c r="L80" i="17058" s="1"/>
  <c r="L91" i="17058" s="1"/>
  <c r="L38" i="17058"/>
  <c r="L106" i="17058"/>
  <c r="M13" i="17058"/>
  <c r="L27" i="17058"/>
  <c r="L65" i="17058"/>
  <c r="K108" i="17058"/>
  <c r="K120" i="17058"/>
  <c r="I125" i="17056"/>
  <c r="I136" i="17056" s="1"/>
  <c r="J33" i="17055"/>
  <c r="I33" i="17055"/>
  <c r="K157" i="17049"/>
  <c r="K33" i="17059"/>
  <c r="Q71" i="17051"/>
  <c r="J131" i="17050"/>
  <c r="M160" i="17050" s="1"/>
  <c r="A160" i="17050"/>
  <c r="J29" i="17056"/>
  <c r="L90" i="17054"/>
  <c r="I29" i="17056"/>
  <c r="M83" i="17028"/>
  <c r="A160" i="17058"/>
  <c r="J131" i="17058"/>
  <c r="M160" i="17058" s="1"/>
  <c r="K108" i="17053"/>
  <c r="K120" i="17053"/>
  <c r="K93" i="17053"/>
  <c r="L41" i="17053"/>
  <c r="O44" i="17057"/>
  <c r="O42" i="17057"/>
  <c r="O62" i="17057" s="1"/>
  <c r="O50" i="17057"/>
  <c r="O48" i="17057"/>
  <c r="O77" i="17057" s="1"/>
  <c r="O79" i="17057" s="1"/>
  <c r="O46" i="17057"/>
  <c r="Q38" i="17057"/>
  <c r="P36" i="17057"/>
  <c r="P95" i="17057"/>
  <c r="P96" i="17057" s="1"/>
  <c r="P59" i="17057"/>
  <c r="P34" i="17057"/>
  <c r="P35" i="17057" s="1"/>
  <c r="P39" i="17057"/>
  <c r="P60" i="17057" s="1"/>
  <c r="K35" i="17052"/>
  <c r="J35" i="17052"/>
  <c r="E159" i="17030"/>
  <c r="C159" i="17030"/>
  <c r="O72" i="17054"/>
  <c r="O74" i="17054" s="1"/>
  <c r="G37" i="17058"/>
  <c r="K85" i="17053"/>
  <c r="H121" i="17053"/>
  <c r="H132" i="17053" s="1"/>
  <c r="H140" i="17053" s="1"/>
  <c r="B158" i="17053" s="1"/>
  <c r="C154" i="17059"/>
  <c r="E154" i="17059"/>
  <c r="Q76" i="17048"/>
  <c r="R76" i="17048" s="1"/>
  <c r="L87" i="17028"/>
  <c r="G154" i="17056"/>
  <c r="L226" i="17051"/>
  <c r="I43" i="17052" s="1"/>
  <c r="I95" i="17052" s="1"/>
  <c r="I43" i="17053"/>
  <c r="I95" i="17053" s="1"/>
  <c r="M221" i="17051"/>
  <c r="L43" i="17050"/>
  <c r="L95" i="17050" s="1"/>
  <c r="O226" i="17048"/>
  <c r="L43" i="17049" s="1"/>
  <c r="L95" i="17049" s="1"/>
  <c r="P221" i="17048"/>
  <c r="P88" i="17048"/>
  <c r="K89" i="17049"/>
  <c r="M33" i="17028"/>
  <c r="L33" i="17028"/>
  <c r="K125" i="17030"/>
  <c r="K136" i="17030" s="1"/>
  <c r="L206" i="17054"/>
  <c r="L207" i="17054" s="1"/>
  <c r="I42" i="17056" s="1"/>
  <c r="I94" i="17056" s="1"/>
  <c r="L198" i="17054"/>
  <c r="I42" i="17055" s="1"/>
  <c r="I94" i="17055" s="1"/>
  <c r="M206" i="17051"/>
  <c r="M207" i="17051" s="1"/>
  <c r="J42" i="17053" s="1"/>
  <c r="J94" i="17053" s="1"/>
  <c r="M198" i="17051"/>
  <c r="J42" i="17052" s="1"/>
  <c r="J94" i="17052" s="1"/>
  <c r="Q44" i="17051"/>
  <c r="Q67" i="17051" s="1"/>
  <c r="Q69" i="17051" s="1"/>
  <c r="Q48" i="17051"/>
  <c r="Q77" i="17051" s="1"/>
  <c r="Q79" i="17051" s="1"/>
  <c r="Q50" i="17051"/>
  <c r="Q46" i="17051"/>
  <c r="Q72" i="17051" s="1"/>
  <c r="Q74" i="17051" s="1"/>
  <c r="Q42" i="17051"/>
  <c r="Q62" i="17051" s="1"/>
  <c r="Q64" i="17051" s="1"/>
  <c r="N90" i="17054"/>
  <c r="A160" i="17053"/>
  <c r="J131" i="17053"/>
  <c r="M160" i="17053" s="1"/>
  <c r="L13" i="17059"/>
  <c r="K14" i="17059"/>
  <c r="K28" i="17059" s="1"/>
  <c r="K39" i="17059" s="1"/>
  <c r="K67" i="17059" s="1"/>
  <c r="K80" i="17059" s="1"/>
  <c r="K91" i="17059" s="1"/>
  <c r="G158" i="17030"/>
  <c r="H85" i="17058"/>
  <c r="P106" i="17054"/>
  <c r="P222" i="17054"/>
  <c r="P97" i="17054"/>
  <c r="P223" i="17054"/>
  <c r="P225" i="17054"/>
  <c r="P224" i="17054"/>
  <c r="P108" i="17054"/>
  <c r="P107" i="17054"/>
  <c r="P50" i="17054"/>
  <c r="P46" i="17054"/>
  <c r="P72" i="17054" s="1"/>
  <c r="P74" i="17054" s="1"/>
  <c r="P42" i="17054"/>
  <c r="P62" i="17054" s="1"/>
  <c r="P64" i="17054" s="1"/>
  <c r="M29" i="17056" s="1"/>
  <c r="P44" i="17054"/>
  <c r="P67" i="17054" s="1"/>
  <c r="P69" i="17054" s="1"/>
  <c r="M31" i="17055" s="1"/>
  <c r="P48" i="17054"/>
  <c r="P77" i="17054" s="1"/>
  <c r="P79" i="17054" s="1"/>
  <c r="I125" i="17059"/>
  <c r="I136" i="17059" s="1"/>
  <c r="M85" i="17049"/>
  <c r="P111" i="17030"/>
  <c r="O123" i="17030"/>
  <c r="O134" i="17030" s="1"/>
  <c r="N203" i="17051"/>
  <c r="N219" i="17051" s="1"/>
  <c r="N234" i="17051" s="1"/>
  <c r="N197" i="17051"/>
  <c r="L85" i="17053"/>
  <c r="H48" i="17052"/>
  <c r="H92" i="17052"/>
  <c r="H100" i="17052" s="1"/>
  <c r="F158" i="17052" s="1"/>
  <c r="M64" i="17057"/>
  <c r="J29" i="17059" s="1"/>
  <c r="H87" i="17058"/>
  <c r="H115" i="17058"/>
  <c r="O123" i="17054"/>
  <c r="O124" i="17054"/>
  <c r="O126" i="17054"/>
  <c r="O125" i="17054"/>
  <c r="I83" i="17055"/>
  <c r="I111" i="17055"/>
  <c r="M87" i="17054"/>
  <c r="N61" i="17054"/>
  <c r="S111" i="17053"/>
  <c r="R123" i="17053"/>
  <c r="R134" i="17053" s="1"/>
  <c r="H48" i="17053"/>
  <c r="H92" i="17053"/>
  <c r="H100" i="17053" s="1"/>
  <c r="F158" i="17053" s="1"/>
  <c r="F48" i="17058"/>
  <c r="F92" i="17058"/>
  <c r="F100" i="17058" s="1"/>
  <c r="F156" i="17058" s="1"/>
  <c r="N180" i="17054"/>
  <c r="N182" i="17054" s="1"/>
  <c r="N205" i="17054" s="1"/>
  <c r="N194" i="17054"/>
  <c r="M13" i="17050"/>
  <c r="L14" i="17050"/>
  <c r="L28" i="17050" s="1"/>
  <c r="L39" i="17050" s="1"/>
  <c r="L67" i="17050" s="1"/>
  <c r="L80" i="17050" s="1"/>
  <c r="L91" i="17050" s="1"/>
  <c r="L120" i="17052"/>
  <c r="L108" i="17052"/>
  <c r="S78" i="17048"/>
  <c r="S73" i="17048"/>
  <c r="S63" i="17048"/>
  <c r="S83" i="17048"/>
  <c r="S68" i="17048"/>
  <c r="Q112" i="17051"/>
  <c r="Q121" i="17051" s="1"/>
  <c r="Q103" i="17051"/>
  <c r="M33" i="17050"/>
  <c r="S78" i="2"/>
  <c r="S73" i="2"/>
  <c r="S68" i="2"/>
  <c r="S63" i="2"/>
  <c r="S83" i="2"/>
  <c r="I35" i="17058"/>
  <c r="R110" i="17050"/>
  <c r="Q122" i="17050"/>
  <c r="Q133" i="17050" s="1"/>
  <c r="L90" i="17057"/>
  <c r="M31" i="17052"/>
  <c r="V110" i="17056"/>
  <c r="U122" i="17056"/>
  <c r="U133" i="17056" s="1"/>
  <c r="I117" i="17052"/>
  <c r="D159" i="17052" s="1"/>
  <c r="I123" i="17052"/>
  <c r="I134" i="17052" s="1"/>
  <c r="I140" i="17052" s="1"/>
  <c r="B159" i="17052" s="1"/>
  <c r="H43" i="17056"/>
  <c r="H95" i="17056" s="1"/>
  <c r="K226" i="17054"/>
  <c r="H43" i="17055" s="1"/>
  <c r="H95" i="17055" s="1"/>
  <c r="L221" i="17054"/>
  <c r="Q81" i="2"/>
  <c r="K33" i="17052"/>
  <c r="J33" i="17052"/>
  <c r="P178" i="17051"/>
  <c r="P204" i="17051"/>
  <c r="P220" i="17051"/>
  <c r="P166" i="17051"/>
  <c r="P154" i="17051"/>
  <c r="P235" i="17051"/>
  <c r="P195" i="17051"/>
  <c r="O122" i="17054"/>
  <c r="J83" i="17055"/>
  <c r="L40" i="17050"/>
  <c r="P104" i="17048"/>
  <c r="M35" i="17049"/>
  <c r="O97" i="17057"/>
  <c r="O225" i="17057"/>
  <c r="O108" i="17057"/>
  <c r="O223" i="17057"/>
  <c r="O222" i="17057"/>
  <c r="O107" i="17057"/>
  <c r="O224" i="17057"/>
  <c r="O106" i="17057"/>
  <c r="N81" i="17054"/>
  <c r="O81" i="17054" s="1"/>
  <c r="P89" i="17051"/>
  <c r="L33" i="17056"/>
  <c r="K108" i="17050"/>
  <c r="K120" i="17050"/>
  <c r="P90" i="17048"/>
  <c r="M29" i="17050"/>
  <c r="M27" i="17028"/>
  <c r="M14" i="17028"/>
  <c r="M28" i="17028" s="1"/>
  <c r="M39" i="17028" s="1"/>
  <c r="M67" i="17028" s="1"/>
  <c r="M80" i="17028" s="1"/>
  <c r="M91" i="17028" s="1"/>
  <c r="M65" i="17028"/>
  <c r="M38" i="17028"/>
  <c r="N13" i="17028"/>
  <c r="M106" i="17028"/>
  <c r="S107" i="17048"/>
  <c r="S108" i="17048"/>
  <c r="S106" i="17048"/>
  <c r="S223" i="17048"/>
  <c r="S222" i="17048"/>
  <c r="S225" i="17048"/>
  <c r="S224" i="17048"/>
  <c r="S38" i="17051"/>
  <c r="R34" i="17051"/>
  <c r="R35" i="17051" s="1"/>
  <c r="R59" i="17051"/>
  <c r="R39" i="17051"/>
  <c r="R60" i="17051" s="1"/>
  <c r="R36" i="17051"/>
  <c r="R95" i="17051"/>
  <c r="R96" i="17051" s="1"/>
  <c r="M66" i="17057"/>
  <c r="N66" i="17057" s="1"/>
  <c r="O66" i="17057" s="1"/>
  <c r="J120" i="17059"/>
  <c r="J108" i="17059"/>
  <c r="K90" i="17057"/>
  <c r="I29" i="17059"/>
  <c r="H29" i="17059"/>
  <c r="P103" i="17054"/>
  <c r="P112" i="17054"/>
  <c r="P121" i="17054" s="1"/>
  <c r="L88" i="17057"/>
  <c r="Q66" i="17051"/>
  <c r="N108" i="17030"/>
  <c r="N120" i="17030"/>
  <c r="N179" i="17057"/>
  <c r="N168" i="17057"/>
  <c r="N170" i="17057" s="1"/>
  <c r="N196" i="17057" s="1"/>
  <c r="A161" i="17028"/>
  <c r="K131" i="17028"/>
  <c r="M161" i="17028" s="1"/>
  <c r="R89" i="17048"/>
  <c r="K109" i="17054"/>
  <c r="H40" i="17056"/>
  <c r="L104" i="17054"/>
  <c r="P90" i="2"/>
  <c r="P52" i="17051"/>
  <c r="P82" i="17051"/>
  <c r="P84" i="17051" s="1"/>
  <c r="K83" i="17055"/>
  <c r="M194" i="17057"/>
  <c r="M180" i="17057"/>
  <c r="M182" i="17057" s="1"/>
  <c r="M205" i="17057" s="1"/>
  <c r="J123" i="17049"/>
  <c r="J134" i="17049" s="1"/>
  <c r="K40" i="17030"/>
  <c r="O104" i="2"/>
  <c r="C155" i="17059"/>
  <c r="E155" i="17059"/>
  <c r="N88" i="17051"/>
  <c r="I40" i="17052"/>
  <c r="M105" i="17051"/>
  <c r="E158" i="17050"/>
  <c r="C158" i="17050"/>
  <c r="K85" i="17055"/>
  <c r="O179" i="17054"/>
  <c r="O168" i="17054"/>
  <c r="O170" i="17054" s="1"/>
  <c r="O196" i="17054" s="1"/>
  <c r="K33" i="17058"/>
  <c r="K131" i="17052"/>
  <c r="M161" i="17052" s="1"/>
  <c r="A161" i="17052"/>
  <c r="O15" i="17062"/>
  <c r="H61" i="17062"/>
  <c r="N163" i="17028"/>
  <c r="A163" i="17030"/>
  <c r="M131" i="17030"/>
  <c r="M163" i="17030" s="1"/>
  <c r="M90" i="17054"/>
  <c r="K29" i="17056"/>
  <c r="N127" i="17054"/>
  <c r="G156" i="17056"/>
  <c r="K156" i="17056" s="1"/>
  <c r="M13" i="17053"/>
  <c r="L14" i="17053"/>
  <c r="L28" i="17053" s="1"/>
  <c r="L39" i="17053" s="1"/>
  <c r="L67" i="17053" s="1"/>
  <c r="L80" i="17053" s="1"/>
  <c r="L91" i="17053" s="1"/>
  <c r="K92" i="17050"/>
  <c r="R89" i="2"/>
  <c r="J40" i="17028"/>
  <c r="N105" i="2"/>
  <c r="N109" i="2" s="1"/>
  <c r="T112" i="17056"/>
  <c r="S124" i="17056"/>
  <c r="S135" i="17056" s="1"/>
  <c r="O103" i="17057"/>
  <c r="O112" i="17057"/>
  <c r="O121" i="17057" s="1"/>
  <c r="L81" i="17030"/>
  <c r="L89" i="17030" s="1"/>
  <c r="L37" i="17030"/>
  <c r="P112" i="17053"/>
  <c r="O124" i="17053"/>
  <c r="O135" i="17053" s="1"/>
  <c r="L109" i="17051"/>
  <c r="I40" i="17053"/>
  <c r="M104" i="17051"/>
  <c r="K131" i="17049"/>
  <c r="M161" i="17049" s="1"/>
  <c r="A161" i="17049"/>
  <c r="P64" i="17051"/>
  <c r="P168" i="17051"/>
  <c r="P170" i="17051" s="1"/>
  <c r="P196" i="17051" s="1"/>
  <c r="P179" i="17051"/>
  <c r="J35" i="17055"/>
  <c r="O82" i="17054"/>
  <c r="O84" i="17054" s="1"/>
  <c r="L35" i="17055" s="1"/>
  <c r="O52" i="17054"/>
  <c r="G40" i="17058"/>
  <c r="K105" i="17057"/>
  <c r="K156" i="17052"/>
  <c r="G156" i="17053"/>
  <c r="M35" i="17028"/>
  <c r="G154" i="17055"/>
  <c r="P66" i="17054"/>
  <c r="N235" i="17057"/>
  <c r="N154" i="17057"/>
  <c r="N195" i="17057"/>
  <c r="N166" i="17057"/>
  <c r="N178" i="17057"/>
  <c r="N220" i="17057"/>
  <c r="N204" i="17057"/>
  <c r="L120" i="17028"/>
  <c r="L108" i="17028"/>
  <c r="Q167" i="17051"/>
  <c r="Q78" i="17051"/>
  <c r="Q102" i="17051"/>
  <c r="Q68" i="17051"/>
  <c r="Q155" i="17051"/>
  <c r="Q83" i="17051"/>
  <c r="Q73" i="17051"/>
  <c r="Q63" i="17051"/>
  <c r="L83" i="17052"/>
  <c r="M85" i="17030"/>
  <c r="S224" i="2"/>
  <c r="S106" i="2"/>
  <c r="S107" i="2"/>
  <c r="S222" i="2"/>
  <c r="S223" i="2"/>
  <c r="S225" i="2"/>
  <c r="S108" i="2"/>
  <c r="G117" i="17056"/>
  <c r="D157" i="17056" s="1"/>
  <c r="H121" i="17056"/>
  <c r="H132" i="17056" s="1"/>
  <c r="H140" i="17056" s="1"/>
  <c r="B158" i="17056" s="1"/>
  <c r="N126" i="17057"/>
  <c r="N122" i="17057"/>
  <c r="N82" i="17057"/>
  <c r="N84" i="17057" s="1"/>
  <c r="N52" i="17057"/>
  <c r="Q112" i="17059"/>
  <c r="P124" i="17059"/>
  <c r="P135" i="17059" s="1"/>
  <c r="R38" i="17054"/>
  <c r="Q39" i="17054"/>
  <c r="Q60" i="17054" s="1"/>
  <c r="Q59" i="17054"/>
  <c r="Q34" i="17054"/>
  <c r="Q35" i="17054" s="1"/>
  <c r="Q36" i="17054"/>
  <c r="Q95" i="17054"/>
  <c r="Q96" i="17054" s="1"/>
  <c r="P78" i="17054"/>
  <c r="P73" i="17054"/>
  <c r="P167" i="17054"/>
  <c r="P63" i="17054"/>
  <c r="P83" i="17054"/>
  <c r="P102" i="17054"/>
  <c r="P68" i="17054"/>
  <c r="P155" i="17054"/>
  <c r="L85" i="17052"/>
  <c r="G140" i="17059"/>
  <c r="B157" i="17059" s="1"/>
  <c r="G158" i="17028"/>
  <c r="C12" i="17062" l="1"/>
  <c r="U114" i="17052"/>
  <c r="T126" i="17052"/>
  <c r="T137" i="17052" s="1"/>
  <c r="R124" i="2"/>
  <c r="S115" i="17056"/>
  <c r="R127" i="17056"/>
  <c r="R138" i="17056" s="1"/>
  <c r="T109" i="17052"/>
  <c r="S121" i="17052"/>
  <c r="S132" i="17052" s="1"/>
  <c r="Q115" i="17059"/>
  <c r="P127" i="17059"/>
  <c r="P138" i="17059" s="1"/>
  <c r="U110" i="17049"/>
  <c r="T122" i="17049"/>
  <c r="T133" i="17049" s="1"/>
  <c r="S115" i="17053"/>
  <c r="R127" i="17053"/>
  <c r="R138" i="17053" s="1"/>
  <c r="T109" i="17049"/>
  <c r="S121" i="17049"/>
  <c r="S132" i="17049" s="1"/>
  <c r="U116" i="17055"/>
  <c r="T128" i="17055"/>
  <c r="T139" i="17055" s="1"/>
  <c r="R126" i="2"/>
  <c r="R122" i="2"/>
  <c r="K41" i="17056"/>
  <c r="L41" i="17056" s="1"/>
  <c r="R66" i="2"/>
  <c r="Q116" i="17053"/>
  <c r="P128" i="17053"/>
  <c r="P139" i="17053" s="1"/>
  <c r="R125" i="17048"/>
  <c r="R61" i="17048"/>
  <c r="R122" i="17048"/>
  <c r="R110" i="17058"/>
  <c r="Q122" i="17058"/>
  <c r="Q133" i="17058" s="1"/>
  <c r="Q109" i="17058"/>
  <c r="P121" i="17058"/>
  <c r="P132" i="17058" s="1"/>
  <c r="W114" i="17028"/>
  <c r="V126" i="17028"/>
  <c r="V137" i="17028" s="1"/>
  <c r="U109" i="17028"/>
  <c r="T121" i="17028"/>
  <c r="T132" i="17028" s="1"/>
  <c r="T112" i="17058"/>
  <c r="S124" i="17058"/>
  <c r="S135" i="17058" s="1"/>
  <c r="Q110" i="17055"/>
  <c r="P122" i="17055"/>
  <c r="P133" i="17055" s="1"/>
  <c r="T114" i="17059"/>
  <c r="S126" i="17059"/>
  <c r="S137" i="17059" s="1"/>
  <c r="Q114" i="17058"/>
  <c r="P126" i="17058"/>
  <c r="P137" i="17058" s="1"/>
  <c r="L125" i="17030"/>
  <c r="L136" i="17030" s="1"/>
  <c r="C155" i="17058"/>
  <c r="C156" i="17055"/>
  <c r="G156" i="17055" s="1"/>
  <c r="J100" i="17030"/>
  <c r="F160" i="17030" s="1"/>
  <c r="J48" i="17030"/>
  <c r="R124" i="17048"/>
  <c r="M113" i="17049"/>
  <c r="N113" i="17049" s="1"/>
  <c r="M41" i="17050"/>
  <c r="L93" i="17050"/>
  <c r="R103" i="17048"/>
  <c r="R112" i="17048"/>
  <c r="R121" i="17048" s="1"/>
  <c r="O197" i="17048"/>
  <c r="O203" i="17048"/>
  <c r="O219" i="17048" s="1"/>
  <c r="O234" i="17048" s="1"/>
  <c r="Q82" i="17048"/>
  <c r="Q84" i="17048" s="1"/>
  <c r="Q52" i="17048"/>
  <c r="Q179" i="17048"/>
  <c r="Q168" i="17048"/>
  <c r="Q170" i="17048" s="1"/>
  <c r="Q196" i="17048" s="1"/>
  <c r="N206" i="17048"/>
  <c r="N207" i="17048" s="1"/>
  <c r="K42" i="17050" s="1"/>
  <c r="N198" i="17048"/>
  <c r="K42" i="17049" s="1"/>
  <c r="K94" i="17049" s="1"/>
  <c r="R123" i="17048"/>
  <c r="J115" i="17049"/>
  <c r="I127" i="17049"/>
  <c r="I138" i="17049" s="1"/>
  <c r="I140" i="17049" s="1"/>
  <c r="B159" i="17049" s="1"/>
  <c r="E159" i="17049" s="1"/>
  <c r="I117" i="17049"/>
  <c r="D159" i="17049" s="1"/>
  <c r="P194" i="17048"/>
  <c r="P180" i="17048"/>
  <c r="P182" i="17048" s="1"/>
  <c r="P205" i="17048" s="1"/>
  <c r="R155" i="17048"/>
  <c r="R167" i="17048"/>
  <c r="R102" i="17048"/>
  <c r="P81" i="17048"/>
  <c r="O87" i="17048"/>
  <c r="J94" i="17050"/>
  <c r="J100" i="17050" s="1"/>
  <c r="F160" i="17050" s="1"/>
  <c r="J48" i="17050"/>
  <c r="Q127" i="2"/>
  <c r="R50" i="17048"/>
  <c r="R42" i="17048"/>
  <c r="R62" i="17048" s="1"/>
  <c r="R64" i="17048" s="1"/>
  <c r="O29" i="17050" s="1"/>
  <c r="O81" i="17050" s="1"/>
  <c r="R46" i="17048"/>
  <c r="R72" i="17048" s="1"/>
  <c r="R74" i="17048" s="1"/>
  <c r="O33" i="17049" s="1"/>
  <c r="O85" i="17049" s="1"/>
  <c r="R48" i="17048"/>
  <c r="R77" i="17048" s="1"/>
  <c r="R79" i="17048" s="1"/>
  <c r="O33" i="17050" s="1"/>
  <c r="O85" i="17050" s="1"/>
  <c r="R44" i="17048"/>
  <c r="R67" i="17048" s="1"/>
  <c r="S95" i="17048"/>
  <c r="S96" i="17048" s="1"/>
  <c r="S34" i="17048"/>
  <c r="S35" i="17048" s="1"/>
  <c r="S59" i="17048"/>
  <c r="T38" i="17048"/>
  <c r="S39" i="17048"/>
  <c r="S60" i="17048" s="1"/>
  <c r="S36" i="17048"/>
  <c r="S97" i="17048" s="1"/>
  <c r="S124" i="17048" s="1"/>
  <c r="Q178" i="17048"/>
  <c r="Q220" i="17048"/>
  <c r="Q154" i="17048"/>
  <c r="Q204" i="17048"/>
  <c r="Q166" i="17048"/>
  <c r="Q195" i="17048"/>
  <c r="Q235" i="17048"/>
  <c r="Q168" i="2"/>
  <c r="Q170" i="2" s="1"/>
  <c r="Q196" i="2" s="1"/>
  <c r="Q179" i="2"/>
  <c r="A161" i="17056"/>
  <c r="K131" i="17056"/>
  <c r="M161" i="17056" s="1"/>
  <c r="R71" i="2"/>
  <c r="R103" i="2"/>
  <c r="R112" i="2"/>
  <c r="R121" i="2" s="1"/>
  <c r="K37" i="17028"/>
  <c r="K87" i="17028"/>
  <c r="K89" i="17028" s="1"/>
  <c r="P180" i="2"/>
  <c r="P182" i="2" s="1"/>
  <c r="P205" i="2" s="1"/>
  <c r="P194" i="2"/>
  <c r="Q82" i="2"/>
  <c r="R81" i="2" s="1"/>
  <c r="Q52" i="2"/>
  <c r="R44" i="2"/>
  <c r="R67" i="2" s="1"/>
  <c r="R69" i="2" s="1"/>
  <c r="O31" i="17028" s="1"/>
  <c r="O83" i="17028" s="1"/>
  <c r="R42" i="2"/>
  <c r="R62" i="2" s="1"/>
  <c r="R64" i="2" s="1"/>
  <c r="O29" i="17030" s="1"/>
  <c r="O81" i="17030" s="1"/>
  <c r="R46" i="2"/>
  <c r="R72" i="2" s="1"/>
  <c r="R74" i="2" s="1"/>
  <c r="O33" i="17028" s="1"/>
  <c r="O85" i="17028" s="1"/>
  <c r="R48" i="2"/>
  <c r="R77" i="2" s="1"/>
  <c r="R79" i="2" s="1"/>
  <c r="R50" i="2"/>
  <c r="N198" i="2"/>
  <c r="K42" i="17028" s="1"/>
  <c r="K94" i="17028" s="1"/>
  <c r="N206" i="2"/>
  <c r="N207" i="2" s="1"/>
  <c r="K42" i="17030" s="1"/>
  <c r="K94" i="17030" s="1"/>
  <c r="K115" i="17028"/>
  <c r="L120" i="17056"/>
  <c r="L108" i="17056"/>
  <c r="A163" i="17055"/>
  <c r="M131" i="17055"/>
  <c r="M163" i="17055" s="1"/>
  <c r="S59" i="2"/>
  <c r="S34" i="2"/>
  <c r="S35" i="2" s="1"/>
  <c r="S36" i="2"/>
  <c r="S97" i="2" s="1"/>
  <c r="S39" i="2"/>
  <c r="S60" i="2" s="1"/>
  <c r="S95" i="2"/>
  <c r="S96" i="2" s="1"/>
  <c r="S125" i="2" s="1"/>
  <c r="T38" i="2"/>
  <c r="Q195" i="2"/>
  <c r="Q154" i="2"/>
  <c r="Q235" i="2"/>
  <c r="Q204" i="2"/>
  <c r="Q220" i="2"/>
  <c r="Q166" i="2"/>
  <c r="Q178" i="2"/>
  <c r="N120" i="17055"/>
  <c r="N108" i="17055"/>
  <c r="O33" i="17030"/>
  <c r="O203" i="2"/>
  <c r="O219" i="2" s="1"/>
  <c r="O234" i="2" s="1"/>
  <c r="O197" i="2"/>
  <c r="R167" i="2"/>
  <c r="R102" i="2"/>
  <c r="R155" i="2"/>
  <c r="Z110" i="17053"/>
  <c r="Y122" i="17053"/>
  <c r="Y133" i="17053" s="1"/>
  <c r="M14" i="17056"/>
  <c r="M28" i="17056" s="1"/>
  <c r="M39" i="17056" s="1"/>
  <c r="M67" i="17056" s="1"/>
  <c r="M80" i="17056" s="1"/>
  <c r="M91" i="17056" s="1"/>
  <c r="N13" i="17056"/>
  <c r="P13" i="17055"/>
  <c r="O65" i="17055"/>
  <c r="O27" i="17055"/>
  <c r="O38" i="17055"/>
  <c r="O106" i="17055"/>
  <c r="O14" i="17055"/>
  <c r="O28" i="17055" s="1"/>
  <c r="O39" i="17055" s="1"/>
  <c r="O67" i="17055" s="1"/>
  <c r="O80" i="17055" s="1"/>
  <c r="O91" i="17055" s="1"/>
  <c r="R76" i="2"/>
  <c r="S76" i="2" s="1"/>
  <c r="E154" i="17058"/>
  <c r="G154" i="17058" s="1"/>
  <c r="K154" i="17058" s="1"/>
  <c r="M93" i="17049"/>
  <c r="N41" i="17049"/>
  <c r="E156" i="17059"/>
  <c r="G156" i="17059" s="1"/>
  <c r="K156" i="17059" s="1"/>
  <c r="J92" i="17049"/>
  <c r="J100" i="17049" s="1"/>
  <c r="F160" i="17049" s="1"/>
  <c r="J48" i="17049"/>
  <c r="O105" i="17048"/>
  <c r="K40" i="17049"/>
  <c r="N109" i="17048"/>
  <c r="E156" i="17058"/>
  <c r="G156" i="17058" s="1"/>
  <c r="K156" i="17058" s="1"/>
  <c r="K37" i="17055"/>
  <c r="L155" i="17052"/>
  <c r="L87" i="17052"/>
  <c r="L89" i="17052" s="1"/>
  <c r="G158" i="17052"/>
  <c r="K158" i="17052" s="1"/>
  <c r="K157" i="17028"/>
  <c r="L157" i="17028" s="1"/>
  <c r="P10" i="17062" s="1"/>
  <c r="E157" i="17056"/>
  <c r="G157" i="17056" s="1"/>
  <c r="K157" i="17056" s="1"/>
  <c r="G157" i="17053"/>
  <c r="K157" i="17053" s="1"/>
  <c r="K153" i="17058"/>
  <c r="L153" i="17058" s="1"/>
  <c r="P76" i="17057"/>
  <c r="L117" i="17050"/>
  <c r="N33" i="17053"/>
  <c r="N85" i="17053" s="1"/>
  <c r="K113" i="17053"/>
  <c r="K125" i="17053" s="1"/>
  <c r="K136" i="17053" s="1"/>
  <c r="P81" i="17054"/>
  <c r="N81" i="17057"/>
  <c r="O81" i="17057" s="1"/>
  <c r="P127" i="17051"/>
  <c r="L157" i="17050"/>
  <c r="E160" i="17030"/>
  <c r="L125" i="17050"/>
  <c r="L136" i="17050" s="1"/>
  <c r="L140" i="17050" s="1"/>
  <c r="R76" i="17051"/>
  <c r="H140" i="17055"/>
  <c r="B158" i="17055" s="1"/>
  <c r="C158" i="17055" s="1"/>
  <c r="K93" i="17055"/>
  <c r="L41" i="17055"/>
  <c r="O90" i="17054"/>
  <c r="G159" i="17030"/>
  <c r="K159" i="17030" s="1"/>
  <c r="J56" i="17062"/>
  <c r="O88" i="17054"/>
  <c r="L157" i="17049"/>
  <c r="R71" i="17051"/>
  <c r="I121" i="17053"/>
  <c r="I132" i="17053" s="1"/>
  <c r="I140" i="17053" s="1"/>
  <c r="B159" i="17053" s="1"/>
  <c r="E159" i="17053" s="1"/>
  <c r="K89" i="17055"/>
  <c r="G154" i="17059"/>
  <c r="K154" i="17059" s="1"/>
  <c r="L154" i="17059" s="1"/>
  <c r="M89" i="17030"/>
  <c r="J37" i="17055"/>
  <c r="H89" i="17058"/>
  <c r="G159" i="17028"/>
  <c r="K159" i="17028" s="1"/>
  <c r="K93" i="17052"/>
  <c r="L41" i="17052"/>
  <c r="R66" i="17051"/>
  <c r="G158" i="17050"/>
  <c r="K158" i="17050" s="1"/>
  <c r="N31" i="17052"/>
  <c r="J87" i="17058"/>
  <c r="M83" i="17055"/>
  <c r="N125" i="17049"/>
  <c r="N136" i="17049" s="1"/>
  <c r="O113" i="17049"/>
  <c r="O125" i="17049" s="1"/>
  <c r="O136" i="17049" s="1"/>
  <c r="L33" i="17059"/>
  <c r="S123" i="2"/>
  <c r="J48" i="17028"/>
  <c r="J92" i="17028"/>
  <c r="J100" i="17028" s="1"/>
  <c r="F160" i="17028" s="1"/>
  <c r="L120" i="17053"/>
  <c r="L108" i="17053"/>
  <c r="N164" i="17028"/>
  <c r="H62" i="17062"/>
  <c r="O16" i="17062"/>
  <c r="K85" i="17058"/>
  <c r="M85" i="17053"/>
  <c r="M197" i="17057"/>
  <c r="M203" i="17057"/>
  <c r="M219" i="17057" s="1"/>
  <c r="M234" i="17057" s="1"/>
  <c r="R167" i="17051"/>
  <c r="R63" i="17051"/>
  <c r="R73" i="17051"/>
  <c r="R78" i="17051"/>
  <c r="R102" i="17051"/>
  <c r="R68" i="17051"/>
  <c r="R83" i="17051"/>
  <c r="R155" i="17051"/>
  <c r="S123" i="17048"/>
  <c r="L85" i="17056"/>
  <c r="M87" i="17049"/>
  <c r="M89" i="17049" s="1"/>
  <c r="K85" i="17052"/>
  <c r="N85" i="17050"/>
  <c r="L131" i="17052"/>
  <c r="M162" i="17052" s="1"/>
  <c r="A162" i="17052"/>
  <c r="H127" i="17058"/>
  <c r="H138" i="17058" s="1"/>
  <c r="P123" i="17054"/>
  <c r="P126" i="17054"/>
  <c r="P122" i="17054"/>
  <c r="P125" i="17054"/>
  <c r="P124" i="17054"/>
  <c r="K158" i="17030"/>
  <c r="L158" i="17030" s="1"/>
  <c r="P226" i="17048"/>
  <c r="M43" i="17049" s="1"/>
  <c r="M95" i="17049" s="1"/>
  <c r="M43" i="17050"/>
  <c r="M95" i="17050" s="1"/>
  <c r="Q221" i="17048"/>
  <c r="P106" i="17057"/>
  <c r="P223" i="17057"/>
  <c r="P107" i="17057"/>
  <c r="P224" i="17057"/>
  <c r="P222" i="17057"/>
  <c r="P97" i="17057"/>
  <c r="P225" i="17057"/>
  <c r="P108" i="17057"/>
  <c r="J81" i="17056"/>
  <c r="J89" i="17056" s="1"/>
  <c r="J37" i="17056"/>
  <c r="I113" i="17055"/>
  <c r="J113" i="17055" s="1"/>
  <c r="I85" i="17055"/>
  <c r="I89" i="17055" s="1"/>
  <c r="M120" i="17049"/>
  <c r="M108" i="17049"/>
  <c r="M93" i="17028"/>
  <c r="N41" i="17028"/>
  <c r="J125" i="17059"/>
  <c r="J136" i="17059" s="1"/>
  <c r="L206" i="17057"/>
  <c r="L207" i="17057" s="1"/>
  <c r="I42" i="17059" s="1"/>
  <c r="I94" i="17059" s="1"/>
  <c r="L198" i="17057"/>
  <c r="I42" i="17058" s="1"/>
  <c r="I94" i="17058" s="1"/>
  <c r="J37" i="17058"/>
  <c r="J83" i="17058"/>
  <c r="I40" i="17055"/>
  <c r="M105" i="17054"/>
  <c r="K226" i="17057"/>
  <c r="H43" i="17058" s="1"/>
  <c r="H95" i="17058" s="1"/>
  <c r="H43" i="17059"/>
  <c r="H95" i="17059" s="1"/>
  <c r="L221" i="17057"/>
  <c r="J37" i="17053"/>
  <c r="J81" i="17053"/>
  <c r="J89" i="17053" s="1"/>
  <c r="J109" i="17053"/>
  <c r="K109" i="17053" s="1"/>
  <c r="L109" i="17053" s="1"/>
  <c r="Q89" i="17051"/>
  <c r="R127" i="2"/>
  <c r="L81" i="17056"/>
  <c r="L37" i="17056"/>
  <c r="N27" i="17052"/>
  <c r="N106" i="17052"/>
  <c r="N65" i="17052"/>
  <c r="N14" i="17052"/>
  <c r="N28" i="17052" s="1"/>
  <c r="N39" i="17052" s="1"/>
  <c r="N67" i="17052" s="1"/>
  <c r="N80" i="17052" s="1"/>
  <c r="N91" i="17052" s="1"/>
  <c r="O13" i="17052"/>
  <c r="N38" i="17052"/>
  <c r="Q81" i="17051"/>
  <c r="O197" i="17051"/>
  <c r="O203" i="17051"/>
  <c r="O219" i="17051" s="1"/>
  <c r="O234" i="17051" s="1"/>
  <c r="P87" i="2"/>
  <c r="Q61" i="2"/>
  <c r="M206" i="17054"/>
  <c r="M207" i="17054" s="1"/>
  <c r="J42" i="17056" s="1"/>
  <c r="J94" i="17056" s="1"/>
  <c r="M198" i="17054"/>
  <c r="J42" i="17055" s="1"/>
  <c r="J94" i="17055" s="1"/>
  <c r="I123" i="17055"/>
  <c r="I134" i="17055" s="1"/>
  <c r="C157" i="17059"/>
  <c r="E157" i="17059"/>
  <c r="P89" i="17054"/>
  <c r="Q50" i="17054"/>
  <c r="Q42" i="17054"/>
  <c r="Q62" i="17054" s="1"/>
  <c r="Q64" i="17054" s="1"/>
  <c r="Q44" i="17054"/>
  <c r="Q67" i="17054" s="1"/>
  <c r="Q69" i="17054" s="1"/>
  <c r="Q48" i="17054"/>
  <c r="Q77" i="17054" s="1"/>
  <c r="Q79" i="17054" s="1"/>
  <c r="N33" i="17056" s="1"/>
  <c r="Q46" i="17054"/>
  <c r="Q72" i="17054" s="1"/>
  <c r="Q74" i="17054" s="1"/>
  <c r="N127" i="17057"/>
  <c r="K156" i="17053"/>
  <c r="L156" i="17053" s="1"/>
  <c r="G48" i="17058"/>
  <c r="G92" i="17058"/>
  <c r="G100" i="17058" s="1"/>
  <c r="F157" i="17058" s="1"/>
  <c r="J40" i="17053"/>
  <c r="M109" i="17051"/>
  <c r="N104" i="17051"/>
  <c r="Q112" i="17053"/>
  <c r="P124" i="17053"/>
  <c r="P135" i="17053" s="1"/>
  <c r="O204" i="17057"/>
  <c r="O235" i="17057"/>
  <c r="O220" i="17057"/>
  <c r="O178" i="17057"/>
  <c r="O195" i="17057"/>
  <c r="O154" i="17057"/>
  <c r="O166" i="17057"/>
  <c r="O194" i="17054"/>
  <c r="O180" i="17054"/>
  <c r="O182" i="17054" s="1"/>
  <c r="O205" i="17054" s="1"/>
  <c r="G155" i="17059"/>
  <c r="K155" i="17059" s="1"/>
  <c r="I40" i="17056"/>
  <c r="L109" i="17054"/>
  <c r="M104" i="17054"/>
  <c r="G60" i="17062"/>
  <c r="R106" i="17051"/>
  <c r="R222" i="17051"/>
  <c r="R97" i="17051"/>
  <c r="R107" i="17051"/>
  <c r="R108" i="17051"/>
  <c r="R223" i="17051"/>
  <c r="R225" i="17051"/>
  <c r="R224" i="17051"/>
  <c r="S34" i="17051"/>
  <c r="S35" i="17051" s="1"/>
  <c r="S59" i="17051"/>
  <c r="S36" i="17051"/>
  <c r="S39" i="17051"/>
  <c r="S60" i="17051" s="1"/>
  <c r="T38" i="17051"/>
  <c r="S95" i="17051"/>
  <c r="S96" i="17051" s="1"/>
  <c r="O13" i="17028"/>
  <c r="N38" i="17028"/>
  <c r="N14" i="17028"/>
  <c r="N28" i="17028" s="1"/>
  <c r="N39" i="17028" s="1"/>
  <c r="N67" i="17028" s="1"/>
  <c r="N80" i="17028" s="1"/>
  <c r="N91" i="17028" s="1"/>
  <c r="N65" i="17028"/>
  <c r="N27" i="17028"/>
  <c r="N106" i="17028"/>
  <c r="N81" i="17050"/>
  <c r="N37" i="17050"/>
  <c r="W110" i="17056"/>
  <c r="V122" i="17056"/>
  <c r="V133" i="17056" s="1"/>
  <c r="M83" i="17052"/>
  <c r="S110" i="17050"/>
  <c r="R122" i="17050"/>
  <c r="R133" i="17050" s="1"/>
  <c r="S89" i="2"/>
  <c r="Q204" i="17051"/>
  <c r="Q195" i="17051"/>
  <c r="Q166" i="17051"/>
  <c r="Q220" i="17051"/>
  <c r="Q178" i="17051"/>
  <c r="Q235" i="17051"/>
  <c r="Q154" i="17051"/>
  <c r="T225" i="17048"/>
  <c r="T108" i="17048"/>
  <c r="T222" i="17048"/>
  <c r="T107" i="17048"/>
  <c r="T223" i="17048"/>
  <c r="T224" i="17048"/>
  <c r="T106" i="17048"/>
  <c r="M14" i="17050"/>
  <c r="M28" i="17050" s="1"/>
  <c r="M39" i="17050" s="1"/>
  <c r="M67" i="17050" s="1"/>
  <c r="M80" i="17050" s="1"/>
  <c r="M91" i="17050" s="1"/>
  <c r="N13" i="17050"/>
  <c r="N87" i="17054"/>
  <c r="O61" i="17054"/>
  <c r="K29" i="17059"/>
  <c r="M90" i="17057"/>
  <c r="N206" i="17051"/>
  <c r="N207" i="17051" s="1"/>
  <c r="K42" i="17053" s="1"/>
  <c r="K94" i="17053" s="1"/>
  <c r="N198" i="17051"/>
  <c r="K42" i="17052" s="1"/>
  <c r="K94" i="17052" s="1"/>
  <c r="K158" i="17049"/>
  <c r="M13" i="17059"/>
  <c r="L14" i="17059"/>
  <c r="L28" i="17059" s="1"/>
  <c r="L39" i="17059" s="1"/>
  <c r="L67" i="17059" s="1"/>
  <c r="L80" i="17059" s="1"/>
  <c r="L91" i="17059" s="1"/>
  <c r="Q52" i="17051"/>
  <c r="Q82" i="17051"/>
  <c r="Q84" i="17051" s="1"/>
  <c r="L85" i="17028"/>
  <c r="L89" i="17028" s="1"/>
  <c r="L113" i="17028"/>
  <c r="M113" i="17028" s="1"/>
  <c r="K154" i="17056"/>
  <c r="L154" i="17056" s="1"/>
  <c r="L155" i="17056" s="1"/>
  <c r="L156" i="17056" s="1"/>
  <c r="K155" i="17055"/>
  <c r="J87" i="17052"/>
  <c r="J115" i="17052"/>
  <c r="K115" i="17052" s="1"/>
  <c r="L115" i="17052" s="1"/>
  <c r="P68" i="17057"/>
  <c r="P155" i="17057"/>
  <c r="P63" i="17057"/>
  <c r="P167" i="17057"/>
  <c r="P78" i="17057"/>
  <c r="P102" i="17057"/>
  <c r="P83" i="17057"/>
  <c r="P73" i="17057"/>
  <c r="O72" i="17057"/>
  <c r="O67" i="17057"/>
  <c r="O69" i="17057" s="1"/>
  <c r="I37" i="17056"/>
  <c r="I81" i="17056"/>
  <c r="I89" i="17056" s="1"/>
  <c r="I109" i="17056"/>
  <c r="J85" i="17055"/>
  <c r="L120" i="17058"/>
  <c r="L108" i="17058"/>
  <c r="L81" i="17053"/>
  <c r="L89" i="17053" s="1"/>
  <c r="L37" i="17053"/>
  <c r="J93" i="17058"/>
  <c r="K41" i="17058"/>
  <c r="M93" i="17030"/>
  <c r="N41" i="17030"/>
  <c r="N14" i="17049"/>
  <c r="N28" i="17049" s="1"/>
  <c r="N39" i="17049" s="1"/>
  <c r="N67" i="17049" s="1"/>
  <c r="N80" i="17049" s="1"/>
  <c r="N91" i="17049" s="1"/>
  <c r="N38" i="17049"/>
  <c r="N106" i="17049"/>
  <c r="O13" i="17049"/>
  <c r="N27" i="17049"/>
  <c r="N65" i="17049"/>
  <c r="N90" i="17057"/>
  <c r="O120" i="17030"/>
  <c r="O108" i="17030"/>
  <c r="T111" i="17059"/>
  <c r="S123" i="17059"/>
  <c r="S134" i="17059" s="1"/>
  <c r="H40" i="17059"/>
  <c r="K109" i="17057"/>
  <c r="L104" i="17057"/>
  <c r="T108" i="2"/>
  <c r="T224" i="2"/>
  <c r="T223" i="2"/>
  <c r="T106" i="2"/>
  <c r="T107" i="2"/>
  <c r="T222" i="2"/>
  <c r="T225" i="2"/>
  <c r="I85" i="17058"/>
  <c r="AB110" i="17030"/>
  <c r="AA122" i="17030"/>
  <c r="AA133" i="17030" s="1"/>
  <c r="O179" i="17057"/>
  <c r="O168" i="17057"/>
  <c r="O170" i="17057" s="1"/>
  <c r="O196" i="17057" s="1"/>
  <c r="O89" i="17057"/>
  <c r="I83" i="17058"/>
  <c r="I37" i="17058"/>
  <c r="I111" i="17058"/>
  <c r="N88" i="17057"/>
  <c r="L37" i="17028"/>
  <c r="U110" i="17059"/>
  <c r="T122" i="17059"/>
  <c r="T133" i="17059" s="1"/>
  <c r="L43" i="17030"/>
  <c r="L95" i="17030" s="1"/>
  <c r="O226" i="2"/>
  <c r="L43" i="17028" s="1"/>
  <c r="L95" i="17028" s="1"/>
  <c r="P221" i="2"/>
  <c r="V112" i="17050"/>
  <c r="U124" i="17050"/>
  <c r="U135" i="17050" s="1"/>
  <c r="J83" i="17052"/>
  <c r="J111" i="17052"/>
  <c r="J37" i="17052"/>
  <c r="I57" i="17062"/>
  <c r="K158" i="17028"/>
  <c r="Q112" i="17054"/>
  <c r="Q121" i="17054" s="1"/>
  <c r="Q103" i="17054"/>
  <c r="C158" i="17056"/>
  <c r="E158" i="17056"/>
  <c r="Q168" i="17051"/>
  <c r="Q170" i="17051" s="1"/>
  <c r="Q196" i="17051" s="1"/>
  <c r="Q179" i="17051"/>
  <c r="J115" i="17055"/>
  <c r="J87" i="17055"/>
  <c r="I92" i="17052"/>
  <c r="I100" i="17052" s="1"/>
  <c r="F159" i="17052" s="1"/>
  <c r="I48" i="17052"/>
  <c r="K92" i="17030"/>
  <c r="K48" i="17030"/>
  <c r="N37" i="17030"/>
  <c r="N81" i="17030"/>
  <c r="N89" i="17030" s="1"/>
  <c r="P166" i="17054"/>
  <c r="P235" i="17054"/>
  <c r="P154" i="17054"/>
  <c r="P195" i="17054"/>
  <c r="P204" i="17054"/>
  <c r="P178" i="17054"/>
  <c r="P220" i="17054"/>
  <c r="M37" i="17050"/>
  <c r="M81" i="17050"/>
  <c r="M109" i="17050"/>
  <c r="N109" i="17050" s="1"/>
  <c r="I43" i="17056"/>
  <c r="I95" i="17056" s="1"/>
  <c r="L226" i="17054"/>
  <c r="I43" i="17055" s="1"/>
  <c r="I95" i="17055" s="1"/>
  <c r="M221" i="17054"/>
  <c r="J37" i="17059"/>
  <c r="J81" i="17059"/>
  <c r="J89" i="17059" s="1"/>
  <c r="P112" i="17057"/>
  <c r="P121" i="17057" s="1"/>
  <c r="P103" i="17057"/>
  <c r="O82" i="17057"/>
  <c r="O84" i="17057" s="1"/>
  <c r="O52" i="17057"/>
  <c r="N111" i="17028"/>
  <c r="N123" i="17028" s="1"/>
  <c r="N134" i="17028" s="1"/>
  <c r="A162" i="17049"/>
  <c r="L131" i="17049"/>
  <c r="M162" i="17049" s="1"/>
  <c r="G125" i="17058"/>
  <c r="G136" i="17058" s="1"/>
  <c r="G140" i="17058" s="1"/>
  <c r="B157" i="17058" s="1"/>
  <c r="Q125" i="17051"/>
  <c r="Q126" i="17051"/>
  <c r="Q124" i="17051"/>
  <c r="Q122" i="17051"/>
  <c r="Q123" i="17051"/>
  <c r="O87" i="17051"/>
  <c r="P61" i="17051"/>
  <c r="M81" i="17056"/>
  <c r="L83" i="17055"/>
  <c r="Q222" i="17054"/>
  <c r="Q223" i="17054"/>
  <c r="Q225" i="17054"/>
  <c r="Q107" i="17054"/>
  <c r="Q97" i="17054"/>
  <c r="Q106" i="17054"/>
  <c r="Q108" i="17054"/>
  <c r="Q224" i="17054"/>
  <c r="R59" i="17054"/>
  <c r="R39" i="17054"/>
  <c r="R60" i="17054" s="1"/>
  <c r="R34" i="17054"/>
  <c r="R35" i="17054" s="1"/>
  <c r="R36" i="17054"/>
  <c r="S38" i="17054"/>
  <c r="R95" i="17054"/>
  <c r="R96" i="17054" s="1"/>
  <c r="M125" i="17030"/>
  <c r="M136" i="17030" s="1"/>
  <c r="N113" i="17030"/>
  <c r="N125" i="17030" s="1"/>
  <c r="N136" i="17030" s="1"/>
  <c r="A162" i="17028"/>
  <c r="L131" i="17028"/>
  <c r="M162" i="17028" s="1"/>
  <c r="K154" i="17055"/>
  <c r="L154" i="17055" s="1"/>
  <c r="H40" i="17058"/>
  <c r="L105" i="17057"/>
  <c r="P194" i="17051"/>
  <c r="P180" i="17051"/>
  <c r="P182" i="17051" s="1"/>
  <c r="P205" i="17051" s="1"/>
  <c r="N13" i="17053"/>
  <c r="M14" i="17053"/>
  <c r="M28" i="17053" s="1"/>
  <c r="M39" i="17053" s="1"/>
  <c r="M67" i="17053" s="1"/>
  <c r="M80" i="17053" s="1"/>
  <c r="M91" i="17053" s="1"/>
  <c r="K37" i="17056"/>
  <c r="K81" i="17056"/>
  <c r="K89" i="17056" s="1"/>
  <c r="C159" i="17050"/>
  <c r="E159" i="17050"/>
  <c r="N194" i="17057"/>
  <c r="N180" i="17057"/>
  <c r="N182" i="17057" s="1"/>
  <c r="N205" i="17057" s="1"/>
  <c r="H37" i="17059"/>
  <c r="H81" i="17059"/>
  <c r="H89" i="17059" s="1"/>
  <c r="H109" i="17059"/>
  <c r="I109" i="17059" s="1"/>
  <c r="I117" i="17059" s="1"/>
  <c r="D159" i="17059" s="1"/>
  <c r="R48" i="17051"/>
  <c r="R77" i="17051" s="1"/>
  <c r="R79" i="17051" s="1"/>
  <c r="R50" i="17051"/>
  <c r="R44" i="17051"/>
  <c r="R67" i="17051" s="1"/>
  <c r="R69" i="17051" s="1"/>
  <c r="R42" i="17051"/>
  <c r="R62" i="17051" s="1"/>
  <c r="R46" i="17051"/>
  <c r="R72" i="17051" s="1"/>
  <c r="R74" i="17051" s="1"/>
  <c r="M108" i="17028"/>
  <c r="M120" i="17028"/>
  <c r="L92" i="17050"/>
  <c r="O127" i="17054"/>
  <c r="C159" i="17052"/>
  <c r="E159" i="17052"/>
  <c r="L120" i="17050"/>
  <c r="L108" i="17050"/>
  <c r="N33" i="17052"/>
  <c r="T111" i="17053"/>
  <c r="S123" i="17053"/>
  <c r="S134" i="17053" s="1"/>
  <c r="I37" i="17055"/>
  <c r="P88" i="17051"/>
  <c r="Q111" i="17030"/>
  <c r="P123" i="17030"/>
  <c r="P134" i="17030" s="1"/>
  <c r="M125" i="17049"/>
  <c r="M136" i="17049" s="1"/>
  <c r="P52" i="17054"/>
  <c r="P82" i="17054"/>
  <c r="P84" i="17054" s="1"/>
  <c r="M35" i="17055" s="1"/>
  <c r="K120" i="17059"/>
  <c r="K108" i="17059"/>
  <c r="E158" i="17053"/>
  <c r="C158" i="17053"/>
  <c r="P44" i="17057"/>
  <c r="P67" i="17057" s="1"/>
  <c r="P69" i="17057" s="1"/>
  <c r="P48" i="17057"/>
  <c r="P77" i="17057" s="1"/>
  <c r="P79" i="17057" s="1"/>
  <c r="P50" i="17057"/>
  <c r="P46" i="17057"/>
  <c r="P72" i="17057" s="1"/>
  <c r="P74" i="17057" s="1"/>
  <c r="P42" i="17057"/>
  <c r="P62" i="17057" s="1"/>
  <c r="Q36" i="17057"/>
  <c r="Q39" i="17057"/>
  <c r="Q60" i="17057" s="1"/>
  <c r="Q34" i="17057"/>
  <c r="Q35" i="17057" s="1"/>
  <c r="R38" i="17057"/>
  <c r="Q95" i="17057"/>
  <c r="Q96" i="17057" s="1"/>
  <c r="Q59" i="17057"/>
  <c r="L93" i="17053"/>
  <c r="M41" i="17053"/>
  <c r="K85" i="17059"/>
  <c r="K113" i="17059"/>
  <c r="G155" i="17058"/>
  <c r="Q76" i="17054"/>
  <c r="L87" i="17055"/>
  <c r="Q13" i="17030"/>
  <c r="P14" i="17030"/>
  <c r="P28" i="17030" s="1"/>
  <c r="P39" i="17030" s="1"/>
  <c r="P67" i="17030" s="1"/>
  <c r="P80" i="17030" s="1"/>
  <c r="P91" i="17030" s="1"/>
  <c r="E160" i="17028"/>
  <c r="C160" i="17028"/>
  <c r="O64" i="17057"/>
  <c r="L29" i="17059" s="1"/>
  <c r="K35" i="17058"/>
  <c r="K37" i="17058" s="1"/>
  <c r="K117" i="17030"/>
  <c r="D161" i="17030" s="1"/>
  <c r="K121" i="17030"/>
  <c r="K132" i="17030" s="1"/>
  <c r="K140" i="17030" s="1"/>
  <c r="B161" i="17030" s="1"/>
  <c r="H48" i="17055"/>
  <c r="H92" i="17055"/>
  <c r="H100" i="17055" s="1"/>
  <c r="F158" i="17055" s="1"/>
  <c r="P179" i="17054"/>
  <c r="P168" i="17054"/>
  <c r="P170" i="17054" s="1"/>
  <c r="P196" i="17054" s="1"/>
  <c r="Q73" i="17054"/>
  <c r="Q155" i="17054"/>
  <c r="Q167" i="17054"/>
  <c r="Q63" i="17054"/>
  <c r="Q83" i="17054"/>
  <c r="Q68" i="17054"/>
  <c r="Q102" i="17054"/>
  <c r="Q78" i="17054"/>
  <c r="R112" i="17059"/>
  <c r="Q124" i="17059"/>
  <c r="Q135" i="17059" s="1"/>
  <c r="Q66" i="17054"/>
  <c r="M87" i="17028"/>
  <c r="N29" i="17053"/>
  <c r="P90" i="17051"/>
  <c r="M29" i="17053"/>
  <c r="I48" i="17053"/>
  <c r="I92" i="17053"/>
  <c r="I100" i="17053" s="1"/>
  <c r="F159" i="17053" s="1"/>
  <c r="L109" i="17030"/>
  <c r="L121" i="17030" s="1"/>
  <c r="L132" i="17030" s="1"/>
  <c r="L140" i="17030" s="1"/>
  <c r="B162" i="17030" s="1"/>
  <c r="U112" i="17056"/>
  <c r="T124" i="17056"/>
  <c r="T135" i="17056" s="1"/>
  <c r="K40" i="17028"/>
  <c r="O105" i="2"/>
  <c r="O109" i="2" s="1"/>
  <c r="J40" i="17052"/>
  <c r="N105" i="17051"/>
  <c r="L40" i="17030"/>
  <c r="P104" i="2"/>
  <c r="H48" i="17056"/>
  <c r="H92" i="17056"/>
  <c r="H100" i="17056" s="1"/>
  <c r="F158" i="17056" s="1"/>
  <c r="N131" i="17030"/>
  <c r="M164" i="17030" s="1"/>
  <c r="A164" i="17030"/>
  <c r="I37" i="17059"/>
  <c r="I81" i="17059"/>
  <c r="I89" i="17059" s="1"/>
  <c r="A160" i="17059"/>
  <c r="J131" i="17059"/>
  <c r="M160" i="17059" s="1"/>
  <c r="R103" i="17051"/>
  <c r="R112" i="17051"/>
  <c r="R121" i="17051" s="1"/>
  <c r="A161" i="17050"/>
  <c r="K131" i="17050"/>
  <c r="M161" i="17050" s="1"/>
  <c r="O125" i="17057"/>
  <c r="O122" i="17057"/>
  <c r="O126" i="17057"/>
  <c r="O123" i="17057"/>
  <c r="O124" i="17057"/>
  <c r="M40" i="17050"/>
  <c r="Q104" i="17048"/>
  <c r="J111" i="17055"/>
  <c r="J123" i="17055" s="1"/>
  <c r="J134" i="17055" s="1"/>
  <c r="J113" i="17052"/>
  <c r="K113" i="17052" s="1"/>
  <c r="J85" i="17052"/>
  <c r="M33" i="17056"/>
  <c r="I115" i="17058"/>
  <c r="I127" i="17058" s="1"/>
  <c r="I138" i="17058" s="1"/>
  <c r="I87" i="17058"/>
  <c r="M85" i="17050"/>
  <c r="M113" i="17050"/>
  <c r="S89" i="17048"/>
  <c r="T83" i="17048"/>
  <c r="T63" i="17048"/>
  <c r="T78" i="17048"/>
  <c r="T68" i="17048"/>
  <c r="T73" i="17048"/>
  <c r="N203" i="17054"/>
  <c r="N219" i="17054" s="1"/>
  <c r="N234" i="17054" s="1"/>
  <c r="N197" i="17054"/>
  <c r="M88" i="17057"/>
  <c r="H113" i="17058"/>
  <c r="H117" i="17058" s="1"/>
  <c r="D158" i="17058" s="1"/>
  <c r="M85" i="17028"/>
  <c r="M226" i="17051"/>
  <c r="J43" i="17052" s="1"/>
  <c r="J95" i="17052" s="1"/>
  <c r="J43" i="17053"/>
  <c r="J95" i="17053" s="1"/>
  <c r="N221" i="17051"/>
  <c r="M33" i="17055"/>
  <c r="L33" i="17055"/>
  <c r="K87" i="17052"/>
  <c r="K131" i="17053"/>
  <c r="M161" i="17053" s="1"/>
  <c r="A161" i="17053"/>
  <c r="M37" i="17028"/>
  <c r="D160" i="17050"/>
  <c r="B160" i="17050"/>
  <c r="K131" i="17058"/>
  <c r="M161" i="17058" s="1"/>
  <c r="A161" i="17058"/>
  <c r="M14" i="17058"/>
  <c r="M28" i="17058" s="1"/>
  <c r="M39" i="17058" s="1"/>
  <c r="M67" i="17058" s="1"/>
  <c r="M80" i="17058" s="1"/>
  <c r="M91" i="17058" s="1"/>
  <c r="M106" i="17058"/>
  <c r="M38" i="17058"/>
  <c r="M27" i="17058"/>
  <c r="M65" i="17058"/>
  <c r="N13" i="17058"/>
  <c r="J93" i="17059"/>
  <c r="K41" i="17059"/>
  <c r="K113" i="17056"/>
  <c r="L113" i="17056" s="1"/>
  <c r="L125" i="17056" s="1"/>
  <c r="L136" i="17056" s="1"/>
  <c r="J125" i="17056"/>
  <c r="J136" i="17056" s="1"/>
  <c r="G48" i="17059"/>
  <c r="G92" i="17059"/>
  <c r="G100" i="17059" s="1"/>
  <c r="F157" i="17059" s="1"/>
  <c r="M37" i="17049"/>
  <c r="M35" i="17052"/>
  <c r="M37" i="17052" s="1"/>
  <c r="T63" i="2"/>
  <c r="T83" i="2"/>
  <c r="T73" i="2"/>
  <c r="T78" i="2"/>
  <c r="T68" i="2"/>
  <c r="K123" i="17049"/>
  <c r="K134" i="17049" s="1"/>
  <c r="L111" i="17049"/>
  <c r="M120" i="17052"/>
  <c r="M108" i="17052"/>
  <c r="J85" i="17058"/>
  <c r="G117" i="17058"/>
  <c r="D157" i="17058" s="1"/>
  <c r="M87" i="17057"/>
  <c r="N61" i="17057"/>
  <c r="P71" i="17054"/>
  <c r="Q71" i="17054" s="1"/>
  <c r="E157" i="17055"/>
  <c r="C157" i="17055"/>
  <c r="K37" i="17053"/>
  <c r="K81" i="17053"/>
  <c r="K89" i="17053" s="1"/>
  <c r="L123" i="17028"/>
  <c r="L134" i="17028" s="1"/>
  <c r="M123" i="17028"/>
  <c r="M134" i="17028" s="1"/>
  <c r="K83" i="17058"/>
  <c r="Q9" i="17062"/>
  <c r="E12" i="17062" s="1"/>
  <c r="K37" i="17052"/>
  <c r="K83" i="17052"/>
  <c r="R9" i="17062" l="1"/>
  <c r="V116" i="17055"/>
  <c r="U128" i="17055"/>
  <c r="U139" i="17055" s="1"/>
  <c r="T115" i="17053"/>
  <c r="S127" i="17053"/>
  <c r="S138" i="17053" s="1"/>
  <c r="T115" i="17056"/>
  <c r="S127" i="17056"/>
  <c r="S138" i="17056" s="1"/>
  <c r="U114" i="17059"/>
  <c r="T126" i="17059"/>
  <c r="T137" i="17059" s="1"/>
  <c r="U112" i="17058"/>
  <c r="T124" i="17058"/>
  <c r="T135" i="17058" s="1"/>
  <c r="S110" i="17058"/>
  <c r="R122" i="17058"/>
  <c r="R133" i="17058" s="1"/>
  <c r="K93" i="17056"/>
  <c r="R127" i="17048"/>
  <c r="R116" i="17053"/>
  <c r="Q128" i="17053"/>
  <c r="Q139" i="17053" s="1"/>
  <c r="U109" i="17049"/>
  <c r="T121" i="17049"/>
  <c r="T132" i="17049" s="1"/>
  <c r="V110" i="17049"/>
  <c r="U122" i="17049"/>
  <c r="U133" i="17049" s="1"/>
  <c r="U109" i="17052"/>
  <c r="T121" i="17052"/>
  <c r="T132" i="17052" s="1"/>
  <c r="R115" i="17059"/>
  <c r="Q127" i="17059"/>
  <c r="Q138" i="17059" s="1"/>
  <c r="X114" i="17028"/>
  <c r="W126" i="17028"/>
  <c r="W137" i="17028" s="1"/>
  <c r="R114" i="17058"/>
  <c r="Q126" i="17058"/>
  <c r="Q137" i="17058" s="1"/>
  <c r="R110" i="17055"/>
  <c r="Q122" i="17055"/>
  <c r="Q133" i="17055" s="1"/>
  <c r="V109" i="17028"/>
  <c r="U121" i="17028"/>
  <c r="U132" i="17028" s="1"/>
  <c r="R109" i="17058"/>
  <c r="Q121" i="17058"/>
  <c r="Q132" i="17058" s="1"/>
  <c r="V114" i="17052"/>
  <c r="U126" i="17052"/>
  <c r="U137" i="17052" s="1"/>
  <c r="K100" i="17030"/>
  <c r="F161" i="17030" s="1"/>
  <c r="G160" i="17030"/>
  <c r="K160" i="17030" s="1"/>
  <c r="C159" i="17049"/>
  <c r="G159" i="17049" s="1"/>
  <c r="K159" i="17049" s="1"/>
  <c r="S125" i="17048"/>
  <c r="S127" i="17048" s="1"/>
  <c r="O89" i="17050"/>
  <c r="M93" i="17050"/>
  <c r="N41" i="17050"/>
  <c r="S103" i="17048"/>
  <c r="S112" i="17048"/>
  <c r="S121" i="17048" s="1"/>
  <c r="P203" i="17048"/>
  <c r="P219" i="17048" s="1"/>
  <c r="P234" i="17048" s="1"/>
  <c r="P197" i="17048"/>
  <c r="S61" i="17048"/>
  <c r="S126" i="17048"/>
  <c r="T95" i="17048"/>
  <c r="T96" i="17048" s="1"/>
  <c r="T126" i="17048" s="1"/>
  <c r="T34" i="17048"/>
  <c r="T35" i="17048" s="1"/>
  <c r="T59" i="17048"/>
  <c r="T36" i="17048"/>
  <c r="T97" i="17048" s="1"/>
  <c r="U38" i="17048"/>
  <c r="T39" i="17048"/>
  <c r="T60" i="17048" s="1"/>
  <c r="R69" i="17048"/>
  <c r="O31" i="17049" s="1"/>
  <c r="O83" i="17049" s="1"/>
  <c r="S66" i="17048"/>
  <c r="R82" i="17048"/>
  <c r="R84" i="17048" s="1"/>
  <c r="R52" i="17048"/>
  <c r="R168" i="17048"/>
  <c r="R170" i="17048" s="1"/>
  <c r="R196" i="17048" s="1"/>
  <c r="R179" i="17048"/>
  <c r="Q88" i="17048"/>
  <c r="K94" i="17050"/>
  <c r="K100" i="17050" s="1"/>
  <c r="F161" i="17050" s="1"/>
  <c r="K48" i="17050"/>
  <c r="R178" i="17048"/>
  <c r="R235" i="17048"/>
  <c r="R166" i="17048"/>
  <c r="R195" i="17048"/>
  <c r="R154" i="17048"/>
  <c r="R220" i="17048"/>
  <c r="R204" i="17048"/>
  <c r="O37" i="17050"/>
  <c r="S122" i="17048"/>
  <c r="R88" i="17048"/>
  <c r="S71" i="2"/>
  <c r="S102" i="17048"/>
  <c r="S155" i="17048"/>
  <c r="S167" i="17048"/>
  <c r="S76" i="17048"/>
  <c r="K115" i="17049"/>
  <c r="J117" i="17049"/>
  <c r="D160" i="17049" s="1"/>
  <c r="O37" i="17030"/>
  <c r="Q90" i="17048"/>
  <c r="N35" i="17049"/>
  <c r="S42" i="17048"/>
  <c r="S62" i="17048" s="1"/>
  <c r="S64" i="17048" s="1"/>
  <c r="P29" i="17050" s="1"/>
  <c r="S44" i="17048"/>
  <c r="S67" i="17048" s="1"/>
  <c r="S69" i="17048" s="1"/>
  <c r="S46" i="17048"/>
  <c r="S72" i="17048" s="1"/>
  <c r="S74" i="17048" s="1"/>
  <c r="P33" i="17049" s="1"/>
  <c r="P113" i="17049" s="1"/>
  <c r="P125" i="17049" s="1"/>
  <c r="P136" i="17049" s="1"/>
  <c r="S48" i="17048"/>
  <c r="S77" i="17048" s="1"/>
  <c r="S79" i="17048" s="1"/>
  <c r="P33" i="17050" s="1"/>
  <c r="P85" i="17050" s="1"/>
  <c r="S50" i="17048"/>
  <c r="P87" i="17048"/>
  <c r="Q81" i="17048"/>
  <c r="J127" i="17049"/>
  <c r="J138" i="17049" s="1"/>
  <c r="J140" i="17049" s="1"/>
  <c r="B160" i="17049" s="1"/>
  <c r="Q180" i="17048"/>
  <c r="Q182" i="17048" s="1"/>
  <c r="Q205" i="17048" s="1"/>
  <c r="Q194" i="17048"/>
  <c r="O206" i="17048"/>
  <c r="O207" i="17048" s="1"/>
  <c r="L42" i="17050" s="1"/>
  <c r="O198" i="17048"/>
  <c r="L42" i="17049" s="1"/>
  <c r="L94" i="17049" s="1"/>
  <c r="S71" i="17048"/>
  <c r="M108" i="17056"/>
  <c r="M120" i="17056"/>
  <c r="S167" i="2"/>
  <c r="S155" i="2"/>
  <c r="S102" i="2"/>
  <c r="L131" i="17056"/>
  <c r="M162" i="17056" s="1"/>
  <c r="A162" i="17056"/>
  <c r="R52" i="2"/>
  <c r="R82" i="2"/>
  <c r="R178" i="2"/>
  <c r="R204" i="2"/>
  <c r="R154" i="2"/>
  <c r="R166" i="2"/>
  <c r="R220" i="2"/>
  <c r="R235" i="2"/>
  <c r="R195" i="2"/>
  <c r="S122" i="2"/>
  <c r="K117" i="17028"/>
  <c r="D161" i="17028" s="1"/>
  <c r="K127" i="17028"/>
  <c r="K138" i="17028" s="1"/>
  <c r="K140" i="17028" s="1"/>
  <c r="B161" i="17028" s="1"/>
  <c r="C161" i="17028" s="1"/>
  <c r="L115" i="17028"/>
  <c r="L117" i="17028" s="1"/>
  <c r="D162" i="17028" s="1"/>
  <c r="S124" i="2"/>
  <c r="P38" i="17055"/>
  <c r="P65" i="17055"/>
  <c r="Q13" i="17055"/>
  <c r="P14" i="17055"/>
  <c r="P28" i="17055" s="1"/>
  <c r="P39" i="17055" s="1"/>
  <c r="P67" i="17055" s="1"/>
  <c r="P80" i="17055" s="1"/>
  <c r="P91" i="17055" s="1"/>
  <c r="P27" i="17055"/>
  <c r="P106" i="17055"/>
  <c r="AA110" i="17053"/>
  <c r="Z122" i="17053"/>
  <c r="Z133" i="17053" s="1"/>
  <c r="O206" i="2"/>
  <c r="O207" i="2" s="1"/>
  <c r="L42" i="17030" s="1"/>
  <c r="L94" i="17030" s="1"/>
  <c r="O198" i="2"/>
  <c r="L42" i="17028" s="1"/>
  <c r="L94" i="17028" s="1"/>
  <c r="Q84" i="2"/>
  <c r="Q88" i="2"/>
  <c r="S126" i="2"/>
  <c r="O108" i="17055"/>
  <c r="O120" i="17055"/>
  <c r="R179" i="2"/>
  <c r="R168" i="2"/>
  <c r="R170" i="2" s="1"/>
  <c r="R196" i="2" s="1"/>
  <c r="S103" i="2"/>
  <c r="S112" i="2"/>
  <c r="S121" i="2" s="1"/>
  <c r="Q194" i="2"/>
  <c r="Q180" i="2"/>
  <c r="Q182" i="2" s="1"/>
  <c r="Q205" i="2" s="1"/>
  <c r="O85" i="17030"/>
  <c r="O89" i="17030" s="1"/>
  <c r="R88" i="2"/>
  <c r="O13" i="17056"/>
  <c r="N14" i="17056"/>
  <c r="N28" i="17056" s="1"/>
  <c r="N39" i="17056" s="1"/>
  <c r="N67" i="17056" s="1"/>
  <c r="N80" i="17056" s="1"/>
  <c r="N91" i="17056" s="1"/>
  <c r="A164" i="17055"/>
  <c r="N131" i="17055"/>
  <c r="M164" i="17055" s="1"/>
  <c r="T95" i="2"/>
  <c r="T96" i="2" s="1"/>
  <c r="T39" i="2"/>
  <c r="T60" i="2" s="1"/>
  <c r="T34" i="2"/>
  <c r="T35" i="2" s="1"/>
  <c r="U38" i="2"/>
  <c r="T59" i="2"/>
  <c r="T36" i="2"/>
  <c r="T97" i="2" s="1"/>
  <c r="T122" i="2" s="1"/>
  <c r="S42" i="2"/>
  <c r="S62" i="2" s="1"/>
  <c r="S64" i="2" s="1"/>
  <c r="P29" i="17030" s="1"/>
  <c r="P81" i="17030" s="1"/>
  <c r="S50" i="2"/>
  <c r="S48" i="2"/>
  <c r="S77" i="2" s="1"/>
  <c r="S79" i="2" s="1"/>
  <c r="P33" i="17030" s="1"/>
  <c r="P85" i="17030" s="1"/>
  <c r="S46" i="2"/>
  <c r="S72" i="2" s="1"/>
  <c r="S44" i="2"/>
  <c r="S67" i="2" s="1"/>
  <c r="S69" i="2" s="1"/>
  <c r="P197" i="2"/>
  <c r="P203" i="2"/>
  <c r="P219" i="2" s="1"/>
  <c r="P234" i="2" s="1"/>
  <c r="S66" i="2"/>
  <c r="N93" i="17049"/>
  <c r="O41" i="17049"/>
  <c r="L40" i="17049"/>
  <c r="P105" i="17048"/>
  <c r="O109" i="17048"/>
  <c r="L156" i="17052"/>
  <c r="L157" i="17052" s="1"/>
  <c r="L158" i="17052" s="1"/>
  <c r="K92" i="17049"/>
  <c r="K100" i="17049" s="1"/>
  <c r="F161" i="17049" s="1"/>
  <c r="K48" i="17049"/>
  <c r="L158" i="17028"/>
  <c r="L159" i="17028" s="1"/>
  <c r="C159" i="17053"/>
  <c r="G159" i="17053" s="1"/>
  <c r="K159" i="17053" s="1"/>
  <c r="L113" i="17053"/>
  <c r="L125" i="17053" s="1"/>
  <c r="L136" i="17053" s="1"/>
  <c r="K156" i="17055"/>
  <c r="L154" i="17058"/>
  <c r="E158" i="17055"/>
  <c r="G158" i="17055" s="1"/>
  <c r="L158" i="17050"/>
  <c r="K125" i="17056"/>
  <c r="K136" i="17056" s="1"/>
  <c r="Q10" i="17062"/>
  <c r="R10" i="17062" s="1"/>
  <c r="L159" i="17030"/>
  <c r="L160" i="17030" s="1"/>
  <c r="L93" i="17055"/>
  <c r="M41" i="17055"/>
  <c r="Q89" i="17054"/>
  <c r="L158" i="17049"/>
  <c r="P88" i="17054"/>
  <c r="S76" i="17051"/>
  <c r="S71" i="17051"/>
  <c r="J89" i="17055"/>
  <c r="S66" i="17051"/>
  <c r="L89" i="17056"/>
  <c r="L157" i="17053"/>
  <c r="G159" i="17050"/>
  <c r="K159" i="17050" s="1"/>
  <c r="M89" i="17028"/>
  <c r="I58" i="17062"/>
  <c r="J115" i="17058"/>
  <c r="K115" i="17058" s="1"/>
  <c r="L93" i="17052"/>
  <c r="M41" i="17052"/>
  <c r="L93" i="17056"/>
  <c r="M41" i="17056"/>
  <c r="J109" i="17059"/>
  <c r="J117" i="17059" s="1"/>
  <c r="D160" i="17059" s="1"/>
  <c r="J57" i="17062"/>
  <c r="L155" i="17059"/>
  <c r="L156" i="17059" s="1"/>
  <c r="P127" i="17054"/>
  <c r="G157" i="17055"/>
  <c r="K157" i="17055" s="1"/>
  <c r="R71" i="17054"/>
  <c r="N89" i="17050"/>
  <c r="O33" i="17052"/>
  <c r="N31" i="17055"/>
  <c r="M33" i="17059"/>
  <c r="L123" i="17049"/>
  <c r="L134" i="17049" s="1"/>
  <c r="M111" i="17049"/>
  <c r="U108" i="2"/>
  <c r="U225" i="2"/>
  <c r="U223" i="2"/>
  <c r="U107" i="2"/>
  <c r="U106" i="2"/>
  <c r="U222" i="2"/>
  <c r="U224" i="2"/>
  <c r="M125" i="17050"/>
  <c r="M136" i="17050" s="1"/>
  <c r="M113" i="17056"/>
  <c r="M125" i="17056" s="1"/>
  <c r="M136" i="17056" s="1"/>
  <c r="M85" i="17056"/>
  <c r="M89" i="17056" s="1"/>
  <c r="N40" i="17050"/>
  <c r="R104" i="17048"/>
  <c r="M40" i="17030"/>
  <c r="Q104" i="2"/>
  <c r="K48" i="17028"/>
  <c r="K92" i="17028"/>
  <c r="K100" i="17028" s="1"/>
  <c r="F161" i="17028" s="1"/>
  <c r="A161" i="17059"/>
  <c r="K131" i="17059"/>
  <c r="M161" i="17059" s="1"/>
  <c r="G61" i="17062"/>
  <c r="S95" i="17054"/>
  <c r="S96" i="17054" s="1"/>
  <c r="S39" i="17054"/>
  <c r="S60" i="17054" s="1"/>
  <c r="S34" i="17054"/>
  <c r="S35" i="17054" s="1"/>
  <c r="T38" i="17054"/>
  <c r="S36" i="17054"/>
  <c r="S59" i="17054"/>
  <c r="R102" i="17054"/>
  <c r="R83" i="17054"/>
  <c r="R167" i="17054"/>
  <c r="R155" i="17054"/>
  <c r="R78" i="17054"/>
  <c r="R68" i="17054"/>
  <c r="R63" i="17054"/>
  <c r="R73" i="17054"/>
  <c r="H125" i="17058"/>
  <c r="H136" i="17058" s="1"/>
  <c r="H140" i="17058" s="1"/>
  <c r="B158" i="17058" s="1"/>
  <c r="J117" i="17052"/>
  <c r="D160" i="17052" s="1"/>
  <c r="J123" i="17052"/>
  <c r="J134" i="17052" s="1"/>
  <c r="V110" i="17059"/>
  <c r="U122" i="17059"/>
  <c r="U133" i="17059" s="1"/>
  <c r="I123" i="17058"/>
  <c r="I134" i="17058" s="1"/>
  <c r="O14" i="17049"/>
  <c r="O28" i="17049" s="1"/>
  <c r="O39" i="17049" s="1"/>
  <c r="O67" i="17049" s="1"/>
  <c r="O80" i="17049" s="1"/>
  <c r="O91" i="17049" s="1"/>
  <c r="P13" i="17049"/>
  <c r="O38" i="17049"/>
  <c r="O65" i="17049"/>
  <c r="O106" i="17049"/>
  <c r="O27" i="17049"/>
  <c r="M31" i="17058"/>
  <c r="L31" i="17058"/>
  <c r="L127" i="17052"/>
  <c r="L138" i="17052" s="1"/>
  <c r="K127" i="17052"/>
  <c r="K138" i="17052" s="1"/>
  <c r="J127" i="17052"/>
  <c r="J138" i="17052" s="1"/>
  <c r="X110" i="17056"/>
  <c r="W122" i="17056"/>
  <c r="W133" i="17056" s="1"/>
  <c r="N121" i="17050"/>
  <c r="N132" i="17050" s="1"/>
  <c r="S73" i="17051"/>
  <c r="S68" i="17051"/>
  <c r="S63" i="17051"/>
  <c r="S78" i="17051"/>
  <c r="S167" i="17051"/>
  <c r="S83" i="17051"/>
  <c r="S102" i="17051"/>
  <c r="S155" i="17051"/>
  <c r="I48" i="17056"/>
  <c r="I92" i="17056"/>
  <c r="I100" i="17056" s="1"/>
  <c r="F159" i="17056" s="1"/>
  <c r="J48" i="17053"/>
  <c r="J92" i="17053"/>
  <c r="J100" i="17053" s="1"/>
  <c r="F160" i="17053" s="1"/>
  <c r="N120" i="17052"/>
  <c r="N108" i="17052"/>
  <c r="L35" i="17058"/>
  <c r="Q226" i="17048"/>
  <c r="N43" i="17049" s="1"/>
  <c r="N95" i="17049" s="1"/>
  <c r="N43" i="17050"/>
  <c r="N95" i="17050" s="1"/>
  <c r="R221" i="17048"/>
  <c r="R179" i="17051"/>
  <c r="R168" i="17051"/>
  <c r="R170" i="17051" s="1"/>
  <c r="R196" i="17051" s="1"/>
  <c r="O31" i="17052"/>
  <c r="C162" i="17030"/>
  <c r="E162" i="17030"/>
  <c r="D161" i="17050"/>
  <c r="B161" i="17050"/>
  <c r="M87" i="17055"/>
  <c r="R59" i="17057"/>
  <c r="R39" i="17057"/>
  <c r="R60" i="17057" s="1"/>
  <c r="R34" i="17057"/>
  <c r="R35" i="17057" s="1"/>
  <c r="R36" i="17057"/>
  <c r="S38" i="17057"/>
  <c r="R95" i="17057"/>
  <c r="R96" i="17057" s="1"/>
  <c r="Q76" i="17057"/>
  <c r="N35" i="17052"/>
  <c r="N37" i="17052" s="1"/>
  <c r="N14" i="17053"/>
  <c r="N28" i="17053" s="1"/>
  <c r="N39" i="17053" s="1"/>
  <c r="N67" i="17053" s="1"/>
  <c r="N80" i="17053" s="1"/>
  <c r="N91" i="17053" s="1"/>
  <c r="O13" i="17053"/>
  <c r="P178" i="17057"/>
  <c r="P166" i="17057"/>
  <c r="P220" i="17057"/>
  <c r="P204" i="17057"/>
  <c r="P235" i="17057"/>
  <c r="P195" i="17057"/>
  <c r="P154" i="17057"/>
  <c r="Q81" i="17054"/>
  <c r="N85" i="17056"/>
  <c r="J89" i="17052"/>
  <c r="U111" i="17059"/>
  <c r="T123" i="17059"/>
  <c r="T134" i="17059" s="1"/>
  <c r="L121" i="17053"/>
  <c r="L132" i="17053" s="1"/>
  <c r="M120" i="17050"/>
  <c r="M108" i="17050"/>
  <c r="S46" i="17051"/>
  <c r="S72" i="17051" s="1"/>
  <c r="S74" i="17051" s="1"/>
  <c r="S48" i="17051"/>
  <c r="S77" i="17051" s="1"/>
  <c r="S79" i="17051" s="1"/>
  <c r="S50" i="17051"/>
  <c r="S44" i="17051"/>
  <c r="S67" i="17051" s="1"/>
  <c r="S69" i="17051" s="1"/>
  <c r="S42" i="17051"/>
  <c r="S62" i="17051" s="1"/>
  <c r="R112" i="17053"/>
  <c r="Q124" i="17053"/>
  <c r="Q135" i="17053" s="1"/>
  <c r="G157" i="17059"/>
  <c r="R61" i="2"/>
  <c r="Q87" i="2"/>
  <c r="A163" i="17049"/>
  <c r="M131" i="17049"/>
  <c r="M163" i="17049" s="1"/>
  <c r="A162" i="17053"/>
  <c r="L131" i="17053"/>
  <c r="M162" i="17053" s="1"/>
  <c r="L113" i="17059"/>
  <c r="L85" i="17059"/>
  <c r="K89" i="17052"/>
  <c r="K117" i="17053"/>
  <c r="D161" i="17053" s="1"/>
  <c r="K121" i="17053"/>
  <c r="K132" i="17053" s="1"/>
  <c r="K140" i="17053" s="1"/>
  <c r="B161" i="17053" s="1"/>
  <c r="M115" i="17052"/>
  <c r="M87" i="17052"/>
  <c r="M89" i="17052" s="1"/>
  <c r="M108" i="17058"/>
  <c r="M120" i="17058"/>
  <c r="C160" i="17050"/>
  <c r="E160" i="17050"/>
  <c r="L85" i="17055"/>
  <c r="L89" i="17055" s="1"/>
  <c r="J125" i="17052"/>
  <c r="J136" i="17052" s="1"/>
  <c r="M92" i="17050"/>
  <c r="R195" i="17051"/>
  <c r="R178" i="17051"/>
  <c r="R154" i="17051"/>
  <c r="R235" i="17051"/>
  <c r="R166" i="17051"/>
  <c r="R220" i="17051"/>
  <c r="R204" i="17051"/>
  <c r="L92" i="17030"/>
  <c r="V112" i="17056"/>
  <c r="U124" i="17056"/>
  <c r="U135" i="17056" s="1"/>
  <c r="M109" i="17053"/>
  <c r="N109" i="17053" s="1"/>
  <c r="M37" i="17053"/>
  <c r="M81" i="17053"/>
  <c r="M89" i="17053" s="1"/>
  <c r="P194" i="17054"/>
  <c r="P180" i="17054"/>
  <c r="P182" i="17054" s="1"/>
  <c r="P205" i="17054" s="1"/>
  <c r="C161" i="17030"/>
  <c r="E161" i="17030"/>
  <c r="L157" i="17056"/>
  <c r="K125" i="17059"/>
  <c r="K136" i="17059" s="1"/>
  <c r="O88" i="17057"/>
  <c r="Q48" i="17057"/>
  <c r="Q77" i="17057" s="1"/>
  <c r="Q79" i="17057" s="1"/>
  <c r="Q50" i="17057"/>
  <c r="Q44" i="17057"/>
  <c r="Q67" i="17057" s="1"/>
  <c r="Q69" i="17057" s="1"/>
  <c r="Q42" i="17057"/>
  <c r="Q62" i="17057" s="1"/>
  <c r="Q64" i="17057" s="1"/>
  <c r="Q46" i="17057"/>
  <c r="Q72" i="17057" s="1"/>
  <c r="Q74" i="17057" s="1"/>
  <c r="G158" i="17053"/>
  <c r="U111" i="17053"/>
  <c r="T123" i="17053"/>
  <c r="T134" i="17053" s="1"/>
  <c r="U63" i="17048"/>
  <c r="U68" i="17048"/>
  <c r="U83" i="17048"/>
  <c r="U78" i="17048"/>
  <c r="U73" i="17048"/>
  <c r="H117" i="17059"/>
  <c r="D158" i="17059" s="1"/>
  <c r="H121" i="17059"/>
  <c r="H132" i="17059" s="1"/>
  <c r="H140" i="17059" s="1"/>
  <c r="B158" i="17059" s="1"/>
  <c r="I121" i="17059"/>
  <c r="I132" i="17059" s="1"/>
  <c r="I140" i="17059" s="1"/>
  <c r="B159" i="17059" s="1"/>
  <c r="P197" i="17051"/>
  <c r="P203" i="17051"/>
  <c r="P219" i="17051" s="1"/>
  <c r="P234" i="17051" s="1"/>
  <c r="R42" i="17054"/>
  <c r="R62" i="17054" s="1"/>
  <c r="R64" i="17054" s="1"/>
  <c r="R50" i="17054"/>
  <c r="R44" i="17054"/>
  <c r="R67" i="17054" s="1"/>
  <c r="R69" i="17054" s="1"/>
  <c r="R48" i="17054"/>
  <c r="R77" i="17054" s="1"/>
  <c r="R79" i="17054" s="1"/>
  <c r="R46" i="17054"/>
  <c r="R72" i="17054" s="1"/>
  <c r="R74" i="17054" s="1"/>
  <c r="M37" i="17056"/>
  <c r="P81" i="17057"/>
  <c r="M117" i="17050"/>
  <c r="M121" i="17050"/>
  <c r="M132" i="17050" s="1"/>
  <c r="Q90" i="17051"/>
  <c r="G158" i="17056"/>
  <c r="N33" i="17055"/>
  <c r="O113" i="17030"/>
  <c r="O125" i="17030" s="1"/>
  <c r="O136" i="17030" s="1"/>
  <c r="W112" i="17050"/>
  <c r="V124" i="17050"/>
  <c r="V135" i="17050" s="1"/>
  <c r="I89" i="17058"/>
  <c r="T124" i="2"/>
  <c r="K93" i="17058"/>
  <c r="L41" i="17058"/>
  <c r="P71" i="17057"/>
  <c r="Q71" i="17057" s="1"/>
  <c r="O74" i="17057"/>
  <c r="L155" i="17055"/>
  <c r="L125" i="17028"/>
  <c r="L136" i="17028" s="1"/>
  <c r="M14" i="17059"/>
  <c r="M28" i="17059" s="1"/>
  <c r="M39" i="17059" s="1"/>
  <c r="M67" i="17059" s="1"/>
  <c r="M80" i="17059" s="1"/>
  <c r="M91" i="17059" s="1"/>
  <c r="N13" i="17059"/>
  <c r="P61" i="17054"/>
  <c r="O87" i="17054"/>
  <c r="S112" i="17051"/>
  <c r="S121" i="17051" s="1"/>
  <c r="S103" i="17051"/>
  <c r="J40" i="17056"/>
  <c r="M109" i="17054"/>
  <c r="N104" i="17054"/>
  <c r="K40" i="17053"/>
  <c r="N109" i="17051"/>
  <c r="O104" i="17051"/>
  <c r="Q82" i="17054"/>
  <c r="Q84" i="17054" s="1"/>
  <c r="Q90" i="17054" s="1"/>
  <c r="Q52" i="17054"/>
  <c r="J117" i="17053"/>
  <c r="D160" i="17053" s="1"/>
  <c r="J121" i="17053"/>
  <c r="J132" i="17053" s="1"/>
  <c r="J140" i="17053" s="1"/>
  <c r="B160" i="17053" s="1"/>
  <c r="J111" i="17058"/>
  <c r="J123" i="17058" s="1"/>
  <c r="J134" i="17058" s="1"/>
  <c r="T89" i="2"/>
  <c r="K43" i="17053"/>
  <c r="K95" i="17053" s="1"/>
  <c r="N226" i="17051"/>
  <c r="K43" i="17052" s="1"/>
  <c r="K95" i="17052" s="1"/>
  <c r="O221" i="17051"/>
  <c r="N206" i="17054"/>
  <c r="N207" i="17054" s="1"/>
  <c r="K42" i="17056" s="1"/>
  <c r="K94" i="17056" s="1"/>
  <c r="N198" i="17054"/>
  <c r="K42" i="17055" s="1"/>
  <c r="K94" i="17055" s="1"/>
  <c r="J92" i="17052"/>
  <c r="J100" i="17052" s="1"/>
  <c r="F160" i="17052" s="1"/>
  <c r="J48" i="17052"/>
  <c r="N37" i="17053"/>
  <c r="N81" i="17053"/>
  <c r="N89" i="17053" s="1"/>
  <c r="Q14" i="17030"/>
  <c r="Q28" i="17030" s="1"/>
  <c r="Q39" i="17030" s="1"/>
  <c r="Q67" i="17030" s="1"/>
  <c r="Q80" i="17030" s="1"/>
  <c r="Q91" i="17030" s="1"/>
  <c r="R13" i="17030"/>
  <c r="K155" i="17058"/>
  <c r="M93" i="17053"/>
  <c r="N41" i="17053"/>
  <c r="Q97" i="17057"/>
  <c r="Q106" i="17057"/>
  <c r="Q223" i="17057"/>
  <c r="Q108" i="17057"/>
  <c r="Q107" i="17057"/>
  <c r="Q224" i="17057"/>
  <c r="Q222" i="17057"/>
  <c r="Q225" i="17057"/>
  <c r="R52" i="17051"/>
  <c r="R82" i="17051"/>
  <c r="R84" i="17051" s="1"/>
  <c r="O35" i="17052" s="1"/>
  <c r="M108" i="17053"/>
  <c r="M120" i="17053"/>
  <c r="H92" i="17058"/>
  <c r="H100" i="17058" s="1"/>
  <c r="F158" i="17058" s="1"/>
  <c r="H48" i="17058"/>
  <c r="N29" i="17056"/>
  <c r="Q61" i="17051"/>
  <c r="P87" i="17051"/>
  <c r="Q194" i="17051"/>
  <c r="Q180" i="17051"/>
  <c r="Q182" i="17051" s="1"/>
  <c r="Q205" i="17051" s="1"/>
  <c r="L37" i="17059"/>
  <c r="L81" i="17059"/>
  <c r="N93" i="17030"/>
  <c r="O41" i="17030"/>
  <c r="I117" i="17056"/>
  <c r="D159" i="17056" s="1"/>
  <c r="I121" i="17056"/>
  <c r="I132" i="17056" s="1"/>
  <c r="I140" i="17056" s="1"/>
  <c r="B159" i="17056" s="1"/>
  <c r="O13" i="17050"/>
  <c r="N14" i="17050"/>
  <c r="N28" i="17050" s="1"/>
  <c r="N39" i="17050" s="1"/>
  <c r="N67" i="17050" s="1"/>
  <c r="N80" i="17050" s="1"/>
  <c r="N91" i="17050" s="1"/>
  <c r="T123" i="17048"/>
  <c r="T125" i="17048"/>
  <c r="R125" i="17051"/>
  <c r="R122" i="17051"/>
  <c r="R126" i="17051"/>
  <c r="R123" i="17051"/>
  <c r="R124" i="17051"/>
  <c r="O206" i="17051"/>
  <c r="O207" i="17051" s="1"/>
  <c r="L42" i="17053" s="1"/>
  <c r="L94" i="17053" s="1"/>
  <c r="O198" i="17051"/>
  <c r="L42" i="17052" s="1"/>
  <c r="L94" i="17052" s="1"/>
  <c r="J40" i="17055"/>
  <c r="N105" i="17054"/>
  <c r="J109" i="17056"/>
  <c r="M206" i="17057"/>
  <c r="M207" i="17057" s="1"/>
  <c r="J42" i="17059" s="1"/>
  <c r="J94" i="17059" s="1"/>
  <c r="M198" i="17057"/>
  <c r="J42" i="17058" s="1"/>
  <c r="J94" i="17058" s="1"/>
  <c r="K111" i="17052"/>
  <c r="O61" i="17057"/>
  <c r="N87" i="17057"/>
  <c r="O13" i="17058"/>
  <c r="N38" i="17058"/>
  <c r="N14" i="17058"/>
  <c r="N28" i="17058" s="1"/>
  <c r="N39" i="17058" s="1"/>
  <c r="N67" i="17058" s="1"/>
  <c r="N80" i="17058" s="1"/>
  <c r="N91" i="17058" s="1"/>
  <c r="N27" i="17058"/>
  <c r="N65" i="17058"/>
  <c r="N106" i="17058"/>
  <c r="T89" i="17048"/>
  <c r="R66" i="17054"/>
  <c r="Q179" i="17054"/>
  <c r="Q168" i="17054"/>
  <c r="Q170" i="17054" s="1"/>
  <c r="Q196" i="17054" s="1"/>
  <c r="K87" i="17058"/>
  <c r="K89" i="17058" s="1"/>
  <c r="R111" i="17030"/>
  <c r="Q123" i="17030"/>
  <c r="Q134" i="17030" s="1"/>
  <c r="L131" i="17050"/>
  <c r="M162" i="17050" s="1"/>
  <c r="A162" i="17050"/>
  <c r="R224" i="17054"/>
  <c r="R97" i="17054"/>
  <c r="R222" i="17054"/>
  <c r="R225" i="17054"/>
  <c r="R107" i="17054"/>
  <c r="R106" i="17054"/>
  <c r="R108" i="17054"/>
  <c r="R223" i="17054"/>
  <c r="Q123" i="17054"/>
  <c r="Q125" i="17054"/>
  <c r="Q122" i="17054"/>
  <c r="Q126" i="17054"/>
  <c r="Q124" i="17054"/>
  <c r="C157" i="17058"/>
  <c r="E157" i="17058"/>
  <c r="O111" i="17028"/>
  <c r="M226" i="17054"/>
  <c r="J43" i="17055" s="1"/>
  <c r="J95" i="17055" s="1"/>
  <c r="J43" i="17056"/>
  <c r="J95" i="17056" s="1"/>
  <c r="N221" i="17054"/>
  <c r="P66" i="17057"/>
  <c r="Q66" i="17057" s="1"/>
  <c r="J127" i="17055"/>
  <c r="J138" i="17055" s="1"/>
  <c r="K115" i="17055"/>
  <c r="L115" i="17055" s="1"/>
  <c r="M115" i="17055" s="1"/>
  <c r="M127" i="17055" s="1"/>
  <c r="M138" i="17055" s="1"/>
  <c r="O109" i="17050"/>
  <c r="O180" i="17057"/>
  <c r="O182" i="17057" s="1"/>
  <c r="O205" i="17057" s="1"/>
  <c r="O194" i="17057"/>
  <c r="I113" i="17058"/>
  <c r="I117" i="17058" s="1"/>
  <c r="D159" i="17058" s="1"/>
  <c r="I40" i="17059"/>
  <c r="L109" i="17057"/>
  <c r="M104" i="17057"/>
  <c r="A162" i="17058"/>
  <c r="L131" i="17058"/>
  <c r="M162" i="17058" s="1"/>
  <c r="P179" i="17057"/>
  <c r="P168" i="17057"/>
  <c r="P170" i="17057" s="1"/>
  <c r="P196" i="17057" s="1"/>
  <c r="L120" i="17059"/>
  <c r="L108" i="17059"/>
  <c r="N120" i="17028"/>
  <c r="N108" i="17028"/>
  <c r="U38" i="17051"/>
  <c r="T34" i="17051"/>
  <c r="T35" i="17051" s="1"/>
  <c r="T36" i="17051"/>
  <c r="T95" i="17051"/>
  <c r="T96" i="17051" s="1"/>
  <c r="T39" i="17051"/>
  <c r="T60" i="17051" s="1"/>
  <c r="T59" i="17051"/>
  <c r="R81" i="17051"/>
  <c r="I43" i="17059"/>
  <c r="I95" i="17059" s="1"/>
  <c r="L226" i="17057"/>
  <c r="I43" i="17058" s="1"/>
  <c r="I95" i="17058" s="1"/>
  <c r="M221" i="17057"/>
  <c r="I92" i="17055"/>
  <c r="I100" i="17055" s="1"/>
  <c r="F159" i="17055" s="1"/>
  <c r="I48" i="17055"/>
  <c r="N93" i="17028"/>
  <c r="O41" i="17028"/>
  <c r="K125" i="17052"/>
  <c r="K136" i="17052" s="1"/>
  <c r="L113" i="17052"/>
  <c r="M37" i="17055"/>
  <c r="M131" i="17052"/>
  <c r="M163" i="17052" s="1"/>
  <c r="A163" i="17052"/>
  <c r="U78" i="2"/>
  <c r="U83" i="2"/>
  <c r="U73" i="2"/>
  <c r="U63" i="2"/>
  <c r="U68" i="2"/>
  <c r="K93" i="17059"/>
  <c r="L41" i="17059"/>
  <c r="M85" i="17055"/>
  <c r="M125" i="17028"/>
  <c r="M136" i="17028" s="1"/>
  <c r="N113" i="17028"/>
  <c r="J117" i="17055"/>
  <c r="D160" i="17055" s="1"/>
  <c r="K111" i="17055"/>
  <c r="O127" i="17057"/>
  <c r="K40" i="17052"/>
  <c r="O105" i="17051"/>
  <c r="L40" i="17028"/>
  <c r="P105" i="2"/>
  <c r="P109" i="2" s="1"/>
  <c r="L117" i="17030"/>
  <c r="D162" i="17030" s="1"/>
  <c r="M109" i="17030"/>
  <c r="S112" i="17059"/>
  <c r="R124" i="17059"/>
  <c r="R135" i="17059" s="1"/>
  <c r="G160" i="17028"/>
  <c r="P108" i="17030"/>
  <c r="P120" i="17030"/>
  <c r="R76" i="17054"/>
  <c r="Q78" i="17057"/>
  <c r="Q63" i="17057"/>
  <c r="Q83" i="17057"/>
  <c r="Q68" i="17057"/>
  <c r="Q167" i="17057"/>
  <c r="Q73" i="17057"/>
  <c r="Q102" i="17057"/>
  <c r="Q155" i="17057"/>
  <c r="Q112" i="17057"/>
  <c r="Q121" i="17057" s="1"/>
  <c r="Q103" i="17057"/>
  <c r="P82" i="17057"/>
  <c r="P84" i="17057" s="1"/>
  <c r="P52" i="17057"/>
  <c r="N85" i="17052"/>
  <c r="U222" i="17048"/>
  <c r="U107" i="17048"/>
  <c r="U108" i="17048"/>
  <c r="U224" i="17048"/>
  <c r="U223" i="17048"/>
  <c r="U106" i="17048"/>
  <c r="U225" i="17048"/>
  <c r="G159" i="17052"/>
  <c r="A163" i="17028"/>
  <c r="M131" i="17028"/>
  <c r="M163" i="17028" s="1"/>
  <c r="N203" i="17057"/>
  <c r="N219" i="17057" s="1"/>
  <c r="N234" i="17057" s="1"/>
  <c r="N197" i="17057"/>
  <c r="I40" i="17058"/>
  <c r="M105" i="17057"/>
  <c r="O33" i="17053"/>
  <c r="R112" i="17054"/>
  <c r="R121" i="17054" s="1"/>
  <c r="R103" i="17054"/>
  <c r="P90" i="17054"/>
  <c r="L37" i="17055"/>
  <c r="Q127" i="17051"/>
  <c r="M89" i="17050"/>
  <c r="Q220" i="17054"/>
  <c r="Q195" i="17054"/>
  <c r="Q235" i="17054"/>
  <c r="Q204" i="17054"/>
  <c r="Q166" i="17054"/>
  <c r="Q178" i="17054"/>
  <c r="Q154" i="17054"/>
  <c r="P226" i="2"/>
  <c r="M43" i="17028" s="1"/>
  <c r="M95" i="17028" s="1"/>
  <c r="M43" i="17030"/>
  <c r="M95" i="17030" s="1"/>
  <c r="Q221" i="2"/>
  <c r="AC110" i="17030"/>
  <c r="AB122" i="17030"/>
  <c r="AB133" i="17030" s="1"/>
  <c r="H92" i="17059"/>
  <c r="H100" i="17059" s="1"/>
  <c r="F158" i="17059" s="1"/>
  <c r="H48" i="17059"/>
  <c r="A165" i="17030"/>
  <c r="O131" i="17030"/>
  <c r="M165" i="17030" s="1"/>
  <c r="N120" i="17049"/>
  <c r="N108" i="17049"/>
  <c r="J125" i="17055"/>
  <c r="J136" i="17055" s="1"/>
  <c r="K113" i="17055"/>
  <c r="K125" i="17055" s="1"/>
  <c r="K136" i="17055" s="1"/>
  <c r="P89" i="17057"/>
  <c r="P64" i="17057"/>
  <c r="K37" i="17059"/>
  <c r="K81" i="17059"/>
  <c r="K89" i="17059" s="1"/>
  <c r="T110" i="17050"/>
  <c r="S122" i="17050"/>
  <c r="S133" i="17050" s="1"/>
  <c r="O14" i="17028"/>
  <c r="O28" i="17028" s="1"/>
  <c r="O39" i="17028" s="1"/>
  <c r="O67" i="17028" s="1"/>
  <c r="O80" i="17028" s="1"/>
  <c r="O91" i="17028" s="1"/>
  <c r="O27" i="17028"/>
  <c r="O65" i="17028"/>
  <c r="P13" i="17028"/>
  <c r="O106" i="17028"/>
  <c r="O38" i="17028"/>
  <c r="S106" i="17051"/>
  <c r="S223" i="17051"/>
  <c r="S224" i="17051"/>
  <c r="S97" i="17051"/>
  <c r="S225" i="17051"/>
  <c r="S108" i="17051"/>
  <c r="S107" i="17051"/>
  <c r="S222" i="17051"/>
  <c r="O197" i="17054"/>
  <c r="O203" i="17054"/>
  <c r="O219" i="17054" s="1"/>
  <c r="O234" i="17054" s="1"/>
  <c r="O27" i="17052"/>
  <c r="O38" i="17052"/>
  <c r="O65" i="17052"/>
  <c r="O14" i="17052"/>
  <c r="O28" i="17052" s="1"/>
  <c r="O39" i="17052" s="1"/>
  <c r="O67" i="17052" s="1"/>
  <c r="O80" i="17052" s="1"/>
  <c r="O91" i="17052" s="1"/>
  <c r="O106" i="17052"/>
  <c r="P13" i="17052"/>
  <c r="J89" i="17058"/>
  <c r="I125" i="17055"/>
  <c r="I136" i="17055" s="1"/>
  <c r="I140" i="17055" s="1"/>
  <c r="B159" i="17055" s="1"/>
  <c r="P124" i="17057"/>
  <c r="P122" i="17057"/>
  <c r="P126" i="17057"/>
  <c r="P125" i="17057"/>
  <c r="P123" i="17057"/>
  <c r="Q88" i="17051"/>
  <c r="I117" i="17055"/>
  <c r="D159" i="17055" s="1"/>
  <c r="N113" i="17050"/>
  <c r="N117" i="17050" s="1"/>
  <c r="R64" i="17051"/>
  <c r="R89" i="17051"/>
  <c r="H63" i="17062"/>
  <c r="O17" i="17062"/>
  <c r="N165" i="17028"/>
  <c r="N83" i="17052"/>
  <c r="W114" i="17052" l="1"/>
  <c r="V126" i="17052"/>
  <c r="V137" i="17052" s="1"/>
  <c r="S114" i="17058"/>
  <c r="R126" i="17058"/>
  <c r="R137" i="17058" s="1"/>
  <c r="W110" i="17049"/>
  <c r="V122" i="17049"/>
  <c r="V133" i="17049" s="1"/>
  <c r="S116" i="17053"/>
  <c r="R128" i="17053"/>
  <c r="R139" i="17053" s="1"/>
  <c r="T110" i="17058"/>
  <c r="S122" i="17058"/>
  <c r="S133" i="17058" s="1"/>
  <c r="V114" i="17059"/>
  <c r="U126" i="17059"/>
  <c r="U137" i="17059" s="1"/>
  <c r="T76" i="17048"/>
  <c r="W109" i="17028"/>
  <c r="V121" i="17028"/>
  <c r="V132" i="17028" s="1"/>
  <c r="S115" i="17059"/>
  <c r="R127" i="17059"/>
  <c r="R138" i="17059" s="1"/>
  <c r="U115" i="17053"/>
  <c r="T127" i="17053"/>
  <c r="T138" i="17053" s="1"/>
  <c r="T71" i="17048"/>
  <c r="S109" i="17058"/>
  <c r="R121" i="17058"/>
  <c r="R132" i="17058" s="1"/>
  <c r="S110" i="17055"/>
  <c r="R122" i="17055"/>
  <c r="R133" i="17055" s="1"/>
  <c r="Y114" i="17028"/>
  <c r="X126" i="17028"/>
  <c r="X137" i="17028" s="1"/>
  <c r="V109" i="17052"/>
  <c r="U121" i="17052"/>
  <c r="U132" i="17052" s="1"/>
  <c r="V109" i="17049"/>
  <c r="U121" i="17049"/>
  <c r="U132" i="17049" s="1"/>
  <c r="V112" i="17058"/>
  <c r="U124" i="17058"/>
  <c r="U135" i="17058" s="1"/>
  <c r="U115" i="17056"/>
  <c r="T127" i="17056"/>
  <c r="T138" i="17056" s="1"/>
  <c r="W116" i="17055"/>
  <c r="V128" i="17055"/>
  <c r="V139" i="17055" s="1"/>
  <c r="P37" i="17030"/>
  <c r="L100" i="17030"/>
  <c r="F162" i="17030" s="1"/>
  <c r="E161" i="17028"/>
  <c r="G161" i="17028" s="1"/>
  <c r="P85" i="17049"/>
  <c r="L159" i="17049"/>
  <c r="P31" i="17049"/>
  <c r="P83" i="17049" s="1"/>
  <c r="R90" i="17048"/>
  <c r="S127" i="2"/>
  <c r="T125" i="2"/>
  <c r="T123" i="2"/>
  <c r="T126" i="2"/>
  <c r="T127" i="2" s="1"/>
  <c r="L48" i="17030"/>
  <c r="N93" i="17050"/>
  <c r="O41" i="17050"/>
  <c r="P81" i="17050"/>
  <c r="P89" i="17050" s="1"/>
  <c r="P37" i="17050"/>
  <c r="T42" i="17048"/>
  <c r="T62" i="17048" s="1"/>
  <c r="T64" i="17048" s="1"/>
  <c r="Q29" i="17050" s="1"/>
  <c r="T48" i="17048"/>
  <c r="T77" i="17048" s="1"/>
  <c r="T79" i="17048" s="1"/>
  <c r="Q33" i="17050" s="1"/>
  <c r="T50" i="17048"/>
  <c r="T44" i="17048"/>
  <c r="T67" i="17048" s="1"/>
  <c r="T69" i="17048" s="1"/>
  <c r="Q31" i="17049" s="1"/>
  <c r="Q83" i="17049" s="1"/>
  <c r="T46" i="17048"/>
  <c r="T72" i="17048" s="1"/>
  <c r="S52" i="17048"/>
  <c r="S82" i="17048"/>
  <c r="N37" i="17049"/>
  <c r="N87" i="17049"/>
  <c r="N89" i="17049" s="1"/>
  <c r="S179" i="17048"/>
  <c r="S168" i="17048"/>
  <c r="S170" i="17048" s="1"/>
  <c r="S196" i="17048" s="1"/>
  <c r="T124" i="17048"/>
  <c r="T61" i="17048"/>
  <c r="T71" i="2"/>
  <c r="E160" i="17049"/>
  <c r="C160" i="17049"/>
  <c r="O35" i="17049"/>
  <c r="R180" i="17048"/>
  <c r="R182" i="17048" s="1"/>
  <c r="R205" i="17048" s="1"/>
  <c r="R194" i="17048"/>
  <c r="T66" i="17048"/>
  <c r="U66" i="17048" s="1"/>
  <c r="Q197" i="17048"/>
  <c r="Q203" i="17048"/>
  <c r="Q219" i="17048" s="1"/>
  <c r="Q234" i="17048" s="1"/>
  <c r="T112" i="17048"/>
  <c r="T121" i="17048" s="1"/>
  <c r="T103" i="17048"/>
  <c r="P206" i="17048"/>
  <c r="P207" i="17048" s="1"/>
  <c r="M42" i="17050" s="1"/>
  <c r="P198" i="17048"/>
  <c r="M42" i="17049" s="1"/>
  <c r="M94" i="17049" s="1"/>
  <c r="U34" i="17048"/>
  <c r="U35" i="17048" s="1"/>
  <c r="U36" i="17048"/>
  <c r="U97" i="17048" s="1"/>
  <c r="U122" i="17048" s="1"/>
  <c r="U59" i="17048"/>
  <c r="U95" i="17048"/>
  <c r="U96" i="17048" s="1"/>
  <c r="U39" i="17048"/>
  <c r="U60" i="17048" s="1"/>
  <c r="V38" i="17048"/>
  <c r="T122" i="17048"/>
  <c r="L94" i="17050"/>
  <c r="L100" i="17050" s="1"/>
  <c r="F162" i="17050" s="1"/>
  <c r="L48" i="17050"/>
  <c r="R81" i="17048"/>
  <c r="Q87" i="17048"/>
  <c r="K127" i="17049"/>
  <c r="K138" i="17049" s="1"/>
  <c r="K140" i="17049" s="1"/>
  <c r="B161" i="17049" s="1"/>
  <c r="L115" i="17049"/>
  <c r="K117" i="17049"/>
  <c r="D161" i="17049" s="1"/>
  <c r="T155" i="17048"/>
  <c r="T167" i="17048"/>
  <c r="T102" i="17048"/>
  <c r="S220" i="17048"/>
  <c r="S235" i="17048"/>
  <c r="S195" i="17048"/>
  <c r="S204" i="17048"/>
  <c r="S154" i="17048"/>
  <c r="S166" i="17048"/>
  <c r="S178" i="17048"/>
  <c r="P31" i="17028"/>
  <c r="P83" i="17028" s="1"/>
  <c r="P198" i="2"/>
  <c r="M42" i="17028" s="1"/>
  <c r="M94" i="17028" s="1"/>
  <c r="P206" i="2"/>
  <c r="P207" i="2" s="1"/>
  <c r="M42" i="17030" s="1"/>
  <c r="M94" i="17030" s="1"/>
  <c r="Q203" i="2"/>
  <c r="Q219" i="2" s="1"/>
  <c r="Q234" i="2" s="1"/>
  <c r="Q197" i="2"/>
  <c r="T42" i="2"/>
  <c r="T62" i="2" s="1"/>
  <c r="T64" i="2" s="1"/>
  <c r="Q29" i="17030" s="1"/>
  <c r="T50" i="2"/>
  <c r="T48" i="2"/>
  <c r="T77" i="2" s="1"/>
  <c r="T79" i="2" s="1"/>
  <c r="Q33" i="17030" s="1"/>
  <c r="Q85" i="17030" s="1"/>
  <c r="T46" i="2"/>
  <c r="T72" i="2" s="1"/>
  <c r="T44" i="2"/>
  <c r="T67" i="2" s="1"/>
  <c r="T69" i="2" s="1"/>
  <c r="Q31" i="17028" s="1"/>
  <c r="O131" i="17055"/>
  <c r="M165" i="17055" s="1"/>
  <c r="A165" i="17055"/>
  <c r="N35" i="17028"/>
  <c r="Q90" i="2"/>
  <c r="AB110" i="17053"/>
  <c r="AA122" i="17053"/>
  <c r="AA133" i="17053" s="1"/>
  <c r="R13" i="17055"/>
  <c r="Q38" i="17055"/>
  <c r="Q27" i="17055"/>
  <c r="Q65" i="17055"/>
  <c r="Q14" i="17055"/>
  <c r="Q28" i="17055" s="1"/>
  <c r="Q39" i="17055" s="1"/>
  <c r="Q67" i="17055" s="1"/>
  <c r="Q80" i="17055" s="1"/>
  <c r="Q91" i="17055" s="1"/>
  <c r="Q106" i="17055"/>
  <c r="R84" i="2"/>
  <c r="S81" i="2"/>
  <c r="A163" i="17056"/>
  <c r="M131" i="17056"/>
  <c r="M163" i="17056" s="1"/>
  <c r="T66" i="2"/>
  <c r="T103" i="2"/>
  <c r="T112" i="2"/>
  <c r="T121" i="2" s="1"/>
  <c r="N120" i="17056"/>
  <c r="N108" i="17056"/>
  <c r="S166" i="2"/>
  <c r="S204" i="2"/>
  <c r="S178" i="2"/>
  <c r="S195" i="2"/>
  <c r="S235" i="2"/>
  <c r="S154" i="2"/>
  <c r="S220" i="2"/>
  <c r="M115" i="17028"/>
  <c r="L127" i="17028"/>
  <c r="L138" i="17028" s="1"/>
  <c r="L140" i="17028" s="1"/>
  <c r="B162" i="17028" s="1"/>
  <c r="S74" i="2"/>
  <c r="P33" i="17028" s="1"/>
  <c r="P85" i="17028" s="1"/>
  <c r="S82" i="2"/>
  <c r="S84" i="2" s="1"/>
  <c r="S52" i="2"/>
  <c r="U95" i="2"/>
  <c r="U96" i="2" s="1"/>
  <c r="U59" i="2"/>
  <c r="U34" i="2"/>
  <c r="U35" i="2" s="1"/>
  <c r="U39" i="2"/>
  <c r="U60" i="2" s="1"/>
  <c r="U36" i="2"/>
  <c r="U97" i="2" s="1"/>
  <c r="U123" i="2" s="1"/>
  <c r="V38" i="2"/>
  <c r="R194" i="2"/>
  <c r="R180" i="2"/>
  <c r="R182" i="2" s="1"/>
  <c r="R205" i="2" s="1"/>
  <c r="P108" i="17055"/>
  <c r="P120" i="17055"/>
  <c r="S179" i="2"/>
  <c r="S168" i="2"/>
  <c r="S170" i="2" s="1"/>
  <c r="S196" i="2" s="1"/>
  <c r="T155" i="2"/>
  <c r="T167" i="2"/>
  <c r="T102" i="2"/>
  <c r="P13" i="17056"/>
  <c r="O14" i="17056"/>
  <c r="O28" i="17056" s="1"/>
  <c r="O39" i="17056" s="1"/>
  <c r="O67" i="17056" s="1"/>
  <c r="O80" i="17056" s="1"/>
  <c r="O91" i="17056" s="1"/>
  <c r="T76" i="2"/>
  <c r="U76" i="2" s="1"/>
  <c r="P11" i="17062"/>
  <c r="R11" i="17062" s="1"/>
  <c r="L155" i="17058"/>
  <c r="L156" i="17058" s="1"/>
  <c r="O93" i="17049"/>
  <c r="P41" i="17049"/>
  <c r="L159" i="17050"/>
  <c r="Q12" i="17062" s="1"/>
  <c r="Q105" i="17048"/>
  <c r="M40" i="17049"/>
  <c r="P109" i="17048"/>
  <c r="L92" i="17049"/>
  <c r="L100" i="17049" s="1"/>
  <c r="F162" i="17049" s="1"/>
  <c r="L48" i="17049"/>
  <c r="P12" i="17062"/>
  <c r="Q11" i="17062"/>
  <c r="S81" i="17051"/>
  <c r="J58" i="17062"/>
  <c r="M113" i="17053"/>
  <c r="N113" i="17053" s="1"/>
  <c r="N125" i="17053" s="1"/>
  <c r="N136" i="17053" s="1"/>
  <c r="L140" i="17053"/>
  <c r="B162" i="17053" s="1"/>
  <c r="L117" i="17053"/>
  <c r="D162" i="17053" s="1"/>
  <c r="L156" i="17055"/>
  <c r="J140" i="17055"/>
  <c r="B160" i="17055" s="1"/>
  <c r="C160" i="17055" s="1"/>
  <c r="R66" i="17057"/>
  <c r="S71" i="17054"/>
  <c r="T71" i="17051"/>
  <c r="M93" i="17055"/>
  <c r="N41" i="17055"/>
  <c r="S76" i="17054"/>
  <c r="N113" i="17056"/>
  <c r="N125" i="17056" s="1"/>
  <c r="N136" i="17056" s="1"/>
  <c r="T76" i="17051"/>
  <c r="Q89" i="17057"/>
  <c r="M89" i="17055"/>
  <c r="G157" i="17058"/>
  <c r="R71" i="17057"/>
  <c r="J127" i="17058"/>
  <c r="J138" i="17058" s="1"/>
  <c r="P127" i="17057"/>
  <c r="K109" i="17059"/>
  <c r="K117" i="17059" s="1"/>
  <c r="D161" i="17059" s="1"/>
  <c r="J121" i="17059"/>
  <c r="J132" i="17059" s="1"/>
  <c r="J140" i="17059" s="1"/>
  <c r="B160" i="17059" s="1"/>
  <c r="C160" i="17059" s="1"/>
  <c r="L113" i="17055"/>
  <c r="L125" i="17055" s="1"/>
  <c r="L136" i="17055" s="1"/>
  <c r="R76" i="17057"/>
  <c r="P113" i="17030"/>
  <c r="P125" i="17030" s="1"/>
  <c r="P136" i="17030" s="1"/>
  <c r="M93" i="17052"/>
  <c r="N41" i="17052"/>
  <c r="G160" i="17050"/>
  <c r="K160" i="17050" s="1"/>
  <c r="M140" i="17050"/>
  <c r="M93" i="17056"/>
  <c r="N41" i="17056"/>
  <c r="O33" i="17055"/>
  <c r="C161" i="17053"/>
  <c r="E161" i="17053"/>
  <c r="O33" i="17056"/>
  <c r="P31" i="17052"/>
  <c r="O31" i="17055"/>
  <c r="P33" i="17053"/>
  <c r="R90" i="17051"/>
  <c r="O29" i="17053"/>
  <c r="C159" i="17055"/>
  <c r="E159" i="17055"/>
  <c r="N29" i="17059"/>
  <c r="P90" i="17057"/>
  <c r="AD110" i="17030"/>
  <c r="AC122" i="17030"/>
  <c r="AC133" i="17030" s="1"/>
  <c r="R220" i="17054"/>
  <c r="R195" i="17054"/>
  <c r="R235" i="17054"/>
  <c r="R154" i="17054"/>
  <c r="R204" i="17054"/>
  <c r="R178" i="17054"/>
  <c r="R166" i="17054"/>
  <c r="I92" i="17058"/>
  <c r="I100" i="17058" s="1"/>
  <c r="F159" i="17058" s="1"/>
  <c r="I48" i="17058"/>
  <c r="M117" i="17030"/>
  <c r="D163" i="17030" s="1"/>
  <c r="M121" i="17030"/>
  <c r="M132" i="17030" s="1"/>
  <c r="M140" i="17030" s="1"/>
  <c r="B163" i="17030" s="1"/>
  <c r="N109" i="17030"/>
  <c r="I48" i="17059"/>
  <c r="I92" i="17059"/>
  <c r="I100" i="17059" s="1"/>
  <c r="F159" i="17059" s="1"/>
  <c r="D162" i="17050"/>
  <c r="B162" i="17050"/>
  <c r="K127" i="17058"/>
  <c r="K138" i="17058" s="1"/>
  <c r="P13" i="17050"/>
  <c r="O14" i="17050"/>
  <c r="O28" i="17050" s="1"/>
  <c r="O39" i="17050" s="1"/>
  <c r="O67" i="17050" s="1"/>
  <c r="O80" i="17050" s="1"/>
  <c r="O91" i="17050" s="1"/>
  <c r="C159" i="17056"/>
  <c r="E159" i="17056"/>
  <c r="V73" i="17048"/>
  <c r="V63" i="17048"/>
  <c r="V68" i="17048"/>
  <c r="V83" i="17048"/>
  <c r="V78" i="17048"/>
  <c r="V73" i="2"/>
  <c r="V63" i="2"/>
  <c r="V83" i="2"/>
  <c r="V78" i="2"/>
  <c r="V68" i="2"/>
  <c r="M120" i="17059"/>
  <c r="M108" i="17059"/>
  <c r="K158" i="17056"/>
  <c r="L158" i="17056" s="1"/>
  <c r="C158" i="17059"/>
  <c r="E158" i="17059"/>
  <c r="Q88" i="17054"/>
  <c r="R112" i="17057"/>
  <c r="R121" i="17057" s="1"/>
  <c r="R103" i="17057"/>
  <c r="M83" i="17058"/>
  <c r="R168" i="17054"/>
  <c r="R170" i="17054" s="1"/>
  <c r="R196" i="17054" s="1"/>
  <c r="R179" i="17054"/>
  <c r="S224" i="17054"/>
  <c r="S97" i="17054"/>
  <c r="S108" i="17054"/>
  <c r="S225" i="17054"/>
  <c r="S223" i="17054"/>
  <c r="S106" i="17054"/>
  <c r="S222" i="17054"/>
  <c r="S107" i="17054"/>
  <c r="U122" i="2"/>
  <c r="U125" i="2"/>
  <c r="N206" i="17057"/>
  <c r="N207" i="17057" s="1"/>
  <c r="K42" i="17059" s="1"/>
  <c r="K94" i="17059" s="1"/>
  <c r="N198" i="17057"/>
  <c r="K42" i="17058" s="1"/>
  <c r="K94" i="17058" s="1"/>
  <c r="I125" i="17058"/>
  <c r="I136" i="17058" s="1"/>
  <c r="I140" i="17058" s="1"/>
  <c r="B159" i="17058" s="1"/>
  <c r="J113" i="17058"/>
  <c r="R124" i="17054"/>
  <c r="R126" i="17054"/>
  <c r="R122" i="17054"/>
  <c r="R123" i="17054"/>
  <c r="R125" i="17054"/>
  <c r="K117" i="17052"/>
  <c r="D161" i="17052" s="1"/>
  <c r="K123" i="17052"/>
  <c r="K134" i="17052" s="1"/>
  <c r="K140" i="17052" s="1"/>
  <c r="B161" i="17052" s="1"/>
  <c r="L111" i="17052"/>
  <c r="K40" i="17055"/>
  <c r="O105" i="17054"/>
  <c r="M131" i="17053"/>
  <c r="M163" i="17053" s="1"/>
  <c r="A163" i="17053"/>
  <c r="P89" i="17030"/>
  <c r="N93" i="17053"/>
  <c r="O41" i="17053"/>
  <c r="R14" i="17030"/>
  <c r="R28" i="17030" s="1"/>
  <c r="R39" i="17030" s="1"/>
  <c r="R67" i="17030" s="1"/>
  <c r="R80" i="17030" s="1"/>
  <c r="R91" i="17030" s="1"/>
  <c r="S13" i="17030"/>
  <c r="L40" i="17053"/>
  <c r="O109" i="17051"/>
  <c r="P104" i="17051"/>
  <c r="P206" i="17051"/>
  <c r="P207" i="17051" s="1"/>
  <c r="M42" i="17053" s="1"/>
  <c r="M94" i="17053" s="1"/>
  <c r="P198" i="17051"/>
  <c r="M42" i="17052" s="1"/>
  <c r="M94" i="17052" s="1"/>
  <c r="S52" i="17051"/>
  <c r="S82" i="17051"/>
  <c r="S84" i="17051" s="1"/>
  <c r="P35" i="17052" s="1"/>
  <c r="A163" i="17050"/>
  <c r="M131" i="17050"/>
  <c r="M163" i="17050" s="1"/>
  <c r="S36" i="17057"/>
  <c r="S39" i="17057"/>
  <c r="S60" i="17057" s="1"/>
  <c r="S34" i="17057"/>
  <c r="S35" i="17057" s="1"/>
  <c r="T38" i="17057"/>
  <c r="S95" i="17057"/>
  <c r="S96" i="17057" s="1"/>
  <c r="S59" i="17057"/>
  <c r="O37" i="17052"/>
  <c r="O83" i="17052"/>
  <c r="S89" i="17051"/>
  <c r="O87" i="17052"/>
  <c r="J140" i="17052"/>
  <c r="B160" i="17052" s="1"/>
  <c r="R89" i="17054"/>
  <c r="U38" i="17054"/>
  <c r="T95" i="17054"/>
  <c r="T96" i="17054" s="1"/>
  <c r="T36" i="17054"/>
  <c r="T34" i="17054"/>
  <c r="T35" i="17054" s="1"/>
  <c r="T59" i="17054"/>
  <c r="T39" i="17054"/>
  <c r="T60" i="17054" s="1"/>
  <c r="M123" i="17049"/>
  <c r="M134" i="17049" s="1"/>
  <c r="N111" i="17049"/>
  <c r="O85" i="17052"/>
  <c r="Q13" i="17052"/>
  <c r="P65" i="17052"/>
  <c r="P14" i="17052"/>
  <c r="P28" i="17052" s="1"/>
  <c r="P39" i="17052" s="1"/>
  <c r="P67" i="17052" s="1"/>
  <c r="P80" i="17052" s="1"/>
  <c r="P91" i="17052" s="1"/>
  <c r="P38" i="17052"/>
  <c r="P106" i="17052"/>
  <c r="P27" i="17052"/>
  <c r="U110" i="17050"/>
  <c r="T122" i="17050"/>
  <c r="T133" i="17050" s="1"/>
  <c r="N131" i="17049"/>
  <c r="M164" i="17049" s="1"/>
  <c r="A164" i="17049"/>
  <c r="O85" i="17053"/>
  <c r="L40" i="17052"/>
  <c r="P105" i="17051"/>
  <c r="U89" i="2"/>
  <c r="T63" i="17051"/>
  <c r="T155" i="17051"/>
  <c r="T78" i="17051"/>
  <c r="T167" i="17051"/>
  <c r="T68" i="17051"/>
  <c r="T102" i="17051"/>
  <c r="T73" i="17051"/>
  <c r="T83" i="17051"/>
  <c r="T48" i="17051"/>
  <c r="T77" i="17051" s="1"/>
  <c r="T79" i="17051" s="1"/>
  <c r="Q33" i="17053" s="1"/>
  <c r="T50" i="17051"/>
  <c r="T42" i="17051"/>
  <c r="T62" i="17051" s="1"/>
  <c r="T46" i="17051"/>
  <c r="T72" i="17051" s="1"/>
  <c r="T74" i="17051" s="1"/>
  <c r="T44" i="17051"/>
  <c r="T67" i="17051" s="1"/>
  <c r="T69" i="17051" s="1"/>
  <c r="M109" i="17057"/>
  <c r="J40" i="17059"/>
  <c r="N104" i="17057"/>
  <c r="O197" i="17057"/>
  <c r="O203" i="17057"/>
  <c r="O219" i="17057" s="1"/>
  <c r="O234" i="17057" s="1"/>
  <c r="K127" i="17055"/>
  <c r="K138" i="17055" s="1"/>
  <c r="L127" i="17055"/>
  <c r="L138" i="17055" s="1"/>
  <c r="K43" i="17056"/>
  <c r="K95" i="17056" s="1"/>
  <c r="N226" i="17054"/>
  <c r="K43" i="17055" s="1"/>
  <c r="K95" i="17055" s="1"/>
  <c r="O221" i="17054"/>
  <c r="S111" i="17030"/>
  <c r="R123" i="17030"/>
  <c r="R134" i="17030" s="1"/>
  <c r="S66" i="17054"/>
  <c r="P61" i="17057"/>
  <c r="O87" i="17057"/>
  <c r="J48" i="17055"/>
  <c r="J92" i="17055"/>
  <c r="J100" i="17055" s="1"/>
  <c r="F160" i="17055" s="1"/>
  <c r="R127" i="17051"/>
  <c r="N37" i="17056"/>
  <c r="N81" i="17056"/>
  <c r="N89" i="17056" s="1"/>
  <c r="Q120" i="17030"/>
  <c r="Q108" i="17030"/>
  <c r="O226" i="17051"/>
  <c r="L43" i="17052" s="1"/>
  <c r="L95" i="17052" s="1"/>
  <c r="L43" i="17053"/>
  <c r="L95" i="17053" s="1"/>
  <c r="P221" i="17051"/>
  <c r="K111" i="17058"/>
  <c r="L111" i="17058" s="1"/>
  <c r="M111" i="17058" s="1"/>
  <c r="K158" i="17055"/>
  <c r="P87" i="17054"/>
  <c r="Q61" i="17054"/>
  <c r="Q81" i="17057"/>
  <c r="G161" i="17030"/>
  <c r="L125" i="17059"/>
  <c r="L136" i="17059" s="1"/>
  <c r="S61" i="2"/>
  <c r="R87" i="2"/>
  <c r="S112" i="17053"/>
  <c r="R124" i="17053"/>
  <c r="R135" i="17053" s="1"/>
  <c r="R81" i="17054"/>
  <c r="N120" i="17053"/>
  <c r="N108" i="17053"/>
  <c r="R225" i="17057"/>
  <c r="R223" i="17057"/>
  <c r="R108" i="17057"/>
  <c r="R222" i="17057"/>
  <c r="R97" i="17057"/>
  <c r="R106" i="17057"/>
  <c r="R224" i="17057"/>
  <c r="R107" i="17057"/>
  <c r="S168" i="17051"/>
  <c r="S170" i="17051" s="1"/>
  <c r="S196" i="17051" s="1"/>
  <c r="S179" i="17051"/>
  <c r="O108" i="17049"/>
  <c r="O120" i="17049"/>
  <c r="W110" i="17059"/>
  <c r="V122" i="17059"/>
  <c r="V133" i="17059" s="1"/>
  <c r="M35" i="17058"/>
  <c r="S46" i="17054"/>
  <c r="S72" i="17054" s="1"/>
  <c r="S74" i="17054" s="1"/>
  <c r="P33" i="17055" s="1"/>
  <c r="S48" i="17054"/>
  <c r="S77" i="17054" s="1"/>
  <c r="S79" i="17054" s="1"/>
  <c r="P33" i="17056" s="1"/>
  <c r="S44" i="17054"/>
  <c r="S67" i="17054" s="1"/>
  <c r="S69" i="17054" s="1"/>
  <c r="P31" i="17055" s="1"/>
  <c r="S50" i="17054"/>
  <c r="S42" i="17054"/>
  <c r="S62" i="17054" s="1"/>
  <c r="M92" i="17030"/>
  <c r="M100" i="17030" s="1"/>
  <c r="F163" i="17030" s="1"/>
  <c r="N92" i="17050"/>
  <c r="M85" i="17059"/>
  <c r="M113" i="17059"/>
  <c r="M125" i="17059" s="1"/>
  <c r="M136" i="17059" s="1"/>
  <c r="N83" i="17055"/>
  <c r="P33" i="17052"/>
  <c r="N166" i="17028"/>
  <c r="H64" i="17062"/>
  <c r="O18" i="17062"/>
  <c r="O120" i="17052"/>
  <c r="O108" i="17052"/>
  <c r="O108" i="17028"/>
  <c r="O120" i="17028"/>
  <c r="M40" i="17028"/>
  <c r="Q105" i="2"/>
  <c r="N125" i="17028"/>
  <c r="N136" i="17028" s="1"/>
  <c r="O113" i="17028"/>
  <c r="O121" i="17050"/>
  <c r="O132" i="17050" s="1"/>
  <c r="J117" i="17056"/>
  <c r="D160" i="17056" s="1"/>
  <c r="K109" i="17056"/>
  <c r="J121" i="17056"/>
  <c r="J132" i="17056" s="1"/>
  <c r="J140" i="17056" s="1"/>
  <c r="B160" i="17056" s="1"/>
  <c r="O93" i="17030"/>
  <c r="P41" i="17030"/>
  <c r="Q123" i="17057"/>
  <c r="Q126" i="17057"/>
  <c r="Q122" i="17057"/>
  <c r="Q125" i="17057"/>
  <c r="Q124" i="17057"/>
  <c r="S195" i="17051"/>
  <c r="S178" i="17051"/>
  <c r="S204" i="17051"/>
  <c r="S154" i="17051"/>
  <c r="S166" i="17051"/>
  <c r="S235" i="17051"/>
  <c r="S220" i="17051"/>
  <c r="X112" i="17050"/>
  <c r="W124" i="17050"/>
  <c r="W135" i="17050" s="1"/>
  <c r="C159" i="17059"/>
  <c r="E159" i="17059"/>
  <c r="K158" i="17053"/>
  <c r="L158" i="17053" s="1"/>
  <c r="Q82" i="17057"/>
  <c r="Q84" i="17057" s="1"/>
  <c r="Q90" i="17057" s="1"/>
  <c r="Q52" i="17057"/>
  <c r="M29" i="17059"/>
  <c r="P203" i="17054"/>
  <c r="P219" i="17054" s="1"/>
  <c r="P234" i="17054" s="1"/>
  <c r="P197" i="17054"/>
  <c r="R194" i="17051"/>
  <c r="R180" i="17051"/>
  <c r="R182" i="17051" s="1"/>
  <c r="R205" i="17051" s="1"/>
  <c r="O43" i="17050"/>
  <c r="O95" i="17050" s="1"/>
  <c r="R226" i="17048"/>
  <c r="O43" i="17049" s="1"/>
  <c r="O95" i="17049" s="1"/>
  <c r="S221" i="17048"/>
  <c r="Y110" i="17056"/>
  <c r="X122" i="17056"/>
  <c r="X133" i="17056" s="1"/>
  <c r="O29" i="17056"/>
  <c r="N40" i="17030"/>
  <c r="R104" i="2"/>
  <c r="O40" i="17050"/>
  <c r="S104" i="17048"/>
  <c r="N125" i="17050"/>
  <c r="N136" i="17050" s="1"/>
  <c r="N140" i="17050" s="1"/>
  <c r="O113" i="17050"/>
  <c r="O206" i="17054"/>
  <c r="O207" i="17054" s="1"/>
  <c r="L42" i="17056" s="1"/>
  <c r="L94" i="17056" s="1"/>
  <c r="O198" i="17054"/>
  <c r="L42" i="17055" s="1"/>
  <c r="L94" i="17055" s="1"/>
  <c r="P38" i="17028"/>
  <c r="Q13" i="17028"/>
  <c r="P65" i="17028"/>
  <c r="P106" i="17028"/>
  <c r="P27" i="17028"/>
  <c r="P14" i="17028"/>
  <c r="P28" i="17028" s="1"/>
  <c r="P39" i="17028" s="1"/>
  <c r="P67" i="17028" s="1"/>
  <c r="P80" i="17028" s="1"/>
  <c r="P91" i="17028" s="1"/>
  <c r="N43" i="17030"/>
  <c r="N95" i="17030" s="1"/>
  <c r="Q226" i="2"/>
  <c r="N43" i="17028" s="1"/>
  <c r="N95" i="17028" s="1"/>
  <c r="R221" i="2"/>
  <c r="K159" i="17052"/>
  <c r="L159" i="17052" s="1"/>
  <c r="Q168" i="17057"/>
  <c r="Q170" i="17057" s="1"/>
  <c r="Q196" i="17057" s="1"/>
  <c r="Q179" i="17057"/>
  <c r="I59" i="17062"/>
  <c r="K160" i="17028"/>
  <c r="L160" i="17028" s="1"/>
  <c r="P13" i="17062" s="1"/>
  <c r="T112" i="17059"/>
  <c r="S124" i="17059"/>
  <c r="S135" i="17059" s="1"/>
  <c r="L92" i="17028"/>
  <c r="L100" i="17028" s="1"/>
  <c r="F162" i="17028" s="1"/>
  <c r="L48" i="17028"/>
  <c r="O93" i="17028"/>
  <c r="P41" i="17028"/>
  <c r="J43" i="17059"/>
  <c r="J95" i="17059" s="1"/>
  <c r="M226" i="17057"/>
  <c r="J43" i="17058" s="1"/>
  <c r="J95" i="17058" s="1"/>
  <c r="N221" i="17057"/>
  <c r="T222" i="17051"/>
  <c r="T225" i="17051"/>
  <c r="T107" i="17051"/>
  <c r="T97" i="17051"/>
  <c r="T106" i="17051"/>
  <c r="T224" i="17051"/>
  <c r="T108" i="17051"/>
  <c r="T223" i="17051"/>
  <c r="N131" i="17028"/>
  <c r="M164" i="17028" s="1"/>
  <c r="A164" i="17028"/>
  <c r="A162" i="17059"/>
  <c r="L131" i="17059"/>
  <c r="M162" i="17059" s="1"/>
  <c r="Q180" i="17054"/>
  <c r="Q182" i="17054" s="1"/>
  <c r="Q205" i="17054" s="1"/>
  <c r="Q194" i="17054"/>
  <c r="O38" i="17058"/>
  <c r="O14" i="17058"/>
  <c r="O28" i="17058" s="1"/>
  <c r="O39" i="17058" s="1"/>
  <c r="O67" i="17058" s="1"/>
  <c r="O80" i="17058" s="1"/>
  <c r="O91" i="17058" s="1"/>
  <c r="O106" i="17058"/>
  <c r="O27" i="17058"/>
  <c r="O65" i="17058"/>
  <c r="P13" i="17058"/>
  <c r="Q87" i="17051"/>
  <c r="R61" i="17051"/>
  <c r="N121" i="17053"/>
  <c r="N132" i="17053" s="1"/>
  <c r="K40" i="17056"/>
  <c r="N109" i="17054"/>
  <c r="O104" i="17054"/>
  <c r="L93" i="17058"/>
  <c r="M41" i="17058"/>
  <c r="R52" i="17054"/>
  <c r="R82" i="17054"/>
  <c r="R84" i="17054" s="1"/>
  <c r="M121" i="17053"/>
  <c r="M132" i="17053" s="1"/>
  <c r="M131" i="17058"/>
  <c r="M163" i="17058" s="1"/>
  <c r="A163" i="17058"/>
  <c r="T66" i="17051"/>
  <c r="V111" i="17059"/>
  <c r="U123" i="17059"/>
  <c r="U134" i="17059" s="1"/>
  <c r="O14" i="17053"/>
  <c r="O28" i="17053" s="1"/>
  <c r="O39" i="17053" s="1"/>
  <c r="O67" i="17053" s="1"/>
  <c r="O80" i="17053" s="1"/>
  <c r="O91" i="17053" s="1"/>
  <c r="P13" i="17053"/>
  <c r="R155" i="17057"/>
  <c r="R63" i="17057"/>
  <c r="R167" i="17057"/>
  <c r="R102" i="17057"/>
  <c r="R78" i="17057"/>
  <c r="R68" i="17057"/>
  <c r="R73" i="17057"/>
  <c r="R83" i="17057"/>
  <c r="A164" i="17052"/>
  <c r="N131" i="17052"/>
  <c r="M164" i="17052" s="1"/>
  <c r="Q13" i="17049"/>
  <c r="P65" i="17049"/>
  <c r="P27" i="17049"/>
  <c r="P14" i="17049"/>
  <c r="P28" i="17049" s="1"/>
  <c r="P39" i="17049" s="1"/>
  <c r="P67" i="17049" s="1"/>
  <c r="P80" i="17049" s="1"/>
  <c r="P91" i="17049" s="1"/>
  <c r="P38" i="17049"/>
  <c r="P106" i="17049"/>
  <c r="P109" i="17050"/>
  <c r="S122" i="17051"/>
  <c r="S123" i="17051"/>
  <c r="S126" i="17051"/>
  <c r="S125" i="17051"/>
  <c r="S124" i="17051"/>
  <c r="J40" i="17058"/>
  <c r="N105" i="17057"/>
  <c r="G62" i="17062"/>
  <c r="Q178" i="17057"/>
  <c r="Q204" i="17057"/>
  <c r="Q235" i="17057"/>
  <c r="Q154" i="17057"/>
  <c r="Q166" i="17057"/>
  <c r="Q220" i="17057"/>
  <c r="Q195" i="17057"/>
  <c r="A166" i="17030"/>
  <c r="P131" i="17030"/>
  <c r="M166" i="17030" s="1"/>
  <c r="K92" i="17052"/>
  <c r="K100" i="17052" s="1"/>
  <c r="F161" i="17052" s="1"/>
  <c r="K48" i="17052"/>
  <c r="K117" i="17055"/>
  <c r="D161" i="17055" s="1"/>
  <c r="K123" i="17055"/>
  <c r="K134" i="17055" s="1"/>
  <c r="L111" i="17055"/>
  <c r="L93" i="17059"/>
  <c r="M41" i="17059"/>
  <c r="L125" i="17052"/>
  <c r="L136" i="17052" s="1"/>
  <c r="M113" i="17052"/>
  <c r="T103" i="17051"/>
  <c r="T112" i="17051"/>
  <c r="T121" i="17051" s="1"/>
  <c r="V38" i="17051"/>
  <c r="U34" i="17051"/>
  <c r="U35" i="17051" s="1"/>
  <c r="U36" i="17051"/>
  <c r="U39" i="17051"/>
  <c r="U60" i="17051" s="1"/>
  <c r="U59" i="17051"/>
  <c r="U95" i="17051"/>
  <c r="U96" i="17051" s="1"/>
  <c r="P194" i="17057"/>
  <c r="P180" i="17057"/>
  <c r="P182" i="17057" s="1"/>
  <c r="P205" i="17057" s="1"/>
  <c r="O123" i="17028"/>
  <c r="O134" i="17028" s="1"/>
  <c r="Q127" i="17054"/>
  <c r="P88" i="17057"/>
  <c r="N108" i="17058"/>
  <c r="N120" i="17058"/>
  <c r="N120" i="17050"/>
  <c r="N108" i="17050"/>
  <c r="L89" i="17059"/>
  <c r="Q203" i="17051"/>
  <c r="Q219" i="17051" s="1"/>
  <c r="Q234" i="17051" s="1"/>
  <c r="Q197" i="17051"/>
  <c r="V106" i="17048"/>
  <c r="V107" i="17048"/>
  <c r="V224" i="17048"/>
  <c r="V222" i="17048"/>
  <c r="V223" i="17048"/>
  <c r="V108" i="17048"/>
  <c r="V225" i="17048"/>
  <c r="V222" i="2"/>
  <c r="V107" i="2"/>
  <c r="V225" i="2"/>
  <c r="V223" i="2"/>
  <c r="V106" i="2"/>
  <c r="V108" i="2"/>
  <c r="V224" i="2"/>
  <c r="E160" i="17053"/>
  <c r="C160" i="17053"/>
  <c r="K92" i="17053"/>
  <c r="K100" i="17053" s="1"/>
  <c r="F161" i="17053" s="1"/>
  <c r="K48" i="17053"/>
  <c r="J48" i="17056"/>
  <c r="J92" i="17056"/>
  <c r="J100" i="17056" s="1"/>
  <c r="F160" i="17056" s="1"/>
  <c r="N14" i="17059"/>
  <c r="N28" i="17059" s="1"/>
  <c r="N39" i="17059" s="1"/>
  <c r="N67" i="17059" s="1"/>
  <c r="N80" i="17059" s="1"/>
  <c r="N91" i="17059" s="1"/>
  <c r="O13" i="17059"/>
  <c r="M33" i="17058"/>
  <c r="L33" i="17058"/>
  <c r="N85" i="17055"/>
  <c r="R88" i="17051"/>
  <c r="U89" i="17048"/>
  <c r="V111" i="17053"/>
  <c r="U123" i="17053"/>
  <c r="U134" i="17053" s="1"/>
  <c r="O90" i="17057"/>
  <c r="W112" i="17056"/>
  <c r="V124" i="17056"/>
  <c r="V135" i="17056" s="1"/>
  <c r="Q85" i="17050"/>
  <c r="K157" i="17059"/>
  <c r="L157" i="17059" s="1"/>
  <c r="N115" i="17052"/>
  <c r="N127" i="17052" s="1"/>
  <c r="N138" i="17052" s="1"/>
  <c r="N87" i="17052"/>
  <c r="N89" i="17052" s="1"/>
  <c r="N35" i="17055"/>
  <c r="R42" i="17057"/>
  <c r="R62" i="17057" s="1"/>
  <c r="R46" i="17057"/>
  <c r="R72" i="17057" s="1"/>
  <c r="R50" i="17057"/>
  <c r="R44" i="17057"/>
  <c r="R67" i="17057" s="1"/>
  <c r="R48" i="17057"/>
  <c r="R77" i="17057" s="1"/>
  <c r="R79" i="17057" s="1"/>
  <c r="C161" i="17050"/>
  <c r="E161" i="17050"/>
  <c r="G162" i="17030"/>
  <c r="K162" i="17030" s="1"/>
  <c r="L115" i="17058"/>
  <c r="L87" i="17058"/>
  <c r="S64" i="17051"/>
  <c r="P29" i="17053" s="1"/>
  <c r="M127" i="17052"/>
  <c r="M138" i="17052" s="1"/>
  <c r="L83" i="17058"/>
  <c r="C158" i="17058"/>
  <c r="E158" i="17058"/>
  <c r="S167" i="17054"/>
  <c r="S73" i="17054"/>
  <c r="S68" i="17054"/>
  <c r="S83" i="17054"/>
  <c r="S102" i="17054"/>
  <c r="S78" i="17054"/>
  <c r="S63" i="17054"/>
  <c r="S155" i="17054"/>
  <c r="S112" i="17054"/>
  <c r="S121" i="17054" s="1"/>
  <c r="S103" i="17054"/>
  <c r="N33" i="17059"/>
  <c r="N33" i="17058"/>
  <c r="N31" i="17058"/>
  <c r="R12" i="17062" l="1"/>
  <c r="X116" i="17055"/>
  <c r="W128" i="17055"/>
  <c r="W139" i="17055" s="1"/>
  <c r="W109" i="17052"/>
  <c r="V121" i="17052"/>
  <c r="V132" i="17052" s="1"/>
  <c r="T110" i="17055"/>
  <c r="S122" i="17055"/>
  <c r="S133" i="17055" s="1"/>
  <c r="W114" i="17059"/>
  <c r="V126" i="17059"/>
  <c r="V137" i="17059" s="1"/>
  <c r="T116" i="17053"/>
  <c r="S128" i="17053"/>
  <c r="S139" i="17053" s="1"/>
  <c r="U126" i="17048"/>
  <c r="S88" i="2"/>
  <c r="V115" i="17053"/>
  <c r="U127" i="17053"/>
  <c r="U138" i="17053" s="1"/>
  <c r="X109" i="17028"/>
  <c r="W121" i="17028"/>
  <c r="W132" i="17028" s="1"/>
  <c r="T115" i="17059"/>
  <c r="S127" i="17059"/>
  <c r="S138" i="17059" s="1"/>
  <c r="W112" i="17058"/>
  <c r="V124" i="17058"/>
  <c r="V135" i="17058" s="1"/>
  <c r="T114" i="17058"/>
  <c r="S126" i="17058"/>
  <c r="S137" i="17058" s="1"/>
  <c r="V115" i="17056"/>
  <c r="U127" i="17056"/>
  <c r="U138" i="17056" s="1"/>
  <c r="W109" i="17049"/>
  <c r="V121" i="17049"/>
  <c r="V132" i="17049" s="1"/>
  <c r="Z114" i="17028"/>
  <c r="Y126" i="17028"/>
  <c r="Y137" i="17028" s="1"/>
  <c r="T109" i="17058"/>
  <c r="S121" i="17058"/>
  <c r="S132" i="17058" s="1"/>
  <c r="U110" i="17058"/>
  <c r="T122" i="17058"/>
  <c r="T133" i="17058" s="1"/>
  <c r="X110" i="17049"/>
  <c r="W122" i="17049"/>
  <c r="W133" i="17049" s="1"/>
  <c r="X114" i="17052"/>
  <c r="W126" i="17052"/>
  <c r="W137" i="17052" s="1"/>
  <c r="G160" i="17049"/>
  <c r="K160" i="17049" s="1"/>
  <c r="L160" i="17049" s="1"/>
  <c r="S90" i="2"/>
  <c r="U125" i="17048"/>
  <c r="P41" i="17050"/>
  <c r="O93" i="17050"/>
  <c r="U124" i="17048"/>
  <c r="T127" i="17048"/>
  <c r="Q81" i="17050"/>
  <c r="Q89" i="17050" s="1"/>
  <c r="Q37" i="17050"/>
  <c r="S81" i="17048"/>
  <c r="R87" i="17048"/>
  <c r="M94" i="17050"/>
  <c r="M100" i="17050" s="1"/>
  <c r="F163" i="17050" s="1"/>
  <c r="M48" i="17050"/>
  <c r="S84" i="17048"/>
  <c r="S88" i="17048"/>
  <c r="T74" i="17048"/>
  <c r="Q33" i="17049" s="1"/>
  <c r="U71" i="17048"/>
  <c r="M115" i="17049"/>
  <c r="M127" i="17049" s="1"/>
  <c r="M138" i="17049" s="1"/>
  <c r="M140" i="17049" s="1"/>
  <c r="B163" i="17049" s="1"/>
  <c r="L127" i="17049"/>
  <c r="L138" i="17049" s="1"/>
  <c r="L140" i="17049" s="1"/>
  <c r="B162" i="17049" s="1"/>
  <c r="L117" i="17049"/>
  <c r="D162" i="17049" s="1"/>
  <c r="V34" i="17048"/>
  <c r="V35" i="17048" s="1"/>
  <c r="V36" i="17048"/>
  <c r="V97" i="17048" s="1"/>
  <c r="W38" i="17048"/>
  <c r="V95" i="17048"/>
  <c r="V96" i="17048" s="1"/>
  <c r="V39" i="17048"/>
  <c r="V60" i="17048" s="1"/>
  <c r="V59" i="17048"/>
  <c r="T195" i="17048"/>
  <c r="T166" i="17048"/>
  <c r="T204" i="17048"/>
  <c r="T178" i="17048"/>
  <c r="T235" i="17048"/>
  <c r="T154" i="17048"/>
  <c r="T220" i="17048"/>
  <c r="S180" i="17048"/>
  <c r="S182" i="17048" s="1"/>
  <c r="S205" i="17048" s="1"/>
  <c r="S194" i="17048"/>
  <c r="U123" i="17048"/>
  <c r="U127" i="17048" s="1"/>
  <c r="U61" i="17048"/>
  <c r="P111" i="17028"/>
  <c r="P123" i="17028" s="1"/>
  <c r="P134" i="17028" s="1"/>
  <c r="U126" i="2"/>
  <c r="T81" i="2"/>
  <c r="U81" i="2" s="1"/>
  <c r="T179" i="17048"/>
  <c r="T168" i="17048"/>
  <c r="T170" i="17048" s="1"/>
  <c r="T196" i="17048" s="1"/>
  <c r="E161" i="17049"/>
  <c r="C161" i="17049"/>
  <c r="G161" i="17049" s="1"/>
  <c r="K161" i="17049" s="1"/>
  <c r="U103" i="17048"/>
  <c r="U112" i="17048"/>
  <c r="U121" i="17048" s="1"/>
  <c r="U42" i="17048"/>
  <c r="U62" i="17048" s="1"/>
  <c r="U64" i="17048" s="1"/>
  <c r="R29" i="17050" s="1"/>
  <c r="U46" i="17048"/>
  <c r="U72" i="17048" s="1"/>
  <c r="U74" i="17048" s="1"/>
  <c r="R33" i="17049" s="1"/>
  <c r="U48" i="17048"/>
  <c r="U77" i="17048" s="1"/>
  <c r="U79" i="17048" s="1"/>
  <c r="R33" i="17050" s="1"/>
  <c r="R85" i="17050" s="1"/>
  <c r="U50" i="17048"/>
  <c r="U44" i="17048"/>
  <c r="U67" i="17048" s="1"/>
  <c r="R197" i="17048"/>
  <c r="R203" i="17048"/>
  <c r="R219" i="17048" s="1"/>
  <c r="R234" i="17048" s="1"/>
  <c r="T52" i="17048"/>
  <c r="T82" i="17048"/>
  <c r="T84" i="17048" s="1"/>
  <c r="U155" i="17048"/>
  <c r="U167" i="17048"/>
  <c r="U102" i="17048"/>
  <c r="Q198" i="17048"/>
  <c r="N42" i="17049" s="1"/>
  <c r="N94" i="17049" s="1"/>
  <c r="Q206" i="17048"/>
  <c r="Q207" i="17048" s="1"/>
  <c r="N42" i="17050" s="1"/>
  <c r="O37" i="17049"/>
  <c r="O87" i="17049"/>
  <c r="O89" i="17049" s="1"/>
  <c r="T88" i="17048"/>
  <c r="U76" i="17048"/>
  <c r="E162" i="17028"/>
  <c r="C162" i="17028"/>
  <c r="Q83" i="17028"/>
  <c r="Q111" i="17028"/>
  <c r="Q123" i="17028" s="1"/>
  <c r="Q134" i="17028" s="1"/>
  <c r="S13" i="17055"/>
  <c r="R65" i="17055"/>
  <c r="R14" i="17055"/>
  <c r="R28" i="17055" s="1"/>
  <c r="R39" i="17055" s="1"/>
  <c r="R67" i="17055" s="1"/>
  <c r="R80" i="17055" s="1"/>
  <c r="R91" i="17055" s="1"/>
  <c r="R38" i="17055"/>
  <c r="R27" i="17055"/>
  <c r="R106" i="17055"/>
  <c r="T90" i="2"/>
  <c r="U124" i="2"/>
  <c r="U127" i="2" s="1"/>
  <c r="Q13" i="17056"/>
  <c r="P14" i="17056"/>
  <c r="P28" i="17056" s="1"/>
  <c r="P39" i="17056" s="1"/>
  <c r="P67" i="17056" s="1"/>
  <c r="P80" i="17056" s="1"/>
  <c r="P91" i="17056" s="1"/>
  <c r="U112" i="2"/>
  <c r="U121" i="2" s="1"/>
  <c r="U103" i="2"/>
  <c r="M127" i="17028"/>
  <c r="M138" i="17028" s="1"/>
  <c r="M140" i="17028" s="1"/>
  <c r="B163" i="17028" s="1"/>
  <c r="M117" i="17028"/>
  <c r="D163" i="17028" s="1"/>
  <c r="U66" i="2"/>
  <c r="V66" i="2" s="1"/>
  <c r="R90" i="2"/>
  <c r="P35" i="17028"/>
  <c r="P87" i="17028" s="1"/>
  <c r="P89" i="17028" s="1"/>
  <c r="AC110" i="17053"/>
  <c r="AB122" i="17053"/>
  <c r="AB133" i="17053" s="1"/>
  <c r="Q206" i="2"/>
  <c r="Q207" i="2" s="1"/>
  <c r="N42" i="17030" s="1"/>
  <c r="N94" i="17030" s="1"/>
  <c r="Q198" i="2"/>
  <c r="N42" i="17028" s="1"/>
  <c r="N94" i="17028" s="1"/>
  <c r="T179" i="2"/>
  <c r="T168" i="2"/>
  <c r="T170" i="2" s="1"/>
  <c r="T196" i="2" s="1"/>
  <c r="A166" i="17055"/>
  <c r="P131" i="17055"/>
  <c r="M166" i="17055" s="1"/>
  <c r="V59" i="2"/>
  <c r="V95" i="2"/>
  <c r="V96" i="2" s="1"/>
  <c r="V39" i="2"/>
  <c r="V60" i="2" s="1"/>
  <c r="W38" i="2"/>
  <c r="V34" i="2"/>
  <c r="V35" i="2" s="1"/>
  <c r="V36" i="2"/>
  <c r="V97" i="2" s="1"/>
  <c r="U167" i="2"/>
  <c r="U155" i="2"/>
  <c r="U102" i="2"/>
  <c r="Q108" i="17055"/>
  <c r="Q120" i="17055"/>
  <c r="Q37" i="17030"/>
  <c r="Q81" i="17030"/>
  <c r="Q89" i="17030" s="1"/>
  <c r="R29" i="17030"/>
  <c r="R81" i="17030" s="1"/>
  <c r="M48" i="17030"/>
  <c r="O120" i="17056"/>
  <c r="O108" i="17056"/>
  <c r="T166" i="2"/>
  <c r="T178" i="2"/>
  <c r="T235" i="2"/>
  <c r="T204" i="2"/>
  <c r="T195" i="2"/>
  <c r="T154" i="2"/>
  <c r="T220" i="2"/>
  <c r="N37" i="17028"/>
  <c r="N87" i="17028"/>
  <c r="N89" i="17028" s="1"/>
  <c r="N115" i="17028"/>
  <c r="T74" i="2"/>
  <c r="Q33" i="17028" s="1"/>
  <c r="Q85" i="17028" s="1"/>
  <c r="U71" i="2"/>
  <c r="P37" i="17028"/>
  <c r="T88" i="2"/>
  <c r="S194" i="2"/>
  <c r="S180" i="2"/>
  <c r="S182" i="2" s="1"/>
  <c r="S205" i="2" s="1"/>
  <c r="R197" i="2"/>
  <c r="R203" i="2"/>
  <c r="R219" i="2" s="1"/>
  <c r="R234" i="2" s="1"/>
  <c r="U42" i="2"/>
  <c r="U62" i="2" s="1"/>
  <c r="U64" i="2" s="1"/>
  <c r="U44" i="2"/>
  <c r="U67" i="2" s="1"/>
  <c r="U69" i="2" s="1"/>
  <c r="R31" i="17028" s="1"/>
  <c r="R83" i="17028" s="1"/>
  <c r="U46" i="2"/>
  <c r="U72" i="2" s="1"/>
  <c r="U74" i="2" s="1"/>
  <c r="R33" i="17028" s="1"/>
  <c r="R85" i="17028" s="1"/>
  <c r="U48" i="2"/>
  <c r="U77" i="2" s="1"/>
  <c r="U79" i="2" s="1"/>
  <c r="R33" i="17030" s="1"/>
  <c r="R85" i="17030" s="1"/>
  <c r="U50" i="2"/>
  <c r="N131" i="17056"/>
  <c r="M164" i="17056" s="1"/>
  <c r="A164" i="17056"/>
  <c r="O35" i="17028"/>
  <c r="T82" i="2"/>
  <c r="T84" i="2" s="1"/>
  <c r="Q35" i="17028" s="1"/>
  <c r="Q87" i="17028" s="1"/>
  <c r="T52" i="2"/>
  <c r="P93" i="17049"/>
  <c r="Q41" i="17049"/>
  <c r="L160" i="17050"/>
  <c r="M92" i="17049"/>
  <c r="M100" i="17049" s="1"/>
  <c r="F163" i="17049" s="1"/>
  <c r="M48" i="17049"/>
  <c r="R105" i="17048"/>
  <c r="N40" i="17049"/>
  <c r="Q109" i="17048"/>
  <c r="E160" i="17055"/>
  <c r="G160" i="17055" s="1"/>
  <c r="M125" i="17053"/>
  <c r="M136" i="17053" s="1"/>
  <c r="M140" i="17053" s="1"/>
  <c r="B163" i="17053" s="1"/>
  <c r="M117" i="17053"/>
  <c r="D163" i="17053" s="1"/>
  <c r="K157" i="17058"/>
  <c r="L157" i="17058" s="1"/>
  <c r="L157" i="17055"/>
  <c r="K121" i="17059"/>
  <c r="K132" i="17059" s="1"/>
  <c r="K140" i="17059" s="1"/>
  <c r="B161" i="17059" s="1"/>
  <c r="C161" i="17059" s="1"/>
  <c r="L109" i="17059"/>
  <c r="L117" i="17059" s="1"/>
  <c r="D162" i="17059" s="1"/>
  <c r="S66" i="17057"/>
  <c r="S88" i="17051"/>
  <c r="U76" i="17051"/>
  <c r="R81" i="17057"/>
  <c r="N93" i="17055"/>
  <c r="O41" i="17055"/>
  <c r="T76" i="17054"/>
  <c r="G158" i="17059"/>
  <c r="K158" i="17059" s="1"/>
  <c r="L158" i="17059" s="1"/>
  <c r="Q88" i="17057"/>
  <c r="U71" i="17051"/>
  <c r="S71" i="17057"/>
  <c r="K140" i="17055"/>
  <c r="B161" i="17055" s="1"/>
  <c r="C161" i="17055" s="1"/>
  <c r="G161" i="17050"/>
  <c r="Q127" i="17057"/>
  <c r="V89" i="2"/>
  <c r="E160" i="17059"/>
  <c r="N93" i="17056"/>
  <c r="O41" i="17056"/>
  <c r="Q113" i="17030"/>
  <c r="Q125" i="17030" s="1"/>
  <c r="Q136" i="17030" s="1"/>
  <c r="M113" i="17055"/>
  <c r="N113" i="17055" s="1"/>
  <c r="N125" i="17055" s="1"/>
  <c r="N136" i="17055" s="1"/>
  <c r="O113" i="17053"/>
  <c r="O125" i="17053" s="1"/>
  <c r="O136" i="17053" s="1"/>
  <c r="G159" i="17056"/>
  <c r="K159" i="17056" s="1"/>
  <c r="L159" i="17056" s="1"/>
  <c r="G159" i="17055"/>
  <c r="T71" i="17054"/>
  <c r="N93" i="17052"/>
  <c r="O41" i="17052"/>
  <c r="P85" i="17055"/>
  <c r="Q33" i="17052"/>
  <c r="O33" i="17059"/>
  <c r="N85" i="17059"/>
  <c r="N113" i="17059"/>
  <c r="N125" i="17059" s="1"/>
  <c r="N136" i="17059" s="1"/>
  <c r="C162" i="17053"/>
  <c r="E162" i="17053"/>
  <c r="W111" i="17053"/>
  <c r="V123" i="17053"/>
  <c r="V134" i="17053" s="1"/>
  <c r="L85" i="17058"/>
  <c r="L89" i="17058" s="1"/>
  <c r="P87" i="17052"/>
  <c r="U106" i="17051"/>
  <c r="U223" i="17051"/>
  <c r="U97" i="17051"/>
  <c r="U225" i="17051"/>
  <c r="U107" i="17051"/>
  <c r="U224" i="17051"/>
  <c r="U108" i="17051"/>
  <c r="U222" i="17051"/>
  <c r="T166" i="17051"/>
  <c r="T235" i="17051"/>
  <c r="T154" i="17051"/>
  <c r="T195" i="17051"/>
  <c r="T178" i="17051"/>
  <c r="T204" i="17051"/>
  <c r="T220" i="17051"/>
  <c r="J92" i="17058"/>
  <c r="J100" i="17058" s="1"/>
  <c r="F160" i="17058" s="1"/>
  <c r="J48" i="17058"/>
  <c r="R89" i="17057"/>
  <c r="W111" i="17059"/>
  <c r="V123" i="17059"/>
  <c r="V134" i="17059" s="1"/>
  <c r="S61" i="17051"/>
  <c r="R87" i="17051"/>
  <c r="Q197" i="17054"/>
  <c r="Q203" i="17054"/>
  <c r="Q219" i="17054" s="1"/>
  <c r="Q234" i="17054" s="1"/>
  <c r="G63" i="17062"/>
  <c r="Q194" i="17057"/>
  <c r="Q180" i="17057"/>
  <c r="Q182" i="17057" s="1"/>
  <c r="Q205" i="17057" s="1"/>
  <c r="R226" i="2"/>
  <c r="O43" i="17028" s="1"/>
  <c r="O95" i="17028" s="1"/>
  <c r="O43" i="17030"/>
  <c r="O95" i="17030" s="1"/>
  <c r="S221" i="2"/>
  <c r="O92" i="17050"/>
  <c r="P93" i="17030"/>
  <c r="Q41" i="17030"/>
  <c r="P85" i="17052"/>
  <c r="Q131" i="17030"/>
  <c r="M167" i="17030" s="1"/>
  <c r="A167" i="17030"/>
  <c r="C160" i="17052"/>
  <c r="E160" i="17052"/>
  <c r="S46" i="17057"/>
  <c r="S72" i="17057" s="1"/>
  <c r="S74" i="17057" s="1"/>
  <c r="S50" i="17057"/>
  <c r="S44" i="17057"/>
  <c r="S67" i="17057" s="1"/>
  <c r="S69" i="17057" s="1"/>
  <c r="S42" i="17057"/>
  <c r="S62" i="17057" s="1"/>
  <c r="S64" i="17057" s="1"/>
  <c r="S48" i="17057"/>
  <c r="S77" i="17057" s="1"/>
  <c r="S79" i="17057" s="1"/>
  <c r="M123" i="17058"/>
  <c r="M134" i="17058" s="1"/>
  <c r="R154" i="17057"/>
  <c r="R235" i="17057"/>
  <c r="R204" i="17057"/>
  <c r="R220" i="17057"/>
  <c r="R166" i="17057"/>
  <c r="R178" i="17057"/>
  <c r="R195" i="17057"/>
  <c r="Q85" i="17053"/>
  <c r="O83" i="17055"/>
  <c r="P85" i="17056"/>
  <c r="N83" i="17058"/>
  <c r="N111" i="17058"/>
  <c r="S178" i="17054"/>
  <c r="S204" i="17054"/>
  <c r="S220" i="17054"/>
  <c r="S166" i="17054"/>
  <c r="S154" i="17054"/>
  <c r="S235" i="17054"/>
  <c r="S195" i="17054"/>
  <c r="S168" i="17054"/>
  <c r="S170" i="17054" s="1"/>
  <c r="S196" i="17054" s="1"/>
  <c r="S179" i="17054"/>
  <c r="N115" i="17055"/>
  <c r="N127" i="17055" s="1"/>
  <c r="N138" i="17055" s="1"/>
  <c r="N87" i="17055"/>
  <c r="N89" i="17055" s="1"/>
  <c r="Q206" i="17051"/>
  <c r="Q207" i="17051" s="1"/>
  <c r="N42" i="17053" s="1"/>
  <c r="N94" i="17053" s="1"/>
  <c r="Q198" i="17051"/>
  <c r="N42" i="17052" s="1"/>
  <c r="N94" i="17052" s="1"/>
  <c r="U50" i="17051"/>
  <c r="U46" i="17051"/>
  <c r="U72" i="17051" s="1"/>
  <c r="U74" i="17051" s="1"/>
  <c r="U42" i="17051"/>
  <c r="U62" i="17051" s="1"/>
  <c r="U64" i="17051" s="1"/>
  <c r="U48" i="17051"/>
  <c r="U77" i="17051" s="1"/>
  <c r="U79" i="17051" s="1"/>
  <c r="U44" i="17051"/>
  <c r="U67" i="17051" s="1"/>
  <c r="U69" i="17051" s="1"/>
  <c r="R31" i="17052" s="1"/>
  <c r="M125" i="17052"/>
  <c r="M136" i="17052" s="1"/>
  <c r="N113" i="17052"/>
  <c r="P121" i="17050"/>
  <c r="P132" i="17050" s="1"/>
  <c r="R69" i="17057"/>
  <c r="P14" i="17053"/>
  <c r="P28" i="17053" s="1"/>
  <c r="P39" i="17053" s="1"/>
  <c r="P67" i="17053" s="1"/>
  <c r="P80" i="17053" s="1"/>
  <c r="P91" i="17053" s="1"/>
  <c r="Q13" i="17053"/>
  <c r="M93" i="17058"/>
  <c r="N41" i="17058"/>
  <c r="K48" i="17056"/>
  <c r="K92" i="17056"/>
  <c r="K100" i="17056" s="1"/>
  <c r="F161" i="17056" s="1"/>
  <c r="U112" i="17059"/>
  <c r="T124" i="17059"/>
  <c r="T135" i="17059" s="1"/>
  <c r="O125" i="17050"/>
  <c r="O136" i="17050" s="1"/>
  <c r="O140" i="17050" s="1"/>
  <c r="P113" i="17050"/>
  <c r="P117" i="17050" s="1"/>
  <c r="O37" i="17056"/>
  <c r="O81" i="17056"/>
  <c r="S82" i="17054"/>
  <c r="S84" i="17054" s="1"/>
  <c r="P35" i="17055" s="1"/>
  <c r="S52" i="17054"/>
  <c r="M87" i="17058"/>
  <c r="M115" i="17058"/>
  <c r="M127" i="17058" s="1"/>
  <c r="M138" i="17058" s="1"/>
  <c r="K123" i="17058"/>
  <c r="K134" i="17058" s="1"/>
  <c r="O206" i="17057"/>
  <c r="O207" i="17057" s="1"/>
  <c r="L42" i="17059" s="1"/>
  <c r="L94" i="17059" s="1"/>
  <c r="O198" i="17057"/>
  <c r="L42" i="17058" s="1"/>
  <c r="L94" i="17058" s="1"/>
  <c r="T52" i="17051"/>
  <c r="T82" i="17051"/>
  <c r="T84" i="17051" s="1"/>
  <c r="Q35" i="17052" s="1"/>
  <c r="M40" i="17052"/>
  <c r="Q105" i="17051"/>
  <c r="R13" i="17052"/>
  <c r="Q106" i="17052"/>
  <c r="Q14" i="17052"/>
  <c r="Q28" i="17052" s="1"/>
  <c r="Q39" i="17052" s="1"/>
  <c r="Q67" i="17052" s="1"/>
  <c r="Q80" i="17052" s="1"/>
  <c r="Q91" i="17052" s="1"/>
  <c r="Q27" i="17052"/>
  <c r="Q38" i="17052"/>
  <c r="Q65" i="17052"/>
  <c r="T103" i="17054"/>
  <c r="T112" i="17054"/>
  <c r="T121" i="17054" s="1"/>
  <c r="S73" i="17057"/>
  <c r="S155" i="17057"/>
  <c r="S68" i="17057"/>
  <c r="S102" i="17057"/>
  <c r="S63" i="17057"/>
  <c r="S78" i="17057"/>
  <c r="S167" i="17057"/>
  <c r="S83" i="17057"/>
  <c r="L92" i="17053"/>
  <c r="L100" i="17053" s="1"/>
  <c r="F162" i="17053" s="1"/>
  <c r="L48" i="17053"/>
  <c r="O93" i="17053"/>
  <c r="P41" i="17053"/>
  <c r="L117" i="17052"/>
  <c r="D162" i="17052" s="1"/>
  <c r="L123" i="17052"/>
  <c r="L134" i="17052" s="1"/>
  <c r="L140" i="17052" s="1"/>
  <c r="B162" i="17052" s="1"/>
  <c r="M111" i="17052"/>
  <c r="K113" i="17058"/>
  <c r="K125" i="17058" s="1"/>
  <c r="K136" i="17058" s="1"/>
  <c r="J125" i="17058"/>
  <c r="J136" i="17058" s="1"/>
  <c r="J140" i="17058" s="1"/>
  <c r="B160" i="17058" s="1"/>
  <c r="S126" i="17054"/>
  <c r="S125" i="17054"/>
  <c r="S122" i="17054"/>
  <c r="S124" i="17054"/>
  <c r="S123" i="17054"/>
  <c r="O120" i="17050"/>
  <c r="O108" i="17050"/>
  <c r="C162" i="17050"/>
  <c r="E162" i="17050"/>
  <c r="P83" i="17055"/>
  <c r="N85" i="17058"/>
  <c r="L37" i="17058"/>
  <c r="S90" i="17051"/>
  <c r="R52" i="17057"/>
  <c r="R82" i="17057"/>
  <c r="R84" i="17057" s="1"/>
  <c r="O35" i="17058" s="1"/>
  <c r="M85" i="17058"/>
  <c r="G160" i="17053"/>
  <c r="A164" i="17050"/>
  <c r="N131" i="17050"/>
  <c r="M164" i="17050" s="1"/>
  <c r="N131" i="17058"/>
  <c r="M164" i="17058" s="1"/>
  <c r="A164" i="17058"/>
  <c r="U167" i="17051"/>
  <c r="U68" i="17051"/>
  <c r="U83" i="17051"/>
  <c r="U73" i="17051"/>
  <c r="U63" i="17051"/>
  <c r="U155" i="17051"/>
  <c r="U102" i="17051"/>
  <c r="U78" i="17051"/>
  <c r="W38" i="17051"/>
  <c r="V34" i="17051"/>
  <c r="V35" i="17051" s="1"/>
  <c r="V36" i="17051"/>
  <c r="V39" i="17051"/>
  <c r="V60" i="17051" s="1"/>
  <c r="V59" i="17051"/>
  <c r="V95" i="17051"/>
  <c r="V96" i="17051" s="1"/>
  <c r="M93" i="17059"/>
  <c r="N41" i="17059"/>
  <c r="S127" i="17051"/>
  <c r="Q27" i="17049"/>
  <c r="Q38" i="17049"/>
  <c r="Q14" i="17049"/>
  <c r="Q28" i="17049" s="1"/>
  <c r="Q39" i="17049" s="1"/>
  <c r="Q67" i="17049" s="1"/>
  <c r="Q80" i="17049" s="1"/>
  <c r="Q91" i="17049" s="1"/>
  <c r="Q106" i="17049"/>
  <c r="Q65" i="17049"/>
  <c r="R13" i="17049"/>
  <c r="R74" i="17057"/>
  <c r="O108" i="17053"/>
  <c r="O120" i="17053"/>
  <c r="U66" i="17051"/>
  <c r="N140" i="17053"/>
  <c r="P14" i="17058"/>
  <c r="P28" i="17058" s="1"/>
  <c r="P39" i="17058" s="1"/>
  <c r="P67" i="17058" s="1"/>
  <c r="P80" i="17058" s="1"/>
  <c r="P91" i="17058" s="1"/>
  <c r="P38" i="17058"/>
  <c r="P106" i="17058"/>
  <c r="P27" i="17058"/>
  <c r="P65" i="17058"/>
  <c r="Q13" i="17058"/>
  <c r="O108" i="17058"/>
  <c r="O120" i="17058"/>
  <c r="T123" i="17051"/>
  <c r="T125" i="17051"/>
  <c r="T126" i="17051"/>
  <c r="T122" i="17051"/>
  <c r="T124" i="17051"/>
  <c r="K43" i="17059"/>
  <c r="K95" i="17059" s="1"/>
  <c r="N226" i="17057"/>
  <c r="K43" i="17058" s="1"/>
  <c r="K95" i="17058" s="1"/>
  <c r="O221" i="17057"/>
  <c r="O40" i="17030"/>
  <c r="S104" i="2"/>
  <c r="R90" i="17054"/>
  <c r="Z110" i="17056"/>
  <c r="Y122" i="17056"/>
  <c r="Y133" i="17056" s="1"/>
  <c r="P206" i="17054"/>
  <c r="P207" i="17054" s="1"/>
  <c r="M42" i="17056" s="1"/>
  <c r="M94" i="17056" s="1"/>
  <c r="P198" i="17054"/>
  <c r="M42" i="17055" s="1"/>
  <c r="M94" i="17055" s="1"/>
  <c r="C160" i="17056"/>
  <c r="E160" i="17056"/>
  <c r="O117" i="17050"/>
  <c r="T81" i="17051"/>
  <c r="M48" i="17028"/>
  <c r="M92" i="17028"/>
  <c r="M100" i="17028" s="1"/>
  <c r="F163" i="17028" s="1"/>
  <c r="N37" i="17055"/>
  <c r="O131" i="17049"/>
  <c r="M165" i="17049" s="1"/>
  <c r="A165" i="17049"/>
  <c r="A164" i="17053"/>
  <c r="N131" i="17053"/>
  <c r="M164" i="17053" s="1"/>
  <c r="K161" i="17030"/>
  <c r="L161" i="17030" s="1"/>
  <c r="L162" i="17030" s="1"/>
  <c r="R88" i="17054"/>
  <c r="J117" i="17058"/>
  <c r="D160" i="17058" s="1"/>
  <c r="T66" i="17054"/>
  <c r="T111" i="17030"/>
  <c r="S123" i="17030"/>
  <c r="S134" i="17030" s="1"/>
  <c r="K40" i="17059"/>
  <c r="N109" i="17057"/>
  <c r="O104" i="17057"/>
  <c r="L48" i="17052"/>
  <c r="L92" i="17052"/>
  <c r="L100" i="17052" s="1"/>
  <c r="F162" i="17052" s="1"/>
  <c r="N35" i="17058"/>
  <c r="T167" i="17054"/>
  <c r="T78" i="17054"/>
  <c r="T155" i="17054"/>
  <c r="T102" i="17054"/>
  <c r="T63" i="17054"/>
  <c r="T68" i="17054"/>
  <c r="T83" i="17054"/>
  <c r="T73" i="17054"/>
  <c r="V38" i="17054"/>
  <c r="U34" i="17054"/>
  <c r="U35" i="17054" s="1"/>
  <c r="U36" i="17054"/>
  <c r="U95" i="17054"/>
  <c r="U96" i="17054" s="1"/>
  <c r="U59" i="17054"/>
  <c r="U39" i="17054"/>
  <c r="U60" i="17054" s="1"/>
  <c r="O115" i="17052"/>
  <c r="O127" i="17052" s="1"/>
  <c r="O138" i="17052" s="1"/>
  <c r="S223" i="17057"/>
  <c r="S222" i="17057"/>
  <c r="S106" i="17057"/>
  <c r="S108" i="17057"/>
  <c r="S107" i="17057"/>
  <c r="S225" i="17057"/>
  <c r="S97" i="17057"/>
  <c r="S224" i="17057"/>
  <c r="W78" i="2"/>
  <c r="W63" i="2"/>
  <c r="W68" i="2"/>
  <c r="W73" i="2"/>
  <c r="W83" i="2"/>
  <c r="C161" i="17052"/>
  <c r="E161" i="17052"/>
  <c r="R127" i="17054"/>
  <c r="M37" i="17058"/>
  <c r="S76" i="17057"/>
  <c r="L159" i="17053"/>
  <c r="M131" i="17059"/>
  <c r="M163" i="17059" s="1"/>
  <c r="A163" i="17059"/>
  <c r="V89" i="17048"/>
  <c r="P14" i="17050"/>
  <c r="P28" i="17050" s="1"/>
  <c r="P39" i="17050" s="1"/>
  <c r="P67" i="17050" s="1"/>
  <c r="P80" i="17050" s="1"/>
  <c r="P91" i="17050" s="1"/>
  <c r="Q13" i="17050"/>
  <c r="N117" i="17030"/>
  <c r="D164" i="17030" s="1"/>
  <c r="O109" i="17030"/>
  <c r="N121" i="17030"/>
  <c r="N132" i="17030" s="1"/>
  <c r="N140" i="17030" s="1"/>
  <c r="B164" i="17030" s="1"/>
  <c r="P83" i="17052"/>
  <c r="P37" i="17052"/>
  <c r="G161" i="17053"/>
  <c r="K161" i="17053" s="1"/>
  <c r="C159" i="17058"/>
  <c r="E159" i="17058"/>
  <c r="X112" i="17056"/>
  <c r="W124" i="17056"/>
  <c r="W135" i="17056" s="1"/>
  <c r="N120" i="17059"/>
  <c r="N108" i="17059"/>
  <c r="V122" i="2"/>
  <c r="C163" i="17028"/>
  <c r="E163" i="17028"/>
  <c r="P120" i="17028"/>
  <c r="P108" i="17028"/>
  <c r="Q65" i="17028"/>
  <c r="R13" i="17028"/>
  <c r="Q106" i="17028"/>
  <c r="Q27" i="17028"/>
  <c r="Q14" i="17028"/>
  <c r="Q28" i="17028" s="1"/>
  <c r="Q39" i="17028" s="1"/>
  <c r="Q67" i="17028" s="1"/>
  <c r="Q80" i="17028" s="1"/>
  <c r="Q91" i="17028" s="1"/>
  <c r="Q38" i="17028"/>
  <c r="N92" i="17030"/>
  <c r="M37" i="17059"/>
  <c r="M81" i="17059"/>
  <c r="M89" i="17059" s="1"/>
  <c r="O35" i="17055"/>
  <c r="A165" i="17052"/>
  <c r="O131" i="17052"/>
  <c r="M165" i="17052" s="1"/>
  <c r="R125" i="17057"/>
  <c r="R123" i="17057"/>
  <c r="R124" i="17057"/>
  <c r="R126" i="17057"/>
  <c r="R122" i="17057"/>
  <c r="P226" i="17051"/>
  <c r="M43" i="17052" s="1"/>
  <c r="M95" i="17052" s="1"/>
  <c r="M43" i="17053"/>
  <c r="M95" i="17053" s="1"/>
  <c r="Q221" i="17051"/>
  <c r="Q61" i="17057"/>
  <c r="P87" i="17057"/>
  <c r="T224" i="17054"/>
  <c r="T108" i="17054"/>
  <c r="T223" i="17054"/>
  <c r="T222" i="17054"/>
  <c r="T107" i="17054"/>
  <c r="T106" i="17054"/>
  <c r="T97" i="17054"/>
  <c r="T225" i="17054"/>
  <c r="R120" i="17030"/>
  <c r="R108" i="17030"/>
  <c r="K48" i="17055"/>
  <c r="K92" i="17055"/>
  <c r="K100" i="17055" s="1"/>
  <c r="F161" i="17055" s="1"/>
  <c r="O81" i="17053"/>
  <c r="O89" i="17053" s="1"/>
  <c r="O37" i="17053"/>
  <c r="O109" i="17053"/>
  <c r="P109" i="17053" s="1"/>
  <c r="O85" i="17055"/>
  <c r="S89" i="17054"/>
  <c r="G158" i="17058"/>
  <c r="L123" i="17058"/>
  <c r="L134" i="17058" s="1"/>
  <c r="R64" i="17057"/>
  <c r="W225" i="17048"/>
  <c r="W108" i="17048"/>
  <c r="W107" i="17048"/>
  <c r="W223" i="17048"/>
  <c r="W222" i="17048"/>
  <c r="W106" i="17048"/>
  <c r="W224" i="17048"/>
  <c r="P93" i="17028"/>
  <c r="Q41" i="17028"/>
  <c r="Y112" i="17050"/>
  <c r="X124" i="17050"/>
  <c r="X135" i="17050" s="1"/>
  <c r="N40" i="17028"/>
  <c r="R105" i="2"/>
  <c r="A165" i="17028"/>
  <c r="O131" i="17028"/>
  <c r="M165" i="17028" s="1"/>
  <c r="K161" i="17028"/>
  <c r="L161" i="17028" s="1"/>
  <c r="I60" i="17062"/>
  <c r="T112" i="17053"/>
  <c r="S124" i="17053"/>
  <c r="S135" i="17053" s="1"/>
  <c r="R61" i="17054"/>
  <c r="Q87" i="17054"/>
  <c r="T179" i="17051"/>
  <c r="T168" i="17051"/>
  <c r="T170" i="17051" s="1"/>
  <c r="T196" i="17051" s="1"/>
  <c r="T89" i="17051"/>
  <c r="N123" i="17049"/>
  <c r="N134" i="17049" s="1"/>
  <c r="O111" i="17049"/>
  <c r="S103" i="17057"/>
  <c r="S112" i="17057"/>
  <c r="S121" i="17057" s="1"/>
  <c r="P37" i="17053"/>
  <c r="P81" i="17053"/>
  <c r="S64" i="17054"/>
  <c r="P13" i="17059"/>
  <c r="O14" i="17059"/>
  <c r="O28" i="17059" s="1"/>
  <c r="O39" i="17059" s="1"/>
  <c r="O67" i="17059" s="1"/>
  <c r="O80" i="17059" s="1"/>
  <c r="O91" i="17059" s="1"/>
  <c r="P203" i="17057"/>
  <c r="P219" i="17057" s="1"/>
  <c r="P234" i="17057" s="1"/>
  <c r="P197" i="17057"/>
  <c r="U103" i="17051"/>
  <c r="U112" i="17051"/>
  <c r="U121" i="17051" s="1"/>
  <c r="L117" i="17055"/>
  <c r="D162" i="17055" s="1"/>
  <c r="M111" i="17055"/>
  <c r="L123" i="17055"/>
  <c r="L134" i="17055" s="1"/>
  <c r="L140" i="17055" s="1"/>
  <c r="B162" i="17055" s="1"/>
  <c r="K40" i="17058"/>
  <c r="O105" i="17057"/>
  <c r="P108" i="17049"/>
  <c r="P120" i="17049"/>
  <c r="R168" i="17057"/>
  <c r="R170" i="17057" s="1"/>
  <c r="R196" i="17057" s="1"/>
  <c r="R179" i="17057"/>
  <c r="O109" i="17054"/>
  <c r="L40" i="17056"/>
  <c r="P104" i="17054"/>
  <c r="N117" i="17053"/>
  <c r="W83" i="17048"/>
  <c r="W78" i="17048"/>
  <c r="W68" i="17048"/>
  <c r="W73" i="17048"/>
  <c r="W63" i="17048"/>
  <c r="Q109" i="17050"/>
  <c r="P40" i="17050"/>
  <c r="T104" i="17048"/>
  <c r="Q109" i="2"/>
  <c r="P43" i="17050"/>
  <c r="P95" i="17050" s="1"/>
  <c r="S226" i="17048"/>
  <c r="P43" i="17049" s="1"/>
  <c r="P95" i="17049" s="1"/>
  <c r="T221" i="17048"/>
  <c r="R197" i="17051"/>
  <c r="R203" i="17051"/>
  <c r="R219" i="17051" s="1"/>
  <c r="R234" i="17051" s="1"/>
  <c r="G159" i="17059"/>
  <c r="K159" i="17059" s="1"/>
  <c r="K117" i="17056"/>
  <c r="D161" i="17056" s="1"/>
  <c r="L109" i="17056"/>
  <c r="K121" i="17056"/>
  <c r="K132" i="17056" s="1"/>
  <c r="K140" i="17056" s="1"/>
  <c r="B161" i="17056" s="1"/>
  <c r="P113" i="17028"/>
  <c r="O125" i="17028"/>
  <c r="O136" i="17028" s="1"/>
  <c r="N167" i="17028"/>
  <c r="H65" i="17062"/>
  <c r="O19" i="17062"/>
  <c r="X110" i="17059"/>
  <c r="W122" i="17059"/>
  <c r="W133" i="17059" s="1"/>
  <c r="S194" i="17051"/>
  <c r="S180" i="17051"/>
  <c r="S182" i="17051" s="1"/>
  <c r="S205" i="17051" s="1"/>
  <c r="S81" i="17054"/>
  <c r="S87" i="2"/>
  <c r="T61" i="2"/>
  <c r="L127" i="17058"/>
  <c r="L138" i="17058" s="1"/>
  <c r="L43" i="17056"/>
  <c r="L95" i="17056" s="1"/>
  <c r="O226" i="17054"/>
  <c r="L43" i="17055" s="1"/>
  <c r="L95" i="17055" s="1"/>
  <c r="P221" i="17054"/>
  <c r="J92" i="17059"/>
  <c r="J100" i="17059" s="1"/>
  <c r="F160" i="17059" s="1"/>
  <c r="J48" i="17059"/>
  <c r="T64" i="17051"/>
  <c r="V110" i="17050"/>
  <c r="U122" i="17050"/>
  <c r="U133" i="17050" s="1"/>
  <c r="P120" i="17052"/>
  <c r="P108" i="17052"/>
  <c r="T46" i="17054"/>
  <c r="T72" i="17054" s="1"/>
  <c r="T74" i="17054" s="1"/>
  <c r="T48" i="17054"/>
  <c r="T77" i="17054" s="1"/>
  <c r="T42" i="17054"/>
  <c r="T62" i="17054" s="1"/>
  <c r="T50" i="17054"/>
  <c r="T44" i="17054"/>
  <c r="T67" i="17054" s="1"/>
  <c r="T69" i="17054" s="1"/>
  <c r="O89" i="17052"/>
  <c r="T59" i="17057"/>
  <c r="T95" i="17057"/>
  <c r="T96" i="17057" s="1"/>
  <c r="U38" i="17057"/>
  <c r="T39" i="17057"/>
  <c r="T60" i="17057" s="1"/>
  <c r="T34" i="17057"/>
  <c r="T35" i="17057" s="1"/>
  <c r="T36" i="17057"/>
  <c r="B163" i="17050"/>
  <c r="D163" i="17050"/>
  <c r="P109" i="17051"/>
  <c r="M40" i="17053"/>
  <c r="Q104" i="17051"/>
  <c r="W107" i="2"/>
  <c r="W225" i="2"/>
  <c r="W106" i="2"/>
  <c r="W223" i="2"/>
  <c r="W108" i="2"/>
  <c r="W222" i="2"/>
  <c r="W224" i="2"/>
  <c r="T13" i="17030"/>
  <c r="S14" i="17030"/>
  <c r="S28" i="17030" s="1"/>
  <c r="S39" i="17030" s="1"/>
  <c r="S67" i="17030" s="1"/>
  <c r="S80" i="17030" s="1"/>
  <c r="S91" i="17030" s="1"/>
  <c r="L40" i="17055"/>
  <c r="P105" i="17054"/>
  <c r="R180" i="17054"/>
  <c r="R182" i="17054" s="1"/>
  <c r="R205" i="17054" s="1"/>
  <c r="R194" i="17054"/>
  <c r="C163" i="17030"/>
  <c r="E163" i="17030"/>
  <c r="AE110" i="17030"/>
  <c r="AD122" i="17030"/>
  <c r="AD133" i="17030" s="1"/>
  <c r="N37" i="17059"/>
  <c r="N81" i="17059"/>
  <c r="P85" i="17053"/>
  <c r="Q31" i="17052"/>
  <c r="O113" i="17056"/>
  <c r="O125" i="17056" s="1"/>
  <c r="O136" i="17056" s="1"/>
  <c r="O85" i="17056"/>
  <c r="L161" i="17049" l="1"/>
  <c r="V110" i="17058"/>
  <c r="U122" i="17058"/>
  <c r="U133" i="17058" s="1"/>
  <c r="W115" i="17056"/>
  <c r="V127" i="17056"/>
  <c r="V138" i="17056" s="1"/>
  <c r="X112" i="17058"/>
  <c r="W124" i="17058"/>
  <c r="W135" i="17058" s="1"/>
  <c r="Y109" i="17028"/>
  <c r="X121" i="17028"/>
  <c r="X132" i="17028" s="1"/>
  <c r="X114" i="17059"/>
  <c r="W126" i="17059"/>
  <c r="W137" i="17059" s="1"/>
  <c r="V124" i="17048"/>
  <c r="Y114" i="17052"/>
  <c r="X126" i="17052"/>
  <c r="X137" i="17052" s="1"/>
  <c r="AA114" i="17028"/>
  <c r="Z126" i="17028"/>
  <c r="Z137" i="17028" s="1"/>
  <c r="X109" i="17052"/>
  <c r="W121" i="17052"/>
  <c r="W132" i="17052" s="1"/>
  <c r="V61" i="17048"/>
  <c r="V71" i="17048"/>
  <c r="W71" i="17048" s="1"/>
  <c r="Y110" i="17049"/>
  <c r="X122" i="17049"/>
  <c r="X133" i="17049" s="1"/>
  <c r="U109" i="17058"/>
  <c r="T121" i="17058"/>
  <c r="T132" i="17058" s="1"/>
  <c r="X109" i="17049"/>
  <c r="W121" i="17049"/>
  <c r="W132" i="17049" s="1"/>
  <c r="U114" i="17058"/>
  <c r="T126" i="17058"/>
  <c r="T137" i="17058" s="1"/>
  <c r="U115" i="17059"/>
  <c r="T127" i="17059"/>
  <c r="T138" i="17059" s="1"/>
  <c r="W115" i="17053"/>
  <c r="V127" i="17053"/>
  <c r="V138" i="17053" s="1"/>
  <c r="U116" i="17053"/>
  <c r="T128" i="17053"/>
  <c r="T139" i="17053" s="1"/>
  <c r="U110" i="17055"/>
  <c r="T122" i="17055"/>
  <c r="T133" i="17055" s="1"/>
  <c r="Y116" i="17055"/>
  <c r="X128" i="17055"/>
  <c r="X139" i="17055" s="1"/>
  <c r="R111" i="17028"/>
  <c r="R123" i="17028" s="1"/>
  <c r="R134" i="17028" s="1"/>
  <c r="J59" i="17062"/>
  <c r="Q13" i="17062"/>
  <c r="R13" i="17062" s="1"/>
  <c r="Q89" i="17028"/>
  <c r="Q37" i="17028"/>
  <c r="V124" i="2"/>
  <c r="R37" i="17030"/>
  <c r="G162" i="17028"/>
  <c r="K162" i="17028" s="1"/>
  <c r="L162" i="17028" s="1"/>
  <c r="P15" i="17062" s="1"/>
  <c r="R37" i="17050"/>
  <c r="R81" i="17050"/>
  <c r="R89" i="17050" s="1"/>
  <c r="V123" i="17048"/>
  <c r="P93" i="17050"/>
  <c r="Q41" i="17050"/>
  <c r="R109" i="17050"/>
  <c r="R121" i="17050" s="1"/>
  <c r="R132" i="17050" s="1"/>
  <c r="C163" i="17049"/>
  <c r="E163" i="17049"/>
  <c r="N94" i="17050"/>
  <c r="N100" i="17050" s="1"/>
  <c r="F164" i="17050" s="1"/>
  <c r="N48" i="17050"/>
  <c r="U204" i="17048"/>
  <c r="U154" i="17048"/>
  <c r="U220" i="17048"/>
  <c r="U235" i="17048"/>
  <c r="U178" i="17048"/>
  <c r="U166" i="17048"/>
  <c r="U195" i="17048"/>
  <c r="V122" i="17048"/>
  <c r="X38" i="17048"/>
  <c r="W36" i="17048"/>
  <c r="W97" i="17048" s="1"/>
  <c r="W59" i="17048"/>
  <c r="W39" i="17048"/>
  <c r="W60" i="17048" s="1"/>
  <c r="W34" i="17048"/>
  <c r="W35" i="17048" s="1"/>
  <c r="W95" i="17048"/>
  <c r="W96" i="17048" s="1"/>
  <c r="W125" i="17048" s="1"/>
  <c r="V126" i="17048"/>
  <c r="V125" i="17048"/>
  <c r="V76" i="17048"/>
  <c r="U69" i="17048"/>
  <c r="V66" i="17048"/>
  <c r="V167" i="17048"/>
  <c r="V155" i="17048"/>
  <c r="V102" i="17048"/>
  <c r="T194" i="17048"/>
  <c r="T180" i="17048"/>
  <c r="T182" i="17048" s="1"/>
  <c r="T205" i="17048" s="1"/>
  <c r="R206" i="17048"/>
  <c r="R207" i="17048" s="1"/>
  <c r="O42" i="17050" s="1"/>
  <c r="R198" i="17048"/>
  <c r="O42" i="17049" s="1"/>
  <c r="O94" i="17049" s="1"/>
  <c r="S197" i="17048"/>
  <c r="S203" i="17048"/>
  <c r="S219" i="17048" s="1"/>
  <c r="S234" i="17048" s="1"/>
  <c r="E162" i="17049"/>
  <c r="C162" i="17049"/>
  <c r="Q113" i="17049"/>
  <c r="Q125" i="17049" s="1"/>
  <c r="Q136" i="17049" s="1"/>
  <c r="Q85" i="17049"/>
  <c r="V125" i="2"/>
  <c r="V126" i="2"/>
  <c r="T90" i="17048"/>
  <c r="U168" i="17048"/>
  <c r="U170" i="17048" s="1"/>
  <c r="U196" i="17048" s="1"/>
  <c r="U179" i="17048"/>
  <c r="U52" i="17048"/>
  <c r="U82" i="17048"/>
  <c r="U84" i="17048" s="1"/>
  <c r="R35" i="17049" s="1"/>
  <c r="R87" i="17049" s="1"/>
  <c r="V103" i="17048"/>
  <c r="V112" i="17048"/>
  <c r="V121" i="17048" s="1"/>
  <c r="V46" i="17048"/>
  <c r="V72" i="17048" s="1"/>
  <c r="V74" i="17048" s="1"/>
  <c r="S33" i="17049" s="1"/>
  <c r="V50" i="17048"/>
  <c r="V44" i="17048"/>
  <c r="V67" i="17048" s="1"/>
  <c r="V69" i="17048" s="1"/>
  <c r="V48" i="17048"/>
  <c r="V77" i="17048" s="1"/>
  <c r="V79" i="17048" s="1"/>
  <c r="S33" i="17050" s="1"/>
  <c r="V42" i="17048"/>
  <c r="V62" i="17048" s="1"/>
  <c r="V64" i="17048" s="1"/>
  <c r="S29" i="17050" s="1"/>
  <c r="S81" i="17050" s="1"/>
  <c r="M117" i="17049"/>
  <c r="D163" i="17049" s="1"/>
  <c r="N115" i="17049"/>
  <c r="S90" i="17048"/>
  <c r="P35" i="17049"/>
  <c r="Q35" i="17049"/>
  <c r="T81" i="17048"/>
  <c r="S87" i="17048"/>
  <c r="O37" i="17028"/>
  <c r="O87" i="17028"/>
  <c r="O89" i="17028" s="1"/>
  <c r="O115" i="17028"/>
  <c r="N100" i="17030"/>
  <c r="F164" i="17030" s="1"/>
  <c r="N48" i="17030"/>
  <c r="V123" i="2"/>
  <c r="V71" i="2"/>
  <c r="W71" i="2" s="1"/>
  <c r="V44" i="2"/>
  <c r="V67" i="2" s="1"/>
  <c r="V46" i="2"/>
  <c r="V72" i="2" s="1"/>
  <c r="V74" i="2" s="1"/>
  <c r="S33" i="17028" s="1"/>
  <c r="S85" i="17028" s="1"/>
  <c r="V42" i="2"/>
  <c r="V62" i="2" s="1"/>
  <c r="V64" i="2" s="1"/>
  <c r="S29" i="17030" s="1"/>
  <c r="V50" i="2"/>
  <c r="V48" i="2"/>
  <c r="V77" i="2" s="1"/>
  <c r="V79" i="2" s="1"/>
  <c r="S33" i="17030" s="1"/>
  <c r="V155" i="2"/>
  <c r="V102" i="2"/>
  <c r="V167" i="2"/>
  <c r="T194" i="2"/>
  <c r="T180" i="2"/>
  <c r="T182" i="2" s="1"/>
  <c r="T205" i="2" s="1"/>
  <c r="AD110" i="17053"/>
  <c r="AC122" i="17053"/>
  <c r="AC133" i="17053" s="1"/>
  <c r="P120" i="17056"/>
  <c r="P108" i="17056"/>
  <c r="R108" i="17055"/>
  <c r="R120" i="17055"/>
  <c r="N127" i="17028"/>
  <c r="N138" i="17028" s="1"/>
  <c r="N140" i="17028" s="1"/>
  <c r="B164" i="17028" s="1"/>
  <c r="E164" i="17028" s="1"/>
  <c r="N117" i="17028"/>
  <c r="D164" i="17028" s="1"/>
  <c r="Q131" i="17055"/>
  <c r="M167" i="17055" s="1"/>
  <c r="A167" i="17055"/>
  <c r="U168" i="2"/>
  <c r="U170" i="2" s="1"/>
  <c r="U196" i="2" s="1"/>
  <c r="U179" i="2"/>
  <c r="V112" i="2"/>
  <c r="V121" i="2" s="1"/>
  <c r="V103" i="2"/>
  <c r="U220" i="2"/>
  <c r="U195" i="2"/>
  <c r="U178" i="2"/>
  <c r="U166" i="2"/>
  <c r="U154" i="2"/>
  <c r="U235" i="2"/>
  <c r="U204" i="2"/>
  <c r="S27" i="17055"/>
  <c r="S65" i="17055"/>
  <c r="T13" i="17055"/>
  <c r="S38" i="17055"/>
  <c r="S14" i="17055"/>
  <c r="S28" i="17055" s="1"/>
  <c r="S39" i="17055" s="1"/>
  <c r="S67" i="17055" s="1"/>
  <c r="S80" i="17055" s="1"/>
  <c r="S91" i="17055" s="1"/>
  <c r="S106" i="17055"/>
  <c r="R206" i="2"/>
  <c r="R207" i="2" s="1"/>
  <c r="O42" i="17030" s="1"/>
  <c r="O94" i="17030" s="1"/>
  <c r="R198" i="2"/>
  <c r="O42" i="17028" s="1"/>
  <c r="O94" i="17028" s="1"/>
  <c r="U52" i="2"/>
  <c r="U82" i="2"/>
  <c r="U84" i="2" s="1"/>
  <c r="R35" i="17028" s="1"/>
  <c r="R87" i="17028" s="1"/>
  <c r="R89" i="17028" s="1"/>
  <c r="S197" i="2"/>
  <c r="S203" i="2"/>
  <c r="S219" i="2" s="1"/>
  <c r="S234" i="2" s="1"/>
  <c r="O131" i="17056"/>
  <c r="M165" i="17056" s="1"/>
  <c r="A165" i="17056"/>
  <c r="W59" i="2"/>
  <c r="W39" i="2"/>
  <c r="W60" i="2" s="1"/>
  <c r="X38" i="2"/>
  <c r="W95" i="2"/>
  <c r="W96" i="2" s="1"/>
  <c r="W34" i="2"/>
  <c r="W35" i="2" s="1"/>
  <c r="W36" i="2"/>
  <c r="W97" i="2" s="1"/>
  <c r="W123" i="2" s="1"/>
  <c r="Q14" i="17056"/>
  <c r="Q28" i="17056" s="1"/>
  <c r="Q39" i="17056" s="1"/>
  <c r="Q67" i="17056" s="1"/>
  <c r="Q80" i="17056" s="1"/>
  <c r="Q91" i="17056" s="1"/>
  <c r="R13" i="17056"/>
  <c r="V76" i="2"/>
  <c r="Q93" i="17049"/>
  <c r="R41" i="17049"/>
  <c r="E161" i="17059"/>
  <c r="S105" i="17048"/>
  <c r="O40" i="17049"/>
  <c r="R109" i="17048"/>
  <c r="N92" i="17049"/>
  <c r="N100" i="17049" s="1"/>
  <c r="F164" i="17049" s="1"/>
  <c r="N48" i="17049"/>
  <c r="M109" i="17059"/>
  <c r="M117" i="17059" s="1"/>
  <c r="D163" i="17059" s="1"/>
  <c r="P113" i="17053"/>
  <c r="P125" i="17053" s="1"/>
  <c r="P136" i="17053" s="1"/>
  <c r="G160" i="17059"/>
  <c r="K160" i="17059" s="1"/>
  <c r="R113" i="17030"/>
  <c r="R125" i="17030" s="1"/>
  <c r="R136" i="17030" s="1"/>
  <c r="U76" i="17054"/>
  <c r="L158" i="17055"/>
  <c r="L121" i="17059"/>
  <c r="L132" i="17059" s="1"/>
  <c r="L140" i="17059" s="1"/>
  <c r="B162" i="17059" s="1"/>
  <c r="E162" i="17059" s="1"/>
  <c r="T81" i="17054"/>
  <c r="E161" i="17055"/>
  <c r="G161" i="17055" s="1"/>
  <c r="O93" i="17055"/>
  <c r="P41" i="17055"/>
  <c r="G159" i="17058"/>
  <c r="R88" i="17057"/>
  <c r="L159" i="17059"/>
  <c r="U71" i="17054"/>
  <c r="T66" i="17057"/>
  <c r="T79" i="17054"/>
  <c r="Q33" i="17056" s="1"/>
  <c r="V76" i="17051"/>
  <c r="O93" i="17056"/>
  <c r="P41" i="17056"/>
  <c r="K159" i="17055"/>
  <c r="M125" i="17055"/>
  <c r="M136" i="17055" s="1"/>
  <c r="G163" i="17028"/>
  <c r="K163" i="17028" s="1"/>
  <c r="T89" i="17054"/>
  <c r="G160" i="17056"/>
  <c r="K160" i="17056" s="1"/>
  <c r="L160" i="17056" s="1"/>
  <c r="V66" i="17051"/>
  <c r="L113" i="17058"/>
  <c r="R89" i="17030"/>
  <c r="O113" i="17055"/>
  <c r="O125" i="17055" s="1"/>
  <c r="O136" i="17055" s="1"/>
  <c r="M89" i="17058"/>
  <c r="V71" i="17051"/>
  <c r="O93" i="17052"/>
  <c r="P41" i="17052"/>
  <c r="K161" i="17050"/>
  <c r="L161" i="17050" s="1"/>
  <c r="Q14" i="17062" s="1"/>
  <c r="E13" i="17062" s="1"/>
  <c r="J60" i="17062"/>
  <c r="P33" i="17059"/>
  <c r="S85" i="17049"/>
  <c r="Q87" i="17052"/>
  <c r="Q33" i="17055"/>
  <c r="S120" i="17030"/>
  <c r="S108" i="17030"/>
  <c r="T167" i="17057"/>
  <c r="T63" i="17057"/>
  <c r="T83" i="17057"/>
  <c r="T78" i="17057"/>
  <c r="T155" i="17057"/>
  <c r="T73" i="17057"/>
  <c r="T102" i="17057"/>
  <c r="T68" i="17057"/>
  <c r="P121" i="17053"/>
  <c r="P132" i="17053" s="1"/>
  <c r="S154" i="17057"/>
  <c r="S195" i="17057"/>
  <c r="S220" i="17057"/>
  <c r="S166" i="17057"/>
  <c r="S204" i="17057"/>
  <c r="S178" i="17057"/>
  <c r="S235" i="17057"/>
  <c r="O40" i="17028"/>
  <c r="S105" i="2"/>
  <c r="X73" i="2"/>
  <c r="X68" i="2"/>
  <c r="X83" i="2"/>
  <c r="X63" i="2"/>
  <c r="X78" i="2"/>
  <c r="U225" i="17054"/>
  <c r="U106" i="17054"/>
  <c r="U108" i="17054"/>
  <c r="U223" i="17054"/>
  <c r="U97" i="17054"/>
  <c r="U222" i="17054"/>
  <c r="U107" i="17054"/>
  <c r="U224" i="17054"/>
  <c r="N115" i="17058"/>
  <c r="N127" i="17058" s="1"/>
  <c r="N138" i="17058" s="1"/>
  <c r="N87" i="17058"/>
  <c r="N89" i="17058" s="1"/>
  <c r="B164" i="17050"/>
  <c r="D164" i="17050"/>
  <c r="M117" i="17052"/>
  <c r="D163" i="17052" s="1"/>
  <c r="M123" i="17052"/>
  <c r="M134" i="17052" s="1"/>
  <c r="M140" i="17052" s="1"/>
  <c r="B163" i="17052" s="1"/>
  <c r="N111" i="17052"/>
  <c r="N40" i="17052"/>
  <c r="R105" i="17051"/>
  <c r="O89" i="17056"/>
  <c r="N93" i="17058"/>
  <c r="O41" i="17058"/>
  <c r="N125" i="17052"/>
  <c r="N136" i="17052" s="1"/>
  <c r="O113" i="17052"/>
  <c r="N123" i="17058"/>
  <c r="N134" i="17058" s="1"/>
  <c r="P87" i="17055"/>
  <c r="P89" i="17055" s="1"/>
  <c r="G163" i="17030"/>
  <c r="K163" i="17030" s="1"/>
  <c r="L163" i="17030" s="1"/>
  <c r="U13" i="17030"/>
  <c r="T14" i="17030"/>
  <c r="T28" i="17030" s="1"/>
  <c r="T39" i="17030" s="1"/>
  <c r="T67" i="17030" s="1"/>
  <c r="T80" i="17030" s="1"/>
  <c r="T91" i="17030" s="1"/>
  <c r="S203" i="17051"/>
  <c r="S219" i="17051" s="1"/>
  <c r="S234" i="17051" s="1"/>
  <c r="S197" i="17051"/>
  <c r="O20" i="17062"/>
  <c r="N168" i="17028"/>
  <c r="H66" i="17062"/>
  <c r="Q40" i="17050"/>
  <c r="U104" i="17048"/>
  <c r="S90" i="17054"/>
  <c r="P29" i="17056"/>
  <c r="O123" i="17049"/>
  <c r="O134" i="17049" s="1"/>
  <c r="P111" i="17049"/>
  <c r="Q93" i="17028"/>
  <c r="R41" i="17028"/>
  <c r="K158" i="17058"/>
  <c r="L158" i="17058" s="1"/>
  <c r="R85" i="17049"/>
  <c r="Q120" i="17028"/>
  <c r="Q108" i="17028"/>
  <c r="Y112" i="17056"/>
  <c r="X124" i="17056"/>
  <c r="X135" i="17056" s="1"/>
  <c r="O117" i="17030"/>
  <c r="D165" i="17030" s="1"/>
  <c r="O121" i="17030"/>
  <c r="O132" i="17030" s="1"/>
  <c r="O140" i="17030" s="1"/>
  <c r="B165" i="17030" s="1"/>
  <c r="P109" i="17030"/>
  <c r="G161" i="17052"/>
  <c r="U48" i="17054"/>
  <c r="U77" i="17054" s="1"/>
  <c r="U79" i="17054" s="1"/>
  <c r="U46" i="17054"/>
  <c r="U72" i="17054" s="1"/>
  <c r="U44" i="17054"/>
  <c r="U67" i="17054" s="1"/>
  <c r="U69" i="17054" s="1"/>
  <c r="U42" i="17054"/>
  <c r="U62" i="17054" s="1"/>
  <c r="U64" i="17054" s="1"/>
  <c r="U50" i="17054"/>
  <c r="L40" i="17059"/>
  <c r="O109" i="17057"/>
  <c r="P104" i="17057"/>
  <c r="O92" i="17030"/>
  <c r="O48" i="17030"/>
  <c r="Q108" i="17049"/>
  <c r="Q120" i="17049"/>
  <c r="O131" i="17050"/>
  <c r="M165" i="17050" s="1"/>
  <c r="A165" i="17050"/>
  <c r="Q108" i="17052"/>
  <c r="Q120" i="17052"/>
  <c r="M48" i="17052"/>
  <c r="M92" i="17052"/>
  <c r="M100" i="17052" s="1"/>
  <c r="F163" i="17052" s="1"/>
  <c r="X223" i="17048"/>
  <c r="X108" i="17048"/>
  <c r="X222" i="17048"/>
  <c r="X224" i="17048"/>
  <c r="X107" i="17048"/>
  <c r="X106" i="17048"/>
  <c r="X225" i="17048"/>
  <c r="N37" i="17058"/>
  <c r="P113" i="17056"/>
  <c r="P125" i="17056" s="1"/>
  <c r="P136" i="17056" s="1"/>
  <c r="Q93" i="17030"/>
  <c r="R41" i="17030"/>
  <c r="P43" i="17030"/>
  <c r="P95" i="17030" s="1"/>
  <c r="S226" i="2"/>
  <c r="P43" i="17028" s="1"/>
  <c r="P95" i="17028" s="1"/>
  <c r="T221" i="2"/>
  <c r="Q203" i="17057"/>
  <c r="Q219" i="17057" s="1"/>
  <c r="Q234" i="17057" s="1"/>
  <c r="Q197" i="17057"/>
  <c r="Q206" i="17054"/>
  <c r="Q207" i="17054" s="1"/>
  <c r="N42" i="17056" s="1"/>
  <c r="N94" i="17056" s="1"/>
  <c r="Q198" i="17054"/>
  <c r="N42" i="17055" s="1"/>
  <c r="N94" i="17055" s="1"/>
  <c r="X111" i="17059"/>
  <c r="W123" i="17059"/>
  <c r="W134" i="17059" s="1"/>
  <c r="G162" i="17053"/>
  <c r="K162" i="17053" s="1"/>
  <c r="T71" i="17057"/>
  <c r="Q37" i="17052"/>
  <c r="Q83" i="17052"/>
  <c r="M40" i="17055"/>
  <c r="Q105" i="17054"/>
  <c r="M48" i="17053"/>
  <c r="M92" i="17053"/>
  <c r="M100" i="17053" s="1"/>
  <c r="F163" i="17053" s="1"/>
  <c r="E163" i="17050"/>
  <c r="C163" i="17050"/>
  <c r="U95" i="17057"/>
  <c r="U96" i="17057" s="1"/>
  <c r="V38" i="17057"/>
  <c r="U34" i="17057"/>
  <c r="U35" i="17057" s="1"/>
  <c r="U36" i="17057"/>
  <c r="U59" i="17057"/>
  <c r="U39" i="17057"/>
  <c r="U60" i="17057" s="1"/>
  <c r="W110" i="17050"/>
  <c r="V122" i="17050"/>
  <c r="V133" i="17050" s="1"/>
  <c r="R33" i="17053"/>
  <c r="M43" i="17056"/>
  <c r="M95" i="17056" s="1"/>
  <c r="P226" i="17054"/>
  <c r="M43" i="17055" s="1"/>
  <c r="M95" i="17055" s="1"/>
  <c r="Q221" i="17054"/>
  <c r="L117" i="17056"/>
  <c r="D162" i="17056" s="1"/>
  <c r="M109" i="17056"/>
  <c r="L121" i="17056"/>
  <c r="L132" i="17056" s="1"/>
  <c r="L140" i="17056" s="1"/>
  <c r="B162" i="17056" s="1"/>
  <c r="L92" i="17056"/>
  <c r="L100" i="17056" s="1"/>
  <c r="F162" i="17056" s="1"/>
  <c r="L48" i="17056"/>
  <c r="A166" i="17049"/>
  <c r="P131" i="17049"/>
  <c r="M166" i="17049" s="1"/>
  <c r="E162" i="17055"/>
  <c r="C162" i="17055"/>
  <c r="U220" i="17051"/>
  <c r="U154" i="17051"/>
  <c r="U178" i="17051"/>
  <c r="U166" i="17051"/>
  <c r="U235" i="17051"/>
  <c r="U204" i="17051"/>
  <c r="U195" i="17051"/>
  <c r="O120" i="17059"/>
  <c r="O108" i="17059"/>
  <c r="T194" i="17051"/>
  <c r="T180" i="17051"/>
  <c r="T182" i="17051" s="1"/>
  <c r="T205" i="17051" s="1"/>
  <c r="G64" i="17062"/>
  <c r="Q87" i="17057"/>
  <c r="R61" i="17057"/>
  <c r="N43" i="17053"/>
  <c r="N95" i="17053" s="1"/>
  <c r="Q226" i="17051"/>
  <c r="N43" i="17052" s="1"/>
  <c r="N95" i="17052" s="1"/>
  <c r="R221" i="17051"/>
  <c r="R127" i="17057"/>
  <c r="O115" i="17055"/>
  <c r="O127" i="17055" s="1"/>
  <c r="O138" i="17055" s="1"/>
  <c r="O87" i="17055"/>
  <c r="O89" i="17055" s="1"/>
  <c r="P89" i="17052"/>
  <c r="U73" i="17054"/>
  <c r="U83" i="17054"/>
  <c r="U63" i="17054"/>
  <c r="U102" i="17054"/>
  <c r="U155" i="17054"/>
  <c r="U68" i="17054"/>
  <c r="U78" i="17054"/>
  <c r="U167" i="17054"/>
  <c r="V59" i="17054"/>
  <c r="W38" i="17054"/>
  <c r="V34" i="17054"/>
  <c r="V35" i="17054" s="1"/>
  <c r="V36" i="17054"/>
  <c r="V95" i="17054"/>
  <c r="V96" i="17054" s="1"/>
  <c r="V39" i="17054"/>
  <c r="V60" i="17054" s="1"/>
  <c r="U66" i="17054"/>
  <c r="D164" i="17053"/>
  <c r="B164" i="17053"/>
  <c r="U81" i="17051"/>
  <c r="P108" i="17058"/>
  <c r="P120" i="17058"/>
  <c r="R27" i="17049"/>
  <c r="S13" i="17049"/>
  <c r="R65" i="17049"/>
  <c r="R14" i="17049"/>
  <c r="R28" i="17049" s="1"/>
  <c r="R39" i="17049" s="1"/>
  <c r="R67" i="17049" s="1"/>
  <c r="R80" i="17049" s="1"/>
  <c r="R91" i="17049" s="1"/>
  <c r="R38" i="17049"/>
  <c r="R106" i="17049"/>
  <c r="V83" i="17051"/>
  <c r="V78" i="17051"/>
  <c r="V73" i="17051"/>
  <c r="V63" i="17051"/>
  <c r="V102" i="17051"/>
  <c r="V155" i="17051"/>
  <c r="V167" i="17051"/>
  <c r="V68" i="17051"/>
  <c r="X38" i="17051"/>
  <c r="W95" i="17051"/>
  <c r="W96" i="17051" s="1"/>
  <c r="W36" i="17051"/>
  <c r="W34" i="17051"/>
  <c r="W35" i="17051" s="1"/>
  <c r="W39" i="17051"/>
  <c r="W60" i="17051" s="1"/>
  <c r="W59" i="17051"/>
  <c r="U89" i="17051"/>
  <c r="Q31" i="17055"/>
  <c r="P37" i="17055"/>
  <c r="S127" i="17054"/>
  <c r="C160" i="17058"/>
  <c r="E160" i="17058"/>
  <c r="P93" i="17053"/>
  <c r="Q41" i="17053"/>
  <c r="K140" i="17058"/>
  <c r="B161" i="17058" s="1"/>
  <c r="K117" i="17058"/>
  <c r="D161" i="17058" s="1"/>
  <c r="V112" i="17059"/>
  <c r="U124" i="17059"/>
  <c r="U135" i="17059" s="1"/>
  <c r="R13" i="17053"/>
  <c r="Q14" i="17053"/>
  <c r="Q28" i="17053" s="1"/>
  <c r="Q39" i="17053" s="1"/>
  <c r="Q67" i="17053" s="1"/>
  <c r="Q80" i="17053" s="1"/>
  <c r="Q91" i="17053" s="1"/>
  <c r="U52" i="17051"/>
  <c r="U82" i="17051"/>
  <c r="U84" i="17051" s="1"/>
  <c r="R35" i="17052" s="1"/>
  <c r="O37" i="17055"/>
  <c r="G160" i="17052"/>
  <c r="T88" i="17051"/>
  <c r="S88" i="17054"/>
  <c r="Q85" i="17052"/>
  <c r="R197" i="17054"/>
  <c r="R203" i="17054"/>
  <c r="R219" i="17054" s="1"/>
  <c r="R234" i="17054" s="1"/>
  <c r="T48" i="17057"/>
  <c r="T77" i="17057" s="1"/>
  <c r="T79" i="17057" s="1"/>
  <c r="T50" i="17057"/>
  <c r="T42" i="17057"/>
  <c r="T62" i="17057" s="1"/>
  <c r="T64" i="17057" s="1"/>
  <c r="Q29" i="17059" s="1"/>
  <c r="T44" i="17057"/>
  <c r="T67" i="17057" s="1"/>
  <c r="T69" i="17057" s="1"/>
  <c r="T46" i="17057"/>
  <c r="T72" i="17057" s="1"/>
  <c r="T74" i="17057" s="1"/>
  <c r="P131" i="17052"/>
  <c r="M166" i="17052" s="1"/>
  <c r="A166" i="17052"/>
  <c r="T87" i="2"/>
  <c r="U61" i="2"/>
  <c r="R206" i="17051"/>
  <c r="R207" i="17051" s="1"/>
  <c r="O42" i="17053" s="1"/>
  <c r="O94" i="17053" s="1"/>
  <c r="R198" i="17051"/>
  <c r="O42" i="17052" s="1"/>
  <c r="O94" i="17052" s="1"/>
  <c r="K160" i="17055"/>
  <c r="R180" i="17057"/>
  <c r="R182" i="17057" s="1"/>
  <c r="R205" i="17057" s="1"/>
  <c r="R194" i="17057"/>
  <c r="L40" i="17058"/>
  <c r="P105" i="17057"/>
  <c r="R87" i="17054"/>
  <c r="S61" i="17054"/>
  <c r="R106" i="17028"/>
  <c r="S13" i="17028"/>
  <c r="R38" i="17028"/>
  <c r="R27" i="17028"/>
  <c r="R65" i="17028"/>
  <c r="R14" i="17028"/>
  <c r="R28" i="17028" s="1"/>
  <c r="R39" i="17028" s="1"/>
  <c r="R67" i="17028" s="1"/>
  <c r="R80" i="17028" s="1"/>
  <c r="R91" i="17028" s="1"/>
  <c r="C164" i="17030"/>
  <c r="E164" i="17030"/>
  <c r="R13" i="17050"/>
  <c r="Q14" i="17050"/>
  <c r="Q28" i="17050" s="1"/>
  <c r="Q39" i="17050" s="1"/>
  <c r="Q67" i="17050" s="1"/>
  <c r="Q80" i="17050" s="1"/>
  <c r="Q91" i="17050" s="1"/>
  <c r="O87" i="17058"/>
  <c r="R109" i="2"/>
  <c r="V225" i="17051"/>
  <c r="V223" i="17051"/>
  <c r="V224" i="17051"/>
  <c r="V108" i="17051"/>
  <c r="V222" i="17051"/>
  <c r="V107" i="17051"/>
  <c r="V97" i="17051"/>
  <c r="V106" i="17051"/>
  <c r="S179" i="17057"/>
  <c r="S168" i="17057"/>
  <c r="S170" i="17057" s="1"/>
  <c r="S196" i="17057" s="1"/>
  <c r="P31" i="17058"/>
  <c r="O31" i="17058"/>
  <c r="O85" i="17059"/>
  <c r="O113" i="17059"/>
  <c r="O125" i="17059" s="1"/>
  <c r="O136" i="17059" s="1"/>
  <c r="N40" i="17053"/>
  <c r="Q109" i="17051"/>
  <c r="R104" i="17051"/>
  <c r="T103" i="17057"/>
  <c r="T112" i="17057"/>
  <c r="T121" i="17057" s="1"/>
  <c r="T90" i="17051"/>
  <c r="R29" i="17053"/>
  <c r="E161" i="17056"/>
  <c r="C161" i="17056"/>
  <c r="T226" i="17048"/>
  <c r="Q43" i="17049" s="1"/>
  <c r="Q95" i="17049" s="1"/>
  <c r="Q43" i="17050"/>
  <c r="Q95" i="17050" s="1"/>
  <c r="U221" i="17048"/>
  <c r="P109" i="17054"/>
  <c r="M40" i="17056"/>
  <c r="Q104" i="17054"/>
  <c r="K92" i="17058"/>
  <c r="K100" i="17058" s="1"/>
  <c r="F161" i="17058" s="1"/>
  <c r="K48" i="17058"/>
  <c r="U112" i="17053"/>
  <c r="T124" i="17053"/>
  <c r="T135" i="17053" s="1"/>
  <c r="N92" i="17028"/>
  <c r="N100" i="17028" s="1"/>
  <c r="F164" i="17028" s="1"/>
  <c r="N48" i="17028"/>
  <c r="P29" i="17059"/>
  <c r="R90" i="17057"/>
  <c r="O29" i="17059"/>
  <c r="O117" i="17053"/>
  <c r="O121" i="17053"/>
  <c r="O132" i="17053" s="1"/>
  <c r="O140" i="17053" s="1"/>
  <c r="X107" i="2"/>
  <c r="X225" i="2"/>
  <c r="X106" i="2"/>
  <c r="X108" i="2"/>
  <c r="X223" i="2"/>
  <c r="X222" i="2"/>
  <c r="X224" i="2"/>
  <c r="P108" i="17050"/>
  <c r="P120" i="17050"/>
  <c r="T76" i="17057"/>
  <c r="U103" i="17054"/>
  <c r="U112" i="17054"/>
  <c r="U121" i="17054" s="1"/>
  <c r="U111" i="17030"/>
  <c r="T123" i="17030"/>
  <c r="T134" i="17030" s="1"/>
  <c r="AA110" i="17056"/>
  <c r="Z122" i="17056"/>
  <c r="Z133" i="17056" s="1"/>
  <c r="Q14" i="17058"/>
  <c r="Q28" i="17058" s="1"/>
  <c r="Q39" i="17058" s="1"/>
  <c r="Q67" i="17058" s="1"/>
  <c r="Q80" i="17058" s="1"/>
  <c r="Q91" i="17058" s="1"/>
  <c r="Q106" i="17058"/>
  <c r="Q38" i="17058"/>
  <c r="Q27" i="17058"/>
  <c r="Q65" i="17058"/>
  <c r="R13" i="17058"/>
  <c r="P33" i="17058"/>
  <c r="O33" i="17058"/>
  <c r="V48" i="17051"/>
  <c r="V77" i="17051" s="1"/>
  <c r="V79" i="17051" s="1"/>
  <c r="V42" i="17051"/>
  <c r="V62" i="17051" s="1"/>
  <c r="V64" i="17051" s="1"/>
  <c r="V46" i="17051"/>
  <c r="V72" i="17051" s="1"/>
  <c r="V74" i="17051" s="1"/>
  <c r="V50" i="17051"/>
  <c r="V44" i="17051"/>
  <c r="V67" i="17051" s="1"/>
  <c r="V69" i="17051" s="1"/>
  <c r="K160" i="17053"/>
  <c r="L160" i="17053" s="1"/>
  <c r="L161" i="17053" s="1"/>
  <c r="G162" i="17050"/>
  <c r="E162" i="17052"/>
  <c r="C162" i="17052"/>
  <c r="T178" i="17054"/>
  <c r="T204" i="17054"/>
  <c r="T220" i="17054"/>
  <c r="T195" i="17054"/>
  <c r="T166" i="17054"/>
  <c r="T154" i="17054"/>
  <c r="T235" i="17054"/>
  <c r="N89" i="17059"/>
  <c r="AF110" i="17030"/>
  <c r="AE122" i="17030"/>
  <c r="AE133" i="17030" s="1"/>
  <c r="L48" i="17055"/>
  <c r="L92" i="17055"/>
  <c r="L100" i="17055" s="1"/>
  <c r="F162" i="17055" s="1"/>
  <c r="T222" i="17057"/>
  <c r="T223" i="17057"/>
  <c r="T106" i="17057"/>
  <c r="T224" i="17057"/>
  <c r="T108" i="17057"/>
  <c r="T225" i="17057"/>
  <c r="T97" i="17057"/>
  <c r="T107" i="17057"/>
  <c r="T52" i="17054"/>
  <c r="T82" i="17054"/>
  <c r="T84" i="17054" s="1"/>
  <c r="R83" i="17052"/>
  <c r="S81" i="17057"/>
  <c r="Y110" i="17059"/>
  <c r="X122" i="17059"/>
  <c r="X133" i="17059" s="1"/>
  <c r="P125" i="17028"/>
  <c r="P136" i="17028" s="1"/>
  <c r="Q113" i="17028"/>
  <c r="P92" i="17050"/>
  <c r="Q121" i="17050"/>
  <c r="Q132" i="17050" s="1"/>
  <c r="W89" i="17048"/>
  <c r="M117" i="17055"/>
  <c r="D163" i="17055" s="1"/>
  <c r="M123" i="17055"/>
  <c r="M134" i="17055" s="1"/>
  <c r="N111" i="17055"/>
  <c r="P206" i="17057"/>
  <c r="P207" i="17057" s="1"/>
  <c r="M42" i="17059" s="1"/>
  <c r="M94" i="17059" s="1"/>
  <c r="P198" i="17057"/>
  <c r="M42" i="17058" s="1"/>
  <c r="M94" i="17058" s="1"/>
  <c r="P14" i="17059"/>
  <c r="P28" i="17059" s="1"/>
  <c r="P39" i="17059" s="1"/>
  <c r="P67" i="17059" s="1"/>
  <c r="P80" i="17059" s="1"/>
  <c r="P91" i="17059" s="1"/>
  <c r="Q13" i="17059"/>
  <c r="P89" i="17053"/>
  <c r="P14" i="17062"/>
  <c r="Z112" i="17050"/>
  <c r="Y124" i="17050"/>
  <c r="Y135" i="17050" s="1"/>
  <c r="W124" i="17048"/>
  <c r="W122" i="17048"/>
  <c r="R131" i="17030"/>
  <c r="M168" i="17030" s="1"/>
  <c r="A168" i="17030"/>
  <c r="T126" i="17054"/>
  <c r="T124" i="17054"/>
  <c r="T122" i="17054"/>
  <c r="T125" i="17054"/>
  <c r="T123" i="17054"/>
  <c r="A166" i="17028"/>
  <c r="P131" i="17028"/>
  <c r="M166" i="17028" s="1"/>
  <c r="A164" i="17059"/>
  <c r="N131" i="17059"/>
  <c r="M164" i="17059" s="1"/>
  <c r="W89" i="2"/>
  <c r="S122" i="17057"/>
  <c r="S124" i="17057"/>
  <c r="S123" i="17057"/>
  <c r="S125" i="17057"/>
  <c r="S126" i="17057"/>
  <c r="T64" i="17054"/>
  <c r="T179" i="17054"/>
  <c r="T168" i="17054"/>
  <c r="T170" i="17054" s="1"/>
  <c r="T196" i="17054" s="1"/>
  <c r="K48" i="17059"/>
  <c r="K92" i="17059"/>
  <c r="K100" i="17059" s="1"/>
  <c r="F161" i="17059" s="1"/>
  <c r="P40" i="17030"/>
  <c r="T104" i="2"/>
  <c r="L43" i="17059"/>
  <c r="L95" i="17059" s="1"/>
  <c r="O226" i="17057"/>
  <c r="L43" i="17058" s="1"/>
  <c r="L95" i="17058" s="1"/>
  <c r="P221" i="17057"/>
  <c r="T127" i="17051"/>
  <c r="O131" i="17058"/>
  <c r="M165" i="17058" s="1"/>
  <c r="A165" i="17058"/>
  <c r="A165" i="17053"/>
  <c r="O131" i="17053"/>
  <c r="M165" i="17053" s="1"/>
  <c r="N93" i="17059"/>
  <c r="O41" i="17059"/>
  <c r="V103" i="17051"/>
  <c r="V112" i="17051"/>
  <c r="V121" i="17051" s="1"/>
  <c r="U168" i="17051"/>
  <c r="U170" i="17051" s="1"/>
  <c r="U196" i="17051" s="1"/>
  <c r="U179" i="17051"/>
  <c r="Q29" i="17053"/>
  <c r="W61" i="17048"/>
  <c r="C163" i="17053"/>
  <c r="E163" i="17053"/>
  <c r="S89" i="17057"/>
  <c r="R38" i="17052"/>
  <c r="S13" i="17052"/>
  <c r="R106" i="17052"/>
  <c r="R14" i="17052"/>
  <c r="R28" i="17052" s="1"/>
  <c r="R39" i="17052" s="1"/>
  <c r="R67" i="17052" s="1"/>
  <c r="R80" i="17052" s="1"/>
  <c r="R91" i="17052" s="1"/>
  <c r="R65" i="17052"/>
  <c r="R27" i="17052"/>
  <c r="P125" i="17050"/>
  <c r="P136" i="17050" s="1"/>
  <c r="P140" i="17050" s="1"/>
  <c r="Q113" i="17050"/>
  <c r="Q117" i="17050" s="1"/>
  <c r="X68" i="17048"/>
  <c r="X63" i="17048"/>
  <c r="X83" i="17048"/>
  <c r="X78" i="17048"/>
  <c r="X73" i="17048"/>
  <c r="P120" i="17053"/>
  <c r="P108" i="17053"/>
  <c r="S194" i="17054"/>
  <c r="S180" i="17054"/>
  <c r="S182" i="17054" s="1"/>
  <c r="S205" i="17054" s="1"/>
  <c r="S82" i="17057"/>
  <c r="S84" i="17057" s="1"/>
  <c r="S52" i="17057"/>
  <c r="S87" i="17051"/>
  <c r="T61" i="17051"/>
  <c r="U125" i="17051"/>
  <c r="U124" i="17051"/>
  <c r="U126" i="17051"/>
  <c r="U123" i="17051"/>
  <c r="U122" i="17051"/>
  <c r="P115" i="17052"/>
  <c r="P127" i="17052" s="1"/>
  <c r="P138" i="17052" s="1"/>
  <c r="X111" i="17053"/>
  <c r="W123" i="17053"/>
  <c r="W134" i="17053" s="1"/>
  <c r="R33" i="17052"/>
  <c r="C13" i="17062" l="1"/>
  <c r="R14" i="17062"/>
  <c r="V116" i="17053"/>
  <c r="U128" i="17053"/>
  <c r="U139" i="17053" s="1"/>
  <c r="Y109" i="17049"/>
  <c r="X121" i="17049"/>
  <c r="X132" i="17049" s="1"/>
  <c r="Y109" i="17052"/>
  <c r="X121" i="17052"/>
  <c r="X132" i="17052" s="1"/>
  <c r="Z109" i="17028"/>
  <c r="Y121" i="17028"/>
  <c r="Y132" i="17028" s="1"/>
  <c r="X115" i="17056"/>
  <c r="W127" i="17056"/>
  <c r="W138" i="17056" s="1"/>
  <c r="M121" i="17059"/>
  <c r="M132" i="17059" s="1"/>
  <c r="M140" i="17059" s="1"/>
  <c r="B163" i="17059" s="1"/>
  <c r="C163" i="17059" s="1"/>
  <c r="V110" i="17055"/>
  <c r="U122" i="17055"/>
  <c r="U133" i="17055" s="1"/>
  <c r="X115" i="17053"/>
  <c r="W127" i="17053"/>
  <c r="W138" i="17053" s="1"/>
  <c r="V114" i="17058"/>
  <c r="U126" i="17058"/>
  <c r="U137" i="17058" s="1"/>
  <c r="V109" i="17058"/>
  <c r="U121" i="17058"/>
  <c r="U132" i="17058" s="1"/>
  <c r="AB114" i="17028"/>
  <c r="AA126" i="17028"/>
  <c r="AA137" i="17028" s="1"/>
  <c r="Z116" i="17055"/>
  <c r="Y128" i="17055"/>
  <c r="Y139" i="17055" s="1"/>
  <c r="V115" i="17059"/>
  <c r="U127" i="17059"/>
  <c r="U138" i="17059" s="1"/>
  <c r="Z110" i="17049"/>
  <c r="Y122" i="17049"/>
  <c r="Y133" i="17049" s="1"/>
  <c r="Z114" i="17052"/>
  <c r="Y126" i="17052"/>
  <c r="Y137" i="17052" s="1"/>
  <c r="Y114" i="17059"/>
  <c r="X126" i="17059"/>
  <c r="X137" i="17059" s="1"/>
  <c r="Y112" i="17058"/>
  <c r="X124" i="17058"/>
  <c r="X135" i="17058" s="1"/>
  <c r="W110" i="17058"/>
  <c r="V122" i="17058"/>
  <c r="V133" i="17058" s="1"/>
  <c r="S109" i="17050"/>
  <c r="S121" i="17050" s="1"/>
  <c r="S132" i="17050" s="1"/>
  <c r="I61" i="17062"/>
  <c r="O100" i="17030"/>
  <c r="F165" i="17030" s="1"/>
  <c r="V127" i="2"/>
  <c r="G163" i="17049"/>
  <c r="K163" i="17049" s="1"/>
  <c r="V127" i="17048"/>
  <c r="G162" i="17049"/>
  <c r="K162" i="17049" s="1"/>
  <c r="L162" i="17049" s="1"/>
  <c r="Q93" i="17050"/>
  <c r="R41" i="17050"/>
  <c r="O115" i="17049"/>
  <c r="N117" i="17049"/>
  <c r="D164" i="17049" s="1"/>
  <c r="N127" i="17049"/>
  <c r="N138" i="17049" s="1"/>
  <c r="N140" i="17049" s="1"/>
  <c r="B164" i="17049" s="1"/>
  <c r="S206" i="17048"/>
  <c r="S207" i="17048" s="1"/>
  <c r="P42" i="17050" s="1"/>
  <c r="S198" i="17048"/>
  <c r="P42" i="17049" s="1"/>
  <c r="P94" i="17049" s="1"/>
  <c r="T203" i="17048"/>
  <c r="T219" i="17048" s="1"/>
  <c r="T234" i="17048" s="1"/>
  <c r="T197" i="17048"/>
  <c r="W155" i="17048"/>
  <c r="W102" i="17048"/>
  <c r="W167" i="17048"/>
  <c r="Q87" i="17049"/>
  <c r="Q89" i="17049" s="1"/>
  <c r="Q37" i="17049"/>
  <c r="V52" i="17048"/>
  <c r="V82" i="17048"/>
  <c r="V84" i="17048" s="1"/>
  <c r="S35" i="17049" s="1"/>
  <c r="S87" i="17049" s="1"/>
  <c r="S31" i="17049"/>
  <c r="S83" i="17049" s="1"/>
  <c r="U90" i="17048"/>
  <c r="R31" i="17049"/>
  <c r="W126" i="17048"/>
  <c r="W123" i="17048"/>
  <c r="W127" i="17048" s="1"/>
  <c r="P115" i="17049"/>
  <c r="P127" i="17049" s="1"/>
  <c r="P138" i="17049" s="1"/>
  <c r="P87" i="17049"/>
  <c r="P89" i="17049" s="1"/>
  <c r="P37" i="17049"/>
  <c r="U88" i="17048"/>
  <c r="O94" i="17050"/>
  <c r="O100" i="17050" s="1"/>
  <c r="F165" i="17050" s="1"/>
  <c r="O48" i="17050"/>
  <c r="W76" i="17048"/>
  <c r="W46" i="17048"/>
  <c r="W72" i="17048" s="1"/>
  <c r="W44" i="17048"/>
  <c r="W67" i="17048" s="1"/>
  <c r="W69" i="17048" s="1"/>
  <c r="T31" i="17049" s="1"/>
  <c r="T83" i="17049" s="1"/>
  <c r="W48" i="17048"/>
  <c r="W77" i="17048" s="1"/>
  <c r="W79" i="17048" s="1"/>
  <c r="T33" i="17050" s="1"/>
  <c r="W50" i="17048"/>
  <c r="W42" i="17048"/>
  <c r="W62" i="17048" s="1"/>
  <c r="W64" i="17048" s="1"/>
  <c r="T29" i="17050" s="1"/>
  <c r="X39" i="17048"/>
  <c r="X60" i="17048" s="1"/>
  <c r="Y38" i="17048"/>
  <c r="X36" i="17048"/>
  <c r="X97" i="17048" s="1"/>
  <c r="X34" i="17048"/>
  <c r="X35" i="17048" s="1"/>
  <c r="X95" i="17048"/>
  <c r="X96" i="17048" s="1"/>
  <c r="X59" i="17048"/>
  <c r="U81" i="17048"/>
  <c r="T87" i="17048"/>
  <c r="V204" i="17048"/>
  <c r="V154" i="17048"/>
  <c r="V178" i="17048"/>
  <c r="V166" i="17048"/>
  <c r="V220" i="17048"/>
  <c r="V195" i="17048"/>
  <c r="V235" i="17048"/>
  <c r="W66" i="17048"/>
  <c r="R113" i="17049"/>
  <c r="R125" i="17049" s="1"/>
  <c r="R136" i="17049" s="1"/>
  <c r="W126" i="2"/>
  <c r="U194" i="17048"/>
  <c r="U180" i="17048"/>
  <c r="U182" i="17048" s="1"/>
  <c r="U205" i="17048" s="1"/>
  <c r="V168" i="17048"/>
  <c r="V170" i="17048" s="1"/>
  <c r="V196" i="17048" s="1"/>
  <c r="V179" i="17048"/>
  <c r="W103" i="17048"/>
  <c r="W112" i="17048"/>
  <c r="W121" i="17048" s="1"/>
  <c r="W122" i="2"/>
  <c r="Q120" i="17056"/>
  <c r="Q108" i="17056"/>
  <c r="X39" i="2"/>
  <c r="X60" i="2" s="1"/>
  <c r="X34" i="2"/>
  <c r="X35" i="2" s="1"/>
  <c r="X36" i="2"/>
  <c r="X97" i="2" s="1"/>
  <c r="X95" i="2"/>
  <c r="X96" i="2" s="1"/>
  <c r="Y38" i="2"/>
  <c r="X59" i="2"/>
  <c r="S108" i="17055"/>
  <c r="S120" i="17055"/>
  <c r="V220" i="2"/>
  <c r="V195" i="2"/>
  <c r="V204" i="2"/>
  <c r="V235" i="2"/>
  <c r="V166" i="2"/>
  <c r="V178" i="2"/>
  <c r="V154" i="2"/>
  <c r="V168" i="2"/>
  <c r="V170" i="2" s="1"/>
  <c r="V196" i="2" s="1"/>
  <c r="V179" i="2"/>
  <c r="V52" i="2"/>
  <c r="V82" i="2"/>
  <c r="V84" i="2" s="1"/>
  <c r="S35" i="17028" s="1"/>
  <c r="S87" i="17028" s="1"/>
  <c r="R37" i="17028"/>
  <c r="C164" i="17028"/>
  <c r="G164" i="17028" s="1"/>
  <c r="W125" i="2"/>
  <c r="W112" i="2"/>
  <c r="W121" i="2" s="1"/>
  <c r="W103" i="2"/>
  <c r="AE110" i="17053"/>
  <c r="AD122" i="17053"/>
  <c r="AD133" i="17053" s="1"/>
  <c r="U90" i="2"/>
  <c r="R14" i="17056"/>
  <c r="R28" i="17056" s="1"/>
  <c r="R39" i="17056" s="1"/>
  <c r="R67" i="17056" s="1"/>
  <c r="R80" i="17056" s="1"/>
  <c r="R91" i="17056" s="1"/>
  <c r="S13" i="17056"/>
  <c r="A166" i="17056"/>
  <c r="P131" i="17056"/>
  <c r="M166" i="17056" s="1"/>
  <c r="T203" i="2"/>
  <c r="T219" i="2" s="1"/>
  <c r="T234" i="2" s="1"/>
  <c r="T197" i="2"/>
  <c r="V69" i="2"/>
  <c r="W66" i="2"/>
  <c r="O127" i="17028"/>
  <c r="O138" i="17028" s="1"/>
  <c r="O140" i="17028" s="1"/>
  <c r="B165" i="17028" s="1"/>
  <c r="E165" i="17028" s="1"/>
  <c r="P115" i="17028"/>
  <c r="O117" i="17028"/>
  <c r="D165" i="17028" s="1"/>
  <c r="W124" i="2"/>
  <c r="A168" i="17055"/>
  <c r="R131" i="17055"/>
  <c r="M168" i="17055" s="1"/>
  <c r="W76" i="2"/>
  <c r="W42" i="2"/>
  <c r="W62" i="2" s="1"/>
  <c r="W64" i="2" s="1"/>
  <c r="T29" i="17030" s="1"/>
  <c r="W50" i="2"/>
  <c r="W44" i="2"/>
  <c r="W67" i="2" s="1"/>
  <c r="W69" i="2" s="1"/>
  <c r="W46" i="2"/>
  <c r="W72" i="2" s="1"/>
  <c r="W74" i="2" s="1"/>
  <c r="T33" i="17028" s="1"/>
  <c r="T85" i="17028" s="1"/>
  <c r="W48" i="2"/>
  <c r="W77" i="2" s="1"/>
  <c r="W79" i="2" s="1"/>
  <c r="T33" i="17030" s="1"/>
  <c r="T85" i="17030" s="1"/>
  <c r="W102" i="2"/>
  <c r="W167" i="2"/>
  <c r="W155" i="2"/>
  <c r="S198" i="2"/>
  <c r="P42" i="17028" s="1"/>
  <c r="P94" i="17028" s="1"/>
  <c r="S206" i="2"/>
  <c r="S207" i="2" s="1"/>
  <c r="P42" i="17030" s="1"/>
  <c r="P94" i="17030" s="1"/>
  <c r="T106" i="17055"/>
  <c r="T14" i="17055"/>
  <c r="T28" i="17055" s="1"/>
  <c r="T39" i="17055" s="1"/>
  <c r="T67" i="17055" s="1"/>
  <c r="T80" i="17055" s="1"/>
  <c r="T91" i="17055" s="1"/>
  <c r="T38" i="17055"/>
  <c r="T27" i="17055"/>
  <c r="T65" i="17055"/>
  <c r="U13" i="17055"/>
  <c r="U180" i="2"/>
  <c r="U182" i="2" s="1"/>
  <c r="U205" i="2" s="1"/>
  <c r="U194" i="2"/>
  <c r="U88" i="2"/>
  <c r="V81" i="2"/>
  <c r="G161" i="17059"/>
  <c r="K161" i="17059" s="1"/>
  <c r="R93" i="17049"/>
  <c r="S41" i="17049"/>
  <c r="Q113" i="17053"/>
  <c r="Q125" i="17053" s="1"/>
  <c r="Q136" i="17053" s="1"/>
  <c r="P140" i="17053"/>
  <c r="P117" i="17053"/>
  <c r="O92" i="17049"/>
  <c r="O100" i="17049" s="1"/>
  <c r="F165" i="17049" s="1"/>
  <c r="O48" i="17049"/>
  <c r="T105" i="17048"/>
  <c r="P40" i="17049"/>
  <c r="S109" i="17048"/>
  <c r="L159" i="17055"/>
  <c r="N109" i="17059"/>
  <c r="N121" i="17059" s="1"/>
  <c r="N132" i="17059" s="1"/>
  <c r="N140" i="17059" s="1"/>
  <c r="B164" i="17059" s="1"/>
  <c r="C162" i="17059"/>
  <c r="M140" i="17055"/>
  <c r="B163" i="17055" s="1"/>
  <c r="C163" i="17055" s="1"/>
  <c r="K159" i="17058"/>
  <c r="L159" i="17058" s="1"/>
  <c r="P113" i="17055"/>
  <c r="P125" i="17055" s="1"/>
  <c r="P136" i="17055" s="1"/>
  <c r="V71" i="17054"/>
  <c r="L160" i="17059"/>
  <c r="O115" i="17058"/>
  <c r="O127" i="17058" s="1"/>
  <c r="O138" i="17058" s="1"/>
  <c r="U90" i="17051"/>
  <c r="G160" i="17058"/>
  <c r="K160" i="17058" s="1"/>
  <c r="U74" i="17054"/>
  <c r="R33" i="17055" s="1"/>
  <c r="R85" i="17055" s="1"/>
  <c r="R37" i="17052"/>
  <c r="U88" i="17051"/>
  <c r="P93" i="17055"/>
  <c r="Q41" i="17055"/>
  <c r="L163" i="17028"/>
  <c r="P16" i="17062" s="1"/>
  <c r="W66" i="17051"/>
  <c r="V66" i="17054"/>
  <c r="W71" i="17051"/>
  <c r="U66" i="17057"/>
  <c r="G161" i="17056"/>
  <c r="V81" i="17051"/>
  <c r="G162" i="17055"/>
  <c r="U81" i="17054"/>
  <c r="X89" i="2"/>
  <c r="L125" i="17058"/>
  <c r="L136" i="17058" s="1"/>
  <c r="L140" i="17058" s="1"/>
  <c r="B162" i="17058" s="1"/>
  <c r="E162" i="17058" s="1"/>
  <c r="L117" i="17058"/>
  <c r="D162" i="17058" s="1"/>
  <c r="G164" i="17030"/>
  <c r="K164" i="17030" s="1"/>
  <c r="L164" i="17030" s="1"/>
  <c r="M113" i="17058"/>
  <c r="M125" i="17058" s="1"/>
  <c r="M136" i="17058" s="1"/>
  <c r="M140" i="17058" s="1"/>
  <c r="B163" i="17058" s="1"/>
  <c r="G163" i="17050"/>
  <c r="K163" i="17050" s="1"/>
  <c r="P93" i="17056"/>
  <c r="Q41" i="17056"/>
  <c r="G163" i="17053"/>
  <c r="K163" i="17053" s="1"/>
  <c r="V89" i="17051"/>
  <c r="U89" i="17054"/>
  <c r="P93" i="17052"/>
  <c r="Q41" i="17052"/>
  <c r="Q31" i="17058"/>
  <c r="S29" i="17053"/>
  <c r="S31" i="17052"/>
  <c r="S33" i="17053"/>
  <c r="Q33" i="17058"/>
  <c r="Q33" i="17059"/>
  <c r="R33" i="17056"/>
  <c r="Y111" i="17053"/>
  <c r="X123" i="17053"/>
  <c r="X134" i="17053" s="1"/>
  <c r="U194" i="17051"/>
  <c r="U180" i="17051"/>
  <c r="U182" i="17051" s="1"/>
  <c r="U205" i="17051" s="1"/>
  <c r="G65" i="17062"/>
  <c r="P85" i="17058"/>
  <c r="AB110" i="17056"/>
  <c r="AA122" i="17056"/>
  <c r="AA133" i="17056" s="1"/>
  <c r="O81" i="17059"/>
  <c r="O89" i="17059" s="1"/>
  <c r="O37" i="17059"/>
  <c r="M48" i="17056"/>
  <c r="M92" i="17056"/>
  <c r="M100" i="17056" s="1"/>
  <c r="F163" i="17056" s="1"/>
  <c r="R109" i="17051"/>
  <c r="O40" i="17053"/>
  <c r="S104" i="17051"/>
  <c r="P83" i="17058"/>
  <c r="S194" i="17057"/>
  <c r="S180" i="17057"/>
  <c r="S182" i="17057" s="1"/>
  <c r="S205" i="17057" s="1"/>
  <c r="Y38" i="17051"/>
  <c r="X39" i="17051"/>
  <c r="X60" i="17051" s="1"/>
  <c r="X34" i="17051"/>
  <c r="X35" i="17051" s="1"/>
  <c r="X95" i="17051"/>
  <c r="X96" i="17051" s="1"/>
  <c r="X36" i="17051"/>
  <c r="X59" i="17051"/>
  <c r="R120" i="17049"/>
  <c r="R108" i="17049"/>
  <c r="X38" i="17054"/>
  <c r="W95" i="17054"/>
  <c r="W96" i="17054" s="1"/>
  <c r="W36" i="17054"/>
  <c r="W39" i="17054"/>
  <c r="W60" i="17054" s="1"/>
  <c r="W59" i="17054"/>
  <c r="W34" i="17054"/>
  <c r="W35" i="17054" s="1"/>
  <c r="A165" i="17059"/>
  <c r="O131" i="17059"/>
  <c r="M165" i="17059" s="1"/>
  <c r="R85" i="17053"/>
  <c r="U102" i="17057"/>
  <c r="U78" i="17057"/>
  <c r="U155" i="17057"/>
  <c r="U167" i="17057"/>
  <c r="U73" i="17057"/>
  <c r="U68" i="17057"/>
  <c r="U63" i="17057"/>
  <c r="U83" i="17057"/>
  <c r="Y111" i="17059"/>
  <c r="X123" i="17059"/>
  <c r="X134" i="17059" s="1"/>
  <c r="Q131" i="17049"/>
  <c r="M167" i="17049" s="1"/>
  <c r="A167" i="17049"/>
  <c r="U82" i="17054"/>
  <c r="U84" i="17054" s="1"/>
  <c r="R35" i="17055" s="1"/>
  <c r="U52" i="17054"/>
  <c r="P117" i="17030"/>
  <c r="D166" i="17030" s="1"/>
  <c r="P121" i="17030"/>
  <c r="P132" i="17030" s="1"/>
  <c r="P140" i="17030" s="1"/>
  <c r="B166" i="17030" s="1"/>
  <c r="Q109" i="17030"/>
  <c r="Q81" i="17059"/>
  <c r="Q40" i="17030"/>
  <c r="U104" i="2"/>
  <c r="T194" i="17054"/>
  <c r="T180" i="17054"/>
  <c r="T182" i="17054" s="1"/>
  <c r="T205" i="17054" s="1"/>
  <c r="Q14" i="17059"/>
  <c r="Q28" i="17059" s="1"/>
  <c r="Q39" i="17059" s="1"/>
  <c r="Q67" i="17059" s="1"/>
  <c r="Q80" i="17059" s="1"/>
  <c r="Q91" i="17059" s="1"/>
  <c r="R13" i="17059"/>
  <c r="T81" i="17057"/>
  <c r="K162" i="17050"/>
  <c r="L162" i="17050" s="1"/>
  <c r="S13" i="17058"/>
  <c r="R106" i="17058"/>
  <c r="R14" i="17058"/>
  <c r="R28" i="17058" s="1"/>
  <c r="R39" i="17058" s="1"/>
  <c r="R67" i="17058" s="1"/>
  <c r="R80" i="17058" s="1"/>
  <c r="R91" i="17058" s="1"/>
  <c r="R65" i="17058"/>
  <c r="R38" i="17058"/>
  <c r="R27" i="17058"/>
  <c r="V111" i="17030"/>
  <c r="U123" i="17030"/>
  <c r="U134" i="17030" s="1"/>
  <c r="K161" i="17055"/>
  <c r="R43" i="17050"/>
  <c r="R95" i="17050" s="1"/>
  <c r="U226" i="17048"/>
  <c r="R43" i="17049" s="1"/>
  <c r="R95" i="17049" s="1"/>
  <c r="V221" i="17048"/>
  <c r="R120" i="17028"/>
  <c r="R108" i="17028"/>
  <c r="L92" i="17058"/>
  <c r="L100" i="17058" s="1"/>
  <c r="F162" i="17058" s="1"/>
  <c r="L48" i="17058"/>
  <c r="W112" i="17059"/>
  <c r="V124" i="17059"/>
  <c r="V135" i="17059" s="1"/>
  <c r="Q83" i="17055"/>
  <c r="A166" i="17058"/>
  <c r="P131" i="17058"/>
  <c r="M166" i="17058" s="1"/>
  <c r="E164" i="17053"/>
  <c r="C164" i="17053"/>
  <c r="V68" i="17054"/>
  <c r="V155" i="17054"/>
  <c r="V73" i="17054"/>
  <c r="V83" i="17054"/>
  <c r="V167" i="17054"/>
  <c r="V78" i="17054"/>
  <c r="V102" i="17054"/>
  <c r="V63" i="17054"/>
  <c r="S61" i="17057"/>
  <c r="R87" i="17057"/>
  <c r="C162" i="17056"/>
  <c r="E162" i="17056"/>
  <c r="N43" i="17056"/>
  <c r="N95" i="17056" s="1"/>
  <c r="Q226" i="17054"/>
  <c r="N43" i="17055" s="1"/>
  <c r="N95" i="17055" s="1"/>
  <c r="R221" i="17054"/>
  <c r="U71" i="17057"/>
  <c r="Q131" i="17052"/>
  <c r="M167" i="17052" s="1"/>
  <c r="A167" i="17052"/>
  <c r="D165" i="17050"/>
  <c r="B165" i="17050"/>
  <c r="K161" i="17052"/>
  <c r="E165" i="17030"/>
  <c r="C165" i="17030"/>
  <c r="Z112" i="17056"/>
  <c r="Y124" i="17056"/>
  <c r="Y135" i="17056" s="1"/>
  <c r="P37" i="17056"/>
  <c r="P81" i="17056"/>
  <c r="P89" i="17056" s="1"/>
  <c r="R40" i="17050"/>
  <c r="V104" i="17048"/>
  <c r="N169" i="17028"/>
  <c r="H67" i="17062"/>
  <c r="O21" i="17062"/>
  <c r="T108" i="17030"/>
  <c r="T120" i="17030"/>
  <c r="O93" i="17058"/>
  <c r="P41" i="17058"/>
  <c r="S90" i="17057"/>
  <c r="E164" i="17050"/>
  <c r="C164" i="17050"/>
  <c r="O92" i="17028"/>
  <c r="O100" i="17028" s="1"/>
  <c r="F165" i="17028" s="1"/>
  <c r="O48" i="17028"/>
  <c r="W76" i="17051"/>
  <c r="X89" i="17048"/>
  <c r="R120" i="17052"/>
  <c r="R108" i="17052"/>
  <c r="D165" i="17053"/>
  <c r="B165" i="17053"/>
  <c r="M43" i="17059"/>
  <c r="M95" i="17059" s="1"/>
  <c r="P226" i="17057"/>
  <c r="M43" i="17058" s="1"/>
  <c r="M95" i="17058" s="1"/>
  <c r="Q221" i="17057"/>
  <c r="P92" i="17030"/>
  <c r="R29" i="17056"/>
  <c r="T90" i="17054"/>
  <c r="AA112" i="17050"/>
  <c r="Z124" i="17050"/>
  <c r="Z135" i="17050" s="1"/>
  <c r="P108" i="17059"/>
  <c r="P120" i="17059"/>
  <c r="Q125" i="17028"/>
  <c r="Q136" i="17028" s="1"/>
  <c r="R113" i="17028"/>
  <c r="T123" i="17057"/>
  <c r="T124" i="17057"/>
  <c r="T122" i="17057"/>
  <c r="T125" i="17057"/>
  <c r="T126" i="17057"/>
  <c r="P35" i="17058"/>
  <c r="V52" i="17051"/>
  <c r="V82" i="17051"/>
  <c r="V84" i="17051" s="1"/>
  <c r="Q120" i="17058"/>
  <c r="Q108" i="17058"/>
  <c r="P131" i="17050"/>
  <c r="M166" i="17050" s="1"/>
  <c r="A166" i="17050"/>
  <c r="P37" i="17059"/>
  <c r="P81" i="17059"/>
  <c r="V112" i="17053"/>
  <c r="U124" i="17053"/>
  <c r="U135" i="17053" s="1"/>
  <c r="R37" i="17053"/>
  <c r="R81" i="17053"/>
  <c r="N48" i="17053"/>
  <c r="N92" i="17053"/>
  <c r="N100" i="17053" s="1"/>
  <c r="F164" i="17053" s="1"/>
  <c r="S13" i="17050"/>
  <c r="R14" i="17050"/>
  <c r="R28" i="17050" s="1"/>
  <c r="R39" i="17050" s="1"/>
  <c r="R67" i="17050" s="1"/>
  <c r="R80" i="17050" s="1"/>
  <c r="R91" i="17050" s="1"/>
  <c r="R203" i="17057"/>
  <c r="R219" i="17057" s="1"/>
  <c r="R234" i="17057" s="1"/>
  <c r="R197" i="17057"/>
  <c r="R206" i="17054"/>
  <c r="R207" i="17054" s="1"/>
  <c r="O42" i="17056" s="1"/>
  <c r="O94" i="17056" s="1"/>
  <c r="R198" i="17054"/>
  <c r="O42" i="17055" s="1"/>
  <c r="O94" i="17055" s="1"/>
  <c r="K160" i="17052"/>
  <c r="L160" i="17052" s="1"/>
  <c r="Q35" i="17055"/>
  <c r="Q37" i="17055" s="1"/>
  <c r="W223" i="17051"/>
  <c r="W106" i="17051"/>
  <c r="W222" i="17051"/>
  <c r="W108" i="17051"/>
  <c r="W224" i="17051"/>
  <c r="W107" i="17051"/>
  <c r="W97" i="17051"/>
  <c r="W225" i="17051"/>
  <c r="V179" i="17051"/>
  <c r="V168" i="17051"/>
  <c r="V170" i="17051" s="1"/>
  <c r="V196" i="17051" s="1"/>
  <c r="S14" i="17049"/>
  <c r="S28" i="17049" s="1"/>
  <c r="S39" i="17049" s="1"/>
  <c r="S67" i="17049" s="1"/>
  <c r="S80" i="17049" s="1"/>
  <c r="S91" i="17049" s="1"/>
  <c r="S65" i="17049"/>
  <c r="S106" i="17049"/>
  <c r="T13" i="17049"/>
  <c r="S27" i="17049"/>
  <c r="S38" i="17049"/>
  <c r="V106" i="17054"/>
  <c r="V107" i="17054"/>
  <c r="V222" i="17054"/>
  <c r="V224" i="17054"/>
  <c r="V108" i="17054"/>
  <c r="V97" i="17054"/>
  <c r="V223" i="17054"/>
  <c r="V225" i="17054"/>
  <c r="U179" i="17054"/>
  <c r="U168" i="17054"/>
  <c r="U170" i="17054" s="1"/>
  <c r="U196" i="17054" s="1"/>
  <c r="O43" i="17053"/>
  <c r="O95" i="17053" s="1"/>
  <c r="R226" i="17051"/>
  <c r="O43" i="17052" s="1"/>
  <c r="O95" i="17052" s="1"/>
  <c r="S221" i="17051"/>
  <c r="Q113" i="17056"/>
  <c r="Q125" i="17056" s="1"/>
  <c r="Q136" i="17056" s="1"/>
  <c r="Q85" i="17056"/>
  <c r="M117" i="17056"/>
  <c r="D163" i="17056" s="1"/>
  <c r="M121" i="17056"/>
  <c r="M132" i="17056" s="1"/>
  <c r="M140" i="17056" s="1"/>
  <c r="B163" i="17056" s="1"/>
  <c r="N109" i="17056"/>
  <c r="X110" i="17050"/>
  <c r="W122" i="17050"/>
  <c r="W133" i="17050" s="1"/>
  <c r="U44" i="17057"/>
  <c r="U67" i="17057" s="1"/>
  <c r="U69" i="17057" s="1"/>
  <c r="U42" i="17057"/>
  <c r="U62" i="17057" s="1"/>
  <c r="U64" i="17057" s="1"/>
  <c r="U46" i="17057"/>
  <c r="U72" i="17057" s="1"/>
  <c r="U74" i="17057" s="1"/>
  <c r="U50" i="17057"/>
  <c r="U48" i="17057"/>
  <c r="U77" i="17057" s="1"/>
  <c r="U79" i="17057" s="1"/>
  <c r="R33" i="17059" s="1"/>
  <c r="M48" i="17055"/>
  <c r="M92" i="17055"/>
  <c r="M100" i="17055" s="1"/>
  <c r="F163" i="17055" s="1"/>
  <c r="L162" i="17053"/>
  <c r="R93" i="17030"/>
  <c r="S41" i="17030"/>
  <c r="L48" i="17059"/>
  <c r="L92" i="17059"/>
  <c r="L100" i="17059" s="1"/>
  <c r="F162" i="17059" s="1"/>
  <c r="Q131" i="17028"/>
  <c r="M167" i="17028" s="1"/>
  <c r="A167" i="17028"/>
  <c r="R93" i="17028"/>
  <c r="S41" i="17028"/>
  <c r="P123" i="17049"/>
  <c r="P134" i="17049" s="1"/>
  <c r="Q111" i="17049"/>
  <c r="Q29" i="17056"/>
  <c r="Q92" i="17050"/>
  <c r="U14" i="17030"/>
  <c r="U28" i="17030" s="1"/>
  <c r="U39" i="17030" s="1"/>
  <c r="U67" i="17030" s="1"/>
  <c r="U80" i="17030" s="1"/>
  <c r="U91" i="17030" s="1"/>
  <c r="V13" i="17030"/>
  <c r="P115" i="17055"/>
  <c r="P127" i="17055" s="1"/>
  <c r="P138" i="17055" s="1"/>
  <c r="Y78" i="17048"/>
  <c r="Y83" i="17048"/>
  <c r="Y68" i="17048"/>
  <c r="Y73" i="17048"/>
  <c r="Y63" i="17048"/>
  <c r="O40" i="17052"/>
  <c r="S105" i="17051"/>
  <c r="N117" i="17052"/>
  <c r="D164" i="17052" s="1"/>
  <c r="N123" i="17052"/>
  <c r="N134" i="17052" s="1"/>
  <c r="N140" i="17052" s="1"/>
  <c r="B164" i="17052" s="1"/>
  <c r="O111" i="17052"/>
  <c r="T89" i="17057"/>
  <c r="A169" i="17030"/>
  <c r="S131" i="17030"/>
  <c r="M169" i="17030" s="1"/>
  <c r="Q115" i="17052"/>
  <c r="Q127" i="17052" s="1"/>
  <c r="Q138" i="17052" s="1"/>
  <c r="V76" i="17054"/>
  <c r="P85" i="17059"/>
  <c r="P113" i="17059"/>
  <c r="P125" i="17059" s="1"/>
  <c r="P136" i="17059" s="1"/>
  <c r="R85" i="17052"/>
  <c r="T87" i="17051"/>
  <c r="U61" i="17051"/>
  <c r="S106" i="17052"/>
  <c r="T13" i="17052"/>
  <c r="S38" i="17052"/>
  <c r="S27" i="17052"/>
  <c r="S14" i="17052"/>
  <c r="S28" i="17052" s="1"/>
  <c r="S39" i="17052" s="1"/>
  <c r="S67" i="17052" s="1"/>
  <c r="S80" i="17052" s="1"/>
  <c r="S91" i="17052" s="1"/>
  <c r="S65" i="17052"/>
  <c r="Q109" i="17053"/>
  <c r="Q81" i="17053"/>
  <c r="Q89" i="17053" s="1"/>
  <c r="Q37" i="17053"/>
  <c r="O93" i="17059"/>
  <c r="P41" i="17059"/>
  <c r="T61" i="17054"/>
  <c r="S87" i="17054"/>
  <c r="M40" i="17058"/>
  <c r="Q105" i="17057"/>
  <c r="Q120" i="17053"/>
  <c r="Q108" i="17053"/>
  <c r="C161" i="17058"/>
  <c r="E161" i="17058"/>
  <c r="W103" i="17051"/>
  <c r="W112" i="17051"/>
  <c r="W121" i="17051" s="1"/>
  <c r="V103" i="17054"/>
  <c r="V112" i="17054"/>
  <c r="V121" i="17054" s="1"/>
  <c r="Y106" i="2"/>
  <c r="Y225" i="2"/>
  <c r="Y222" i="2"/>
  <c r="Y224" i="2"/>
  <c r="Y107" i="2"/>
  <c r="Y108" i="2"/>
  <c r="Y223" i="2"/>
  <c r="P109" i="17057"/>
  <c r="M40" i="17059"/>
  <c r="Q104" i="17057"/>
  <c r="U126" i="17054"/>
  <c r="U123" i="17054"/>
  <c r="U125" i="17054"/>
  <c r="U124" i="17054"/>
  <c r="U122" i="17054"/>
  <c r="P40" i="17028"/>
  <c r="T105" i="2"/>
  <c r="T109" i="2" s="1"/>
  <c r="Q125" i="17050"/>
  <c r="Q136" i="17050" s="1"/>
  <c r="Q140" i="17050" s="1"/>
  <c r="R113" i="17050"/>
  <c r="S113" i="17050" s="1"/>
  <c r="X61" i="17048"/>
  <c r="T127" i="17054"/>
  <c r="N117" i="17055"/>
  <c r="D164" i="17055" s="1"/>
  <c r="N123" i="17055"/>
  <c r="N134" i="17055" s="1"/>
  <c r="N140" i="17055" s="1"/>
  <c r="B164" i="17055" s="1"/>
  <c r="O111" i="17055"/>
  <c r="Z110" i="17059"/>
  <c r="Y122" i="17059"/>
  <c r="Y133" i="17059" s="1"/>
  <c r="AG110" i="17030"/>
  <c r="AF122" i="17030"/>
  <c r="AF133" i="17030" s="1"/>
  <c r="U76" i="17057"/>
  <c r="Q120" i="17050"/>
  <c r="Q108" i="17050"/>
  <c r="S38" i="17028"/>
  <c r="S27" i="17028"/>
  <c r="S14" i="17028"/>
  <c r="S28" i="17028" s="1"/>
  <c r="S39" i="17028" s="1"/>
  <c r="S67" i="17028" s="1"/>
  <c r="S80" i="17028" s="1"/>
  <c r="S91" i="17028" s="1"/>
  <c r="S106" i="17028"/>
  <c r="T13" i="17028"/>
  <c r="S65" i="17028"/>
  <c r="R14" i="17053"/>
  <c r="R28" i="17053" s="1"/>
  <c r="R39" i="17053" s="1"/>
  <c r="R67" i="17053" s="1"/>
  <c r="R80" i="17053" s="1"/>
  <c r="R91" i="17053" s="1"/>
  <c r="S13" i="17053"/>
  <c r="Q93" i="17053"/>
  <c r="R41" i="17053"/>
  <c r="W46" i="17051"/>
  <c r="W72" i="17051" s="1"/>
  <c r="W74" i="17051" s="1"/>
  <c r="T33" i="17052" s="1"/>
  <c r="W48" i="17051"/>
  <c r="W77" i="17051" s="1"/>
  <c r="W79" i="17051" s="1"/>
  <c r="W44" i="17051"/>
  <c r="W67" i="17051" s="1"/>
  <c r="W69" i="17051" s="1"/>
  <c r="W50" i="17051"/>
  <c r="W42" i="17051"/>
  <c r="W62" i="17051" s="1"/>
  <c r="W64" i="17051" s="1"/>
  <c r="T29" i="17053" s="1"/>
  <c r="Y73" i="2"/>
  <c r="Y68" i="2"/>
  <c r="Y63" i="2"/>
  <c r="Y78" i="2"/>
  <c r="Y83" i="2"/>
  <c r="T197" i="17051"/>
  <c r="T203" i="17051"/>
  <c r="T219" i="17051" s="1"/>
  <c r="T234" i="17051" s="1"/>
  <c r="U97" i="17057"/>
  <c r="U224" i="17057"/>
  <c r="U225" i="17057"/>
  <c r="U107" i="17057"/>
  <c r="U106" i="17057"/>
  <c r="U108" i="17057"/>
  <c r="U222" i="17057"/>
  <c r="U223" i="17057"/>
  <c r="N40" i="17055"/>
  <c r="R105" i="17054"/>
  <c r="Q206" i="17057"/>
  <c r="Q207" i="17057" s="1"/>
  <c r="N42" i="17059" s="1"/>
  <c r="N94" i="17059" s="1"/>
  <c r="Q198" i="17057"/>
  <c r="N42" i="17058" s="1"/>
  <c r="N94" i="17058" s="1"/>
  <c r="U127" i="17051"/>
  <c r="S203" i="17054"/>
  <c r="S219" i="17054" s="1"/>
  <c r="S234" i="17054" s="1"/>
  <c r="S197" i="17054"/>
  <c r="A166" i="17053"/>
  <c r="P131" i="17053"/>
  <c r="M166" i="17053" s="1"/>
  <c r="R87" i="17052"/>
  <c r="V154" i="17051"/>
  <c r="V178" i="17051"/>
  <c r="V204" i="17051"/>
  <c r="V235" i="17051"/>
  <c r="V195" i="17051"/>
  <c r="V220" i="17051"/>
  <c r="V166" i="17051"/>
  <c r="S109" i="2"/>
  <c r="S127" i="17057"/>
  <c r="S88" i="17057"/>
  <c r="G162" i="17052"/>
  <c r="O85" i="17058"/>
  <c r="U204" i="17054"/>
  <c r="U195" i="17054"/>
  <c r="U166" i="17054"/>
  <c r="U220" i="17054"/>
  <c r="U154" i="17054"/>
  <c r="U235" i="17054"/>
  <c r="U178" i="17054"/>
  <c r="S37" i="17030"/>
  <c r="S81" i="17030"/>
  <c r="N40" i="17056"/>
  <c r="Q109" i="17054"/>
  <c r="R104" i="17054"/>
  <c r="T154" i="17057"/>
  <c r="T195" i="17057"/>
  <c r="T178" i="17057"/>
  <c r="T166" i="17057"/>
  <c r="T235" i="17057"/>
  <c r="T204" i="17057"/>
  <c r="T220" i="17057"/>
  <c r="O37" i="17058"/>
  <c r="O83" i="17058"/>
  <c r="O111" i="17058"/>
  <c r="V125" i="17051"/>
  <c r="V123" i="17051"/>
  <c r="V122" i="17051"/>
  <c r="V124" i="17051"/>
  <c r="V126" i="17051"/>
  <c r="V61" i="2"/>
  <c r="U87" i="2"/>
  <c r="T88" i="17054"/>
  <c r="T52" i="17057"/>
  <c r="T82" i="17057"/>
  <c r="T84" i="17057" s="1"/>
  <c r="Q35" i="17058" s="1"/>
  <c r="S85" i="17050"/>
  <c r="S89" i="17050" s="1"/>
  <c r="S37" i="17050"/>
  <c r="S85" i="17030"/>
  <c r="S113" i="17030"/>
  <c r="S125" i="17030" s="1"/>
  <c r="S136" i="17030" s="1"/>
  <c r="W167" i="17051"/>
  <c r="W63" i="17051"/>
  <c r="W102" i="17051"/>
  <c r="W78" i="17051"/>
  <c r="W155" i="17051"/>
  <c r="W73" i="17051"/>
  <c r="W83" i="17051"/>
  <c r="W68" i="17051"/>
  <c r="V46" i="17054"/>
  <c r="V72" i="17054" s="1"/>
  <c r="V74" i="17054" s="1"/>
  <c r="V44" i="17054"/>
  <c r="V67" i="17054" s="1"/>
  <c r="V69" i="17054" s="1"/>
  <c r="V48" i="17054"/>
  <c r="V77" i="17054" s="1"/>
  <c r="V79" i="17054" s="1"/>
  <c r="S33" i="17056" s="1"/>
  <c r="V50" i="17054"/>
  <c r="V42" i="17054"/>
  <c r="V62" i="17054" s="1"/>
  <c r="U103" i="17057"/>
  <c r="U112" i="17057"/>
  <c r="U121" i="17057" s="1"/>
  <c r="V36" i="17057"/>
  <c r="W38" i="17057"/>
  <c r="V95" i="17057"/>
  <c r="V96" i="17057" s="1"/>
  <c r="V39" i="17057"/>
  <c r="V60" i="17057" s="1"/>
  <c r="V59" i="17057"/>
  <c r="V34" i="17057"/>
  <c r="V35" i="17057" s="1"/>
  <c r="Q89" i="17052"/>
  <c r="T226" i="2"/>
  <c r="Q43" i="17028" s="1"/>
  <c r="Q95" i="17028" s="1"/>
  <c r="Q43" i="17030"/>
  <c r="Q95" i="17030" s="1"/>
  <c r="U221" i="2"/>
  <c r="S33" i="17052"/>
  <c r="R31" i="17055"/>
  <c r="S206" i="17051"/>
  <c r="S207" i="17051" s="1"/>
  <c r="P42" i="17053" s="1"/>
  <c r="P94" i="17053" s="1"/>
  <c r="S198" i="17051"/>
  <c r="P42" i="17052" s="1"/>
  <c r="P94" i="17052" s="1"/>
  <c r="O125" i="17052"/>
  <c r="O136" i="17052" s="1"/>
  <c r="P113" i="17052"/>
  <c r="Y223" i="17048"/>
  <c r="Y222" i="17048"/>
  <c r="Y106" i="17048"/>
  <c r="Y224" i="17048"/>
  <c r="Y225" i="17048"/>
  <c r="Y108" i="17048"/>
  <c r="Y107" i="17048"/>
  <c r="N92" i="17052"/>
  <c r="N100" i="17052" s="1"/>
  <c r="F164" i="17052" s="1"/>
  <c r="N48" i="17052"/>
  <c r="E163" i="17052"/>
  <c r="C163" i="17052"/>
  <c r="I62" i="17062"/>
  <c r="T179" i="17057"/>
  <c r="T168" i="17057"/>
  <c r="T170" i="17057" s="1"/>
  <c r="T196" i="17057" s="1"/>
  <c r="Q85" i="17055"/>
  <c r="Z112" i="17058" l="1"/>
  <c r="Y124" i="17058"/>
  <c r="Y135" i="17058" s="1"/>
  <c r="AA114" i="17052"/>
  <c r="Z126" i="17052"/>
  <c r="Z137" i="17052" s="1"/>
  <c r="W115" i="17059"/>
  <c r="V127" i="17059"/>
  <c r="V138" i="17059" s="1"/>
  <c r="AC114" i="17028"/>
  <c r="AB126" i="17028"/>
  <c r="AB137" i="17028" s="1"/>
  <c r="W114" i="17058"/>
  <c r="V126" i="17058"/>
  <c r="V137" i="17058" s="1"/>
  <c r="W110" i="17055"/>
  <c r="V122" i="17055"/>
  <c r="V133" i="17055" s="1"/>
  <c r="S113" i="17049"/>
  <c r="S125" i="17049" s="1"/>
  <c r="S136" i="17049" s="1"/>
  <c r="T109" i="17050"/>
  <c r="T121" i="17050" s="1"/>
  <c r="T132" i="17050" s="1"/>
  <c r="AA109" i="17028"/>
  <c r="Z121" i="17028"/>
  <c r="Z132" i="17028" s="1"/>
  <c r="Z109" i="17049"/>
  <c r="Y121" i="17049"/>
  <c r="Y132" i="17049" s="1"/>
  <c r="P140" i="17049"/>
  <c r="B166" i="17049" s="1"/>
  <c r="E166" i="17049" s="1"/>
  <c r="E163" i="17059"/>
  <c r="X125" i="17048"/>
  <c r="X110" i="17058"/>
  <c r="W122" i="17058"/>
  <c r="W133" i="17058" s="1"/>
  <c r="Z114" i="17059"/>
  <c r="Y126" i="17059"/>
  <c r="Y137" i="17059" s="1"/>
  <c r="AA110" i="17049"/>
  <c r="Z122" i="17049"/>
  <c r="Z133" i="17049" s="1"/>
  <c r="AA116" i="17055"/>
  <c r="Z128" i="17055"/>
  <c r="Z139" i="17055" s="1"/>
  <c r="W109" i="17058"/>
  <c r="V121" i="17058"/>
  <c r="V132" i="17058" s="1"/>
  <c r="Y115" i="17053"/>
  <c r="X127" i="17053"/>
  <c r="X138" i="17053" s="1"/>
  <c r="X122" i="2"/>
  <c r="Y115" i="17056"/>
  <c r="X127" i="17056"/>
  <c r="X138" i="17056" s="1"/>
  <c r="Z109" i="17052"/>
  <c r="Y121" i="17052"/>
  <c r="Y132" i="17052" s="1"/>
  <c r="W116" i="17053"/>
  <c r="V128" i="17053"/>
  <c r="V139" i="17053" s="1"/>
  <c r="P48" i="17030"/>
  <c r="S89" i="17049"/>
  <c r="C165" i="17028"/>
  <c r="G165" i="17028" s="1"/>
  <c r="T31" i="17028"/>
  <c r="J61" i="17062"/>
  <c r="L163" i="17049"/>
  <c r="W127" i="2"/>
  <c r="T81" i="17050"/>
  <c r="X126" i="17048"/>
  <c r="Q15" i="17062"/>
  <c r="R15" i="17062" s="1"/>
  <c r="T37" i="17050"/>
  <c r="X122" i="17048"/>
  <c r="R93" i="17050"/>
  <c r="S41" i="17050"/>
  <c r="V194" i="17048"/>
  <c r="V180" i="17048"/>
  <c r="V182" i="17048" s="1"/>
  <c r="V205" i="17048" s="1"/>
  <c r="L161" i="17059"/>
  <c r="X103" i="17048"/>
  <c r="X112" i="17048"/>
  <c r="X121" i="17048" s="1"/>
  <c r="Q115" i="17049"/>
  <c r="Q117" i="17049" s="1"/>
  <c r="D167" i="17049" s="1"/>
  <c r="O127" i="17049"/>
  <c r="O138" i="17049" s="1"/>
  <c r="O140" i="17049" s="1"/>
  <c r="B165" i="17049" s="1"/>
  <c r="O117" i="17049"/>
  <c r="D165" i="17049" s="1"/>
  <c r="T85" i="17050"/>
  <c r="P117" i="17049"/>
  <c r="D166" i="17049" s="1"/>
  <c r="X124" i="17048"/>
  <c r="X123" i="17048"/>
  <c r="X66" i="17048"/>
  <c r="X46" i="17048"/>
  <c r="X72" i="17048" s="1"/>
  <c r="X74" i="17048" s="1"/>
  <c r="X44" i="17048"/>
  <c r="X67" i="17048" s="1"/>
  <c r="X69" i="17048" s="1"/>
  <c r="U31" i="17049" s="1"/>
  <c r="X50" i="17048"/>
  <c r="X42" i="17048"/>
  <c r="X62" i="17048" s="1"/>
  <c r="X64" i="17048" s="1"/>
  <c r="U29" i="17050" s="1"/>
  <c r="U81" i="17050" s="1"/>
  <c r="X48" i="17048"/>
  <c r="X77" i="17048" s="1"/>
  <c r="X79" i="17048" s="1"/>
  <c r="U33" i="17050" s="1"/>
  <c r="W74" i="17048"/>
  <c r="X71" i="17048"/>
  <c r="R83" i="17049"/>
  <c r="R89" i="17049" s="1"/>
  <c r="R37" i="17049"/>
  <c r="V90" i="17048"/>
  <c r="P94" i="17050"/>
  <c r="P100" i="17050" s="1"/>
  <c r="F166" i="17050" s="1"/>
  <c r="P48" i="17050"/>
  <c r="X102" i="17048"/>
  <c r="X167" i="17048"/>
  <c r="X155" i="17048"/>
  <c r="Y95" i="17048"/>
  <c r="Y96" i="17048" s="1"/>
  <c r="Y36" i="17048"/>
  <c r="Y97" i="17048" s="1"/>
  <c r="Y126" i="17048" s="1"/>
  <c r="Y34" i="17048"/>
  <c r="Y35" i="17048" s="1"/>
  <c r="Y59" i="17048"/>
  <c r="Y39" i="17048"/>
  <c r="Y60" i="17048" s="1"/>
  <c r="Z38" i="17048"/>
  <c r="W168" i="17048"/>
  <c r="W170" i="17048" s="1"/>
  <c r="W196" i="17048" s="1"/>
  <c r="W179" i="17048"/>
  <c r="S37" i="17049"/>
  <c r="X76" i="2"/>
  <c r="X125" i="2"/>
  <c r="W195" i="17048"/>
  <c r="W204" i="17048"/>
  <c r="W154" i="17048"/>
  <c r="W166" i="17048"/>
  <c r="W178" i="17048"/>
  <c r="W220" i="17048"/>
  <c r="W235" i="17048"/>
  <c r="U197" i="17048"/>
  <c r="U203" i="17048"/>
  <c r="U219" i="17048" s="1"/>
  <c r="U234" i="17048" s="1"/>
  <c r="V81" i="17048"/>
  <c r="U87" i="17048"/>
  <c r="W52" i="17048"/>
  <c r="W82" i="17048"/>
  <c r="W84" i="17048" s="1"/>
  <c r="T35" i="17049" s="1"/>
  <c r="X76" i="17048"/>
  <c r="Y76" i="17048" s="1"/>
  <c r="V88" i="17048"/>
  <c r="T206" i="17048"/>
  <c r="T207" i="17048" s="1"/>
  <c r="Q42" i="17050" s="1"/>
  <c r="T198" i="17048"/>
  <c r="Q42" i="17049" s="1"/>
  <c r="Q94" i="17049" s="1"/>
  <c r="E164" i="17049"/>
  <c r="C164" i="17049"/>
  <c r="W179" i="2"/>
  <c r="W168" i="2"/>
  <c r="W170" i="2" s="1"/>
  <c r="W196" i="2" s="1"/>
  <c r="Q131" i="17056"/>
  <c r="M167" i="17056" s="1"/>
  <c r="A167" i="17056"/>
  <c r="X126" i="2"/>
  <c r="W52" i="2"/>
  <c r="W82" i="2"/>
  <c r="W84" i="2" s="1"/>
  <c r="S31" i="17028"/>
  <c r="V90" i="2"/>
  <c r="X167" i="2"/>
  <c r="X155" i="2"/>
  <c r="X102" i="2"/>
  <c r="X123" i="2"/>
  <c r="X124" i="2"/>
  <c r="X64" i="2"/>
  <c r="U29" i="17030" s="1"/>
  <c r="P127" i="17028"/>
  <c r="P138" i="17028" s="1"/>
  <c r="P140" i="17028" s="1"/>
  <c r="B166" i="17028" s="1"/>
  <c r="E166" i="17028" s="1"/>
  <c r="Q115" i="17028"/>
  <c r="P117" i="17028"/>
  <c r="D166" i="17028" s="1"/>
  <c r="T198" i="2"/>
  <c r="Q42" i="17028" s="1"/>
  <c r="Q94" i="17028" s="1"/>
  <c r="T206" i="2"/>
  <c r="T207" i="2" s="1"/>
  <c r="Q42" i="17030" s="1"/>
  <c r="Q94" i="17030" s="1"/>
  <c r="T13" i="17056"/>
  <c r="S14" i="17056"/>
  <c r="S28" i="17056" s="1"/>
  <c r="S39" i="17056" s="1"/>
  <c r="S67" i="17056" s="1"/>
  <c r="S80" i="17056" s="1"/>
  <c r="S91" i="17056" s="1"/>
  <c r="AF110" i="17053"/>
  <c r="AE122" i="17053"/>
  <c r="AE133" i="17053" s="1"/>
  <c r="V180" i="2"/>
  <c r="V182" i="2" s="1"/>
  <c r="V205" i="2" s="1"/>
  <c r="V194" i="2"/>
  <c r="Y34" i="2"/>
  <c r="Y35" i="2" s="1"/>
  <c r="Y36" i="2"/>
  <c r="Y97" i="2" s="1"/>
  <c r="Y39" i="2"/>
  <c r="Y60" i="2" s="1"/>
  <c r="Y95" i="2"/>
  <c r="Y96" i="2" s="1"/>
  <c r="Z38" i="2"/>
  <c r="Y59" i="2"/>
  <c r="X103" i="2"/>
  <c r="X112" i="2"/>
  <c r="X121" i="2" s="1"/>
  <c r="X71" i="2"/>
  <c r="X66" i="2"/>
  <c r="U197" i="2"/>
  <c r="U203" i="2"/>
  <c r="U219" i="2" s="1"/>
  <c r="U234" i="2" s="1"/>
  <c r="X46" i="2"/>
  <c r="X72" i="2" s="1"/>
  <c r="X74" i="2" s="1"/>
  <c r="U33" i="17028" s="1"/>
  <c r="U85" i="17028" s="1"/>
  <c r="X48" i="2"/>
  <c r="X77" i="2" s="1"/>
  <c r="X42" i="2"/>
  <c r="X62" i="2" s="1"/>
  <c r="X50" i="2"/>
  <c r="X44" i="2"/>
  <c r="X67" i="2" s="1"/>
  <c r="X69" i="2" s="1"/>
  <c r="U31" i="17028" s="1"/>
  <c r="P100" i="17030"/>
  <c r="F166" i="17030" s="1"/>
  <c r="W81" i="2"/>
  <c r="U38" i="17055"/>
  <c r="V13" i="17055"/>
  <c r="U106" i="17055"/>
  <c r="U27" i="17055"/>
  <c r="U14" i="17055"/>
  <c r="U28" i="17055" s="1"/>
  <c r="U39" i="17055" s="1"/>
  <c r="U67" i="17055" s="1"/>
  <c r="U80" i="17055" s="1"/>
  <c r="U91" i="17055" s="1"/>
  <c r="U65" i="17055"/>
  <c r="T108" i="17055"/>
  <c r="T120" i="17055"/>
  <c r="V88" i="2"/>
  <c r="R120" i="17056"/>
  <c r="R108" i="17056"/>
  <c r="W195" i="2"/>
  <c r="W178" i="2"/>
  <c r="W166" i="2"/>
  <c r="W154" i="2"/>
  <c r="W235" i="2"/>
  <c r="W220" i="2"/>
  <c r="W204" i="2"/>
  <c r="A169" i="17055"/>
  <c r="S131" i="17055"/>
  <c r="M169" i="17055" s="1"/>
  <c r="R113" i="17053"/>
  <c r="R125" i="17053" s="1"/>
  <c r="R136" i="17053" s="1"/>
  <c r="S93" i="17049"/>
  <c r="T41" i="17049"/>
  <c r="G162" i="17059"/>
  <c r="K162" i="17059" s="1"/>
  <c r="N117" i="17059"/>
  <c r="D164" i="17059" s="1"/>
  <c r="O109" i="17059"/>
  <c r="P109" i="17059" s="1"/>
  <c r="P117" i="17059" s="1"/>
  <c r="U105" i="17048"/>
  <c r="Q40" i="17049"/>
  <c r="T109" i="17048"/>
  <c r="P92" i="17049"/>
  <c r="P100" i="17049" s="1"/>
  <c r="F166" i="17049" s="1"/>
  <c r="P48" i="17049"/>
  <c r="L160" i="17055"/>
  <c r="E163" i="17055"/>
  <c r="G163" i="17055" s="1"/>
  <c r="Q113" i="17055"/>
  <c r="Q125" i="17055" s="1"/>
  <c r="Q136" i="17055" s="1"/>
  <c r="C162" i="17058"/>
  <c r="G162" i="17058" s="1"/>
  <c r="L160" i="17058"/>
  <c r="J62" i="17062"/>
  <c r="Q93" i="17055"/>
  <c r="R41" i="17055"/>
  <c r="G161" i="17058"/>
  <c r="K161" i="17058" s="1"/>
  <c r="V88" i="17051"/>
  <c r="U81" i="17057"/>
  <c r="L163" i="17053"/>
  <c r="T113" i="17030"/>
  <c r="T125" i="17030" s="1"/>
  <c r="T136" i="17030" s="1"/>
  <c r="R89" i="17053"/>
  <c r="V71" i="17057"/>
  <c r="X71" i="17051"/>
  <c r="K162" i="17055"/>
  <c r="G162" i="17056"/>
  <c r="K162" i="17056" s="1"/>
  <c r="K161" i="17056"/>
  <c r="L161" i="17056" s="1"/>
  <c r="M117" i="17058"/>
  <c r="D163" i="17058" s="1"/>
  <c r="G164" i="17050"/>
  <c r="K164" i="17050" s="1"/>
  <c r="G165" i="17030"/>
  <c r="K165" i="17030" s="1"/>
  <c r="L165" i="17030" s="1"/>
  <c r="U88" i="17054"/>
  <c r="W66" i="17054"/>
  <c r="V66" i="17057"/>
  <c r="L163" i="17050"/>
  <c r="Q16" i="17062" s="1"/>
  <c r="R16" i="17062" s="1"/>
  <c r="Q93" i="17052"/>
  <c r="R41" i="17052"/>
  <c r="V127" i="17051"/>
  <c r="O89" i="17058"/>
  <c r="S89" i="17030"/>
  <c r="R115" i="17052"/>
  <c r="R127" i="17052" s="1"/>
  <c r="R138" i="17052" s="1"/>
  <c r="R89" i="17052"/>
  <c r="N113" i="17058"/>
  <c r="O113" i="17058" s="1"/>
  <c r="G164" i="17053"/>
  <c r="K164" i="17053" s="1"/>
  <c r="Q93" i="17056"/>
  <c r="R41" i="17056"/>
  <c r="V89" i="17054"/>
  <c r="S33" i="17055"/>
  <c r="S125" i="17050"/>
  <c r="S136" i="17050" s="1"/>
  <c r="S140" i="17050" s="1"/>
  <c r="T113" i="17050"/>
  <c r="T125" i="17050" s="1"/>
  <c r="T136" i="17050" s="1"/>
  <c r="S117" i="17050"/>
  <c r="R29" i="17059"/>
  <c r="T81" i="17053"/>
  <c r="Q87" i="17058"/>
  <c r="R31" i="17058"/>
  <c r="S85" i="17056"/>
  <c r="T31" i="17052"/>
  <c r="S31" i="17055"/>
  <c r="R85" i="17059"/>
  <c r="S85" i="17052"/>
  <c r="Z68" i="2"/>
  <c r="Z73" i="2"/>
  <c r="Z83" i="2"/>
  <c r="Z63" i="2"/>
  <c r="Z78" i="2"/>
  <c r="O123" i="17058"/>
  <c r="O134" i="17058" s="1"/>
  <c r="W82" i="17051"/>
  <c r="W84" i="17051" s="1"/>
  <c r="T35" i="17052" s="1"/>
  <c r="W52" i="17051"/>
  <c r="O117" i="17055"/>
  <c r="D165" i="17055" s="1"/>
  <c r="O123" i="17055"/>
  <c r="O134" i="17055" s="1"/>
  <c r="O140" i="17055" s="1"/>
  <c r="B165" i="17055" s="1"/>
  <c r="P111" i="17055"/>
  <c r="T83" i="17028"/>
  <c r="N40" i="17059"/>
  <c r="Q109" i="17057"/>
  <c r="R104" i="17057"/>
  <c r="V204" i="17054"/>
  <c r="V220" i="17054"/>
  <c r="V166" i="17054"/>
  <c r="V154" i="17054"/>
  <c r="V178" i="17054"/>
  <c r="V195" i="17054"/>
  <c r="V235" i="17054"/>
  <c r="Q117" i="17053"/>
  <c r="Q121" i="17053"/>
  <c r="Q132" i="17053" s="1"/>
  <c r="Q140" i="17053" s="1"/>
  <c r="U87" i="17051"/>
  <c r="V61" i="17051"/>
  <c r="Q37" i="17056"/>
  <c r="Q81" i="17056"/>
  <c r="Q89" i="17056" s="1"/>
  <c r="S93" i="17028"/>
  <c r="T41" i="17028"/>
  <c r="S93" i="17030"/>
  <c r="T41" i="17030"/>
  <c r="N117" i="17056"/>
  <c r="D164" i="17056" s="1"/>
  <c r="N121" i="17056"/>
  <c r="N132" i="17056" s="1"/>
  <c r="N140" i="17056" s="1"/>
  <c r="B164" i="17056" s="1"/>
  <c r="O109" i="17056"/>
  <c r="U194" i="17054"/>
  <c r="U180" i="17054"/>
  <c r="U182" i="17054" s="1"/>
  <c r="U205" i="17054" s="1"/>
  <c r="A168" i="17028"/>
  <c r="R131" i="17028"/>
  <c r="M168" i="17028" s="1"/>
  <c r="W63" i="17054"/>
  <c r="W155" i="17054"/>
  <c r="W167" i="17054"/>
  <c r="W73" i="17054"/>
  <c r="W83" i="17054"/>
  <c r="W78" i="17054"/>
  <c r="W68" i="17054"/>
  <c r="W102" i="17054"/>
  <c r="Z111" i="17053"/>
  <c r="Y123" i="17053"/>
  <c r="Y134" i="17053" s="1"/>
  <c r="S83" i="17052"/>
  <c r="V167" i="17057"/>
  <c r="V63" i="17057"/>
  <c r="V155" i="17057"/>
  <c r="V83" i="17057"/>
  <c r="V68" i="17057"/>
  <c r="V73" i="17057"/>
  <c r="V78" i="17057"/>
  <c r="V102" i="17057"/>
  <c r="V52" i="17054"/>
  <c r="V82" i="17054"/>
  <c r="V84" i="17054" s="1"/>
  <c r="O40" i="17055"/>
  <c r="S105" i="17054"/>
  <c r="C164" i="17055"/>
  <c r="E164" i="17055"/>
  <c r="Q131" i="17053"/>
  <c r="M167" i="17053" s="1"/>
  <c r="A167" i="17053"/>
  <c r="O117" i="17052"/>
  <c r="D165" i="17052" s="1"/>
  <c r="O123" i="17052"/>
  <c r="O134" i="17052" s="1"/>
  <c r="O140" i="17052" s="1"/>
  <c r="B165" i="17052" s="1"/>
  <c r="P111" i="17052"/>
  <c r="O92" i="17052"/>
  <c r="O100" i="17052" s="1"/>
  <c r="F165" i="17052" s="1"/>
  <c r="O48" i="17052"/>
  <c r="Q123" i="17049"/>
  <c r="Q134" i="17049" s="1"/>
  <c r="R111" i="17049"/>
  <c r="V124" i="17054"/>
  <c r="V126" i="17054"/>
  <c r="V123" i="17054"/>
  <c r="V125" i="17054"/>
  <c r="V122" i="17054"/>
  <c r="C163" i="17058"/>
  <c r="E163" i="17058"/>
  <c r="R120" i="17050"/>
  <c r="R108" i="17050"/>
  <c r="R109" i="17053"/>
  <c r="S109" i="17053" s="1"/>
  <c r="X76" i="17051"/>
  <c r="X112" i="17059"/>
  <c r="W124" i="17059"/>
  <c r="W135" i="17059" s="1"/>
  <c r="Q92" i="17030"/>
  <c r="W103" i="17054"/>
  <c r="W112" i="17054"/>
  <c r="W121" i="17054" s="1"/>
  <c r="S203" i="17057"/>
  <c r="S219" i="17057" s="1"/>
  <c r="S234" i="17057" s="1"/>
  <c r="S197" i="17057"/>
  <c r="P40" i="17053"/>
  <c r="S109" i="17051"/>
  <c r="T104" i="17051"/>
  <c r="C166" i="17028"/>
  <c r="R113" i="17056"/>
  <c r="R125" i="17056" s="1"/>
  <c r="R136" i="17056" s="1"/>
  <c r="R85" i="17056"/>
  <c r="Q113" i="17059"/>
  <c r="Q125" i="17059" s="1"/>
  <c r="Q136" i="17059" s="1"/>
  <c r="Q85" i="17059"/>
  <c r="Q89" i="17059" s="1"/>
  <c r="Q83" i="17058"/>
  <c r="Q37" i="17058"/>
  <c r="T194" i="17057"/>
  <c r="T180" i="17057"/>
  <c r="T182" i="17057" s="1"/>
  <c r="T205" i="17057" s="1"/>
  <c r="G163" i="17052"/>
  <c r="U226" i="2"/>
  <c r="R43" i="17028" s="1"/>
  <c r="R95" i="17028" s="1"/>
  <c r="R43" i="17030"/>
  <c r="R95" i="17030" s="1"/>
  <c r="V221" i="2"/>
  <c r="V103" i="17057"/>
  <c r="V112" i="17057"/>
  <c r="V121" i="17057" s="1"/>
  <c r="W81" i="17051"/>
  <c r="W89" i="17051"/>
  <c r="C164" i="17059"/>
  <c r="E164" i="17059"/>
  <c r="D166" i="17053"/>
  <c r="B166" i="17053"/>
  <c r="N92" i="17055"/>
  <c r="N100" i="17055" s="1"/>
  <c r="F164" i="17055" s="1"/>
  <c r="N48" i="17055"/>
  <c r="Y89" i="2"/>
  <c r="T13" i="17053"/>
  <c r="S14" i="17053"/>
  <c r="S28" i="17053" s="1"/>
  <c r="S39" i="17053" s="1"/>
  <c r="S67" i="17053" s="1"/>
  <c r="S80" i="17053" s="1"/>
  <c r="S91" i="17053" s="1"/>
  <c r="V76" i="17057"/>
  <c r="Y61" i="17048"/>
  <c r="P48" i="17028"/>
  <c r="P92" i="17028"/>
  <c r="P100" i="17028" s="1"/>
  <c r="F166" i="17028" s="1"/>
  <c r="Z108" i="17048"/>
  <c r="Z225" i="17048"/>
  <c r="Z223" i="17048"/>
  <c r="Z222" i="17048"/>
  <c r="Z106" i="17048"/>
  <c r="Z224" i="17048"/>
  <c r="Z107" i="17048"/>
  <c r="S120" i="17052"/>
  <c r="S108" i="17052"/>
  <c r="C164" i="17052"/>
  <c r="E164" i="17052"/>
  <c r="U52" i="17057"/>
  <c r="U82" i="17057"/>
  <c r="U84" i="17057" s="1"/>
  <c r="U90" i="17057" s="1"/>
  <c r="W126" i="17051"/>
  <c r="W123" i="17051"/>
  <c r="W124" i="17051"/>
  <c r="W125" i="17051"/>
  <c r="W122" i="17051"/>
  <c r="Q115" i="17055"/>
  <c r="Q127" i="17055" s="1"/>
  <c r="Q138" i="17055" s="1"/>
  <c r="Q87" i="17055"/>
  <c r="Q89" i="17055" s="1"/>
  <c r="T88" i="17057"/>
  <c r="R206" i="17057"/>
  <c r="R207" i="17057" s="1"/>
  <c r="O42" i="17059" s="1"/>
  <c r="O94" i="17059" s="1"/>
  <c r="R198" i="17057"/>
  <c r="O42" i="17058" s="1"/>
  <c r="O94" i="17058" s="1"/>
  <c r="T13" i="17050"/>
  <c r="S14" i="17050"/>
  <c r="S28" i="17050" s="1"/>
  <c r="S39" i="17050" s="1"/>
  <c r="S67" i="17050" s="1"/>
  <c r="S80" i="17050" s="1"/>
  <c r="S91" i="17050" s="1"/>
  <c r="P115" i="17058"/>
  <c r="P127" i="17058" s="1"/>
  <c r="P138" i="17058" s="1"/>
  <c r="P87" i="17058"/>
  <c r="P89" i="17058" s="1"/>
  <c r="R125" i="17028"/>
  <c r="R136" i="17028" s="1"/>
  <c r="S113" i="17028"/>
  <c r="E165" i="17053"/>
  <c r="C165" i="17053"/>
  <c r="R131" i="17052"/>
  <c r="M168" i="17052" s="1"/>
  <c r="A168" i="17052"/>
  <c r="P93" i="17058"/>
  <c r="Q41" i="17058"/>
  <c r="A170" i="17030"/>
  <c r="T131" i="17030"/>
  <c r="M170" i="17030" s="1"/>
  <c r="N170" i="17028"/>
  <c r="H68" i="17062"/>
  <c r="O22" i="17062"/>
  <c r="E165" i="17050"/>
  <c r="C165" i="17050"/>
  <c r="T81" i="17030"/>
  <c r="T89" i="17030" s="1"/>
  <c r="T37" i="17030"/>
  <c r="W111" i="17030"/>
  <c r="V123" i="17030"/>
  <c r="V134" i="17030" s="1"/>
  <c r="R120" i="17058"/>
  <c r="R108" i="17058"/>
  <c r="T197" i="17054"/>
  <c r="T203" i="17054"/>
  <c r="T219" i="17054" s="1"/>
  <c r="T234" i="17054" s="1"/>
  <c r="Q37" i="17059"/>
  <c r="U90" i="17054"/>
  <c r="W222" i="17054"/>
  <c r="W225" i="17054"/>
  <c r="W97" i="17054"/>
  <c r="W107" i="17054"/>
  <c r="W106" i="17054"/>
  <c r="W224" i="17054"/>
  <c r="W108" i="17054"/>
  <c r="W223" i="17054"/>
  <c r="R131" i="17049"/>
  <c r="M168" i="17049" s="1"/>
  <c r="A168" i="17049"/>
  <c r="X44" i="17051"/>
  <c r="X67" i="17051" s="1"/>
  <c r="X69" i="17051" s="1"/>
  <c r="U31" i="17052" s="1"/>
  <c r="X46" i="17051"/>
  <c r="X72" i="17051" s="1"/>
  <c r="X42" i="17051"/>
  <c r="X62" i="17051" s="1"/>
  <c r="X64" i="17051" s="1"/>
  <c r="X50" i="17051"/>
  <c r="X48" i="17051"/>
  <c r="X77" i="17051" s="1"/>
  <c r="X79" i="17051" s="1"/>
  <c r="P111" i="17058"/>
  <c r="O92" i="17053"/>
  <c r="O100" i="17053" s="1"/>
  <c r="F165" i="17053" s="1"/>
  <c r="O48" i="17053"/>
  <c r="S85" i="17053"/>
  <c r="V44" i="17057"/>
  <c r="V67" i="17057" s="1"/>
  <c r="V69" i="17057" s="1"/>
  <c r="V46" i="17057"/>
  <c r="V72" i="17057" s="1"/>
  <c r="V74" i="17057" s="1"/>
  <c r="V50" i="17057"/>
  <c r="V48" i="17057"/>
  <c r="V77" i="17057" s="1"/>
  <c r="V79" i="17057" s="1"/>
  <c r="V42" i="17057"/>
  <c r="V62" i="17057" s="1"/>
  <c r="W39" i="17057"/>
  <c r="W60" i="17057" s="1"/>
  <c r="X38" i="17057"/>
  <c r="W95" i="17057"/>
  <c r="W96" i="17057" s="1"/>
  <c r="W59" i="17057"/>
  <c r="W36" i="17057"/>
  <c r="W34" i="17057"/>
  <c r="W35" i="17057" s="1"/>
  <c r="K162" i="17052"/>
  <c r="S206" i="17054"/>
  <c r="S207" i="17054" s="1"/>
  <c r="P42" i="17056" s="1"/>
  <c r="P94" i="17056" s="1"/>
  <c r="S198" i="17054"/>
  <c r="P42" i="17055" s="1"/>
  <c r="P94" i="17055" s="1"/>
  <c r="R93" i="17053"/>
  <c r="S41" i="17053"/>
  <c r="AH110" i="17030"/>
  <c r="AG122" i="17030"/>
  <c r="AG133" i="17030" s="1"/>
  <c r="R125" i="17050"/>
  <c r="R136" i="17050" s="1"/>
  <c r="R140" i="17050" s="1"/>
  <c r="R117" i="17050"/>
  <c r="N40" i="17058"/>
  <c r="R105" i="17057"/>
  <c r="P93" i="17059"/>
  <c r="Q41" i="17059"/>
  <c r="P40" i="17052"/>
  <c r="T105" i="17051"/>
  <c r="W13" i="17030"/>
  <c r="V14" i="17030"/>
  <c r="V28" i="17030" s="1"/>
  <c r="V39" i="17030" s="1"/>
  <c r="V67" i="17030" s="1"/>
  <c r="V80" i="17030" s="1"/>
  <c r="V91" i="17030" s="1"/>
  <c r="C166" i="17049"/>
  <c r="T65" i="17049"/>
  <c r="T38" i="17049"/>
  <c r="U13" i="17049"/>
  <c r="T106" i="17049"/>
  <c r="T14" i="17049"/>
  <c r="T28" i="17049" s="1"/>
  <c r="T39" i="17049" s="1"/>
  <c r="T67" i="17049" s="1"/>
  <c r="T80" i="17049" s="1"/>
  <c r="T91" i="17049" s="1"/>
  <c r="T27" i="17049"/>
  <c r="R87" i="17055"/>
  <c r="A166" i="17059"/>
  <c r="P131" i="17059"/>
  <c r="M166" i="17059" s="1"/>
  <c r="R37" i="17056"/>
  <c r="R81" i="17056"/>
  <c r="W71" i="17054"/>
  <c r="T85" i="17052"/>
  <c r="S38" i="17058"/>
  <c r="T13" i="17058"/>
  <c r="S106" i="17058"/>
  <c r="S14" i="17058"/>
  <c r="S28" i="17058" s="1"/>
  <c r="S39" i="17058" s="1"/>
  <c r="S67" i="17058" s="1"/>
  <c r="S80" i="17058" s="1"/>
  <c r="S91" i="17058" s="1"/>
  <c r="S27" i="17058"/>
  <c r="S65" i="17058"/>
  <c r="Q120" i="17059"/>
  <c r="Q108" i="17059"/>
  <c r="Q117" i="17030"/>
  <c r="D167" i="17030" s="1"/>
  <c r="Q121" i="17030"/>
  <c r="Q132" i="17030" s="1"/>
  <c r="Q140" i="17030" s="1"/>
  <c r="B167" i="17030" s="1"/>
  <c r="R109" i="17030"/>
  <c r="Y38" i="17054"/>
  <c r="X39" i="17054"/>
  <c r="X60" i="17054" s="1"/>
  <c r="X95" i="17054"/>
  <c r="X96" i="17054" s="1"/>
  <c r="X59" i="17054"/>
  <c r="X34" i="17054"/>
  <c r="X35" i="17054" s="1"/>
  <c r="X36" i="17054"/>
  <c r="X222" i="17051"/>
  <c r="X224" i="17051"/>
  <c r="X107" i="17051"/>
  <c r="X106" i="17051"/>
  <c r="X223" i="17051"/>
  <c r="X97" i="17051"/>
  <c r="X225" i="17051"/>
  <c r="X108" i="17051"/>
  <c r="Y95" i="17051"/>
  <c r="Y96" i="17051" s="1"/>
  <c r="Y39" i="17051"/>
  <c r="Y60" i="17051" s="1"/>
  <c r="Y59" i="17051"/>
  <c r="Y34" i="17051"/>
  <c r="Y35" i="17051" s="1"/>
  <c r="Z38" i="17051"/>
  <c r="Y36" i="17051"/>
  <c r="AC110" i="17056"/>
  <c r="AB122" i="17056"/>
  <c r="AB133" i="17056" s="1"/>
  <c r="U197" i="17051"/>
  <c r="U203" i="17051"/>
  <c r="U219" i="17051" s="1"/>
  <c r="U234" i="17051" s="1"/>
  <c r="R33" i="17058"/>
  <c r="K164" i="17028"/>
  <c r="L164" i="17028" s="1"/>
  <c r="P17" i="17062" s="1"/>
  <c r="I63" i="17062"/>
  <c r="V97" i="17057"/>
  <c r="V222" i="17057"/>
  <c r="V108" i="17057"/>
  <c r="V225" i="17057"/>
  <c r="V223" i="17057"/>
  <c r="V224" i="17057"/>
  <c r="V106" i="17057"/>
  <c r="V107" i="17057"/>
  <c r="Z222" i="2"/>
  <c r="Z108" i="2"/>
  <c r="Z225" i="2"/>
  <c r="Z106" i="2"/>
  <c r="Z224" i="2"/>
  <c r="Z223" i="2"/>
  <c r="Z107" i="2"/>
  <c r="O40" i="17056"/>
  <c r="R109" i="17054"/>
  <c r="S104" i="17054"/>
  <c r="T206" i="17051"/>
  <c r="T207" i="17051" s="1"/>
  <c r="Q42" i="17053" s="1"/>
  <c r="Q94" i="17053" s="1"/>
  <c r="T198" i="17051"/>
  <c r="Q42" i="17052" s="1"/>
  <c r="Q94" i="17052" s="1"/>
  <c r="T65" i="17028"/>
  <c r="T106" i="17028"/>
  <c r="T38" i="17028"/>
  <c r="U13" i="17028"/>
  <c r="T14" i="17028"/>
  <c r="T28" i="17028" s="1"/>
  <c r="T39" i="17028" s="1"/>
  <c r="T67" i="17028" s="1"/>
  <c r="T80" i="17028" s="1"/>
  <c r="T91" i="17028" s="1"/>
  <c r="T27" i="17028"/>
  <c r="Q40" i="17028"/>
  <c r="U105" i="2"/>
  <c r="U109" i="2" s="1"/>
  <c r="M48" i="17059"/>
  <c r="M92" i="17059"/>
  <c r="M100" i="17059" s="1"/>
  <c r="F163" i="17059" s="1"/>
  <c r="G163" i="17059" s="1"/>
  <c r="K163" i="17059" s="1"/>
  <c r="X66" i="17051"/>
  <c r="M48" i="17058"/>
  <c r="M92" i="17058"/>
  <c r="M100" i="17058" s="1"/>
  <c r="F163" i="17058" s="1"/>
  <c r="T38" i="17052"/>
  <c r="U13" i="17052"/>
  <c r="T27" i="17052"/>
  <c r="T106" i="17052"/>
  <c r="T65" i="17052"/>
  <c r="T14" i="17052"/>
  <c r="T28" i="17052" s="1"/>
  <c r="T39" i="17052" s="1"/>
  <c r="T67" i="17052" s="1"/>
  <c r="T80" i="17052" s="1"/>
  <c r="T91" i="17052" s="1"/>
  <c r="U120" i="17030"/>
  <c r="U108" i="17030"/>
  <c r="C163" i="17056"/>
  <c r="E163" i="17056"/>
  <c r="V180" i="17051"/>
  <c r="V182" i="17051" s="1"/>
  <c r="V205" i="17051" s="1"/>
  <c r="V194" i="17051"/>
  <c r="W112" i="17053"/>
  <c r="V124" i="17053"/>
  <c r="V135" i="17053" s="1"/>
  <c r="T127" i="17057"/>
  <c r="R92" i="17050"/>
  <c r="V179" i="17054"/>
  <c r="V168" i="17054"/>
  <c r="V170" i="17054" s="1"/>
  <c r="V196" i="17054" s="1"/>
  <c r="C166" i="17030"/>
  <c r="E166" i="17030"/>
  <c r="S37" i="17053"/>
  <c r="S81" i="17053"/>
  <c r="P125" i="17052"/>
  <c r="P136" i="17052" s="1"/>
  <c r="Q113" i="17052"/>
  <c r="R83" i="17055"/>
  <c r="R37" i="17055"/>
  <c r="U220" i="17057"/>
  <c r="U195" i="17057"/>
  <c r="U235" i="17057"/>
  <c r="U178" i="17057"/>
  <c r="U154" i="17057"/>
  <c r="U204" i="17057"/>
  <c r="U166" i="17057"/>
  <c r="W179" i="17051"/>
  <c r="W168" i="17051"/>
  <c r="W170" i="17051" s="1"/>
  <c r="W196" i="17051" s="1"/>
  <c r="W61" i="2"/>
  <c r="V87" i="2"/>
  <c r="N92" i="17056"/>
  <c r="N100" i="17056" s="1"/>
  <c r="F164" i="17056" s="1"/>
  <c r="N48" i="17056"/>
  <c r="U122" i="17057"/>
  <c r="U125" i="17057"/>
  <c r="U124" i="17057"/>
  <c r="U126" i="17057"/>
  <c r="U123" i="17057"/>
  <c r="R108" i="17053"/>
  <c r="R120" i="17053"/>
  <c r="S120" i="17028"/>
  <c r="S108" i="17028"/>
  <c r="A167" i="17050"/>
  <c r="Q131" i="17050"/>
  <c r="M167" i="17050" s="1"/>
  <c r="AA110" i="17059"/>
  <c r="Z122" i="17059"/>
  <c r="Z133" i="17059" s="1"/>
  <c r="U127" i="17054"/>
  <c r="Z73" i="17048"/>
  <c r="Z63" i="17048"/>
  <c r="Z83" i="17048"/>
  <c r="Z68" i="17048"/>
  <c r="Z78" i="17048"/>
  <c r="W235" i="17051"/>
  <c r="W166" i="17051"/>
  <c r="W195" i="17051"/>
  <c r="W154" i="17051"/>
  <c r="W178" i="17051"/>
  <c r="W204" i="17051"/>
  <c r="W220" i="17051"/>
  <c r="T87" i="17054"/>
  <c r="U61" i="17054"/>
  <c r="W76" i="17054"/>
  <c r="Y89" i="17048"/>
  <c r="G66" i="17062"/>
  <c r="Y110" i="17050"/>
  <c r="X122" i="17050"/>
  <c r="X133" i="17050" s="1"/>
  <c r="S226" i="17051"/>
  <c r="P43" i="17052" s="1"/>
  <c r="P95" i="17052" s="1"/>
  <c r="P43" i="17053"/>
  <c r="P95" i="17053" s="1"/>
  <c r="T221" i="17051"/>
  <c r="S120" i="17049"/>
  <c r="S108" i="17049"/>
  <c r="S35" i="17052"/>
  <c r="S37" i="17052" s="1"/>
  <c r="P89" i="17059"/>
  <c r="D166" i="17050"/>
  <c r="B166" i="17050"/>
  <c r="A167" i="17058"/>
  <c r="Q131" i="17058"/>
  <c r="M167" i="17058" s="1"/>
  <c r="AB112" i="17050"/>
  <c r="AA124" i="17050"/>
  <c r="AA135" i="17050" s="1"/>
  <c r="Q226" i="17057"/>
  <c r="N43" i="17058" s="1"/>
  <c r="N95" i="17058" s="1"/>
  <c r="N43" i="17059"/>
  <c r="N95" i="17059" s="1"/>
  <c r="R221" i="17057"/>
  <c r="S40" i="17050"/>
  <c r="W104" i="17048"/>
  <c r="AA112" i="17056"/>
  <c r="Z124" i="17056"/>
  <c r="Z135" i="17056" s="1"/>
  <c r="L161" i="17052"/>
  <c r="O43" i="17056"/>
  <c r="O95" i="17056" s="1"/>
  <c r="R226" i="17054"/>
  <c r="O43" i="17055" s="1"/>
  <c r="O95" i="17055" s="1"/>
  <c r="S221" i="17054"/>
  <c r="S87" i="17057"/>
  <c r="T61" i="17057"/>
  <c r="V64" i="17054"/>
  <c r="S43" i="17050"/>
  <c r="S95" i="17050" s="1"/>
  <c r="V226" i="17048"/>
  <c r="S43" i="17049" s="1"/>
  <c r="S95" i="17049" s="1"/>
  <c r="W221" i="17048"/>
  <c r="S13" i="17059"/>
  <c r="R14" i="17059"/>
  <c r="R28" i="17059" s="1"/>
  <c r="R39" i="17059" s="1"/>
  <c r="R67" i="17059" s="1"/>
  <c r="R80" i="17059" s="1"/>
  <c r="R91" i="17059" s="1"/>
  <c r="R40" i="17030"/>
  <c r="V104" i="2"/>
  <c r="T90" i="17057"/>
  <c r="Z111" i="17059"/>
  <c r="Y123" i="17059"/>
  <c r="Y134" i="17059" s="1"/>
  <c r="U89" i="17057"/>
  <c r="U179" i="17057"/>
  <c r="U168" i="17057"/>
  <c r="U170" i="17057" s="1"/>
  <c r="U196" i="17057" s="1"/>
  <c r="V81" i="17054"/>
  <c r="W42" i="17054"/>
  <c r="W62" i="17054" s="1"/>
  <c r="W44" i="17054"/>
  <c r="W67" i="17054" s="1"/>
  <c r="W69" i="17054" s="1"/>
  <c r="W46" i="17054"/>
  <c r="W72" i="17054" s="1"/>
  <c r="W74" i="17054" s="1"/>
  <c r="W50" i="17054"/>
  <c r="W48" i="17054"/>
  <c r="W77" i="17054" s="1"/>
  <c r="W79" i="17054" s="1"/>
  <c r="X167" i="17051"/>
  <c r="X63" i="17051"/>
  <c r="X102" i="17051"/>
  <c r="X78" i="17051"/>
  <c r="X155" i="17051"/>
  <c r="X83" i="17051"/>
  <c r="X68" i="17051"/>
  <c r="X73" i="17051"/>
  <c r="X103" i="17051"/>
  <c r="X112" i="17051"/>
  <c r="X121" i="17051" s="1"/>
  <c r="P37" i="17058"/>
  <c r="Q85" i="17058"/>
  <c r="T33" i="17053"/>
  <c r="T37" i="17053" s="1"/>
  <c r="V90" i="17051"/>
  <c r="Q48" i="17030" l="1"/>
  <c r="Z115" i="17053"/>
  <c r="Y127" i="17053"/>
  <c r="Y138" i="17053" s="1"/>
  <c r="AA114" i="17059"/>
  <c r="Z126" i="17059"/>
  <c r="Z137" i="17059" s="1"/>
  <c r="X116" i="17053"/>
  <c r="W128" i="17053"/>
  <c r="W139" i="17053" s="1"/>
  <c r="Z115" i="17056"/>
  <c r="Y127" i="17056"/>
  <c r="Y138" i="17056" s="1"/>
  <c r="AB109" i="17028"/>
  <c r="AA121" i="17028"/>
  <c r="AA132" i="17028" s="1"/>
  <c r="X110" i="17055"/>
  <c r="W122" i="17055"/>
  <c r="W133" i="17055" s="1"/>
  <c r="AD114" i="17028"/>
  <c r="AC126" i="17028"/>
  <c r="AC137" i="17028" s="1"/>
  <c r="AB114" i="17052"/>
  <c r="AA126" i="17052"/>
  <c r="AA137" i="17052" s="1"/>
  <c r="Y71" i="17048"/>
  <c r="X109" i="17058"/>
  <c r="W121" i="17058"/>
  <c r="W132" i="17058" s="1"/>
  <c r="AB110" i="17049"/>
  <c r="AA122" i="17049"/>
  <c r="AA133" i="17049" s="1"/>
  <c r="Y110" i="17058"/>
  <c r="X122" i="17058"/>
  <c r="X133" i="17058" s="1"/>
  <c r="AB116" i="17055"/>
  <c r="AA128" i="17055"/>
  <c r="AA139" i="17055" s="1"/>
  <c r="W88" i="17048"/>
  <c r="AA109" i="17052"/>
  <c r="Z121" i="17052"/>
  <c r="Z132" i="17052" s="1"/>
  <c r="AA109" i="17049"/>
  <c r="Z121" i="17049"/>
  <c r="Z132" i="17049" s="1"/>
  <c r="X114" i="17058"/>
  <c r="W126" i="17058"/>
  <c r="W137" i="17058" s="1"/>
  <c r="X115" i="17059"/>
  <c r="W127" i="17059"/>
  <c r="W138" i="17059" s="1"/>
  <c r="AA112" i="17058"/>
  <c r="Z124" i="17058"/>
  <c r="Z135" i="17058" s="1"/>
  <c r="T89" i="17050"/>
  <c r="Q100" i="17030"/>
  <c r="F167" i="17030" s="1"/>
  <c r="Y124" i="2"/>
  <c r="X127" i="2"/>
  <c r="Y123" i="17048"/>
  <c r="X127" i="17048"/>
  <c r="T41" i="17050"/>
  <c r="S93" i="17050"/>
  <c r="Y124" i="17048"/>
  <c r="U83" i="17049"/>
  <c r="Z76" i="17048"/>
  <c r="U85" i="17050"/>
  <c r="U89" i="17050" s="1"/>
  <c r="U37" i="17050"/>
  <c r="T87" i="17049"/>
  <c r="Y71" i="2"/>
  <c r="X82" i="17048"/>
  <c r="X52" i="17048"/>
  <c r="C165" i="17049"/>
  <c r="E165" i="17049"/>
  <c r="Z59" i="17048"/>
  <c r="AA38" i="17048"/>
  <c r="Z34" i="17048"/>
  <c r="Z35" i="17048" s="1"/>
  <c r="Z95" i="17048"/>
  <c r="Z96" i="17048" s="1"/>
  <c r="Z122" i="17048" s="1"/>
  <c r="Z36" i="17048"/>
  <c r="Z97" i="17048" s="1"/>
  <c r="Z124" i="17048" s="1"/>
  <c r="Z39" i="17048"/>
  <c r="Z60" i="17048" s="1"/>
  <c r="T33" i="17049"/>
  <c r="U33" i="17049"/>
  <c r="U85" i="17049" s="1"/>
  <c r="W90" i="17048"/>
  <c r="Q127" i="17049"/>
  <c r="Q138" i="17049" s="1"/>
  <c r="Q140" i="17049" s="1"/>
  <c r="B167" i="17049" s="1"/>
  <c r="R115" i="17049"/>
  <c r="S113" i="17053"/>
  <c r="S125" i="17053" s="1"/>
  <c r="S136" i="17053" s="1"/>
  <c r="Y122" i="17048"/>
  <c r="Y127" i="17048" s="1"/>
  <c r="Y122" i="2"/>
  <c r="L162" i="17059"/>
  <c r="Q94" i="17050"/>
  <c r="Q100" i="17050" s="1"/>
  <c r="F167" i="17050" s="1"/>
  <c r="Q48" i="17050"/>
  <c r="U206" i="17048"/>
  <c r="U207" i="17048" s="1"/>
  <c r="R42" i="17050" s="1"/>
  <c r="U198" i="17048"/>
  <c r="R42" i="17049" s="1"/>
  <c r="R94" i="17049" s="1"/>
  <c r="Y103" i="17048"/>
  <c r="Y112" i="17048"/>
  <c r="Y121" i="17048" s="1"/>
  <c r="U109" i="17050"/>
  <c r="U121" i="17050" s="1"/>
  <c r="U132" i="17050" s="1"/>
  <c r="V203" i="17048"/>
  <c r="V219" i="17048" s="1"/>
  <c r="V234" i="17048" s="1"/>
  <c r="V197" i="17048"/>
  <c r="W81" i="17048"/>
  <c r="V87" i="17048"/>
  <c r="Y48" i="17048"/>
  <c r="Y77" i="17048" s="1"/>
  <c r="Y79" i="17048" s="1"/>
  <c r="V33" i="17050" s="1"/>
  <c r="Y44" i="17048"/>
  <c r="Y67" i="17048" s="1"/>
  <c r="Y69" i="17048" s="1"/>
  <c r="V31" i="17049" s="1"/>
  <c r="V83" i="17049" s="1"/>
  <c r="Y46" i="17048"/>
  <c r="Y72" i="17048" s="1"/>
  <c r="Y74" i="17048" s="1"/>
  <c r="V33" i="17049" s="1"/>
  <c r="V85" i="17049" s="1"/>
  <c r="Y42" i="17048"/>
  <c r="Y62" i="17048" s="1"/>
  <c r="Y64" i="17048" s="1"/>
  <c r="V29" i="17050" s="1"/>
  <c r="V109" i="17050" s="1"/>
  <c r="Y50" i="17048"/>
  <c r="X179" i="17048"/>
  <c r="X168" i="17048"/>
  <c r="X170" i="17048" s="1"/>
  <c r="X196" i="17048" s="1"/>
  <c r="Y125" i="17048"/>
  <c r="Y126" i="2"/>
  <c r="G164" i="17049"/>
  <c r="K164" i="17049" s="1"/>
  <c r="L164" i="17049" s="1"/>
  <c r="W180" i="17048"/>
  <c r="W182" i="17048" s="1"/>
  <c r="W205" i="17048" s="1"/>
  <c r="W194" i="17048"/>
  <c r="Y167" i="17048"/>
  <c r="Y155" i="17048"/>
  <c r="Y102" i="17048"/>
  <c r="Y66" i="17048"/>
  <c r="X178" i="17048"/>
  <c r="X204" i="17048"/>
  <c r="X166" i="17048"/>
  <c r="X195" i="17048"/>
  <c r="X154" i="17048"/>
  <c r="X220" i="17048"/>
  <c r="X235" i="17048"/>
  <c r="U83" i="17028"/>
  <c r="X82" i="2"/>
  <c r="X52" i="2"/>
  <c r="Y44" i="2"/>
  <c r="Y67" i="2" s="1"/>
  <c r="Y69" i="2" s="1"/>
  <c r="V31" i="17028" s="1"/>
  <c r="V83" i="17028" s="1"/>
  <c r="Y50" i="2"/>
  <c r="Y48" i="2"/>
  <c r="Y77" i="2" s="1"/>
  <c r="Y79" i="2" s="1"/>
  <c r="Y42" i="2"/>
  <c r="Y62" i="2" s="1"/>
  <c r="Y64" i="2" s="1"/>
  <c r="V29" i="17030" s="1"/>
  <c r="V81" i="17030" s="1"/>
  <c r="Y46" i="2"/>
  <c r="Y72" i="2" s="1"/>
  <c r="Y74" i="2" s="1"/>
  <c r="V33" i="17028" s="1"/>
  <c r="V85" i="17028" s="1"/>
  <c r="T35" i="17028"/>
  <c r="W90" i="2"/>
  <c r="A168" i="17056"/>
  <c r="R131" i="17056"/>
  <c r="M168" i="17056" s="1"/>
  <c r="W13" i="17055"/>
  <c r="V38" i="17055"/>
  <c r="V106" i="17055"/>
  <c r="V65" i="17055"/>
  <c r="V14" i="17055"/>
  <c r="V28" i="17055" s="1"/>
  <c r="V39" i="17055" s="1"/>
  <c r="V67" i="17055" s="1"/>
  <c r="V80" i="17055" s="1"/>
  <c r="V91" i="17055" s="1"/>
  <c r="V27" i="17055"/>
  <c r="U206" i="2"/>
  <c r="U207" i="2" s="1"/>
  <c r="R42" i="17030" s="1"/>
  <c r="R94" i="17030" s="1"/>
  <c r="U198" i="2"/>
  <c r="R42" i="17028" s="1"/>
  <c r="R94" i="17028" s="1"/>
  <c r="V197" i="2"/>
  <c r="V203" i="2"/>
  <c r="V219" i="2" s="1"/>
  <c r="V234" i="2" s="1"/>
  <c r="S108" i="17056"/>
  <c r="S120" i="17056"/>
  <c r="X179" i="2"/>
  <c r="X168" i="2"/>
  <c r="X170" i="2" s="1"/>
  <c r="X196" i="2" s="1"/>
  <c r="Y123" i="2"/>
  <c r="Y125" i="2"/>
  <c r="U108" i="17055"/>
  <c r="U120" i="17055"/>
  <c r="X79" i="2"/>
  <c r="Y76" i="2"/>
  <c r="W88" i="2"/>
  <c r="X154" i="2"/>
  <c r="X178" i="2"/>
  <c r="X204" i="2"/>
  <c r="X166" i="2"/>
  <c r="X235" i="2"/>
  <c r="X220" i="2"/>
  <c r="X195" i="2"/>
  <c r="Y112" i="2"/>
  <c r="Y121" i="2" s="1"/>
  <c r="Y103" i="2"/>
  <c r="U13" i="17056"/>
  <c r="T14" i="17056"/>
  <c r="T28" i="17056" s="1"/>
  <c r="T39" i="17056" s="1"/>
  <c r="T67" i="17056" s="1"/>
  <c r="T80" i="17056" s="1"/>
  <c r="T91" i="17056" s="1"/>
  <c r="Q127" i="17028"/>
  <c r="Q138" i="17028" s="1"/>
  <c r="Q140" i="17028" s="1"/>
  <c r="B167" i="17028" s="1"/>
  <c r="E167" i="17028" s="1"/>
  <c r="R115" i="17028"/>
  <c r="Q117" i="17028"/>
  <c r="D167" i="17028" s="1"/>
  <c r="W180" i="2"/>
  <c r="W182" i="2" s="1"/>
  <c r="W205" i="2" s="1"/>
  <c r="W194" i="2"/>
  <c r="Z39" i="2"/>
  <c r="Z60" i="2" s="1"/>
  <c r="Z34" i="2"/>
  <c r="Z35" i="2" s="1"/>
  <c r="Z95" i="2"/>
  <c r="Z96" i="2" s="1"/>
  <c r="Z124" i="2" s="1"/>
  <c r="AA38" i="2"/>
  <c r="Z36" i="2"/>
  <c r="Z97" i="2" s="1"/>
  <c r="Z59" i="2"/>
  <c r="AG110" i="17053"/>
  <c r="AF122" i="17053"/>
  <c r="AF133" i="17053" s="1"/>
  <c r="O121" i="17059"/>
  <c r="O132" i="17059" s="1"/>
  <c r="O140" i="17059" s="1"/>
  <c r="B165" i="17059" s="1"/>
  <c r="E165" i="17059" s="1"/>
  <c r="T131" i="17055"/>
  <c r="M170" i="17055" s="1"/>
  <c r="A170" i="17055"/>
  <c r="X81" i="2"/>
  <c r="Y66" i="2"/>
  <c r="Y167" i="2"/>
  <c r="Y155" i="2"/>
  <c r="Y102" i="2"/>
  <c r="S111" i="17028"/>
  <c r="S83" i="17028"/>
  <c r="S89" i="17028" s="1"/>
  <c r="S37" i="17028"/>
  <c r="N125" i="17058"/>
  <c r="N136" i="17058" s="1"/>
  <c r="N140" i="17058" s="1"/>
  <c r="B164" i="17058" s="1"/>
  <c r="C164" i="17058" s="1"/>
  <c r="T93" i="17049"/>
  <c r="U41" i="17049"/>
  <c r="O117" i="17059"/>
  <c r="D165" i="17059" s="1"/>
  <c r="P121" i="17059"/>
  <c r="P132" i="17059" s="1"/>
  <c r="P140" i="17059" s="1"/>
  <c r="B166" i="17059" s="1"/>
  <c r="Q109" i="17059"/>
  <c r="Q117" i="17059" s="1"/>
  <c r="L161" i="17055"/>
  <c r="L162" i="17055" s="1"/>
  <c r="V105" i="17048"/>
  <c r="R40" i="17049"/>
  <c r="U109" i="17048"/>
  <c r="Q92" i="17049"/>
  <c r="Q100" i="17049" s="1"/>
  <c r="F167" i="17049" s="1"/>
  <c r="Q48" i="17049"/>
  <c r="L161" i="17058"/>
  <c r="R113" i="17055"/>
  <c r="R125" i="17055" s="1"/>
  <c r="R136" i="17055" s="1"/>
  <c r="N117" i="17058"/>
  <c r="D164" i="17058" s="1"/>
  <c r="R35" i="17058"/>
  <c r="R87" i="17058" s="1"/>
  <c r="U88" i="17057"/>
  <c r="L163" i="17059"/>
  <c r="W88" i="17051"/>
  <c r="L164" i="17053"/>
  <c r="G164" i="17055"/>
  <c r="K164" i="17055" s="1"/>
  <c r="Z89" i="2"/>
  <c r="W66" i="17057"/>
  <c r="R93" i="17055"/>
  <c r="S41" i="17055"/>
  <c r="V88" i="17054"/>
  <c r="G166" i="17049"/>
  <c r="K166" i="17049" s="1"/>
  <c r="X76" i="17054"/>
  <c r="T140" i="17050"/>
  <c r="Y71" i="17051"/>
  <c r="L164" i="17050"/>
  <c r="L162" i="17056"/>
  <c r="T117" i="17050"/>
  <c r="X81" i="17051"/>
  <c r="W90" i="17051"/>
  <c r="R89" i="17056"/>
  <c r="R115" i="17055"/>
  <c r="R127" i="17055" s="1"/>
  <c r="R138" i="17055" s="1"/>
  <c r="W127" i="17051"/>
  <c r="S113" i="17056"/>
  <c r="S125" i="17056" s="1"/>
  <c r="S136" i="17056" s="1"/>
  <c r="R93" i="17052"/>
  <c r="S41" i="17052"/>
  <c r="U113" i="17050"/>
  <c r="U125" i="17050" s="1"/>
  <c r="U136" i="17050" s="1"/>
  <c r="Q115" i="17058"/>
  <c r="Q127" i="17058" s="1"/>
  <c r="Q138" i="17058" s="1"/>
  <c r="R93" i="17056"/>
  <c r="S41" i="17056"/>
  <c r="T33" i="17056"/>
  <c r="S33" i="17058"/>
  <c r="C165" i="17059"/>
  <c r="U83" i="17052"/>
  <c r="U33" i="17053"/>
  <c r="T33" i="17055"/>
  <c r="S33" i="17059"/>
  <c r="T31" i="17055"/>
  <c r="X166" i="17051"/>
  <c r="X235" i="17051"/>
  <c r="X154" i="17051"/>
  <c r="X195" i="17051"/>
  <c r="X220" i="17051"/>
  <c r="X204" i="17051"/>
  <c r="X178" i="17051"/>
  <c r="W226" i="17048"/>
  <c r="T43" i="17049" s="1"/>
  <c r="T95" i="17049" s="1"/>
  <c r="T43" i="17050"/>
  <c r="T95" i="17050" s="1"/>
  <c r="X221" i="17048"/>
  <c r="AA63" i="17048"/>
  <c r="AA83" i="17048"/>
  <c r="AA73" i="17048"/>
  <c r="AA78" i="17048"/>
  <c r="AA68" i="17048"/>
  <c r="X112" i="17053"/>
  <c r="W124" i="17053"/>
  <c r="W135" i="17053" s="1"/>
  <c r="U14" i="17028"/>
  <c r="U28" i="17028" s="1"/>
  <c r="U39" i="17028" s="1"/>
  <c r="U67" i="17028" s="1"/>
  <c r="U80" i="17028" s="1"/>
  <c r="U91" i="17028" s="1"/>
  <c r="U27" i="17028"/>
  <c r="U65" i="17028"/>
  <c r="V13" i="17028"/>
  <c r="U38" i="17028"/>
  <c r="U106" i="17028"/>
  <c r="S109" i="17054"/>
  <c r="P40" i="17056"/>
  <c r="T104" i="17054"/>
  <c r="V122" i="17057"/>
  <c r="V124" i="17057"/>
  <c r="V123" i="17057"/>
  <c r="V125" i="17057"/>
  <c r="V126" i="17057"/>
  <c r="R85" i="17058"/>
  <c r="R117" i="17030"/>
  <c r="D168" i="17030" s="1"/>
  <c r="R121" i="17030"/>
  <c r="R132" i="17030" s="1"/>
  <c r="R140" i="17030" s="1"/>
  <c r="B168" i="17030" s="1"/>
  <c r="S109" i="17030"/>
  <c r="X13" i="17030"/>
  <c r="W14" i="17030"/>
  <c r="W28" i="17030" s="1"/>
  <c r="W39" i="17030" s="1"/>
  <c r="W67" i="17030" s="1"/>
  <c r="W80" i="17030" s="1"/>
  <c r="W91" i="17030" s="1"/>
  <c r="N92" i="17058"/>
  <c r="N100" i="17058" s="1"/>
  <c r="F164" i="17058" s="1"/>
  <c r="N48" i="17058"/>
  <c r="C165" i="17052"/>
  <c r="E165" i="17052"/>
  <c r="O48" i="17055"/>
  <c r="O92" i="17055"/>
  <c r="O100" i="17055" s="1"/>
  <c r="F165" i="17055" s="1"/>
  <c r="W61" i="17051"/>
  <c r="V87" i="17051"/>
  <c r="O40" i="17059"/>
  <c r="R109" i="17057"/>
  <c r="S104" i="17057"/>
  <c r="S31" i="17058"/>
  <c r="X74" i="17051"/>
  <c r="V85" i="17050"/>
  <c r="AB112" i="17056"/>
  <c r="AA124" i="17056"/>
  <c r="AA135" i="17056" s="1"/>
  <c r="O43" i="17059"/>
  <c r="O95" i="17059" s="1"/>
  <c r="R226" i="17057"/>
  <c r="O43" i="17058" s="1"/>
  <c r="O95" i="17058" s="1"/>
  <c r="S221" i="17057"/>
  <c r="I64" i="17062"/>
  <c r="K165" i="17028"/>
  <c r="L165" i="17028" s="1"/>
  <c r="P18" i="17062" s="1"/>
  <c r="S121" i="17053"/>
  <c r="S132" i="17053" s="1"/>
  <c r="G166" i="17030"/>
  <c r="K166" i="17030" s="1"/>
  <c r="L166" i="17030" s="1"/>
  <c r="V197" i="17051"/>
  <c r="V203" i="17051"/>
  <c r="V219" i="17051" s="1"/>
  <c r="V234" i="17051" s="1"/>
  <c r="R40" i="17028"/>
  <c r="V105" i="2"/>
  <c r="C167" i="17030"/>
  <c r="E167" i="17030"/>
  <c r="X71" i="17054"/>
  <c r="D166" i="17059"/>
  <c r="U14" i="17049"/>
  <c r="U28" i="17049" s="1"/>
  <c r="U39" i="17049" s="1"/>
  <c r="U67" i="17049" s="1"/>
  <c r="U80" i="17049" s="1"/>
  <c r="U91" i="17049" s="1"/>
  <c r="U65" i="17049"/>
  <c r="U27" i="17049"/>
  <c r="U38" i="17049"/>
  <c r="V13" i="17049"/>
  <c r="U106" i="17049"/>
  <c r="Q40" i="17052"/>
  <c r="U105" i="17051"/>
  <c r="W46" i="17057"/>
  <c r="W72" i="17057" s="1"/>
  <c r="W74" i="17057" s="1"/>
  <c r="W48" i="17057"/>
  <c r="W77" i="17057" s="1"/>
  <c r="W79" i="17057" s="1"/>
  <c r="T33" i="17059" s="1"/>
  <c r="W50" i="17057"/>
  <c r="W42" i="17057"/>
  <c r="W62" i="17057" s="1"/>
  <c r="W44" i="17057"/>
  <c r="W67" i="17057" s="1"/>
  <c r="X39" i="17057"/>
  <c r="X60" i="17057" s="1"/>
  <c r="Y38" i="17057"/>
  <c r="X95" i="17057"/>
  <c r="X96" i="17057" s="1"/>
  <c r="X36" i="17057"/>
  <c r="X59" i="17057"/>
  <c r="X34" i="17057"/>
  <c r="X35" i="17057" s="1"/>
  <c r="S108" i="17050"/>
  <c r="S120" i="17050"/>
  <c r="G164" i="17052"/>
  <c r="A169" i="17052"/>
  <c r="S131" i="17052"/>
  <c r="M169" i="17052" s="1"/>
  <c r="Q40" i="17053"/>
  <c r="T109" i="17051"/>
  <c r="U104" i="17051"/>
  <c r="Y112" i="17059"/>
  <c r="X124" i="17059"/>
  <c r="X135" i="17059" s="1"/>
  <c r="R117" i="17053"/>
  <c r="R121" i="17053"/>
  <c r="R132" i="17053" s="1"/>
  <c r="R140" i="17053" s="1"/>
  <c r="V168" i="17057"/>
  <c r="V170" i="17057" s="1"/>
  <c r="V196" i="17057" s="1"/>
  <c r="V179" i="17057"/>
  <c r="W89" i="17054"/>
  <c r="G67" i="17062"/>
  <c r="R113" i="17059"/>
  <c r="R125" i="17059" s="1"/>
  <c r="R136" i="17059" s="1"/>
  <c r="T85" i="17053"/>
  <c r="T89" i="17053" s="1"/>
  <c r="W81" i="17054"/>
  <c r="S40" i="17030"/>
  <c r="W104" i="2"/>
  <c r="S14" i="17059"/>
  <c r="S28" i="17059" s="1"/>
  <c r="S39" i="17059" s="1"/>
  <c r="S67" i="17059" s="1"/>
  <c r="S80" i="17059" s="1"/>
  <c r="S91" i="17059" s="1"/>
  <c r="T13" i="17059"/>
  <c r="T40" i="17050"/>
  <c r="X104" i="17048"/>
  <c r="AC112" i="17050"/>
  <c r="AB124" i="17050"/>
  <c r="AB135" i="17050" s="1"/>
  <c r="E166" i="17050"/>
  <c r="C166" i="17050"/>
  <c r="S87" i="17052"/>
  <c r="S89" i="17052" s="1"/>
  <c r="S115" i="17052"/>
  <c r="S127" i="17052" s="1"/>
  <c r="S138" i="17052" s="1"/>
  <c r="T226" i="17051"/>
  <c r="Q43" i="17052" s="1"/>
  <c r="Q95" i="17052" s="1"/>
  <c r="Q43" i="17053"/>
  <c r="Q95" i="17053" s="1"/>
  <c r="U221" i="17051"/>
  <c r="Z110" i="17050"/>
  <c r="Y122" i="17050"/>
  <c r="Y133" i="17050" s="1"/>
  <c r="U87" i="17054"/>
  <c r="V61" i="17054"/>
  <c r="U127" i="17057"/>
  <c r="O125" i="17058"/>
  <c r="O136" i="17058" s="1"/>
  <c r="O140" i="17058" s="1"/>
  <c r="B165" i="17058" s="1"/>
  <c r="P113" i="17058"/>
  <c r="P117" i="17058" s="1"/>
  <c r="D166" i="17058" s="1"/>
  <c r="W87" i="2"/>
  <c r="X61" i="2"/>
  <c r="U29" i="17053"/>
  <c r="S89" i="17053"/>
  <c r="G163" i="17056"/>
  <c r="K163" i="17056" s="1"/>
  <c r="T108" i="17052"/>
  <c r="T120" i="17052"/>
  <c r="U65" i="17052"/>
  <c r="U38" i="17052"/>
  <c r="U14" i="17052"/>
  <c r="U28" i="17052" s="1"/>
  <c r="U39" i="17052" s="1"/>
  <c r="U67" i="17052" s="1"/>
  <c r="U80" i="17052" s="1"/>
  <c r="U91" i="17052" s="1"/>
  <c r="U27" i="17052"/>
  <c r="V13" i="17052"/>
  <c r="U106" i="17052"/>
  <c r="Y66" i="17051"/>
  <c r="Q48" i="17028"/>
  <c r="Q92" i="17028"/>
  <c r="Q100" i="17028" s="1"/>
  <c r="F167" i="17028" s="1"/>
  <c r="O92" i="17056"/>
  <c r="O100" i="17056" s="1"/>
  <c r="F165" i="17056" s="1"/>
  <c r="O48" i="17056"/>
  <c r="X66" i="17054"/>
  <c r="Y108" i="17051"/>
  <c r="Y225" i="17051"/>
  <c r="Y106" i="17051"/>
  <c r="Y223" i="17051"/>
  <c r="Y97" i="17051"/>
  <c r="Y224" i="17051"/>
  <c r="Y222" i="17051"/>
  <c r="Y107" i="17051"/>
  <c r="Y103" i="17051"/>
  <c r="Y112" i="17051"/>
  <c r="Y121" i="17051" s="1"/>
  <c r="X50" i="17054"/>
  <c r="X42" i="17054"/>
  <c r="X62" i="17054" s="1"/>
  <c r="X48" i="17054"/>
  <c r="X77" i="17054" s="1"/>
  <c r="X79" i="17054" s="1"/>
  <c r="X46" i="17054"/>
  <c r="X72" i="17054" s="1"/>
  <c r="X74" i="17054" s="1"/>
  <c r="X44" i="17054"/>
  <c r="X67" i="17054" s="1"/>
  <c r="X69" i="17054" s="1"/>
  <c r="Y59" i="17054"/>
  <c r="Z38" i="17054"/>
  <c r="Y34" i="17054"/>
  <c r="Y35" i="17054" s="1"/>
  <c r="Y36" i="17054"/>
  <c r="Y39" i="17054"/>
  <c r="Y60" i="17054" s="1"/>
  <c r="Y95" i="17054"/>
  <c r="Y96" i="17054" s="1"/>
  <c r="U13" i="17058"/>
  <c r="T106" i="17058"/>
  <c r="T27" i="17058"/>
  <c r="T14" i="17058"/>
  <c r="T28" i="17058" s="1"/>
  <c r="T39" i="17058" s="1"/>
  <c r="T67" i="17058" s="1"/>
  <c r="T80" i="17058" s="1"/>
  <c r="T91" i="17058" s="1"/>
  <c r="T65" i="17058"/>
  <c r="T38" i="17058"/>
  <c r="P48" i="17052"/>
  <c r="P92" i="17052"/>
  <c r="P100" i="17052" s="1"/>
  <c r="F166" i="17052" s="1"/>
  <c r="S93" i="17053"/>
  <c r="T41" i="17053"/>
  <c r="L162" i="17052"/>
  <c r="W108" i="17057"/>
  <c r="W107" i="17057"/>
  <c r="W106" i="17057"/>
  <c r="W222" i="17057"/>
  <c r="W224" i="17057"/>
  <c r="W223" i="17057"/>
  <c r="W225" i="17057"/>
  <c r="W97" i="17057"/>
  <c r="W103" i="17057"/>
  <c r="W112" i="17057"/>
  <c r="W121" i="17057" s="1"/>
  <c r="X82" i="17051"/>
  <c r="X84" i="17051" s="1"/>
  <c r="U35" i="17052" s="1"/>
  <c r="X52" i="17051"/>
  <c r="W124" i="17054"/>
  <c r="W123" i="17054"/>
  <c r="W122" i="17054"/>
  <c r="W125" i="17054"/>
  <c r="W126" i="17054"/>
  <c r="T206" i="17054"/>
  <c r="T207" i="17054" s="1"/>
  <c r="Q42" i="17056" s="1"/>
  <c r="Q94" i="17056" s="1"/>
  <c r="T198" i="17054"/>
  <c r="Q42" i="17055" s="1"/>
  <c r="Q94" i="17055" s="1"/>
  <c r="X111" i="17030"/>
  <c r="W123" i="17030"/>
  <c r="W134" i="17030" s="1"/>
  <c r="Q93" i="17058"/>
  <c r="R41" i="17058"/>
  <c r="G165" i="17053"/>
  <c r="K165" i="17053" s="1"/>
  <c r="S125" i="17028"/>
  <c r="S136" i="17028" s="1"/>
  <c r="T113" i="17028"/>
  <c r="T14" i="17050"/>
  <c r="T28" i="17050" s="1"/>
  <c r="T39" i="17050" s="1"/>
  <c r="T67" i="17050" s="1"/>
  <c r="T80" i="17050" s="1"/>
  <c r="T91" i="17050" s="1"/>
  <c r="U13" i="17050"/>
  <c r="S108" i="17053"/>
  <c r="S120" i="17053"/>
  <c r="V226" i="2"/>
  <c r="S43" i="17028" s="1"/>
  <c r="S95" i="17028" s="1"/>
  <c r="S43" i="17030"/>
  <c r="S95" i="17030" s="1"/>
  <c r="W221" i="2"/>
  <c r="K163" i="17052"/>
  <c r="U81" i="17030"/>
  <c r="W71" i="17057"/>
  <c r="Y76" i="17051"/>
  <c r="V127" i="17054"/>
  <c r="W179" i="17054"/>
  <c r="W168" i="17054"/>
  <c r="W170" i="17054" s="1"/>
  <c r="W196" i="17054" s="1"/>
  <c r="O117" i="17056"/>
  <c r="D165" i="17056" s="1"/>
  <c r="O121" i="17056"/>
  <c r="O132" i="17056" s="1"/>
  <c r="O140" i="17056" s="1"/>
  <c r="B165" i="17056" s="1"/>
  <c r="P109" i="17056"/>
  <c r="N48" i="17059"/>
  <c r="N92" i="17059"/>
  <c r="N100" i="17059" s="1"/>
  <c r="F164" i="17059" s="1"/>
  <c r="G164" i="17059" s="1"/>
  <c r="K164" i="17059" s="1"/>
  <c r="T109" i="17053"/>
  <c r="S85" i="17055"/>
  <c r="X89" i="17051"/>
  <c r="U180" i="17057"/>
  <c r="U182" i="17057" s="1"/>
  <c r="U205" i="17057" s="1"/>
  <c r="U194" i="17057"/>
  <c r="V90" i="17054"/>
  <c r="S29" i="17056"/>
  <c r="S92" i="17050"/>
  <c r="S131" i="17049"/>
  <c r="M169" i="17049" s="1"/>
  <c r="A169" i="17049"/>
  <c r="AB110" i="17059"/>
  <c r="AA122" i="17059"/>
  <c r="AA133" i="17059" s="1"/>
  <c r="A169" i="17028"/>
  <c r="S131" i="17028"/>
  <c r="M169" i="17028" s="1"/>
  <c r="AA83" i="2"/>
  <c r="AA73" i="2"/>
  <c r="AA78" i="2"/>
  <c r="AA63" i="2"/>
  <c r="AA68" i="2"/>
  <c r="Q125" i="17052"/>
  <c r="Q136" i="17052" s="1"/>
  <c r="R113" i="17052"/>
  <c r="V180" i="17054"/>
  <c r="V182" i="17054" s="1"/>
  <c r="V205" i="17054" s="1"/>
  <c r="V194" i="17054"/>
  <c r="A171" i="17030"/>
  <c r="U131" i="17030"/>
  <c r="M171" i="17030" s="1"/>
  <c r="Y44" i="17051"/>
  <c r="Y67" i="17051" s="1"/>
  <c r="Y69" i="17051" s="1"/>
  <c r="Y48" i="17051"/>
  <c r="Y77" i="17051" s="1"/>
  <c r="Y79" i="17051" s="1"/>
  <c r="V33" i="17053" s="1"/>
  <c r="Y50" i="17051"/>
  <c r="Y46" i="17051"/>
  <c r="Y72" i="17051" s="1"/>
  <c r="Y74" i="17051" s="1"/>
  <c r="Y42" i="17051"/>
  <c r="Y62" i="17051" s="1"/>
  <c r="Y64" i="17051" s="1"/>
  <c r="S108" i="17058"/>
  <c r="S120" i="17058"/>
  <c r="P123" i="17058"/>
  <c r="P134" i="17058" s="1"/>
  <c r="R131" i="17058"/>
  <c r="M168" i="17058" s="1"/>
  <c r="A168" i="17058"/>
  <c r="K162" i="17058"/>
  <c r="E166" i="17053"/>
  <c r="C166" i="17053"/>
  <c r="T203" i="17057"/>
  <c r="T219" i="17057" s="1"/>
  <c r="T234" i="17057" s="1"/>
  <c r="T197" i="17057"/>
  <c r="S206" i="17057"/>
  <c r="S207" i="17057" s="1"/>
  <c r="P42" i="17059" s="1"/>
  <c r="P94" i="17059" s="1"/>
  <c r="S198" i="17057"/>
  <c r="P42" i="17058" s="1"/>
  <c r="P94" i="17058" s="1"/>
  <c r="V89" i="17057"/>
  <c r="E165" i="17055"/>
  <c r="C165" i="17055"/>
  <c r="X168" i="17051"/>
  <c r="X170" i="17051" s="1"/>
  <c r="X196" i="17051" s="1"/>
  <c r="X179" i="17051"/>
  <c r="R108" i="17059"/>
  <c r="R120" i="17059"/>
  <c r="U61" i="17057"/>
  <c r="T87" i="17057"/>
  <c r="D167" i="17050"/>
  <c r="B167" i="17050"/>
  <c r="A168" i="17053"/>
  <c r="R131" i="17053"/>
  <c r="M168" i="17053" s="1"/>
  <c r="W194" i="17051"/>
  <c r="W180" i="17051"/>
  <c r="W182" i="17051" s="1"/>
  <c r="W205" i="17051" s="1"/>
  <c r="AD110" i="17056"/>
  <c r="AC122" i="17056"/>
  <c r="AC133" i="17056" s="1"/>
  <c r="Y83" i="17051"/>
  <c r="Y73" i="17051"/>
  <c r="Y78" i="17051"/>
  <c r="Y63" i="17051"/>
  <c r="Y167" i="17051"/>
  <c r="Y102" i="17051"/>
  <c r="Y155" i="17051"/>
  <c r="Y68" i="17051"/>
  <c r="X225" i="17054"/>
  <c r="X108" i="17054"/>
  <c r="X106" i="17054"/>
  <c r="X223" i="17054"/>
  <c r="X224" i="17054"/>
  <c r="X222" i="17054"/>
  <c r="X97" i="17054"/>
  <c r="X107" i="17054"/>
  <c r="X103" i="17054"/>
  <c r="X112" i="17054"/>
  <c r="X121" i="17054" s="1"/>
  <c r="A167" i="17059"/>
  <c r="Q131" i="17059"/>
  <c r="M167" i="17059" s="1"/>
  <c r="T87" i="17052"/>
  <c r="Q93" i="17059"/>
  <c r="R41" i="17059"/>
  <c r="AI110" i="17030"/>
  <c r="AH122" i="17030"/>
  <c r="AH133" i="17030" s="1"/>
  <c r="V52" i="17057"/>
  <c r="V82" i="17057"/>
  <c r="V84" i="17057" s="1"/>
  <c r="W76" i="17057"/>
  <c r="V166" i="17057"/>
  <c r="V220" i="17057"/>
  <c r="V235" i="17057"/>
  <c r="V195" i="17057"/>
  <c r="V154" i="17057"/>
  <c r="V204" i="17057"/>
  <c r="V178" i="17057"/>
  <c r="Q111" i="17058"/>
  <c r="R111" i="17058" s="1"/>
  <c r="G166" i="17028"/>
  <c r="G163" i="17058"/>
  <c r="R123" i="17049"/>
  <c r="R134" i="17049" s="1"/>
  <c r="S111" i="17049"/>
  <c r="T93" i="17030"/>
  <c r="U41" i="17030"/>
  <c r="S83" i="17055"/>
  <c r="W52" i="17054"/>
  <c r="W82" i="17054"/>
  <c r="W84" i="17054" s="1"/>
  <c r="T35" i="17055" s="1"/>
  <c r="AA111" i="17059"/>
  <c r="Z123" i="17059"/>
  <c r="Z134" i="17059" s="1"/>
  <c r="R92" i="17030"/>
  <c r="P43" i="17056"/>
  <c r="P95" i="17056" s="1"/>
  <c r="S226" i="17054"/>
  <c r="P43" i="17055" s="1"/>
  <c r="P95" i="17055" s="1"/>
  <c r="T221" i="17054"/>
  <c r="K163" i="17055"/>
  <c r="Z89" i="17048"/>
  <c r="AA225" i="17048"/>
  <c r="AA107" i="17048"/>
  <c r="AA108" i="17048"/>
  <c r="AA106" i="17048"/>
  <c r="AA224" i="17048"/>
  <c r="AA222" i="17048"/>
  <c r="AA223" i="17048"/>
  <c r="AA108" i="2"/>
  <c r="AA106" i="2"/>
  <c r="AA107" i="2"/>
  <c r="AA222" i="2"/>
  <c r="AA223" i="2"/>
  <c r="AA224" i="2"/>
  <c r="AA225" i="2"/>
  <c r="R89" i="17055"/>
  <c r="T108" i="17028"/>
  <c r="T120" i="17028"/>
  <c r="U206" i="17051"/>
  <c r="U207" i="17051" s="1"/>
  <c r="R42" i="17053" s="1"/>
  <c r="R94" i="17053" s="1"/>
  <c r="U198" i="17051"/>
  <c r="R42" i="17052" s="1"/>
  <c r="R94" i="17052" s="1"/>
  <c r="AA38" i="17051"/>
  <c r="Z34" i="17051"/>
  <c r="Z35" i="17051" s="1"/>
  <c r="Z36" i="17051"/>
  <c r="Z95" i="17051"/>
  <c r="Z96" i="17051" s="1"/>
  <c r="Z59" i="17051"/>
  <c r="Z39" i="17051"/>
  <c r="Z60" i="17051" s="1"/>
  <c r="X123" i="17051"/>
  <c r="X125" i="17051"/>
  <c r="X126" i="17051"/>
  <c r="X122" i="17051"/>
  <c r="X124" i="17051"/>
  <c r="X68" i="17054"/>
  <c r="X73" i="17054"/>
  <c r="X83" i="17054"/>
  <c r="X102" i="17054"/>
  <c r="X155" i="17054"/>
  <c r="X167" i="17054"/>
  <c r="X78" i="17054"/>
  <c r="X63" i="17054"/>
  <c r="T120" i="17049"/>
  <c r="T108" i="17049"/>
  <c r="V108" i="17030"/>
  <c r="V120" i="17030"/>
  <c r="O40" i="17058"/>
  <c r="S105" i="17057"/>
  <c r="W68" i="17057"/>
  <c r="W78" i="17057"/>
  <c r="W167" i="17057"/>
  <c r="W63" i="17057"/>
  <c r="W155" i="17057"/>
  <c r="W102" i="17057"/>
  <c r="W83" i="17057"/>
  <c r="W73" i="17057"/>
  <c r="G165" i="17050"/>
  <c r="K165" i="17050" s="1"/>
  <c r="N171" i="17028"/>
  <c r="O23" i="17062"/>
  <c r="H69" i="17062"/>
  <c r="T14" i="17053"/>
  <c r="T28" i="17053" s="1"/>
  <c r="T39" i="17053" s="1"/>
  <c r="T67" i="17053" s="1"/>
  <c r="T80" i="17053" s="1"/>
  <c r="T91" i="17053" s="1"/>
  <c r="U13" i="17053"/>
  <c r="Q89" i="17058"/>
  <c r="P48" i="17053"/>
  <c r="P92" i="17053"/>
  <c r="P100" i="17053" s="1"/>
  <c r="F166" i="17053" s="1"/>
  <c r="W195" i="17054"/>
  <c r="W178" i="17054"/>
  <c r="W166" i="17054"/>
  <c r="W204" i="17054"/>
  <c r="W154" i="17054"/>
  <c r="W235" i="17054"/>
  <c r="W220" i="17054"/>
  <c r="V81" i="17057"/>
  <c r="A168" i="17050"/>
  <c r="R131" i="17050"/>
  <c r="M168" i="17050" s="1"/>
  <c r="P117" i="17052"/>
  <c r="D166" i="17052" s="1"/>
  <c r="P123" i="17052"/>
  <c r="P134" i="17052" s="1"/>
  <c r="P140" i="17052" s="1"/>
  <c r="B166" i="17052" s="1"/>
  <c r="Q111" i="17052"/>
  <c r="B167" i="17053"/>
  <c r="D167" i="17053"/>
  <c r="P40" i="17055"/>
  <c r="T105" i="17054"/>
  <c r="V64" i="17057"/>
  <c r="AA111" i="17053"/>
  <c r="Z123" i="17053"/>
  <c r="Z134" i="17053" s="1"/>
  <c r="W64" i="17054"/>
  <c r="S35" i="17055"/>
  <c r="S37" i="17055" s="1"/>
  <c r="U197" i="17054"/>
  <c r="U203" i="17054"/>
  <c r="U219" i="17054" s="1"/>
  <c r="U234" i="17054" s="1"/>
  <c r="E164" i="17056"/>
  <c r="C164" i="17056"/>
  <c r="T93" i="17028"/>
  <c r="U41" i="17028"/>
  <c r="P117" i="17055"/>
  <c r="D166" i="17055" s="1"/>
  <c r="P123" i="17055"/>
  <c r="P134" i="17055" s="1"/>
  <c r="P140" i="17055" s="1"/>
  <c r="B166" i="17055" s="1"/>
  <c r="Q111" i="17055"/>
  <c r="O117" i="17058"/>
  <c r="D165" i="17058" s="1"/>
  <c r="T83" i="17052"/>
  <c r="T37" i="17052"/>
  <c r="R83" i="17058"/>
  <c r="R37" i="17059"/>
  <c r="R81" i="17059"/>
  <c r="R89" i="17059" s="1"/>
  <c r="AC116" i="17055" l="1"/>
  <c r="AB128" i="17055"/>
  <c r="AB139" i="17055" s="1"/>
  <c r="Y114" i="17058"/>
  <c r="X126" i="17058"/>
  <c r="X137" i="17058" s="1"/>
  <c r="AB109" i="17052"/>
  <c r="AA121" i="17052"/>
  <c r="AA132" i="17052" s="1"/>
  <c r="AC114" i="17052"/>
  <c r="AB126" i="17052"/>
  <c r="AB137" i="17052" s="1"/>
  <c r="Y110" i="17055"/>
  <c r="X122" i="17055"/>
  <c r="X133" i="17055" s="1"/>
  <c r="AA115" i="17056"/>
  <c r="Z127" i="17056"/>
  <c r="Z138" i="17056" s="1"/>
  <c r="Z66" i="2"/>
  <c r="Z122" i="2"/>
  <c r="Z110" i="17058"/>
  <c r="Y122" i="17058"/>
  <c r="Y133" i="17058" s="1"/>
  <c r="Y109" i="17058"/>
  <c r="X121" i="17058"/>
  <c r="X132" i="17058" s="1"/>
  <c r="AC110" i="17049"/>
  <c r="AB122" i="17049"/>
  <c r="AB133" i="17049" s="1"/>
  <c r="Z71" i="2"/>
  <c r="AB112" i="17058"/>
  <c r="AA124" i="17058"/>
  <c r="AA135" i="17058" s="1"/>
  <c r="AB114" i="17059"/>
  <c r="AA126" i="17059"/>
  <c r="AA137" i="17059" s="1"/>
  <c r="Z66" i="17048"/>
  <c r="Y127" i="2"/>
  <c r="Y115" i="17059"/>
  <c r="X127" i="17059"/>
  <c r="X138" i="17059" s="1"/>
  <c r="AB109" i="17049"/>
  <c r="AA121" i="17049"/>
  <c r="AA132" i="17049" s="1"/>
  <c r="AE114" i="17028"/>
  <c r="AD126" i="17028"/>
  <c r="AD137" i="17028" s="1"/>
  <c r="AC109" i="17028"/>
  <c r="AB121" i="17028"/>
  <c r="AB132" i="17028" s="1"/>
  <c r="Y116" i="17053"/>
  <c r="X128" i="17053"/>
  <c r="X139" i="17053" s="1"/>
  <c r="AA115" i="17053"/>
  <c r="Z127" i="17053"/>
  <c r="Z138" i="17053" s="1"/>
  <c r="S140" i="17053"/>
  <c r="R100" i="17030"/>
  <c r="F168" i="17030" s="1"/>
  <c r="T113" i="17053"/>
  <c r="T125" i="17053" s="1"/>
  <c r="T136" i="17053" s="1"/>
  <c r="S117" i="17053"/>
  <c r="V37" i="17050"/>
  <c r="R109" i="17059"/>
  <c r="E164" i="17058"/>
  <c r="G164" i="17058" s="1"/>
  <c r="R48" i="17030"/>
  <c r="Z125" i="17048"/>
  <c r="T93" i="17050"/>
  <c r="U41" i="17050"/>
  <c r="Z126" i="17048"/>
  <c r="Z123" i="17048"/>
  <c r="G165" i="17049"/>
  <c r="K165" i="17049" s="1"/>
  <c r="L165" i="17049" s="1"/>
  <c r="L166" i="17049" s="1"/>
  <c r="C167" i="17049"/>
  <c r="E167" i="17049"/>
  <c r="AA76" i="17048"/>
  <c r="R94" i="17050"/>
  <c r="R100" i="17050" s="1"/>
  <c r="F168" i="17050" s="1"/>
  <c r="R48" i="17050"/>
  <c r="R127" i="17049"/>
  <c r="R138" i="17049" s="1"/>
  <c r="R140" i="17049" s="1"/>
  <c r="B168" i="17049" s="1"/>
  <c r="C168" i="17049" s="1"/>
  <c r="S115" i="17049"/>
  <c r="S117" i="17049" s="1"/>
  <c r="D169" i="17049" s="1"/>
  <c r="Z44" i="17048"/>
  <c r="Z67" i="17048" s="1"/>
  <c r="Z48" i="17048"/>
  <c r="Z77" i="17048" s="1"/>
  <c r="Z79" i="17048" s="1"/>
  <c r="W33" i="17050" s="1"/>
  <c r="W85" i="17050" s="1"/>
  <c r="Z42" i="17048"/>
  <c r="Z62" i="17048" s="1"/>
  <c r="Z64" i="17048" s="1"/>
  <c r="Z50" i="17048"/>
  <c r="Z46" i="17048"/>
  <c r="Z72" i="17048" s="1"/>
  <c r="Z74" i="17048" s="1"/>
  <c r="W33" i="17049" s="1"/>
  <c r="J63" i="17062"/>
  <c r="Y179" i="17048"/>
  <c r="Y168" i="17048"/>
  <c r="Y170" i="17048" s="1"/>
  <c r="Y196" i="17048" s="1"/>
  <c r="W87" i="17048"/>
  <c r="X81" i="17048"/>
  <c r="Z112" i="17048"/>
  <c r="Z121" i="17048" s="1"/>
  <c r="Z103" i="17048"/>
  <c r="AA59" i="17048"/>
  <c r="AB38" i="17048"/>
  <c r="AA39" i="17048"/>
  <c r="AA60" i="17048" s="1"/>
  <c r="AA34" i="17048"/>
  <c r="AA35" i="17048" s="1"/>
  <c r="AA95" i="17048"/>
  <c r="AA96" i="17048" s="1"/>
  <c r="AA36" i="17048"/>
  <c r="AA97" i="17048" s="1"/>
  <c r="C167" i="17028"/>
  <c r="G167" i="17028" s="1"/>
  <c r="K167" i="17028" s="1"/>
  <c r="V81" i="17050"/>
  <c r="V89" i="17050" s="1"/>
  <c r="U140" i="17050"/>
  <c r="Z123" i="2"/>
  <c r="W197" i="17048"/>
  <c r="W203" i="17048"/>
  <c r="W219" i="17048" s="1"/>
  <c r="W234" i="17048" s="1"/>
  <c r="X194" i="17048"/>
  <c r="X180" i="17048"/>
  <c r="X182" i="17048" s="1"/>
  <c r="X205" i="17048" s="1"/>
  <c r="V206" i="17048"/>
  <c r="V207" i="17048" s="1"/>
  <c r="S42" i="17050" s="1"/>
  <c r="V198" i="17048"/>
  <c r="S42" i="17049" s="1"/>
  <c r="S94" i="17049" s="1"/>
  <c r="Y195" i="17048"/>
  <c r="Y204" i="17048"/>
  <c r="Y220" i="17048"/>
  <c r="Y166" i="17048"/>
  <c r="Y235" i="17048"/>
  <c r="Y154" i="17048"/>
  <c r="Y178" i="17048"/>
  <c r="Z155" i="17048"/>
  <c r="Z102" i="17048"/>
  <c r="Z167" i="17048"/>
  <c r="X84" i="17048"/>
  <c r="X88" i="17048"/>
  <c r="T85" i="17049"/>
  <c r="T89" i="17049" s="1"/>
  <c r="T37" i="17049"/>
  <c r="T113" i="17049"/>
  <c r="R117" i="17049"/>
  <c r="D168" i="17049" s="1"/>
  <c r="Z126" i="2"/>
  <c r="Z61" i="17048"/>
  <c r="Y88" i="17048"/>
  <c r="Q17" i="17062"/>
  <c r="R17" i="17062" s="1"/>
  <c r="Y52" i="17048"/>
  <c r="Y82" i="17048"/>
  <c r="Y84" i="17048" s="1"/>
  <c r="Z71" i="17048"/>
  <c r="AA71" i="17048" s="1"/>
  <c r="AA36" i="2"/>
  <c r="AA97" i="2" s="1"/>
  <c r="AA34" i="2"/>
  <c r="AA35" i="2" s="1"/>
  <c r="AA59" i="2"/>
  <c r="AA95" i="2"/>
  <c r="AA96" i="2" s="1"/>
  <c r="AB38" i="2"/>
  <c r="AA39" i="2"/>
  <c r="AA60" i="2" s="1"/>
  <c r="R127" i="17028"/>
  <c r="R138" i="17028" s="1"/>
  <c r="R140" i="17028" s="1"/>
  <c r="B168" i="17028" s="1"/>
  <c r="C168" i="17028" s="1"/>
  <c r="R117" i="17028"/>
  <c r="D168" i="17028" s="1"/>
  <c r="S115" i="17028"/>
  <c r="S127" i="17028" s="1"/>
  <c r="S138" i="17028" s="1"/>
  <c r="Y235" i="2"/>
  <c r="Y204" i="2"/>
  <c r="Y166" i="2"/>
  <c r="Y220" i="2"/>
  <c r="Y195" i="2"/>
  <c r="Y154" i="2"/>
  <c r="Y178" i="2"/>
  <c r="U131" i="17055"/>
  <c r="M171" i="17055" s="1"/>
  <c r="A171" i="17055"/>
  <c r="AH110" i="17053"/>
  <c r="AG122" i="17053"/>
  <c r="AG133" i="17053" s="1"/>
  <c r="W197" i="2"/>
  <c r="W203" i="2"/>
  <c r="W219" i="2" s="1"/>
  <c r="W234" i="2" s="1"/>
  <c r="X180" i="2"/>
  <c r="X182" i="2" s="1"/>
  <c r="X205" i="2" s="1"/>
  <c r="X194" i="2"/>
  <c r="V206" i="2"/>
  <c r="V207" i="2" s="1"/>
  <c r="S42" i="17030" s="1"/>
  <c r="S94" i="17030" s="1"/>
  <c r="V198" i="2"/>
  <c r="S42" i="17028" s="1"/>
  <c r="S94" i="17028" s="1"/>
  <c r="V120" i="17055"/>
  <c r="V108" i="17055"/>
  <c r="X13" i="17055"/>
  <c r="W14" i="17055"/>
  <c r="W28" i="17055" s="1"/>
  <c r="W39" i="17055" s="1"/>
  <c r="W67" i="17055" s="1"/>
  <c r="W80" i="17055" s="1"/>
  <c r="W91" i="17055" s="1"/>
  <c r="W65" i="17055"/>
  <c r="W106" i="17055"/>
  <c r="W27" i="17055"/>
  <c r="W38" i="17055"/>
  <c r="T87" i="17028"/>
  <c r="T89" i="17028" s="1"/>
  <c r="T37" i="17028"/>
  <c r="Z125" i="2"/>
  <c r="Y81" i="2"/>
  <c r="Z102" i="2"/>
  <c r="Z155" i="2"/>
  <c r="Z167" i="2"/>
  <c r="Z44" i="2"/>
  <c r="Z67" i="2" s="1"/>
  <c r="Z50" i="2"/>
  <c r="Z42" i="2"/>
  <c r="Z62" i="2" s="1"/>
  <c r="Z64" i="2" s="1"/>
  <c r="W29" i="17030" s="1"/>
  <c r="W81" i="17030" s="1"/>
  <c r="Z46" i="2"/>
  <c r="Z72" i="2" s="1"/>
  <c r="Z48" i="2"/>
  <c r="Z77" i="2" s="1"/>
  <c r="Z79" i="2" s="1"/>
  <c r="W33" i="17030" s="1"/>
  <c r="T120" i="17056"/>
  <c r="T108" i="17056"/>
  <c r="Z76" i="2"/>
  <c r="S131" i="17056"/>
  <c r="M169" i="17056" s="1"/>
  <c r="A169" i="17056"/>
  <c r="S123" i="17028"/>
  <c r="S134" i="17028" s="1"/>
  <c r="T111" i="17028"/>
  <c r="X84" i="2"/>
  <c r="X90" i="2" s="1"/>
  <c r="X88" i="2"/>
  <c r="Y52" i="2"/>
  <c r="Y82" i="2"/>
  <c r="Y84" i="2" s="1"/>
  <c r="Y90" i="2" s="1"/>
  <c r="Q121" i="17059"/>
  <c r="Q132" i="17059" s="1"/>
  <c r="Q140" i="17059" s="1"/>
  <c r="B167" i="17059" s="1"/>
  <c r="Y168" i="2"/>
  <c r="Y170" i="2" s="1"/>
  <c r="Y196" i="2" s="1"/>
  <c r="Y179" i="2"/>
  <c r="Z103" i="2"/>
  <c r="Z112" i="2"/>
  <c r="Z121" i="2" s="1"/>
  <c r="U14" i="17056"/>
  <c r="U28" i="17056" s="1"/>
  <c r="U39" i="17056" s="1"/>
  <c r="U67" i="17056" s="1"/>
  <c r="U80" i="17056" s="1"/>
  <c r="U91" i="17056" s="1"/>
  <c r="V13" i="17056"/>
  <c r="U33" i="17030"/>
  <c r="V33" i="17030"/>
  <c r="U93" i="17049"/>
  <c r="V41" i="17049"/>
  <c r="L163" i="17055"/>
  <c r="L164" i="17055" s="1"/>
  <c r="L164" i="17059"/>
  <c r="R37" i="17058"/>
  <c r="R92" i="17049"/>
  <c r="R100" i="17049" s="1"/>
  <c r="F168" i="17049" s="1"/>
  <c r="R48" i="17049"/>
  <c r="S40" i="17049"/>
  <c r="W105" i="17048"/>
  <c r="V109" i="17048"/>
  <c r="L162" i="17058"/>
  <c r="S113" i="17055"/>
  <c r="S125" i="17055" s="1"/>
  <c r="S136" i="17055" s="1"/>
  <c r="X88" i="17051"/>
  <c r="T115" i="17052"/>
  <c r="T127" i="17052" s="1"/>
  <c r="T138" i="17052" s="1"/>
  <c r="L163" i="17056"/>
  <c r="L165" i="17053"/>
  <c r="L165" i="17050"/>
  <c r="G166" i="17050"/>
  <c r="K166" i="17050" s="1"/>
  <c r="S93" i="17055"/>
  <c r="T41" i="17055"/>
  <c r="Z76" i="17051"/>
  <c r="Y76" i="17054"/>
  <c r="Z71" i="17051"/>
  <c r="V113" i="17050"/>
  <c r="V125" i="17050" s="1"/>
  <c r="V136" i="17050" s="1"/>
  <c r="U117" i="17050"/>
  <c r="X81" i="17054"/>
  <c r="W127" i="17054"/>
  <c r="X66" i="17057"/>
  <c r="Y71" i="17054"/>
  <c r="S93" i="17056"/>
  <c r="T41" i="17056"/>
  <c r="R115" i="17058"/>
  <c r="R127" i="17058" s="1"/>
  <c r="R138" i="17058" s="1"/>
  <c r="G165" i="17055"/>
  <c r="K165" i="17055" s="1"/>
  <c r="S93" i="17052"/>
  <c r="T41" i="17052"/>
  <c r="U31" i="17055"/>
  <c r="U87" i="17052"/>
  <c r="P40" i="17058"/>
  <c r="T105" i="17057"/>
  <c r="AA125" i="17048"/>
  <c r="X126" i="17054"/>
  <c r="X125" i="17054"/>
  <c r="X123" i="17054"/>
  <c r="X122" i="17054"/>
  <c r="X124" i="17054"/>
  <c r="C167" i="17050"/>
  <c r="E167" i="17050"/>
  <c r="R93" i="17058"/>
  <c r="S41" i="17058"/>
  <c r="Y112" i="17054"/>
  <c r="Y121" i="17054" s="1"/>
  <c r="Y103" i="17054"/>
  <c r="Y73" i="17054"/>
  <c r="Y102" i="17054"/>
  <c r="Y167" i="17054"/>
  <c r="Y63" i="17054"/>
  <c r="Y155" i="17054"/>
  <c r="Y68" i="17054"/>
  <c r="Y78" i="17054"/>
  <c r="Y83" i="17054"/>
  <c r="R43" i="17053"/>
  <c r="R95" i="17053" s="1"/>
  <c r="U226" i="17051"/>
  <c r="R43" i="17052" s="1"/>
  <c r="R95" i="17052" s="1"/>
  <c r="V221" i="17051"/>
  <c r="U13" i="17059"/>
  <c r="T14" i="17059"/>
  <c r="T28" i="17059" s="1"/>
  <c r="T39" i="17059" s="1"/>
  <c r="T67" i="17059" s="1"/>
  <c r="T80" i="17059" s="1"/>
  <c r="T91" i="17059" s="1"/>
  <c r="X90" i="17051"/>
  <c r="U120" i="17049"/>
  <c r="U108" i="17049"/>
  <c r="O92" i="17059"/>
  <c r="O100" i="17059" s="1"/>
  <c r="F165" i="17059" s="1"/>
  <c r="G165" i="17059" s="1"/>
  <c r="K165" i="17059" s="1"/>
  <c r="O48" i="17059"/>
  <c r="T85" i="17059"/>
  <c r="V85" i="17053"/>
  <c r="R117" i="17059"/>
  <c r="R121" i="17059"/>
  <c r="R132" i="17059" s="1"/>
  <c r="R140" i="17059" s="1"/>
  <c r="R89" i="17058"/>
  <c r="Q117" i="17055"/>
  <c r="D167" i="17055" s="1"/>
  <c r="Q123" i="17055"/>
  <c r="Q134" i="17055" s="1"/>
  <c r="Q140" i="17055" s="1"/>
  <c r="B167" i="17055" s="1"/>
  <c r="R111" i="17055"/>
  <c r="U206" i="17054"/>
  <c r="U207" i="17054" s="1"/>
  <c r="R42" i="17056" s="1"/>
  <c r="R94" i="17056" s="1"/>
  <c r="U198" i="17054"/>
  <c r="R42" i="17055" s="1"/>
  <c r="R94" i="17055" s="1"/>
  <c r="P48" i="17055"/>
  <c r="P92" i="17055"/>
  <c r="P100" i="17055" s="1"/>
  <c r="F166" i="17055" s="1"/>
  <c r="Q117" i="17052"/>
  <c r="D167" i="17052" s="1"/>
  <c r="Q123" i="17052"/>
  <c r="Q134" i="17052" s="1"/>
  <c r="Q140" i="17052" s="1"/>
  <c r="B167" i="17052" s="1"/>
  <c r="R111" i="17052"/>
  <c r="W89" i="17057"/>
  <c r="O92" i="17058"/>
  <c r="O100" i="17058" s="1"/>
  <c r="F165" i="17058" s="1"/>
  <c r="O48" i="17058"/>
  <c r="Z97" i="17051"/>
  <c r="Z223" i="17051"/>
  <c r="Z224" i="17051"/>
  <c r="Z107" i="17051"/>
  <c r="Z106" i="17051"/>
  <c r="Z108" i="17051"/>
  <c r="Z222" i="17051"/>
  <c r="Z225" i="17051"/>
  <c r="S123" i="17049"/>
  <c r="S134" i="17049" s="1"/>
  <c r="T111" i="17049"/>
  <c r="AE110" i="17056"/>
  <c r="AD122" i="17056"/>
  <c r="AD133" i="17056" s="1"/>
  <c r="D168" i="17053"/>
  <c r="B168" i="17053"/>
  <c r="Y52" i="17051"/>
  <c r="Y82" i="17051"/>
  <c r="Y84" i="17051" s="1"/>
  <c r="Y90" i="17051" s="1"/>
  <c r="C165" i="17058"/>
  <c r="E165" i="17058"/>
  <c r="W180" i="17054"/>
  <c r="W182" i="17054" s="1"/>
  <c r="W205" i="17054" s="1"/>
  <c r="W194" i="17054"/>
  <c r="T43" i="17030"/>
  <c r="T95" i="17030" s="1"/>
  <c r="W226" i="2"/>
  <c r="T43" i="17028" s="1"/>
  <c r="T95" i="17028" s="1"/>
  <c r="X221" i="2"/>
  <c r="S35" i="17058"/>
  <c r="S37" i="17058" s="1"/>
  <c r="Y111" i="17030"/>
  <c r="X123" i="17030"/>
  <c r="X134" i="17030" s="1"/>
  <c r="T93" i="17053"/>
  <c r="U41" i="17053"/>
  <c r="Y66" i="17054"/>
  <c r="T131" i="17052"/>
  <c r="M170" i="17052" s="1"/>
  <c r="A170" i="17052"/>
  <c r="U40" i="17050"/>
  <c r="Y104" i="17048"/>
  <c r="R40" i="17052"/>
  <c r="V105" i="17051"/>
  <c r="S40" i="17028"/>
  <c r="W105" i="2"/>
  <c r="W109" i="2" s="1"/>
  <c r="V206" i="17051"/>
  <c r="V207" i="17051" s="1"/>
  <c r="S42" i="17053" s="1"/>
  <c r="S94" i="17053" s="1"/>
  <c r="V198" i="17051"/>
  <c r="S42" i="17052" s="1"/>
  <c r="S94" i="17052" s="1"/>
  <c r="E168" i="17030"/>
  <c r="C168" i="17030"/>
  <c r="V127" i="17057"/>
  <c r="AA89" i="17048"/>
  <c r="W85" i="17049"/>
  <c r="R123" i="17058"/>
  <c r="R134" i="17058" s="1"/>
  <c r="T89" i="17052"/>
  <c r="C166" i="17055"/>
  <c r="E166" i="17055"/>
  <c r="G164" i="17056"/>
  <c r="AB111" i="17053"/>
  <c r="AA123" i="17053"/>
  <c r="AA134" i="17053" s="1"/>
  <c r="E166" i="17052"/>
  <c r="C166" i="17052"/>
  <c r="W81" i="17057"/>
  <c r="T120" i="17053"/>
  <c r="T108" i="17053"/>
  <c r="W179" i="17057"/>
  <c r="W168" i="17057"/>
  <c r="W170" i="17057" s="1"/>
  <c r="W196" i="17057" s="1"/>
  <c r="W69" i="17057"/>
  <c r="T131" i="17049"/>
  <c r="M170" i="17049" s="1"/>
  <c r="A170" i="17049"/>
  <c r="X127" i="17051"/>
  <c r="Z103" i="17051"/>
  <c r="Z112" i="17051"/>
  <c r="Z121" i="17051" s="1"/>
  <c r="Z42" i="17051"/>
  <c r="Z62" i="17051" s="1"/>
  <c r="Z64" i="17051" s="1"/>
  <c r="Z50" i="17051"/>
  <c r="Z48" i="17051"/>
  <c r="Z77" i="17051" s="1"/>
  <c r="Z44" i="17051"/>
  <c r="Z67" i="17051" s="1"/>
  <c r="Z69" i="17051" s="1"/>
  <c r="Z46" i="17051"/>
  <c r="Z72" i="17051" s="1"/>
  <c r="Z74" i="17051" s="1"/>
  <c r="A170" i="17028"/>
  <c r="T131" i="17028"/>
  <c r="M170" i="17028" s="1"/>
  <c r="U93" i="17030"/>
  <c r="V41" i="17030"/>
  <c r="Q123" i="17058"/>
  <c r="Q134" i="17058" s="1"/>
  <c r="X76" i="17057"/>
  <c r="R93" i="17059"/>
  <c r="S41" i="17059"/>
  <c r="D167" i="17059"/>
  <c r="Y89" i="17051"/>
  <c r="AB83" i="2"/>
  <c r="AB73" i="2"/>
  <c r="AB78" i="2"/>
  <c r="AB68" i="2"/>
  <c r="AB63" i="2"/>
  <c r="G166" i="17053"/>
  <c r="K166" i="17053" s="1"/>
  <c r="AC110" i="17059"/>
  <c r="AB122" i="17059"/>
  <c r="AB133" i="17059" s="1"/>
  <c r="T117" i="17053"/>
  <c r="T121" i="17053"/>
  <c r="T132" i="17053" s="1"/>
  <c r="T140" i="17053" s="1"/>
  <c r="P117" i="17056"/>
  <c r="D166" i="17056" s="1"/>
  <c r="P121" i="17056"/>
  <c r="P132" i="17056" s="1"/>
  <c r="P140" i="17056" s="1"/>
  <c r="B166" i="17056" s="1"/>
  <c r="Q109" i="17056"/>
  <c r="V13" i="17050"/>
  <c r="U14" i="17050"/>
  <c r="U28" i="17050" s="1"/>
  <c r="U39" i="17050" s="1"/>
  <c r="U67" i="17050" s="1"/>
  <c r="U80" i="17050" s="1"/>
  <c r="U91" i="17050" s="1"/>
  <c r="W204" i="17057"/>
  <c r="W166" i="17057"/>
  <c r="W220" i="17057"/>
  <c r="W235" i="17057"/>
  <c r="W154" i="17057"/>
  <c r="W178" i="17057"/>
  <c r="W195" i="17057"/>
  <c r="U38" i="17058"/>
  <c r="V13" i="17058"/>
  <c r="U106" i="17058"/>
  <c r="U27" i="17058"/>
  <c r="U65" i="17058"/>
  <c r="U14" i="17058"/>
  <c r="U28" i="17058" s="1"/>
  <c r="U39" i="17058" s="1"/>
  <c r="U67" i="17058" s="1"/>
  <c r="U80" i="17058" s="1"/>
  <c r="U91" i="17058" s="1"/>
  <c r="Y48" i="17054"/>
  <c r="Y77" i="17054" s="1"/>
  <c r="Y79" i="17054" s="1"/>
  <c r="V33" i="17056" s="1"/>
  <c r="Y44" i="17054"/>
  <c r="Y67" i="17054" s="1"/>
  <c r="Y69" i="17054" s="1"/>
  <c r="Y46" i="17054"/>
  <c r="Y72" i="17054" s="1"/>
  <c r="Y74" i="17054" s="1"/>
  <c r="Y50" i="17054"/>
  <c r="Y42" i="17054"/>
  <c r="Y62" i="17054" s="1"/>
  <c r="Y64" i="17054" s="1"/>
  <c r="Z66" i="17051"/>
  <c r="U120" i="17052"/>
  <c r="U108" i="17052"/>
  <c r="U37" i="17053"/>
  <c r="U81" i="17053"/>
  <c r="U109" i="17053"/>
  <c r="T40" i="17030"/>
  <c r="X104" i="2"/>
  <c r="W88" i="17054"/>
  <c r="Q48" i="17053"/>
  <c r="Q92" i="17053"/>
  <c r="Q100" i="17053" s="1"/>
  <c r="F167" i="17053" s="1"/>
  <c r="S131" i="17050"/>
  <c r="M169" i="17050" s="1"/>
  <c r="A169" i="17050"/>
  <c r="X42" i="17057"/>
  <c r="X62" i="17057" s="1"/>
  <c r="X46" i="17057"/>
  <c r="X72" i="17057" s="1"/>
  <c r="X74" i="17057" s="1"/>
  <c r="U33" i="17058" s="1"/>
  <c r="X50" i="17057"/>
  <c r="X48" i="17057"/>
  <c r="X77" i="17057" s="1"/>
  <c r="X79" i="17057" s="1"/>
  <c r="X44" i="17057"/>
  <c r="X67" i="17057" s="1"/>
  <c r="Z38" i="17057"/>
  <c r="Y34" i="17057"/>
  <c r="Y35" i="17057" s="1"/>
  <c r="Y36" i="17057"/>
  <c r="Y95" i="17057"/>
  <c r="Y96" i="17057" s="1"/>
  <c r="Y59" i="17057"/>
  <c r="Y39" i="17057"/>
  <c r="Y60" i="17057" s="1"/>
  <c r="W52" i="17057"/>
  <c r="W82" i="17057"/>
  <c r="W84" i="17057" s="1"/>
  <c r="Q48" i="17052"/>
  <c r="Q92" i="17052"/>
  <c r="Q100" i="17052" s="1"/>
  <c r="F167" i="17052" s="1"/>
  <c r="C166" i="17059"/>
  <c r="E166" i="17059"/>
  <c r="G167" i="17030"/>
  <c r="K167" i="17030" s="1"/>
  <c r="L167" i="17030" s="1"/>
  <c r="R92" i="17028"/>
  <c r="R100" i="17028" s="1"/>
  <c r="F168" i="17028" s="1"/>
  <c r="R48" i="17028"/>
  <c r="S83" i="17058"/>
  <c r="S111" i="17058"/>
  <c r="P40" i="17059"/>
  <c r="S109" i="17057"/>
  <c r="T104" i="17057"/>
  <c r="W87" i="17051"/>
  <c r="X61" i="17051"/>
  <c r="G165" i="17052"/>
  <c r="W120" i="17030"/>
  <c r="W108" i="17030"/>
  <c r="Q40" i="17056"/>
  <c r="T109" i="17054"/>
  <c r="U104" i="17054"/>
  <c r="U120" i="17028"/>
  <c r="U108" i="17028"/>
  <c r="AB83" i="17048"/>
  <c r="AB63" i="17048"/>
  <c r="AB78" i="17048"/>
  <c r="AB73" i="17048"/>
  <c r="AB68" i="17048"/>
  <c r="S85" i="17058"/>
  <c r="T113" i="17056"/>
  <c r="T125" i="17056" s="1"/>
  <c r="T136" i="17056" s="1"/>
  <c r="T85" i="17056"/>
  <c r="U93" i="17028"/>
  <c r="V41" i="17028"/>
  <c r="W90" i="17054"/>
  <c r="Q40" i="17055"/>
  <c r="U105" i="17054"/>
  <c r="B168" i="17050"/>
  <c r="D168" i="17050"/>
  <c r="X179" i="17054"/>
  <c r="X168" i="17054"/>
  <c r="X170" i="17054" s="1"/>
  <c r="X196" i="17054" s="1"/>
  <c r="K163" i="17058"/>
  <c r="W197" i="17051"/>
  <c r="W203" i="17051"/>
  <c r="W219" i="17051" s="1"/>
  <c r="W234" i="17051" s="1"/>
  <c r="R131" i="17059"/>
  <c r="M168" i="17059" s="1"/>
  <c r="A168" i="17059"/>
  <c r="U203" i="17057"/>
  <c r="U219" i="17057" s="1"/>
  <c r="U234" i="17057" s="1"/>
  <c r="U197" i="17057"/>
  <c r="A169" i="17053"/>
  <c r="S131" i="17053"/>
  <c r="M169" i="17053" s="1"/>
  <c r="Y124" i="17051"/>
  <c r="Y126" i="17051"/>
  <c r="Y125" i="17051"/>
  <c r="Y123" i="17051"/>
  <c r="Y122" i="17051"/>
  <c r="V27" i="17052"/>
  <c r="V14" i="17052"/>
  <c r="V28" i="17052" s="1"/>
  <c r="V39" i="17052" s="1"/>
  <c r="V67" i="17052" s="1"/>
  <c r="V80" i="17052" s="1"/>
  <c r="V91" i="17052" s="1"/>
  <c r="V65" i="17052"/>
  <c r="W13" i="17052"/>
  <c r="V38" i="17052"/>
  <c r="V106" i="17052"/>
  <c r="W61" i="17054"/>
  <c r="V87" i="17054"/>
  <c r="AD112" i="17050"/>
  <c r="AC124" i="17050"/>
  <c r="AC135" i="17050" s="1"/>
  <c r="S92" i="17030"/>
  <c r="V194" i="17057"/>
  <c r="V180" i="17057"/>
  <c r="V182" i="17057" s="1"/>
  <c r="V205" i="17057" s="1"/>
  <c r="R40" i="17053"/>
  <c r="U109" i="17051"/>
  <c r="V104" i="17051"/>
  <c r="X225" i="17057"/>
  <c r="X222" i="17057"/>
  <c r="X107" i="17057"/>
  <c r="X97" i="17057"/>
  <c r="X224" i="17057"/>
  <c r="X108" i="17057"/>
  <c r="X223" i="17057"/>
  <c r="X106" i="17057"/>
  <c r="V106" i="17049"/>
  <c r="V27" i="17049"/>
  <c r="W13" i="17049"/>
  <c r="V65" i="17049"/>
  <c r="V14" i="17049"/>
  <c r="V28" i="17049" s="1"/>
  <c r="V39" i="17049" s="1"/>
  <c r="V67" i="17049" s="1"/>
  <c r="V80" i="17049" s="1"/>
  <c r="V91" i="17049" s="1"/>
  <c r="V38" i="17049"/>
  <c r="S226" i="17057"/>
  <c r="P43" i="17058" s="1"/>
  <c r="P95" i="17058" s="1"/>
  <c r="P43" i="17059"/>
  <c r="P95" i="17059" s="1"/>
  <c r="T221" i="17057"/>
  <c r="AC112" i="17056"/>
  <c r="AB124" i="17056"/>
  <c r="AB135" i="17056" s="1"/>
  <c r="S117" i="17030"/>
  <c r="D169" i="17030" s="1"/>
  <c r="S121" i="17030"/>
  <c r="S132" i="17030" s="1"/>
  <c r="S140" i="17030" s="1"/>
  <c r="B169" i="17030" s="1"/>
  <c r="T109" i="17030"/>
  <c r="AB222" i="17048"/>
  <c r="AB108" i="17048"/>
  <c r="AB225" i="17048"/>
  <c r="AB224" i="17048"/>
  <c r="AB107" i="17048"/>
  <c r="AB106" i="17048"/>
  <c r="AB223" i="17048"/>
  <c r="U33" i="17055"/>
  <c r="V13" i="17053"/>
  <c r="U14" i="17053"/>
  <c r="U28" i="17053" s="1"/>
  <c r="U39" i="17053" s="1"/>
  <c r="U67" i="17053" s="1"/>
  <c r="U80" i="17053" s="1"/>
  <c r="U91" i="17053" s="1"/>
  <c r="V88" i="17057"/>
  <c r="X89" i="17054"/>
  <c r="Q43" i="17056"/>
  <c r="Q95" i="17056" s="1"/>
  <c r="T226" i="17054"/>
  <c r="Q43" i="17055" s="1"/>
  <c r="Q95" i="17055" s="1"/>
  <c r="U221" i="17054"/>
  <c r="AB111" i="17059"/>
  <c r="AA123" i="17059"/>
  <c r="AA134" i="17059" s="1"/>
  <c r="T87" i="17055"/>
  <c r="I65" i="17062"/>
  <c r="K166" i="17028"/>
  <c r="L166" i="17028" s="1"/>
  <c r="P19" i="17062" s="1"/>
  <c r="X154" i="17054"/>
  <c r="X195" i="17054"/>
  <c r="X178" i="17054"/>
  <c r="X204" i="17054"/>
  <c r="X166" i="17054"/>
  <c r="X220" i="17054"/>
  <c r="X235" i="17054"/>
  <c r="Y179" i="17051"/>
  <c r="Y168" i="17051"/>
  <c r="Y170" i="17051" s="1"/>
  <c r="Y196" i="17051" s="1"/>
  <c r="Y81" i="17051"/>
  <c r="A169" i="17058"/>
  <c r="S131" i="17058"/>
  <c r="M169" i="17058" s="1"/>
  <c r="V197" i="17054"/>
  <c r="V203" i="17054"/>
  <c r="V219" i="17054" s="1"/>
  <c r="V234" i="17054" s="1"/>
  <c r="AA89" i="2"/>
  <c r="S37" i="17056"/>
  <c r="S81" i="17056"/>
  <c r="S89" i="17056" s="1"/>
  <c r="V121" i="17050"/>
  <c r="V132" i="17050" s="1"/>
  <c r="X71" i="17057"/>
  <c r="T125" i="17028"/>
  <c r="T136" i="17028" s="1"/>
  <c r="U113" i="17028"/>
  <c r="Y106" i="17054"/>
  <c r="Y97" i="17054"/>
  <c r="Y223" i="17054"/>
  <c r="Y108" i="17054"/>
  <c r="Y107" i="17054"/>
  <c r="Y222" i="17054"/>
  <c r="Y225" i="17054"/>
  <c r="Y224" i="17054"/>
  <c r="X52" i="17054"/>
  <c r="X82" i="17054"/>
  <c r="X84" i="17054" s="1"/>
  <c r="U35" i="17055" s="1"/>
  <c r="P125" i="17058"/>
  <c r="P136" i="17058" s="1"/>
  <c r="P140" i="17058" s="1"/>
  <c r="B166" i="17058" s="1"/>
  <c r="Q113" i="17058"/>
  <c r="Q117" i="17058" s="1"/>
  <c r="D167" i="17058" s="1"/>
  <c r="S108" i="17059"/>
  <c r="S120" i="17059"/>
  <c r="K164" i="17052"/>
  <c r="S87" i="17055"/>
  <c r="S89" i="17055" s="1"/>
  <c r="S115" i="17055"/>
  <c r="S127" i="17055" s="1"/>
  <c r="S138" i="17055" s="1"/>
  <c r="V90" i="17057"/>
  <c r="S29" i="17059"/>
  <c r="C167" i="17053"/>
  <c r="E167" i="17053"/>
  <c r="N172" i="17028"/>
  <c r="H70" i="17062"/>
  <c r="O24" i="17062"/>
  <c r="W64" i="17057"/>
  <c r="A172" i="17030"/>
  <c r="V131" i="17030"/>
  <c r="M172" i="17030" s="1"/>
  <c r="X64" i="17054"/>
  <c r="U29" i="17056" s="1"/>
  <c r="Z83" i="17051"/>
  <c r="Z73" i="17051"/>
  <c r="Z63" i="17051"/>
  <c r="Z167" i="17051"/>
  <c r="Z79" i="17051"/>
  <c r="W33" i="17053" s="1"/>
  <c r="Z68" i="17051"/>
  <c r="Z102" i="17051"/>
  <c r="Z78" i="17051"/>
  <c r="Z155" i="17051"/>
  <c r="AB38" i="17051"/>
  <c r="AA36" i="17051"/>
  <c r="AA34" i="17051"/>
  <c r="AA35" i="17051" s="1"/>
  <c r="AA59" i="17051"/>
  <c r="AA95" i="17051"/>
  <c r="AA96" i="17051" s="1"/>
  <c r="AA39" i="17051"/>
  <c r="AA60" i="17051" s="1"/>
  <c r="AJ110" i="17030"/>
  <c r="AI122" i="17030"/>
  <c r="AI133" i="17030" s="1"/>
  <c r="AB223" i="2"/>
  <c r="AB106" i="2"/>
  <c r="AB107" i="2"/>
  <c r="AB224" i="2"/>
  <c r="AB222" i="2"/>
  <c r="AB108" i="2"/>
  <c r="AB225" i="2"/>
  <c r="U87" i="17057"/>
  <c r="V61" i="17057"/>
  <c r="X194" i="17051"/>
  <c r="X180" i="17051"/>
  <c r="X182" i="17051" s="1"/>
  <c r="X205" i="17051" s="1"/>
  <c r="T206" i="17057"/>
  <c r="T207" i="17057" s="1"/>
  <c r="Q42" i="17059" s="1"/>
  <c r="Q94" i="17059" s="1"/>
  <c r="T198" i="17057"/>
  <c r="Q42" i="17058" s="1"/>
  <c r="Q94" i="17058" s="1"/>
  <c r="R125" i="17052"/>
  <c r="R136" i="17052" s="1"/>
  <c r="S113" i="17052"/>
  <c r="G68" i="17062"/>
  <c r="T29" i="17056"/>
  <c r="V31" i="17052"/>
  <c r="C165" i="17056"/>
  <c r="E165" i="17056"/>
  <c r="L163" i="17052"/>
  <c r="T120" i="17050"/>
  <c r="T108" i="17050"/>
  <c r="W122" i="17057"/>
  <c r="W125" i="17057"/>
  <c r="W124" i="17057"/>
  <c r="W126" i="17057"/>
  <c r="W123" i="17057"/>
  <c r="T120" i="17058"/>
  <c r="T108" i="17058"/>
  <c r="Z39" i="17054"/>
  <c r="Z60" i="17054" s="1"/>
  <c r="Z59" i="17054"/>
  <c r="Z34" i="17054"/>
  <c r="Z35" i="17054" s="1"/>
  <c r="Z95" i="17054"/>
  <c r="Z96" i="17054" s="1"/>
  <c r="AA38" i="17054"/>
  <c r="Z36" i="17054"/>
  <c r="Y166" i="17051"/>
  <c r="Y195" i="17051"/>
  <c r="Y178" i="17051"/>
  <c r="Y154" i="17051"/>
  <c r="Y220" i="17051"/>
  <c r="Y235" i="17051"/>
  <c r="Y204" i="17051"/>
  <c r="X87" i="2"/>
  <c r="Y61" i="2"/>
  <c r="AA110" i="17050"/>
  <c r="Z122" i="17050"/>
  <c r="Z133" i="17050" s="1"/>
  <c r="T92" i="17050"/>
  <c r="V109" i="2"/>
  <c r="V29" i="17053"/>
  <c r="Z112" i="17059"/>
  <c r="Y124" i="17059"/>
  <c r="Y135" i="17059" s="1"/>
  <c r="X73" i="17057"/>
  <c r="X155" i="17057"/>
  <c r="X68" i="17057"/>
  <c r="X78" i="17057"/>
  <c r="X102" i="17057"/>
  <c r="X167" i="17057"/>
  <c r="X63" i="17057"/>
  <c r="X83" i="17057"/>
  <c r="X103" i="17057"/>
  <c r="X112" i="17057"/>
  <c r="X121" i="17057" s="1"/>
  <c r="V33" i="17052"/>
  <c r="U33" i="17052"/>
  <c r="X14" i="17030"/>
  <c r="X28" i="17030" s="1"/>
  <c r="X39" i="17030" s="1"/>
  <c r="X67" i="17030" s="1"/>
  <c r="X80" i="17030" s="1"/>
  <c r="X91" i="17030" s="1"/>
  <c r="Y13" i="17030"/>
  <c r="P92" i="17056"/>
  <c r="P100" i="17056" s="1"/>
  <c r="F166" i="17056" s="1"/>
  <c r="P48" i="17056"/>
  <c r="W13" i="17028"/>
  <c r="V38" i="17028"/>
  <c r="V14" i="17028"/>
  <c r="V28" i="17028" s="1"/>
  <c r="V39" i="17028" s="1"/>
  <c r="V67" i="17028" s="1"/>
  <c r="V80" i="17028" s="1"/>
  <c r="V91" i="17028" s="1"/>
  <c r="V65" i="17028"/>
  <c r="V27" i="17028"/>
  <c r="V106" i="17028"/>
  <c r="Y112" i="17053"/>
  <c r="X124" i="17053"/>
  <c r="X135" i="17053" s="1"/>
  <c r="X226" i="17048"/>
  <c r="U43" i="17049" s="1"/>
  <c r="U95" i="17049" s="1"/>
  <c r="U43" i="17050"/>
  <c r="U95" i="17050" s="1"/>
  <c r="Y221" i="17048"/>
  <c r="T83" i="17055"/>
  <c r="T37" i="17055"/>
  <c r="S113" i="17059"/>
  <c r="S125" i="17059" s="1"/>
  <c r="S136" i="17059" s="1"/>
  <c r="S85" i="17059"/>
  <c r="T85" i="17055"/>
  <c r="U113" i="17053"/>
  <c r="U125" i="17053" s="1"/>
  <c r="U136" i="17053" s="1"/>
  <c r="U85" i="17053"/>
  <c r="T33" i="17058"/>
  <c r="U33" i="17056"/>
  <c r="C14" i="17062" l="1"/>
  <c r="Q18" i="17062"/>
  <c r="R18" i="17062" s="1"/>
  <c r="AF114" i="17028"/>
  <c r="AE126" i="17028"/>
  <c r="AE137" i="17028" s="1"/>
  <c r="AC114" i="17059"/>
  <c r="AB126" i="17059"/>
  <c r="AB137" i="17059" s="1"/>
  <c r="S140" i="17028"/>
  <c r="B169" i="17028" s="1"/>
  <c r="Z127" i="17048"/>
  <c r="AD110" i="17049"/>
  <c r="AC122" i="17049"/>
  <c r="AC133" i="17049" s="1"/>
  <c r="AB115" i="17056"/>
  <c r="AA127" i="17056"/>
  <c r="AA138" i="17056" s="1"/>
  <c r="Z114" i="17058"/>
  <c r="Y126" i="17058"/>
  <c r="Y137" i="17058" s="1"/>
  <c r="S117" i="17028"/>
  <c r="D169" i="17028" s="1"/>
  <c r="AA61" i="17048"/>
  <c r="AB61" i="17048" s="1"/>
  <c r="AA123" i="17048"/>
  <c r="AB115" i="17053"/>
  <c r="AA127" i="17053"/>
  <c r="AA138" i="17053" s="1"/>
  <c r="AD109" i="17028"/>
  <c r="AC121" i="17028"/>
  <c r="AC132" i="17028" s="1"/>
  <c r="AC109" i="17049"/>
  <c r="AB121" i="17049"/>
  <c r="AB132" i="17049" s="1"/>
  <c r="AC112" i="17058"/>
  <c r="AB124" i="17058"/>
  <c r="AB135" i="17058" s="1"/>
  <c r="Z116" i="17053"/>
  <c r="Y128" i="17053"/>
  <c r="Y139" i="17053" s="1"/>
  <c r="Z115" i="17059"/>
  <c r="Y127" i="17059"/>
  <c r="Y138" i="17059" s="1"/>
  <c r="AA110" i="17058"/>
  <c r="Z122" i="17058"/>
  <c r="Z133" i="17058" s="1"/>
  <c r="AD114" i="17052"/>
  <c r="AC126" i="17052"/>
  <c r="AC137" i="17052" s="1"/>
  <c r="Z109" i="17058"/>
  <c r="Y121" i="17058"/>
  <c r="Y132" i="17058" s="1"/>
  <c r="Z110" i="17055"/>
  <c r="Y122" i="17055"/>
  <c r="Y133" i="17055" s="1"/>
  <c r="AC109" i="17052"/>
  <c r="AB121" i="17052"/>
  <c r="AB132" i="17052" s="1"/>
  <c r="AD116" i="17055"/>
  <c r="AC128" i="17055"/>
  <c r="AC139" i="17055" s="1"/>
  <c r="V35" i="17049"/>
  <c r="V87" i="17049" s="1"/>
  <c r="V89" i="17049" s="1"/>
  <c r="G167" i="17049"/>
  <c r="K167" i="17049" s="1"/>
  <c r="L167" i="17049" s="1"/>
  <c r="T115" i="17028"/>
  <c r="T127" i="17028" s="1"/>
  <c r="T138" i="17028" s="1"/>
  <c r="AA125" i="2"/>
  <c r="S100" i="17030"/>
  <c r="F169" i="17030" s="1"/>
  <c r="W37" i="17030"/>
  <c r="S48" i="17030"/>
  <c r="J64" i="17062"/>
  <c r="U93" i="17050"/>
  <c r="V41" i="17050"/>
  <c r="AA126" i="17048"/>
  <c r="AA124" i="17048"/>
  <c r="AA112" i="17048"/>
  <c r="AA121" i="17048" s="1"/>
  <c r="AA103" i="17048"/>
  <c r="Y194" i="17048"/>
  <c r="Y180" i="17048"/>
  <c r="Y182" i="17048" s="1"/>
  <c r="Y205" i="17048" s="1"/>
  <c r="E168" i="17049"/>
  <c r="G168" i="17049" s="1"/>
  <c r="K168" i="17049" s="1"/>
  <c r="T125" i="17049"/>
  <c r="T136" i="17049" s="1"/>
  <c r="U113" i="17049"/>
  <c r="X197" i="17048"/>
  <c r="X203" i="17048"/>
  <c r="X219" i="17048" s="1"/>
  <c r="X234" i="17048" s="1"/>
  <c r="AB59" i="17048"/>
  <c r="AC38" i="17048"/>
  <c r="AB39" i="17048"/>
  <c r="AB60" i="17048" s="1"/>
  <c r="AB36" i="17048"/>
  <c r="AB97" i="17048" s="1"/>
  <c r="AB122" i="17048" s="1"/>
  <c r="AB95" i="17048"/>
  <c r="AB96" i="17048" s="1"/>
  <c r="AB34" i="17048"/>
  <c r="AB35" i="17048" s="1"/>
  <c r="Y81" i="17048"/>
  <c r="X87" i="17048"/>
  <c r="W29" i="17050"/>
  <c r="W81" i="17050" s="1"/>
  <c r="W89" i="17050" s="1"/>
  <c r="AA122" i="17048"/>
  <c r="AA122" i="2"/>
  <c r="Z127" i="2"/>
  <c r="Y90" i="17048"/>
  <c r="AA155" i="17048"/>
  <c r="AA167" i="17048"/>
  <c r="AA102" i="17048"/>
  <c r="Z69" i="17048"/>
  <c r="AA66" i="17048"/>
  <c r="Z179" i="17048"/>
  <c r="Z168" i="17048"/>
  <c r="Z170" i="17048" s="1"/>
  <c r="Z196" i="17048" s="1"/>
  <c r="Z81" i="2"/>
  <c r="AA123" i="2"/>
  <c r="U35" i="17049"/>
  <c r="X90" i="17048"/>
  <c r="S94" i="17050"/>
  <c r="S100" i="17050" s="1"/>
  <c r="F169" i="17050" s="1"/>
  <c r="S48" i="17050"/>
  <c r="W198" i="17048"/>
  <c r="T42" i="17049" s="1"/>
  <c r="T94" i="17049" s="1"/>
  <c r="W206" i="17048"/>
  <c r="W207" i="17048" s="1"/>
  <c r="T42" i="17050" s="1"/>
  <c r="AA42" i="17048"/>
  <c r="AA62" i="17048" s="1"/>
  <c r="AA64" i="17048" s="1"/>
  <c r="X29" i="17050" s="1"/>
  <c r="X81" i="17050" s="1"/>
  <c r="AA46" i="17048"/>
  <c r="AA72" i="17048" s="1"/>
  <c r="AA74" i="17048" s="1"/>
  <c r="X33" i="17049" s="1"/>
  <c r="X85" i="17049" s="1"/>
  <c r="AA50" i="17048"/>
  <c r="AA44" i="17048"/>
  <c r="AA67" i="17048" s="1"/>
  <c r="AA69" i="17048" s="1"/>
  <c r="AA48" i="17048"/>
  <c r="AA77" i="17048" s="1"/>
  <c r="Z204" i="17048"/>
  <c r="Z195" i="17048"/>
  <c r="Z220" i="17048"/>
  <c r="Z235" i="17048"/>
  <c r="Z178" i="17048"/>
  <c r="Z166" i="17048"/>
  <c r="Z154" i="17048"/>
  <c r="Z52" i="17048"/>
  <c r="Z82" i="17048"/>
  <c r="Z84" i="17048" s="1"/>
  <c r="W35" i="17049" s="1"/>
  <c r="W87" i="17049" s="1"/>
  <c r="S127" i="17049"/>
  <c r="S138" i="17049" s="1"/>
  <c r="S140" i="17049" s="1"/>
  <c r="B169" i="17049" s="1"/>
  <c r="T115" i="17049"/>
  <c r="T127" i="17049" s="1"/>
  <c r="T138" i="17049" s="1"/>
  <c r="U85" i="17030"/>
  <c r="U89" i="17030" s="1"/>
  <c r="U113" i="17030"/>
  <c r="U37" i="17030"/>
  <c r="Z178" i="2"/>
  <c r="Z166" i="2"/>
  <c r="Z195" i="2"/>
  <c r="Z220" i="2"/>
  <c r="Z235" i="2"/>
  <c r="Z204" i="2"/>
  <c r="Z154" i="2"/>
  <c r="X203" i="2"/>
  <c r="X219" i="2" s="1"/>
  <c r="X234" i="2" s="1"/>
  <c r="X197" i="2"/>
  <c r="AA124" i="2"/>
  <c r="AA76" i="2"/>
  <c r="Z74" i="2"/>
  <c r="W33" i="17028" s="1"/>
  <c r="W85" i="17028" s="1"/>
  <c r="AA71" i="2"/>
  <c r="Z168" i="2"/>
  <c r="Z170" i="2" s="1"/>
  <c r="Z196" i="2" s="1"/>
  <c r="Z179" i="2"/>
  <c r="V131" i="17055"/>
  <c r="M172" i="17055" s="1"/>
  <c r="A172" i="17055"/>
  <c r="AI110" i="17053"/>
  <c r="AH122" i="17053"/>
  <c r="AH133" i="17053" s="1"/>
  <c r="T113" i="17055"/>
  <c r="T125" i="17055" s="1"/>
  <c r="T136" i="17055" s="1"/>
  <c r="E168" i="17028"/>
  <c r="G168" i="17028" s="1"/>
  <c r="AA126" i="2"/>
  <c r="V37" i="17030"/>
  <c r="V85" i="17030"/>
  <c r="V89" i="17030" s="1"/>
  <c r="U108" i="17056"/>
  <c r="U120" i="17056"/>
  <c r="Y88" i="2"/>
  <c r="W120" i="17055"/>
  <c r="W108" i="17055"/>
  <c r="AA112" i="2"/>
  <c r="AA121" i="2" s="1"/>
  <c r="AA103" i="2"/>
  <c r="AA50" i="2"/>
  <c r="AA46" i="2"/>
  <c r="AA72" i="2" s="1"/>
  <c r="AA74" i="2" s="1"/>
  <c r="AA48" i="2"/>
  <c r="AA77" i="2" s="1"/>
  <c r="AA79" i="2" s="1"/>
  <c r="X33" i="17030" s="1"/>
  <c r="X85" i="17030" s="1"/>
  <c r="AA42" i="2"/>
  <c r="AA62" i="2" s="1"/>
  <c r="AA64" i="2" s="1"/>
  <c r="X29" i="17030" s="1"/>
  <c r="AA44" i="2"/>
  <c r="AA67" i="2" s="1"/>
  <c r="AA69" i="2" s="1"/>
  <c r="U111" i="17028"/>
  <c r="V111" i="17028" s="1"/>
  <c r="T123" i="17028"/>
  <c r="T134" i="17028" s="1"/>
  <c r="Z69" i="2"/>
  <c r="AA66" i="2"/>
  <c r="W13" i="17056"/>
  <c r="V14" i="17056"/>
  <c r="V28" i="17056" s="1"/>
  <c r="V39" i="17056" s="1"/>
  <c r="V67" i="17056" s="1"/>
  <c r="V80" i="17056" s="1"/>
  <c r="V91" i="17056" s="1"/>
  <c r="Y194" i="2"/>
  <c r="Y180" i="2"/>
  <c r="Y182" i="2" s="1"/>
  <c r="Y205" i="2" s="1"/>
  <c r="AA167" i="2"/>
  <c r="AA155" i="2"/>
  <c r="AA102" i="2"/>
  <c r="U35" i="17028"/>
  <c r="V35" i="17028"/>
  <c r="T131" i="17056"/>
  <c r="M170" i="17056" s="1"/>
  <c r="A170" i="17056"/>
  <c r="Z52" i="2"/>
  <c r="Z82" i="2"/>
  <c r="Z84" i="2" s="1"/>
  <c r="W35" i="17028" s="1"/>
  <c r="X65" i="17055"/>
  <c r="X38" i="17055"/>
  <c r="X14" i="17055"/>
  <c r="X28" i="17055" s="1"/>
  <c r="X39" i="17055" s="1"/>
  <c r="X67" i="17055" s="1"/>
  <c r="X80" i="17055" s="1"/>
  <c r="X91" i="17055" s="1"/>
  <c r="X106" i="17055"/>
  <c r="Y13" i="17055"/>
  <c r="X27" i="17055"/>
  <c r="W198" i="2"/>
  <c r="T42" i="17028" s="1"/>
  <c r="T94" i="17028" s="1"/>
  <c r="W206" i="2"/>
  <c r="W207" i="2" s="1"/>
  <c r="T42" i="17030" s="1"/>
  <c r="T94" i="17030" s="1"/>
  <c r="AB95" i="2"/>
  <c r="AB96" i="2" s="1"/>
  <c r="AB59" i="2"/>
  <c r="AB39" i="2"/>
  <c r="AB60" i="2" s="1"/>
  <c r="AB34" i="2"/>
  <c r="AB35" i="2" s="1"/>
  <c r="AC38" i="2"/>
  <c r="AB36" i="2"/>
  <c r="AB97" i="2" s="1"/>
  <c r="V93" i="17049"/>
  <c r="W41" i="17049"/>
  <c r="L165" i="17059"/>
  <c r="L163" i="17058"/>
  <c r="T40" i="17049"/>
  <c r="X105" i="17048"/>
  <c r="W109" i="17048"/>
  <c r="S92" i="17049"/>
  <c r="S100" i="17049" s="1"/>
  <c r="F169" i="17049" s="1"/>
  <c r="S48" i="17049"/>
  <c r="U115" i="17052"/>
  <c r="U127" i="17052" s="1"/>
  <c r="U138" i="17052" s="1"/>
  <c r="J65" i="17062"/>
  <c r="L166" i="17050"/>
  <c r="Q19" i="17062" s="1"/>
  <c r="E14" i="17062" s="1"/>
  <c r="AA76" i="17051"/>
  <c r="L166" i="17053"/>
  <c r="W113" i="17050"/>
  <c r="W125" i="17050" s="1"/>
  <c r="W136" i="17050" s="1"/>
  <c r="Z81" i="17051"/>
  <c r="Y81" i="17054"/>
  <c r="V140" i="17050"/>
  <c r="T93" i="17055"/>
  <c r="U41" i="17055"/>
  <c r="V113" i="17053"/>
  <c r="V125" i="17053" s="1"/>
  <c r="V136" i="17053" s="1"/>
  <c r="Y88" i="17051"/>
  <c r="V117" i="17050"/>
  <c r="L165" i="17055"/>
  <c r="Z66" i="17054"/>
  <c r="Z76" i="17054"/>
  <c r="G168" i="17030"/>
  <c r="K168" i="17030" s="1"/>
  <c r="L168" i="17030" s="1"/>
  <c r="V35" i="17052"/>
  <c r="V37" i="17052" s="1"/>
  <c r="Y66" i="17057"/>
  <c r="G166" i="17055"/>
  <c r="K166" i="17055" s="1"/>
  <c r="T93" i="17052"/>
  <c r="U41" i="17052"/>
  <c r="T89" i="17055"/>
  <c r="Z89" i="17051"/>
  <c r="G167" i="17053"/>
  <c r="K167" i="17053" s="1"/>
  <c r="T93" i="17056"/>
  <c r="U41" i="17056"/>
  <c r="V33" i="17055"/>
  <c r="U33" i="17059"/>
  <c r="V31" i="17055"/>
  <c r="W33" i="17052"/>
  <c r="W29" i="17053"/>
  <c r="W31" i="17052"/>
  <c r="X120" i="17030"/>
  <c r="X108" i="17030"/>
  <c r="A170" i="17050"/>
  <c r="T131" i="17050"/>
  <c r="M170" i="17050" s="1"/>
  <c r="C166" i="17058"/>
  <c r="E166" i="17058"/>
  <c r="U87" i="17055"/>
  <c r="Y194" i="17051"/>
  <c r="Y180" i="17051"/>
  <c r="Y182" i="17051" s="1"/>
  <c r="Y205" i="17051" s="1"/>
  <c r="U108" i="17053"/>
  <c r="U120" i="17053"/>
  <c r="V120" i="17049"/>
  <c r="V108" i="17049"/>
  <c r="R92" i="17053"/>
  <c r="R100" i="17053" s="1"/>
  <c r="F168" i="17053" s="1"/>
  <c r="R48" i="17053"/>
  <c r="AE112" i="17050"/>
  <c r="AD124" i="17050"/>
  <c r="AD135" i="17050" s="1"/>
  <c r="D168" i="17059"/>
  <c r="B168" i="17059"/>
  <c r="E168" i="17050"/>
  <c r="C168" i="17050"/>
  <c r="Y82" i="17054"/>
  <c r="Y84" i="17054" s="1"/>
  <c r="V35" i="17055" s="1"/>
  <c r="Y52" i="17054"/>
  <c r="V65" i="17058"/>
  <c r="W13" i="17058"/>
  <c r="V27" i="17058"/>
  <c r="V106" i="17058"/>
  <c r="V38" i="17058"/>
  <c r="V14" i="17058"/>
  <c r="V28" i="17058" s="1"/>
  <c r="V39" i="17058" s="1"/>
  <c r="V67" i="17058" s="1"/>
  <c r="V80" i="17058" s="1"/>
  <c r="V91" i="17058" s="1"/>
  <c r="S93" i="17059"/>
  <c r="T41" i="17059"/>
  <c r="T131" i="17053"/>
  <c r="M170" i="17053" s="1"/>
  <c r="A170" i="17053"/>
  <c r="U92" i="17050"/>
  <c r="A171" i="17049"/>
  <c r="U131" i="17049"/>
  <c r="M171" i="17049" s="1"/>
  <c r="U37" i="17055"/>
  <c r="U83" i="17055"/>
  <c r="V43" i="17050"/>
  <c r="V95" i="17050" s="1"/>
  <c r="Y226" i="17048"/>
  <c r="V43" i="17049" s="1"/>
  <c r="V95" i="17049" s="1"/>
  <c r="Z221" i="17048"/>
  <c r="X179" i="17057"/>
  <c r="X168" i="17057"/>
  <c r="X170" i="17057" s="1"/>
  <c r="X196" i="17057" s="1"/>
  <c r="AA112" i="17059"/>
  <c r="Z124" i="17059"/>
  <c r="Z135" i="17059" s="1"/>
  <c r="Z44" i="17054"/>
  <c r="Z67" i="17054" s="1"/>
  <c r="Z69" i="17054" s="1"/>
  <c r="Z48" i="17054"/>
  <c r="Z77" i="17054" s="1"/>
  <c r="Z46" i="17054"/>
  <c r="Z72" i="17054" s="1"/>
  <c r="Z74" i="17054" s="1"/>
  <c r="Z42" i="17054"/>
  <c r="Z62" i="17054" s="1"/>
  <c r="Z50" i="17054"/>
  <c r="T131" i="17058"/>
  <c r="M170" i="17058" s="1"/>
  <c r="A170" i="17058"/>
  <c r="G165" i="17056"/>
  <c r="C169" i="17028"/>
  <c r="E169" i="17028"/>
  <c r="X197" i="17051"/>
  <c r="X203" i="17051"/>
  <c r="X219" i="17051" s="1"/>
  <c r="X234" i="17051" s="1"/>
  <c r="L164" i="17052"/>
  <c r="S131" i="17059"/>
  <c r="M169" i="17059" s="1"/>
  <c r="A169" i="17059"/>
  <c r="U125" i="17028"/>
  <c r="U136" i="17028" s="1"/>
  <c r="V113" i="17028"/>
  <c r="T117" i="17030"/>
  <c r="D170" i="17030" s="1"/>
  <c r="T121" i="17030"/>
  <c r="T132" i="17030" s="1"/>
  <c r="T140" i="17030" s="1"/>
  <c r="B170" i="17030" s="1"/>
  <c r="U109" i="17030"/>
  <c r="W106" i="17052"/>
  <c r="X13" i="17052"/>
  <c r="W38" i="17052"/>
  <c r="W27" i="17052"/>
  <c r="W65" i="17052"/>
  <c r="W14" i="17052"/>
  <c r="W28" i="17052" s="1"/>
  <c r="W39" i="17052" s="1"/>
  <c r="W67" i="17052" s="1"/>
  <c r="W80" i="17052" s="1"/>
  <c r="W91" i="17052" s="1"/>
  <c r="L167" i="17028"/>
  <c r="P20" i="17062" s="1"/>
  <c r="U37" i="17056"/>
  <c r="U81" i="17056"/>
  <c r="P48" i="17059"/>
  <c r="P92" i="17059"/>
  <c r="P100" i="17059" s="1"/>
  <c r="F166" i="17059" s="1"/>
  <c r="G166" i="17059" s="1"/>
  <c r="K166" i="17059" s="1"/>
  <c r="Y224" i="17057"/>
  <c r="Y107" i="17057"/>
  <c r="Y222" i="17057"/>
  <c r="Y108" i="17057"/>
  <c r="Y225" i="17057"/>
  <c r="Y97" i="17057"/>
  <c r="Y223" i="17057"/>
  <c r="Y106" i="17057"/>
  <c r="T92" i="17030"/>
  <c r="Q117" i="17056"/>
  <c r="D167" i="17056" s="1"/>
  <c r="Q121" i="17056"/>
  <c r="Q132" i="17056" s="1"/>
  <c r="Q140" i="17056" s="1"/>
  <c r="B167" i="17056" s="1"/>
  <c r="R109" i="17056"/>
  <c r="C167" i="17059"/>
  <c r="E167" i="17059"/>
  <c r="V93" i="17030"/>
  <c r="W41" i="17030"/>
  <c r="W194" i="17057"/>
  <c r="W180" i="17057"/>
  <c r="W182" i="17057" s="1"/>
  <c r="W205" i="17057" s="1"/>
  <c r="AC111" i="17053"/>
  <c r="AB123" i="17053"/>
  <c r="AB134" i="17053" s="1"/>
  <c r="Z111" i="17030"/>
  <c r="Y123" i="17030"/>
  <c r="Y134" i="17030" s="1"/>
  <c r="W85" i="17053"/>
  <c r="AC222" i="17048"/>
  <c r="AC225" i="17048"/>
  <c r="AC108" i="17048"/>
  <c r="AC224" i="17048"/>
  <c r="AC106" i="17048"/>
  <c r="AC223" i="17048"/>
  <c r="AC107" i="17048"/>
  <c r="G167" i="17050"/>
  <c r="K167" i="17050" s="1"/>
  <c r="U85" i="17058"/>
  <c r="AA71" i="17051"/>
  <c r="U113" i="17056"/>
  <c r="U125" i="17056" s="1"/>
  <c r="U136" i="17056" s="1"/>
  <c r="U85" i="17056"/>
  <c r="Z112" i="17053"/>
  <c r="Y124" i="17053"/>
  <c r="Y135" i="17053" s="1"/>
  <c r="V108" i="17028"/>
  <c r="V120" i="17028"/>
  <c r="U85" i="17052"/>
  <c r="U89" i="17052" s="1"/>
  <c r="U37" i="17052"/>
  <c r="X64" i="17057"/>
  <c r="U29" i="17059" s="1"/>
  <c r="V37" i="17053"/>
  <c r="V81" i="17053"/>
  <c r="V89" i="17053" s="1"/>
  <c r="V109" i="17053"/>
  <c r="Z106" i="17054"/>
  <c r="Z107" i="17054"/>
  <c r="Z222" i="17054"/>
  <c r="Z223" i="17054"/>
  <c r="Z225" i="17054"/>
  <c r="Z108" i="17054"/>
  <c r="Z97" i="17054"/>
  <c r="Z224" i="17054"/>
  <c r="Z73" i="17054"/>
  <c r="Z83" i="17054"/>
  <c r="Z63" i="17054"/>
  <c r="Z78" i="17054"/>
  <c r="Z167" i="17054"/>
  <c r="Z102" i="17054"/>
  <c r="Z155" i="17054"/>
  <c r="Z68" i="17054"/>
  <c r="W127" i="17057"/>
  <c r="T81" i="17056"/>
  <c r="T89" i="17056" s="1"/>
  <c r="T37" i="17056"/>
  <c r="W61" i="17057"/>
  <c r="V87" i="17057"/>
  <c r="AA44" i="17051"/>
  <c r="AA67" i="17051" s="1"/>
  <c r="AA69" i="17051" s="1"/>
  <c r="AA48" i="17051"/>
  <c r="AA77" i="17051" s="1"/>
  <c r="AA46" i="17051"/>
  <c r="AA72" i="17051" s="1"/>
  <c r="AA74" i="17051" s="1"/>
  <c r="AA50" i="17051"/>
  <c r="AA42" i="17051"/>
  <c r="AA62" i="17051" s="1"/>
  <c r="AA64" i="17051" s="1"/>
  <c r="X29" i="17053" s="1"/>
  <c r="X90" i="17054"/>
  <c r="V29" i="17056"/>
  <c r="H71" i="17062"/>
  <c r="N173" i="17028"/>
  <c r="O25" i="17062"/>
  <c r="Y123" i="17054"/>
  <c r="Y125" i="17054"/>
  <c r="Y124" i="17054"/>
  <c r="Y122" i="17054"/>
  <c r="Y126" i="17054"/>
  <c r="K164" i="17058"/>
  <c r="AC111" i="17059"/>
  <c r="AB123" i="17059"/>
  <c r="AB134" i="17059" s="1"/>
  <c r="U85" i="17055"/>
  <c r="E169" i="17030"/>
  <c r="C169" i="17030"/>
  <c r="AD112" i="17056"/>
  <c r="AC124" i="17056"/>
  <c r="AC135" i="17056" s="1"/>
  <c r="Z71" i="17054"/>
  <c r="W38" i="17049"/>
  <c r="X13" i="17049"/>
  <c r="W106" i="17049"/>
  <c r="W27" i="17049"/>
  <c r="W14" i="17049"/>
  <c r="W28" i="17049" s="1"/>
  <c r="W39" i="17049" s="1"/>
  <c r="W67" i="17049" s="1"/>
  <c r="W80" i="17049" s="1"/>
  <c r="W91" i="17049" s="1"/>
  <c r="W65" i="17049"/>
  <c r="X126" i="17057"/>
  <c r="X122" i="17057"/>
  <c r="X123" i="17057"/>
  <c r="X124" i="17057"/>
  <c r="X125" i="17057"/>
  <c r="S40" i="17053"/>
  <c r="V109" i="17051"/>
  <c r="W104" i="17051"/>
  <c r="V203" i="17057"/>
  <c r="V219" i="17057" s="1"/>
  <c r="V234" i="17057" s="1"/>
  <c r="V197" i="17057"/>
  <c r="X61" i="17054"/>
  <c r="W87" i="17054"/>
  <c r="X88" i="17054"/>
  <c r="U206" i="17057"/>
  <c r="U207" i="17057" s="1"/>
  <c r="R42" i="17059" s="1"/>
  <c r="R94" i="17059" s="1"/>
  <c r="U198" i="17057"/>
  <c r="R42" i="17058" s="1"/>
  <c r="R94" i="17058" s="1"/>
  <c r="I66" i="17062"/>
  <c r="AC223" i="2"/>
  <c r="AC107" i="2"/>
  <c r="AC106" i="2"/>
  <c r="AC225" i="2"/>
  <c r="AC222" i="2"/>
  <c r="AC108" i="2"/>
  <c r="AC224" i="2"/>
  <c r="AC73" i="2"/>
  <c r="AC83" i="2"/>
  <c r="AC78" i="2"/>
  <c r="AC63" i="2"/>
  <c r="AC68" i="2"/>
  <c r="R40" i="17055"/>
  <c r="V105" i="17054"/>
  <c r="V93" i="17028"/>
  <c r="W41" i="17028"/>
  <c r="AB89" i="17048"/>
  <c r="S123" i="17058"/>
  <c r="S134" i="17058" s="1"/>
  <c r="Y103" i="17057"/>
  <c r="Y112" i="17057"/>
  <c r="Y121" i="17057" s="1"/>
  <c r="Y44" i="17057"/>
  <c r="Y67" i="17057" s="1"/>
  <c r="Y69" i="17057" s="1"/>
  <c r="Y42" i="17057"/>
  <c r="Y62" i="17057" s="1"/>
  <c r="Y64" i="17057" s="1"/>
  <c r="Y46" i="17057"/>
  <c r="Y72" i="17057" s="1"/>
  <c r="Y74" i="17057" s="1"/>
  <c r="Y50" i="17057"/>
  <c r="Y48" i="17057"/>
  <c r="Y77" i="17057" s="1"/>
  <c r="Y79" i="17057" s="1"/>
  <c r="X52" i="17057"/>
  <c r="X82" i="17057"/>
  <c r="X84" i="17057" s="1"/>
  <c r="D169" i="17050"/>
  <c r="B169" i="17050"/>
  <c r="U89" i="17053"/>
  <c r="AA66" i="17051"/>
  <c r="E166" i="17056"/>
  <c r="C166" i="17056"/>
  <c r="AD110" i="17059"/>
  <c r="AC122" i="17059"/>
  <c r="AC133" i="17059" s="1"/>
  <c r="Y76" i="17057"/>
  <c r="G69" i="17062"/>
  <c r="Z195" i="17051"/>
  <c r="Z178" i="17051"/>
  <c r="Z154" i="17051"/>
  <c r="Z235" i="17051"/>
  <c r="Z204" i="17051"/>
  <c r="Z220" i="17051"/>
  <c r="Z166" i="17051"/>
  <c r="G166" i="17052"/>
  <c r="K164" i="17056"/>
  <c r="L164" i="17056" s="1"/>
  <c r="T40" i="17028"/>
  <c r="X105" i="2"/>
  <c r="W88" i="17057"/>
  <c r="U93" i="17053"/>
  <c r="V41" i="17053"/>
  <c r="S87" i="17058"/>
  <c r="S89" i="17058" s="1"/>
  <c r="S115" i="17058"/>
  <c r="S127" i="17058" s="1"/>
  <c r="S138" i="17058" s="1"/>
  <c r="W203" i="17054"/>
  <c r="W219" i="17054" s="1"/>
  <c r="W234" i="17054" s="1"/>
  <c r="W197" i="17054"/>
  <c r="E168" i="17053"/>
  <c r="C168" i="17053"/>
  <c r="T123" i="17049"/>
  <c r="T134" i="17049" s="1"/>
  <c r="U111" i="17049"/>
  <c r="R117" i="17055"/>
  <c r="D168" i="17055" s="1"/>
  <c r="R123" i="17055"/>
  <c r="R134" i="17055" s="1"/>
  <c r="R140" i="17055" s="1"/>
  <c r="B168" i="17055" s="1"/>
  <c r="S111" i="17055"/>
  <c r="T120" i="17059"/>
  <c r="T108" i="17059"/>
  <c r="Y89" i="17054"/>
  <c r="S93" i="17058"/>
  <c r="T41" i="17058"/>
  <c r="X13" i="17028"/>
  <c r="W27" i="17028"/>
  <c r="W14" i="17028"/>
  <c r="W28" i="17028" s="1"/>
  <c r="W39" i="17028" s="1"/>
  <c r="W67" i="17028" s="1"/>
  <c r="W80" i="17028" s="1"/>
  <c r="W91" i="17028" s="1"/>
  <c r="W65" i="17028"/>
  <c r="W106" i="17028"/>
  <c r="W38" i="17028"/>
  <c r="X89" i="17057"/>
  <c r="S125" i="17052"/>
  <c r="S136" i="17052" s="1"/>
  <c r="T113" i="17052"/>
  <c r="T125" i="17052" s="1"/>
  <c r="T136" i="17052" s="1"/>
  <c r="AK110" i="17030"/>
  <c r="AJ122" i="17030"/>
  <c r="AJ133" i="17030" s="1"/>
  <c r="AB95" i="17051"/>
  <c r="AB96" i="17051" s="1"/>
  <c r="AB39" i="17051"/>
  <c r="AB60" i="17051" s="1"/>
  <c r="AC38" i="17051"/>
  <c r="AB36" i="17051"/>
  <c r="AB59" i="17051"/>
  <c r="AB34" i="17051"/>
  <c r="AB35" i="17051" s="1"/>
  <c r="S37" i="17059"/>
  <c r="S109" i="17059"/>
  <c r="S81" i="17059"/>
  <c r="S89" i="17059" s="1"/>
  <c r="V206" i="17054"/>
  <c r="V207" i="17054" s="1"/>
  <c r="S42" i="17056" s="1"/>
  <c r="S94" i="17056" s="1"/>
  <c r="V198" i="17054"/>
  <c r="S42" i="17055" s="1"/>
  <c r="S94" i="17055" s="1"/>
  <c r="A171" i="17028"/>
  <c r="U131" i="17028"/>
  <c r="M171" i="17028" s="1"/>
  <c r="U120" i="17058"/>
  <c r="U108" i="17058"/>
  <c r="W13" i="17050"/>
  <c r="V14" i="17050"/>
  <c r="V28" i="17050" s="1"/>
  <c r="V39" i="17050" s="1"/>
  <c r="V67" i="17050" s="1"/>
  <c r="V80" i="17050" s="1"/>
  <c r="V91" i="17050" s="1"/>
  <c r="V85" i="17056"/>
  <c r="S40" i="17052"/>
  <c r="W105" i="17051"/>
  <c r="AF110" i="17056"/>
  <c r="AE122" i="17056"/>
  <c r="AE133" i="17056" s="1"/>
  <c r="E167" i="17052"/>
  <c r="C167" i="17052"/>
  <c r="V226" i="17051"/>
  <c r="S43" i="17052" s="1"/>
  <c r="S95" i="17052" s="1"/>
  <c r="S43" i="17053"/>
  <c r="S95" i="17053" s="1"/>
  <c r="W221" i="17051"/>
  <c r="P48" i="17058"/>
  <c r="P92" i="17058"/>
  <c r="P100" i="17058" s="1"/>
  <c r="F166" i="17058" s="1"/>
  <c r="X69" i="17057"/>
  <c r="Z61" i="2"/>
  <c r="Y87" i="2"/>
  <c r="V83" i="17052"/>
  <c r="AA83" i="17051"/>
  <c r="AA102" i="17051"/>
  <c r="AA73" i="17051"/>
  <c r="AA155" i="17051"/>
  <c r="AA68" i="17051"/>
  <c r="AA167" i="17051"/>
  <c r="AA78" i="17051"/>
  <c r="AA63" i="17051"/>
  <c r="W90" i="17057"/>
  <c r="T29" i="17059"/>
  <c r="W13" i="17053"/>
  <c r="V14" i="17053"/>
  <c r="V28" i="17053" s="1"/>
  <c r="V39" i="17053" s="1"/>
  <c r="V67" i="17053" s="1"/>
  <c r="V80" i="17053" s="1"/>
  <c r="V91" i="17053" s="1"/>
  <c r="Y127" i="17051"/>
  <c r="W206" i="17051"/>
  <c r="W207" i="17051" s="1"/>
  <c r="T42" i="17053" s="1"/>
  <c r="T94" i="17053" s="1"/>
  <c r="W198" i="17051"/>
  <c r="T42" i="17052" s="1"/>
  <c r="T94" i="17052" s="1"/>
  <c r="X194" i="17054"/>
  <c r="X180" i="17054"/>
  <c r="X182" i="17054" s="1"/>
  <c r="X205" i="17054" s="1"/>
  <c r="R40" i="17056"/>
  <c r="U109" i="17054"/>
  <c r="V104" i="17054"/>
  <c r="W131" i="17030"/>
  <c r="M173" i="17030" s="1"/>
  <c r="A173" i="17030"/>
  <c r="Y61" i="17051"/>
  <c r="X87" i="17051"/>
  <c r="U117" i="17053"/>
  <c r="U121" i="17053"/>
  <c r="U132" i="17053" s="1"/>
  <c r="U140" i="17053" s="1"/>
  <c r="U131" i="17052"/>
  <c r="M171" i="17052" s="1"/>
  <c r="A171" i="17052"/>
  <c r="AB89" i="2"/>
  <c r="X81" i="17057"/>
  <c r="R92" i="17052"/>
  <c r="R100" i="17052" s="1"/>
  <c r="F168" i="17052" s="1"/>
  <c r="R48" i="17052"/>
  <c r="G165" i="17058"/>
  <c r="T85" i="17058"/>
  <c r="Z13" i="17030"/>
  <c r="Y14" i="17030"/>
  <c r="Y28" i="17030" s="1"/>
  <c r="Y39" i="17030" s="1"/>
  <c r="Y67" i="17030" s="1"/>
  <c r="Y80" i="17030" s="1"/>
  <c r="Y91" i="17030" s="1"/>
  <c r="V85" i="17052"/>
  <c r="X235" i="17057"/>
  <c r="X154" i="17057"/>
  <c r="X195" i="17057"/>
  <c r="X166" i="17057"/>
  <c r="X204" i="17057"/>
  <c r="X178" i="17057"/>
  <c r="X220" i="17057"/>
  <c r="AB110" i="17050"/>
  <c r="AA122" i="17050"/>
  <c r="AA133" i="17050" s="1"/>
  <c r="AB38" i="17054"/>
  <c r="AA95" i="17054"/>
  <c r="AA96" i="17054" s="1"/>
  <c r="AA36" i="17054"/>
  <c r="AA39" i="17054"/>
  <c r="AA60" i="17054" s="1"/>
  <c r="AA59" i="17054"/>
  <c r="AA34" i="17054"/>
  <c r="AA35" i="17054" s="1"/>
  <c r="Z103" i="17054"/>
  <c r="Z112" i="17054"/>
  <c r="Z121" i="17054" s="1"/>
  <c r="AA112" i="17051"/>
  <c r="AA121" i="17051" s="1"/>
  <c r="AA103" i="17051"/>
  <c r="AA225" i="17051"/>
  <c r="AA97" i="17051"/>
  <c r="AA106" i="17051"/>
  <c r="AA223" i="17051"/>
  <c r="AA224" i="17051"/>
  <c r="AA108" i="17051"/>
  <c r="AA222" i="17051"/>
  <c r="AA107" i="17051"/>
  <c r="Z179" i="17051"/>
  <c r="Z168" i="17051"/>
  <c r="Z170" i="17051" s="1"/>
  <c r="Z196" i="17051" s="1"/>
  <c r="Q125" i="17058"/>
  <c r="Q136" i="17058" s="1"/>
  <c r="Q140" i="17058" s="1"/>
  <c r="B167" i="17058" s="1"/>
  <c r="R113" i="17058"/>
  <c r="Y71" i="17057"/>
  <c r="T115" i="17055"/>
  <c r="T127" i="17055" s="1"/>
  <c r="T138" i="17055" s="1"/>
  <c r="U226" i="17054"/>
  <c r="R43" i="17055" s="1"/>
  <c r="R95" i="17055" s="1"/>
  <c r="R43" i="17056"/>
  <c r="R95" i="17056" s="1"/>
  <c r="V221" i="17054"/>
  <c r="T226" i="17057"/>
  <c r="Q43" i="17058" s="1"/>
  <c r="Q95" i="17058" s="1"/>
  <c r="Q43" i="17059"/>
  <c r="Q95" i="17059" s="1"/>
  <c r="U221" i="17057"/>
  <c r="W85" i="17030"/>
  <c r="W89" i="17030" s="1"/>
  <c r="V108" i="17052"/>
  <c r="V120" i="17052"/>
  <c r="D169" i="17053"/>
  <c r="B169" i="17053"/>
  <c r="Q48" i="17055"/>
  <c r="Q92" i="17055"/>
  <c r="Q100" i="17055" s="1"/>
  <c r="F167" i="17055" s="1"/>
  <c r="Q92" i="17056"/>
  <c r="Q100" i="17056" s="1"/>
  <c r="F167" i="17056" s="1"/>
  <c r="Q48" i="17056"/>
  <c r="K165" i="17052"/>
  <c r="Q40" i="17059"/>
  <c r="T109" i="17057"/>
  <c r="U104" i="17057"/>
  <c r="Y83" i="17057"/>
  <c r="Y63" i="17057"/>
  <c r="Y73" i="17057"/>
  <c r="Y155" i="17057"/>
  <c r="Y167" i="17057"/>
  <c r="Y68" i="17057"/>
  <c r="Y102" i="17057"/>
  <c r="Y78" i="17057"/>
  <c r="Z36" i="17057"/>
  <c r="Z34" i="17057"/>
  <c r="Z35" i="17057" s="1"/>
  <c r="AA38" i="17057"/>
  <c r="Z95" i="17057"/>
  <c r="Z96" i="17057" s="1"/>
  <c r="Z39" i="17057"/>
  <c r="Z60" i="17057" s="1"/>
  <c r="Z59" i="17057"/>
  <c r="U40" i="17030"/>
  <c r="Y104" i="2"/>
  <c r="U120" i="17050"/>
  <c r="U108" i="17050"/>
  <c r="Z52" i="17051"/>
  <c r="Z82" i="17051"/>
  <c r="Z84" i="17051" s="1"/>
  <c r="Z90" i="17051" s="1"/>
  <c r="T31" i="17058"/>
  <c r="S48" i="17028"/>
  <c r="S92" i="17028"/>
  <c r="S100" i="17028" s="1"/>
  <c r="F169" i="17028" s="1"/>
  <c r="V40" i="17050"/>
  <c r="Z104" i="17048"/>
  <c r="U43" i="17030"/>
  <c r="U95" i="17030" s="1"/>
  <c r="X226" i="2"/>
  <c r="U43" i="17028" s="1"/>
  <c r="U95" i="17028" s="1"/>
  <c r="Y221" i="2"/>
  <c r="Z125" i="17051"/>
  <c r="Z123" i="17051"/>
  <c r="Z122" i="17051"/>
  <c r="Z124" i="17051"/>
  <c r="Z126" i="17051"/>
  <c r="R117" i="17052"/>
  <c r="D168" i="17052" s="1"/>
  <c r="R123" i="17052"/>
  <c r="R134" i="17052" s="1"/>
  <c r="R140" i="17052" s="1"/>
  <c r="B168" i="17052" s="1"/>
  <c r="S111" i="17052"/>
  <c r="E167" i="17055"/>
  <c r="C167" i="17055"/>
  <c r="T113" i="17059"/>
  <c r="T125" i="17059" s="1"/>
  <c r="T136" i="17059" s="1"/>
  <c r="AC83" i="17048"/>
  <c r="AC78" i="17048"/>
  <c r="AC73" i="17048"/>
  <c r="AC63" i="17048"/>
  <c r="AC68" i="17048"/>
  <c r="V13" i="17059"/>
  <c r="U14" i="17059"/>
  <c r="U28" i="17059" s="1"/>
  <c r="U39" i="17059" s="1"/>
  <c r="U67" i="17059" s="1"/>
  <c r="U80" i="17059" s="1"/>
  <c r="U91" i="17059" s="1"/>
  <c r="Y179" i="17054"/>
  <c r="Y168" i="17054"/>
  <c r="Y170" i="17054" s="1"/>
  <c r="Y196" i="17054" s="1"/>
  <c r="Y166" i="17054"/>
  <c r="Y178" i="17054"/>
  <c r="Y220" i="17054"/>
  <c r="Y195" i="17054"/>
  <c r="Y235" i="17054"/>
  <c r="Y154" i="17054"/>
  <c r="Y204" i="17054"/>
  <c r="X127" i="17054"/>
  <c r="T35" i="17058"/>
  <c r="Q40" i="17058"/>
  <c r="U105" i="17057"/>
  <c r="R19" i="17062" l="1"/>
  <c r="AD109" i="17052"/>
  <c r="AC121" i="17052"/>
  <c r="AC132" i="17052" s="1"/>
  <c r="AB110" i="17058"/>
  <c r="AA122" i="17058"/>
  <c r="AA133" i="17058" s="1"/>
  <c r="AD109" i="17049"/>
  <c r="AC121" i="17049"/>
  <c r="AC132" i="17049" s="1"/>
  <c r="AA114" i="17058"/>
  <c r="Z126" i="17058"/>
  <c r="Z137" i="17058" s="1"/>
  <c r="AE110" i="17049"/>
  <c r="AD122" i="17049"/>
  <c r="AD133" i="17049" s="1"/>
  <c r="AB125" i="17048"/>
  <c r="AA127" i="17048"/>
  <c r="AE116" i="17055"/>
  <c r="AD128" i="17055"/>
  <c r="AD139" i="17055" s="1"/>
  <c r="AA110" i="17055"/>
  <c r="Z122" i="17055"/>
  <c r="Z133" i="17055" s="1"/>
  <c r="AE114" i="17052"/>
  <c r="AD126" i="17052"/>
  <c r="AD137" i="17052" s="1"/>
  <c r="AA115" i="17059"/>
  <c r="Z127" i="17059"/>
  <c r="Z138" i="17059" s="1"/>
  <c r="AD112" i="17058"/>
  <c r="AC124" i="17058"/>
  <c r="AC135" i="17058" s="1"/>
  <c r="AE109" i="17028"/>
  <c r="AD121" i="17028"/>
  <c r="AD132" i="17028" s="1"/>
  <c r="AA109" i="17058"/>
  <c r="Z121" i="17058"/>
  <c r="Z132" i="17058" s="1"/>
  <c r="AA116" i="17053"/>
  <c r="Z128" i="17053"/>
  <c r="Z139" i="17053" s="1"/>
  <c r="AC115" i="17053"/>
  <c r="AB127" i="17053"/>
  <c r="AB138" i="17053" s="1"/>
  <c r="T48" i="17030"/>
  <c r="AD114" i="17059"/>
  <c r="AC126" i="17059"/>
  <c r="AC137" i="17059" s="1"/>
  <c r="AC115" i="17056"/>
  <c r="AB127" i="17056"/>
  <c r="AB138" i="17056" s="1"/>
  <c r="AG114" i="17028"/>
  <c r="AF126" i="17028"/>
  <c r="AF137" i="17028" s="1"/>
  <c r="T117" i="17028"/>
  <c r="D170" i="17028" s="1"/>
  <c r="V37" i="17049"/>
  <c r="Y90" i="17054"/>
  <c r="AB124" i="2"/>
  <c r="T140" i="17028"/>
  <c r="B170" i="17028" s="1"/>
  <c r="C170" i="17028" s="1"/>
  <c r="W109" i="17050"/>
  <c r="X109" i="17050" s="1"/>
  <c r="X121" i="17050" s="1"/>
  <c r="X132" i="17050" s="1"/>
  <c r="T117" i="17049"/>
  <c r="D170" i="17049" s="1"/>
  <c r="AB126" i="17048"/>
  <c r="V93" i="17050"/>
  <c r="W41" i="17050"/>
  <c r="C169" i="17049"/>
  <c r="G169" i="17049" s="1"/>
  <c r="K169" i="17049" s="1"/>
  <c r="E169" i="17049"/>
  <c r="Z88" i="17048"/>
  <c r="T140" i="17049"/>
  <c r="B170" i="17049" s="1"/>
  <c r="W37" i="17050"/>
  <c r="AB124" i="17048"/>
  <c r="U113" i="17055"/>
  <c r="U125" i="17055" s="1"/>
  <c r="U136" i="17055" s="1"/>
  <c r="AA127" i="2"/>
  <c r="AB76" i="17048"/>
  <c r="AC76" i="17048" s="1"/>
  <c r="AA79" i="17048"/>
  <c r="Z194" i="17048"/>
  <c r="Z180" i="17048"/>
  <c r="Z182" i="17048" s="1"/>
  <c r="Z205" i="17048" s="1"/>
  <c r="AA168" i="17048"/>
  <c r="AA170" i="17048" s="1"/>
  <c r="AA196" i="17048" s="1"/>
  <c r="AA179" i="17048"/>
  <c r="Z81" i="17048"/>
  <c r="Y87" i="17048"/>
  <c r="AB103" i="17048"/>
  <c r="AB112" i="17048"/>
  <c r="AB121" i="17048" s="1"/>
  <c r="X206" i="17048"/>
  <c r="X207" i="17048" s="1"/>
  <c r="U42" i="17050" s="1"/>
  <c r="X198" i="17048"/>
  <c r="U42" i="17049" s="1"/>
  <c r="U94" i="17049" s="1"/>
  <c r="AA52" i="17048"/>
  <c r="AA82" i="17048"/>
  <c r="AA84" i="17048" s="1"/>
  <c r="X35" i="17049" s="1"/>
  <c r="U87" i="17049"/>
  <c r="U89" i="17049" s="1"/>
  <c r="U115" i="17049"/>
  <c r="U37" i="17049"/>
  <c r="W31" i="17049"/>
  <c r="Z90" i="17048"/>
  <c r="X31" i="17049"/>
  <c r="X83" i="17049" s="1"/>
  <c r="AB102" i="17048"/>
  <c r="AB167" i="17048"/>
  <c r="AB155" i="17048"/>
  <c r="AA204" i="17048"/>
  <c r="AA235" i="17048"/>
  <c r="AA154" i="17048"/>
  <c r="AA178" i="17048"/>
  <c r="AA220" i="17048"/>
  <c r="AA195" i="17048"/>
  <c r="AA166" i="17048"/>
  <c r="AB123" i="17048"/>
  <c r="AA88" i="17048"/>
  <c r="T100" i="17030"/>
  <c r="F170" i="17030" s="1"/>
  <c r="AB123" i="2"/>
  <c r="AB66" i="2"/>
  <c r="X33" i="17028"/>
  <c r="X85" i="17028" s="1"/>
  <c r="T94" i="17050"/>
  <c r="T100" i="17050" s="1"/>
  <c r="F170" i="17050" s="1"/>
  <c r="T48" i="17050"/>
  <c r="AB66" i="17048"/>
  <c r="AB48" i="17048"/>
  <c r="AB77" i="17048" s="1"/>
  <c r="AB79" i="17048" s="1"/>
  <c r="AB42" i="17048"/>
  <c r="AB62" i="17048" s="1"/>
  <c r="AB64" i="17048" s="1"/>
  <c r="Y29" i="17050" s="1"/>
  <c r="AB50" i="17048"/>
  <c r="AB46" i="17048"/>
  <c r="AB72" i="17048" s="1"/>
  <c r="AB74" i="17048" s="1"/>
  <c r="Y33" i="17049" s="1"/>
  <c r="AB44" i="17048"/>
  <c r="AB67" i="17048" s="1"/>
  <c r="AB69" i="17048" s="1"/>
  <c r="Y31" i="17049" s="1"/>
  <c r="Y83" i="17049" s="1"/>
  <c r="AC34" i="17048"/>
  <c r="AC35" i="17048" s="1"/>
  <c r="AC95" i="17048"/>
  <c r="AC96" i="17048" s="1"/>
  <c r="AC39" i="17048"/>
  <c r="AC60" i="17048" s="1"/>
  <c r="AD38" i="17048"/>
  <c r="AC36" i="17048"/>
  <c r="AC97" i="17048" s="1"/>
  <c r="AC59" i="17048"/>
  <c r="U125" i="17049"/>
  <c r="U136" i="17049" s="1"/>
  <c r="V113" i="17049"/>
  <c r="Y203" i="17048"/>
  <c r="Y219" i="17048" s="1"/>
  <c r="Y234" i="17048" s="1"/>
  <c r="Y197" i="17048"/>
  <c r="AB71" i="17048"/>
  <c r="AC71" i="17048" s="1"/>
  <c r="AC34" i="2"/>
  <c r="AC35" i="2" s="1"/>
  <c r="AD38" i="2"/>
  <c r="AC95" i="2"/>
  <c r="AC96" i="2" s="1"/>
  <c r="AC59" i="2"/>
  <c r="AC36" i="2"/>
  <c r="AC97" i="2" s="1"/>
  <c r="AC122" i="2" s="1"/>
  <c r="AC39" i="2"/>
  <c r="AC60" i="2" s="1"/>
  <c r="Z194" i="2"/>
  <c r="Z180" i="2"/>
  <c r="Z182" i="2" s="1"/>
  <c r="Z205" i="2" s="1"/>
  <c r="AB76" i="2"/>
  <c r="AB126" i="2"/>
  <c r="AB125" i="2"/>
  <c r="AB122" i="2"/>
  <c r="L167" i="17053"/>
  <c r="AB112" i="2"/>
  <c r="AB121" i="2" s="1"/>
  <c r="AB103" i="2"/>
  <c r="X108" i="17055"/>
  <c r="X120" i="17055"/>
  <c r="U87" i="17028"/>
  <c r="U89" i="17028" s="1"/>
  <c r="U37" i="17028"/>
  <c r="U115" i="17028"/>
  <c r="U127" i="17028" s="1"/>
  <c r="U138" i="17028" s="1"/>
  <c r="V108" i="17056"/>
  <c r="V120" i="17056"/>
  <c r="AA52" i="2"/>
  <c r="AA82" i="2"/>
  <c r="AA84" i="2" s="1"/>
  <c r="X35" i="17028" s="1"/>
  <c r="X87" i="17028" s="1"/>
  <c r="A173" i="17055"/>
  <c r="W131" i="17055"/>
  <c r="M173" i="17055" s="1"/>
  <c r="AB71" i="2"/>
  <c r="X198" i="2"/>
  <c r="U42" i="17028" s="1"/>
  <c r="U94" i="17028" s="1"/>
  <c r="X206" i="2"/>
  <c r="X207" i="2" s="1"/>
  <c r="U42" i="17030" s="1"/>
  <c r="U94" i="17030" s="1"/>
  <c r="AA81" i="2"/>
  <c r="Y65" i="17055"/>
  <c r="Y14" i="17055"/>
  <c r="Y28" i="17055" s="1"/>
  <c r="Y39" i="17055" s="1"/>
  <c r="Y67" i="17055" s="1"/>
  <c r="Y80" i="17055" s="1"/>
  <c r="Y91" i="17055" s="1"/>
  <c r="Y38" i="17055"/>
  <c r="Z13" i="17055"/>
  <c r="Y106" i="17055"/>
  <c r="Y27" i="17055"/>
  <c r="U131" i="17056"/>
  <c r="M171" i="17056" s="1"/>
  <c r="A171" i="17056"/>
  <c r="U125" i="17030"/>
  <c r="U136" i="17030" s="1"/>
  <c r="V113" i="17030"/>
  <c r="AB48" i="2"/>
  <c r="AB77" i="2" s="1"/>
  <c r="AB79" i="2" s="1"/>
  <c r="Y33" i="17030" s="1"/>
  <c r="Y85" i="17030" s="1"/>
  <c r="AB50" i="2"/>
  <c r="AB42" i="2"/>
  <c r="AB62" i="2" s="1"/>
  <c r="AB64" i="2" s="1"/>
  <c r="Y29" i="17030" s="1"/>
  <c r="AB44" i="2"/>
  <c r="AB67" i="2" s="1"/>
  <c r="AB46" i="2"/>
  <c r="AB72" i="2" s="1"/>
  <c r="AB74" i="2" s="1"/>
  <c r="Y33" i="17028" s="1"/>
  <c r="Y85" i="17028" s="1"/>
  <c r="V87" i="17028"/>
  <c r="V89" i="17028" s="1"/>
  <c r="V37" i="17028"/>
  <c r="Y197" i="2"/>
  <c r="Y203" i="2"/>
  <c r="Y219" i="2" s="1"/>
  <c r="Y234" i="2" s="1"/>
  <c r="W31" i="17028"/>
  <c r="W37" i="17028" s="1"/>
  <c r="X31" i="17028"/>
  <c r="Z90" i="2"/>
  <c r="AJ110" i="17053"/>
  <c r="AI122" i="17053"/>
  <c r="AI133" i="17053" s="1"/>
  <c r="W87" i="17028"/>
  <c r="AB155" i="2"/>
  <c r="AB167" i="2"/>
  <c r="AB102" i="2"/>
  <c r="V123" i="17028"/>
  <c r="V134" i="17028" s="1"/>
  <c r="AA179" i="2"/>
  <c r="AA168" i="2"/>
  <c r="AA170" i="2" s="1"/>
  <c r="AA196" i="2" s="1"/>
  <c r="X13" i="17056"/>
  <c r="W14" i="17056"/>
  <c r="W28" i="17056" s="1"/>
  <c r="W39" i="17056" s="1"/>
  <c r="W67" i="17056" s="1"/>
  <c r="W80" i="17056" s="1"/>
  <c r="W91" i="17056" s="1"/>
  <c r="U123" i="17028"/>
  <c r="U134" i="17028" s="1"/>
  <c r="AA235" i="2"/>
  <c r="AA178" i="2"/>
  <c r="AA220" i="2"/>
  <c r="AA154" i="2"/>
  <c r="AA204" i="2"/>
  <c r="AA166" i="2"/>
  <c r="AA195" i="2"/>
  <c r="Z88" i="2"/>
  <c r="L166" i="17059"/>
  <c r="L164" i="17058"/>
  <c r="W93" i="17049"/>
  <c r="X41" i="17049"/>
  <c r="V87" i="17052"/>
  <c r="V89" i="17052" s="1"/>
  <c r="U40" i="17049"/>
  <c r="Y105" i="17048"/>
  <c r="X109" i="17048"/>
  <c r="T92" i="17049"/>
  <c r="T100" i="17049" s="1"/>
  <c r="F170" i="17049" s="1"/>
  <c r="T48" i="17049"/>
  <c r="L167" i="17050"/>
  <c r="Q20" i="17062" s="1"/>
  <c r="R20" i="17062" s="1"/>
  <c r="W113" i="17053"/>
  <c r="W125" i="17053" s="1"/>
  <c r="W136" i="17053" s="1"/>
  <c r="G166" i="17056"/>
  <c r="K166" i="17056" s="1"/>
  <c r="Z88" i="17051"/>
  <c r="L165" i="17052"/>
  <c r="AA76" i="17054"/>
  <c r="U93" i="17055"/>
  <c r="V41" i="17055"/>
  <c r="V115" i="17052"/>
  <c r="V127" i="17052" s="1"/>
  <c r="V138" i="17052" s="1"/>
  <c r="AA66" i="17054"/>
  <c r="V31" i="17058"/>
  <c r="V83" i="17058" s="1"/>
  <c r="Z76" i="17057"/>
  <c r="AB76" i="17051"/>
  <c r="AA79" i="17051"/>
  <c r="X33" i="17053" s="1"/>
  <c r="X88" i="17057"/>
  <c r="Z79" i="17054"/>
  <c r="W33" i="17056" s="1"/>
  <c r="Y88" i="17054"/>
  <c r="Z66" i="17057"/>
  <c r="L166" i="17055"/>
  <c r="V113" i="17056"/>
  <c r="V125" i="17056" s="1"/>
  <c r="V136" i="17056" s="1"/>
  <c r="X127" i="17057"/>
  <c r="AA71" i="17054"/>
  <c r="U89" i="17055"/>
  <c r="W35" i="17052"/>
  <c r="W37" i="17052" s="1"/>
  <c r="G167" i="17055"/>
  <c r="K167" i="17055" s="1"/>
  <c r="U31" i="17058"/>
  <c r="G168" i="17050"/>
  <c r="K168" i="17050" s="1"/>
  <c r="U93" i="17056"/>
  <c r="V41" i="17056"/>
  <c r="U93" i="17052"/>
  <c r="V41" i="17052"/>
  <c r="W33" i="17055"/>
  <c r="C167" i="17058"/>
  <c r="E167" i="17058"/>
  <c r="X81" i="17053"/>
  <c r="U108" i="17059"/>
  <c r="U120" i="17059"/>
  <c r="V92" i="17050"/>
  <c r="Z44" i="17057"/>
  <c r="Z67" i="17057" s="1"/>
  <c r="Z69" i="17057" s="1"/>
  <c r="Z46" i="17057"/>
  <c r="Z72" i="17057" s="1"/>
  <c r="Z74" i="17057" s="1"/>
  <c r="W33" i="17058" s="1"/>
  <c r="Z48" i="17057"/>
  <c r="Z77" i="17057" s="1"/>
  <c r="Z50" i="17057"/>
  <c r="Z42" i="17057"/>
  <c r="Z62" i="17057" s="1"/>
  <c r="Z64" i="17057" s="1"/>
  <c r="W29" i="17059" s="1"/>
  <c r="R40" i="17059"/>
  <c r="U109" i="17057"/>
  <c r="V104" i="17057"/>
  <c r="Z180" i="17051"/>
  <c r="Z182" i="17051" s="1"/>
  <c r="Z205" i="17051" s="1"/>
  <c r="Z194" i="17051"/>
  <c r="Z195" i="17054"/>
  <c r="Z220" i="17054"/>
  <c r="Z154" i="17054"/>
  <c r="Z235" i="17054"/>
  <c r="Z178" i="17054"/>
  <c r="Z204" i="17054"/>
  <c r="Z166" i="17054"/>
  <c r="AA223" i="17054"/>
  <c r="AA224" i="17054"/>
  <c r="AA222" i="17054"/>
  <c r="AA225" i="17054"/>
  <c r="AA107" i="17054"/>
  <c r="AA106" i="17054"/>
  <c r="AA108" i="17054"/>
  <c r="AA97" i="17054"/>
  <c r="R48" i="17056"/>
  <c r="R92" i="17056"/>
  <c r="R100" i="17056" s="1"/>
  <c r="F168" i="17056" s="1"/>
  <c r="U37" i="17059"/>
  <c r="U81" i="17059"/>
  <c r="K168" i="17028"/>
  <c r="L168" i="17028" s="1"/>
  <c r="P21" i="17062" s="1"/>
  <c r="I67" i="17062"/>
  <c r="C168" i="17055"/>
  <c r="E168" i="17055"/>
  <c r="U123" i="17049"/>
  <c r="U134" i="17049" s="1"/>
  <c r="V111" i="17049"/>
  <c r="C170" i="17049"/>
  <c r="E170" i="17049"/>
  <c r="AE110" i="17059"/>
  <c r="AD122" i="17059"/>
  <c r="AD133" i="17059" s="1"/>
  <c r="Y82" i="17057"/>
  <c r="Y84" i="17057" s="1"/>
  <c r="V35" i="17058" s="1"/>
  <c r="Y52" i="17057"/>
  <c r="V206" i="17057"/>
  <c r="V207" i="17057" s="1"/>
  <c r="S42" i="17059" s="1"/>
  <c r="S94" i="17059" s="1"/>
  <c r="V198" i="17057"/>
  <c r="S42" i="17058" s="1"/>
  <c r="S94" i="17058" s="1"/>
  <c r="S48" i="17053"/>
  <c r="S92" i="17053"/>
  <c r="S100" i="17053" s="1"/>
  <c r="F169" i="17053" s="1"/>
  <c r="V29" i="17059"/>
  <c r="X90" i="17057"/>
  <c r="W197" i="17057"/>
  <c r="W203" i="17057"/>
  <c r="W219" i="17057" s="1"/>
  <c r="W234" i="17057" s="1"/>
  <c r="W120" i="17052"/>
  <c r="W108" i="17052"/>
  <c r="X27" i="17052"/>
  <c r="Y13" i="17052"/>
  <c r="X65" i="17052"/>
  <c r="X38" i="17052"/>
  <c r="X14" i="17052"/>
  <c r="X28" i="17052" s="1"/>
  <c r="X39" i="17052" s="1"/>
  <c r="X67" i="17052" s="1"/>
  <c r="X80" i="17052" s="1"/>
  <c r="X91" i="17052" s="1"/>
  <c r="X106" i="17052"/>
  <c r="V125" i="17028"/>
  <c r="V136" i="17028" s="1"/>
  <c r="W113" i="17028"/>
  <c r="V120" i="17058"/>
  <c r="V108" i="17058"/>
  <c r="X13" i="17058"/>
  <c r="W106" i="17058"/>
  <c r="W14" i="17058"/>
  <c r="W28" i="17058" s="1"/>
  <c r="W39" i="17058" s="1"/>
  <c r="W67" i="17058" s="1"/>
  <c r="W80" i="17058" s="1"/>
  <c r="W91" i="17058" s="1"/>
  <c r="W27" i="17058"/>
  <c r="W65" i="17058"/>
  <c r="W38" i="17058"/>
  <c r="V37" i="17055"/>
  <c r="V83" i="17055"/>
  <c r="AC89" i="17048"/>
  <c r="V40" i="17030"/>
  <c r="Z104" i="2"/>
  <c r="Z106" i="17057"/>
  <c r="Z224" i="17057"/>
  <c r="Z97" i="17057"/>
  <c r="Z107" i="17057"/>
  <c r="Z108" i="17057"/>
  <c r="Z223" i="17057"/>
  <c r="Z225" i="17057"/>
  <c r="Z222" i="17057"/>
  <c r="Y108" i="17030"/>
  <c r="Y120" i="17030"/>
  <c r="X197" i="17054"/>
  <c r="X203" i="17054"/>
  <c r="X219" i="17054" s="1"/>
  <c r="X234" i="17054" s="1"/>
  <c r="AL110" i="17030"/>
  <c r="AK122" i="17030"/>
  <c r="AK133" i="17030" s="1"/>
  <c r="U40" i="17028"/>
  <c r="Y105" i="2"/>
  <c r="AB66" i="17051"/>
  <c r="AD111" i="17059"/>
  <c r="AC123" i="17059"/>
  <c r="AC134" i="17059" s="1"/>
  <c r="V81" i="17056"/>
  <c r="V89" i="17056" s="1"/>
  <c r="V37" i="17056"/>
  <c r="AA82" i="17051"/>
  <c r="AA84" i="17051" s="1"/>
  <c r="X35" i="17052" s="1"/>
  <c r="AA52" i="17051"/>
  <c r="AD107" i="17048"/>
  <c r="AD223" i="17048"/>
  <c r="AD108" i="17048"/>
  <c r="AD106" i="17048"/>
  <c r="AD224" i="17048"/>
  <c r="AD225" i="17048"/>
  <c r="AD222" i="17048"/>
  <c r="U89" i="17056"/>
  <c r="AB112" i="17059"/>
  <c r="AA124" i="17059"/>
  <c r="AA135" i="17059" s="1"/>
  <c r="U131" i="17053"/>
  <c r="M171" i="17053" s="1"/>
  <c r="A171" i="17053"/>
  <c r="X131" i="17030"/>
  <c r="M174" i="17030" s="1"/>
  <c r="A174" i="17030"/>
  <c r="X31" i="17052"/>
  <c r="W31" i="17055"/>
  <c r="Q92" i="17058"/>
  <c r="Q100" i="17058" s="1"/>
  <c r="F167" i="17058" s="1"/>
  <c r="Q48" i="17058"/>
  <c r="S117" i="17052"/>
  <c r="D169" i="17052" s="1"/>
  <c r="S123" i="17052"/>
  <c r="S134" i="17052" s="1"/>
  <c r="S140" i="17052" s="1"/>
  <c r="B169" i="17052" s="1"/>
  <c r="T111" i="17052"/>
  <c r="W40" i="17050"/>
  <c r="AA104" i="17048"/>
  <c r="X109" i="2"/>
  <c r="Q48" i="17059"/>
  <c r="Q92" i="17059"/>
  <c r="Q100" i="17059" s="1"/>
  <c r="F167" i="17059" s="1"/>
  <c r="G167" i="17059" s="1"/>
  <c r="K167" i="17059" s="1"/>
  <c r="E169" i="17053"/>
  <c r="C169" i="17053"/>
  <c r="V226" i="17054"/>
  <c r="S43" i="17055" s="1"/>
  <c r="S95" i="17055" s="1"/>
  <c r="S43" i="17056"/>
  <c r="S95" i="17056" s="1"/>
  <c r="W221" i="17054"/>
  <c r="Z71" i="17057"/>
  <c r="L168" i="17049"/>
  <c r="AA178" i="17051"/>
  <c r="AA154" i="17051"/>
  <c r="AA220" i="17051"/>
  <c r="AA166" i="17051"/>
  <c r="AA195" i="17051"/>
  <c r="AA204" i="17051"/>
  <c r="AA235" i="17051"/>
  <c r="AA83" i="17054"/>
  <c r="AA102" i="17054"/>
  <c r="AA78" i="17054"/>
  <c r="AA63" i="17054"/>
  <c r="AA73" i="17054"/>
  <c r="AA68" i="17054"/>
  <c r="AA155" i="17054"/>
  <c r="AA167" i="17054"/>
  <c r="AB95" i="17054"/>
  <c r="AB96" i="17054" s="1"/>
  <c r="AB34" i="17054"/>
  <c r="AB35" i="17054" s="1"/>
  <c r="AB36" i="17054"/>
  <c r="AB59" i="17054"/>
  <c r="AB39" i="17054"/>
  <c r="AB60" i="17054" s="1"/>
  <c r="AC38" i="17054"/>
  <c r="AA13" i="17030"/>
  <c r="Z14" i="17030"/>
  <c r="Z28" i="17030" s="1"/>
  <c r="Z39" i="17030" s="1"/>
  <c r="Z67" i="17030" s="1"/>
  <c r="Z80" i="17030" s="1"/>
  <c r="Z91" i="17030" s="1"/>
  <c r="K165" i="17058"/>
  <c r="Y81" i="17057"/>
  <c r="S40" i="17056"/>
  <c r="V109" i="17054"/>
  <c r="W104" i="17054"/>
  <c r="V120" i="17053"/>
  <c r="V108" i="17053"/>
  <c r="V87" i="17055"/>
  <c r="AA179" i="17051"/>
  <c r="AA168" i="17051"/>
  <c r="AA170" i="17051" s="1"/>
  <c r="AA196" i="17051" s="1"/>
  <c r="T43" i="17053"/>
  <c r="T95" i="17053" s="1"/>
  <c r="W226" i="17051"/>
  <c r="T43" i="17052" s="1"/>
  <c r="T95" i="17052" s="1"/>
  <c r="X221" i="17051"/>
  <c r="G167" i="17052"/>
  <c r="T40" i="17052"/>
  <c r="X105" i="17051"/>
  <c r="V108" i="17050"/>
  <c r="V120" i="17050"/>
  <c r="U35" i="17058"/>
  <c r="J66" i="17062"/>
  <c r="AB46" i="17051"/>
  <c r="AB72" i="17051" s="1"/>
  <c r="AB44" i="17051"/>
  <c r="AB67" i="17051" s="1"/>
  <c r="AB69" i="17051" s="1"/>
  <c r="AB48" i="17051"/>
  <c r="AB77" i="17051" s="1"/>
  <c r="AB42" i="17051"/>
  <c r="AB62" i="17051" s="1"/>
  <c r="AB64" i="17051" s="1"/>
  <c r="Y29" i="17053" s="1"/>
  <c r="AB50" i="17051"/>
  <c r="AB103" i="17051"/>
  <c r="AB112" i="17051"/>
  <c r="AB121" i="17051" s="1"/>
  <c r="W206" i="17054"/>
  <c r="W207" i="17054" s="1"/>
  <c r="T42" i="17056" s="1"/>
  <c r="T94" i="17056" s="1"/>
  <c r="W198" i="17054"/>
  <c r="T42" i="17055" s="1"/>
  <c r="T94" i="17055" s="1"/>
  <c r="V93" i="17053"/>
  <c r="W41" i="17053"/>
  <c r="T48" i="17028"/>
  <c r="T92" i="17028"/>
  <c r="T100" i="17028" s="1"/>
  <c r="F170" i="17028" s="1"/>
  <c r="R48" i="17055"/>
  <c r="R92" i="17055"/>
  <c r="R100" i="17055" s="1"/>
  <c r="F168" i="17055" s="1"/>
  <c r="T40" i="17053"/>
  <c r="W109" i="17051"/>
  <c r="X104" i="17051"/>
  <c r="X27" i="17049"/>
  <c r="X14" i="17049"/>
  <c r="X28" i="17049" s="1"/>
  <c r="X39" i="17049" s="1"/>
  <c r="X67" i="17049" s="1"/>
  <c r="X80" i="17049" s="1"/>
  <c r="X91" i="17049" s="1"/>
  <c r="X106" i="17049"/>
  <c r="Y13" i="17049"/>
  <c r="X38" i="17049"/>
  <c r="X65" i="17049"/>
  <c r="AE112" i="17056"/>
  <c r="AD124" i="17056"/>
  <c r="AD135" i="17056" s="1"/>
  <c r="Y127" i="17054"/>
  <c r="W87" i="17057"/>
  <c r="X61" i="17057"/>
  <c r="AB71" i="17051"/>
  <c r="AC123" i="17048"/>
  <c r="AA111" i="17030"/>
  <c r="Z123" i="17030"/>
  <c r="Z134" i="17030" s="1"/>
  <c r="AD111" i="17053"/>
  <c r="AC123" i="17053"/>
  <c r="AC134" i="17053" s="1"/>
  <c r="AA81" i="17051"/>
  <c r="T93" i="17059"/>
  <c r="U41" i="17059"/>
  <c r="C168" i="17059"/>
  <c r="E168" i="17059"/>
  <c r="AF112" i="17050"/>
  <c r="AE124" i="17050"/>
  <c r="AE135" i="17050" s="1"/>
  <c r="W85" i="17052"/>
  <c r="U113" i="17059"/>
  <c r="U125" i="17059" s="1"/>
  <c r="U136" i="17059" s="1"/>
  <c r="U85" i="17059"/>
  <c r="T37" i="17058"/>
  <c r="T83" i="17058"/>
  <c r="T111" i="17058"/>
  <c r="A171" i="17050"/>
  <c r="U131" i="17050"/>
  <c r="M171" i="17050" s="1"/>
  <c r="Z78" i="17057"/>
  <c r="Z73" i="17057"/>
  <c r="Z102" i="17057"/>
  <c r="Z155" i="17057"/>
  <c r="Z167" i="17057"/>
  <c r="Z83" i="17057"/>
  <c r="Z63" i="17057"/>
  <c r="Z68" i="17057"/>
  <c r="AA125" i="17051"/>
  <c r="AA126" i="17051"/>
  <c r="AA124" i="17051"/>
  <c r="AA123" i="17051"/>
  <c r="AA122" i="17051"/>
  <c r="AC110" i="17050"/>
  <c r="AB122" i="17050"/>
  <c r="AB133" i="17050" s="1"/>
  <c r="S117" i="17059"/>
  <c r="D169" i="17059" s="1"/>
  <c r="S121" i="17059"/>
  <c r="S132" i="17059" s="1"/>
  <c r="S140" i="17059" s="1"/>
  <c r="B169" i="17059" s="1"/>
  <c r="AB223" i="17051"/>
  <c r="AB224" i="17051"/>
  <c r="AB222" i="17051"/>
  <c r="AB225" i="17051"/>
  <c r="AB106" i="17051"/>
  <c r="AB97" i="17051"/>
  <c r="AB108" i="17051"/>
  <c r="AB107" i="17051"/>
  <c r="V131" i="17028"/>
  <c r="M172" i="17028" s="1"/>
  <c r="A172" i="17028"/>
  <c r="R117" i="17056"/>
  <c r="D168" i="17056" s="1"/>
  <c r="R121" i="17056"/>
  <c r="R132" i="17056" s="1"/>
  <c r="R140" i="17056" s="1"/>
  <c r="B168" i="17056" s="1"/>
  <c r="S109" i="17056"/>
  <c r="C170" i="17030"/>
  <c r="E170" i="17030"/>
  <c r="K165" i="17056"/>
  <c r="L165" i="17056" s="1"/>
  <c r="W43" i="17050"/>
  <c r="W95" i="17050" s="1"/>
  <c r="Z226" i="17048"/>
  <c r="W43" i="17049" s="1"/>
  <c r="W95" i="17049" s="1"/>
  <c r="AA221" i="17048"/>
  <c r="D170" i="17053"/>
  <c r="B170" i="17053"/>
  <c r="V131" i="17049"/>
  <c r="M172" i="17049" s="1"/>
  <c r="A172" i="17049"/>
  <c r="Y197" i="17051"/>
  <c r="Y203" i="17051"/>
  <c r="Y219" i="17051" s="1"/>
  <c r="Y234" i="17051" s="1"/>
  <c r="X37" i="17030"/>
  <c r="X81" i="17030"/>
  <c r="X89" i="17030" s="1"/>
  <c r="W83" i="17052"/>
  <c r="R40" i="17058"/>
  <c r="V105" i="17057"/>
  <c r="W13" i="17059"/>
  <c r="V14" i="17059"/>
  <c r="V28" i="17059" s="1"/>
  <c r="V39" i="17059" s="1"/>
  <c r="V67" i="17059" s="1"/>
  <c r="V80" i="17059" s="1"/>
  <c r="V91" i="17059" s="1"/>
  <c r="Z112" i="17057"/>
  <c r="Z121" i="17057" s="1"/>
  <c r="Z103" i="17057"/>
  <c r="Y168" i="17057"/>
  <c r="Y170" i="17057" s="1"/>
  <c r="Y196" i="17057" s="1"/>
  <c r="Y179" i="17057"/>
  <c r="Y89" i="17057"/>
  <c r="A172" i="17052"/>
  <c r="V131" i="17052"/>
  <c r="M172" i="17052" s="1"/>
  <c r="U226" i="17057"/>
  <c r="R43" i="17058" s="1"/>
  <c r="R95" i="17058" s="1"/>
  <c r="R43" i="17059"/>
  <c r="R95" i="17059" s="1"/>
  <c r="V221" i="17057"/>
  <c r="AA42" i="17054"/>
  <c r="AA62" i="17054" s="1"/>
  <c r="AA44" i="17054"/>
  <c r="AA67" i="17054" s="1"/>
  <c r="AA69" i="17054" s="1"/>
  <c r="AA48" i="17054"/>
  <c r="AA77" i="17054" s="1"/>
  <c r="AA46" i="17054"/>
  <c r="AA72" i="17054" s="1"/>
  <c r="AA74" i="17054" s="1"/>
  <c r="AA50" i="17054"/>
  <c r="AG110" i="17056"/>
  <c r="AF122" i="17056"/>
  <c r="AF133" i="17056" s="1"/>
  <c r="A171" i="17058"/>
  <c r="U131" i="17058"/>
  <c r="M171" i="17058" s="1"/>
  <c r="AD38" i="17051"/>
  <c r="AC34" i="17051"/>
  <c r="AC35" i="17051" s="1"/>
  <c r="AC36" i="17051"/>
  <c r="AC59" i="17051"/>
  <c r="AC39" i="17051"/>
  <c r="AC60" i="17051" s="1"/>
  <c r="AC95" i="17051"/>
  <c r="AC96" i="17051" s="1"/>
  <c r="X38" i="17028"/>
  <c r="Y13" i="17028"/>
  <c r="X65" i="17028"/>
  <c r="X14" i="17028"/>
  <c r="X28" i="17028" s="1"/>
  <c r="X39" i="17028" s="1"/>
  <c r="X67" i="17028" s="1"/>
  <c r="X80" i="17028" s="1"/>
  <c r="X91" i="17028" s="1"/>
  <c r="X27" i="17028"/>
  <c r="X106" i="17028"/>
  <c r="K166" i="17052"/>
  <c r="Y178" i="17057"/>
  <c r="Y204" i="17057"/>
  <c r="Y220" i="17057"/>
  <c r="Y195" i="17057"/>
  <c r="Y166" i="17057"/>
  <c r="Y235" i="17057"/>
  <c r="Y154" i="17057"/>
  <c r="S40" i="17055"/>
  <c r="W105" i="17054"/>
  <c r="AC89" i="2"/>
  <c r="Z179" i="17054"/>
  <c r="Z168" i="17054"/>
  <c r="Z170" i="17054" s="1"/>
  <c r="Z196" i="17054" s="1"/>
  <c r="Z122" i="17054"/>
  <c r="Z123" i="17054"/>
  <c r="Z126" i="17054"/>
  <c r="Z125" i="17054"/>
  <c r="Z124" i="17054"/>
  <c r="V117" i="17053"/>
  <c r="V121" i="17053"/>
  <c r="V132" i="17053" s="1"/>
  <c r="V140" i="17053" s="1"/>
  <c r="C167" i="17056"/>
  <c r="E167" i="17056"/>
  <c r="T115" i="17058"/>
  <c r="T127" i="17058" s="1"/>
  <c r="T138" i="17058" s="1"/>
  <c r="T87" i="17058"/>
  <c r="Y180" i="17054"/>
  <c r="Y182" i="17054" s="1"/>
  <c r="Y205" i="17054" s="1"/>
  <c r="Y194" i="17054"/>
  <c r="E168" i="17052"/>
  <c r="C168" i="17052"/>
  <c r="Z127" i="17051"/>
  <c r="Y226" i="2"/>
  <c r="V43" i="17028" s="1"/>
  <c r="V95" i="17028" s="1"/>
  <c r="V43" i="17030"/>
  <c r="V95" i="17030" s="1"/>
  <c r="Z221" i="2"/>
  <c r="U92" i="17030"/>
  <c r="AA34" i="17057"/>
  <c r="AA35" i="17057" s="1"/>
  <c r="AA39" i="17057"/>
  <c r="AA60" i="17057" s="1"/>
  <c r="AB38" i="17057"/>
  <c r="AA36" i="17057"/>
  <c r="AA59" i="17057"/>
  <c r="AA95" i="17057"/>
  <c r="AA96" i="17057" s="1"/>
  <c r="AD225" i="2"/>
  <c r="AD106" i="2"/>
  <c r="AD222" i="2"/>
  <c r="AD108" i="2"/>
  <c r="AD223" i="2"/>
  <c r="AD107" i="2"/>
  <c r="AD224" i="2"/>
  <c r="AD63" i="2"/>
  <c r="AD68" i="2"/>
  <c r="AD83" i="2"/>
  <c r="AD73" i="2"/>
  <c r="AD78" i="2"/>
  <c r="R125" i="17058"/>
  <c r="R136" i="17058" s="1"/>
  <c r="R140" i="17058" s="1"/>
  <c r="B168" i="17058" s="1"/>
  <c r="R117" i="17058"/>
  <c r="D168" i="17058" s="1"/>
  <c r="S113" i="17058"/>
  <c r="AA112" i="17054"/>
  <c r="AA121" i="17054" s="1"/>
  <c r="AA103" i="17054"/>
  <c r="V33" i="17058"/>
  <c r="Y87" i="17051"/>
  <c r="Z61" i="17051"/>
  <c r="X13" i="17053"/>
  <c r="W14" i="17053"/>
  <c r="W28" i="17053" s="1"/>
  <c r="W39" i="17053" s="1"/>
  <c r="W67" i="17053" s="1"/>
  <c r="W80" i="17053" s="1"/>
  <c r="W91" i="17053" s="1"/>
  <c r="T37" i="17059"/>
  <c r="T81" i="17059"/>
  <c r="T89" i="17059" s="1"/>
  <c r="T109" i="17059"/>
  <c r="AA89" i="17051"/>
  <c r="AA61" i="2"/>
  <c r="Z87" i="2"/>
  <c r="S48" i="17052"/>
  <c r="S92" i="17052"/>
  <c r="S100" i="17052" s="1"/>
  <c r="F169" i="17052" s="1"/>
  <c r="W14" i="17050"/>
  <c r="W28" i="17050" s="1"/>
  <c r="W39" i="17050" s="1"/>
  <c r="W67" i="17050" s="1"/>
  <c r="W80" i="17050" s="1"/>
  <c r="W91" i="17050" s="1"/>
  <c r="X13" i="17050"/>
  <c r="G70" i="17062"/>
  <c r="AB167" i="17051"/>
  <c r="AB63" i="17051"/>
  <c r="AB102" i="17051"/>
  <c r="AB74" i="17051"/>
  <c r="Y33" i="17052" s="1"/>
  <c r="AB155" i="17051"/>
  <c r="AB78" i="17051"/>
  <c r="AB83" i="17051"/>
  <c r="AB73" i="17051"/>
  <c r="AB68" i="17051"/>
  <c r="W120" i="17028"/>
  <c r="W108" i="17028"/>
  <c r="T93" i="17058"/>
  <c r="U41" i="17058"/>
  <c r="A170" i="17059"/>
  <c r="T131" i="17059"/>
  <c r="M170" i="17059" s="1"/>
  <c r="S117" i="17055"/>
  <c r="D169" i="17055" s="1"/>
  <c r="S123" i="17055"/>
  <c r="S134" i="17055" s="1"/>
  <c r="S140" i="17055" s="1"/>
  <c r="B169" i="17055" s="1"/>
  <c r="T111" i="17055"/>
  <c r="G168" i="17053"/>
  <c r="K168" i="17053" s="1"/>
  <c r="E169" i="17050"/>
  <c r="C169" i="17050"/>
  <c r="W93" i="17028"/>
  <c r="X41" i="17028"/>
  <c r="Y61" i="17054"/>
  <c r="X87" i="17054"/>
  <c r="W120" i="17049"/>
  <c r="W108" i="17049"/>
  <c r="G169" i="17030"/>
  <c r="K169" i="17030" s="1"/>
  <c r="L169" i="17030" s="1"/>
  <c r="N174" i="17028"/>
  <c r="Z89" i="17054"/>
  <c r="Z64" i="17054"/>
  <c r="U113" i="17052"/>
  <c r="AA112" i="17053"/>
  <c r="Z124" i="17053"/>
  <c r="Z135" i="17053" s="1"/>
  <c r="AD68" i="17048"/>
  <c r="AD78" i="17048"/>
  <c r="AD83" i="17048"/>
  <c r="AD73" i="17048"/>
  <c r="AD63" i="17048"/>
  <c r="W93" i="17030"/>
  <c r="X41" i="17030"/>
  <c r="Y125" i="17057"/>
  <c r="Y123" i="17057"/>
  <c r="Y122" i="17057"/>
  <c r="Y126" i="17057"/>
  <c r="Y124" i="17057"/>
  <c r="U117" i="17030"/>
  <c r="D171" i="17030" s="1"/>
  <c r="U121" i="17030"/>
  <c r="U132" i="17030" s="1"/>
  <c r="U140" i="17030" s="1"/>
  <c r="B171" i="17030" s="1"/>
  <c r="V109" i="17030"/>
  <c r="X206" i="17051"/>
  <c r="X207" i="17051" s="1"/>
  <c r="U42" i="17053" s="1"/>
  <c r="U94" i="17053" s="1"/>
  <c r="X198" i="17051"/>
  <c r="U42" i="17052" s="1"/>
  <c r="U94" i="17052" s="1"/>
  <c r="G169" i="17028"/>
  <c r="Z82" i="17054"/>
  <c r="Z84" i="17054" s="1"/>
  <c r="W35" i="17055" s="1"/>
  <c r="Z52" i="17054"/>
  <c r="X194" i="17057"/>
  <c r="X180" i="17057"/>
  <c r="X182" i="17057" s="1"/>
  <c r="X205" i="17057" s="1"/>
  <c r="Z81" i="17054"/>
  <c r="U115" i="17055"/>
  <c r="U127" i="17055" s="1"/>
  <c r="U138" i="17055" s="1"/>
  <c r="G166" i="17058"/>
  <c r="D170" i="17050"/>
  <c r="B170" i="17050"/>
  <c r="W37" i="17053"/>
  <c r="W81" i="17053"/>
  <c r="W89" i="17053" s="1"/>
  <c r="W109" i="17053"/>
  <c r="X33" i="17052"/>
  <c r="V33" i="17059"/>
  <c r="V85" i="17055"/>
  <c r="L168" i="17053" l="1"/>
  <c r="AE114" i="17059"/>
  <c r="AD126" i="17059"/>
  <c r="AD137" i="17059" s="1"/>
  <c r="AB116" i="17053"/>
  <c r="AA128" i="17053"/>
  <c r="AA139" i="17053" s="1"/>
  <c r="AF109" i="17028"/>
  <c r="AE121" i="17028"/>
  <c r="AE132" i="17028" s="1"/>
  <c r="AB115" i="17059"/>
  <c r="AA127" i="17059"/>
  <c r="AA138" i="17059" s="1"/>
  <c r="AB110" i="17055"/>
  <c r="AA122" i="17055"/>
  <c r="AA133" i="17055" s="1"/>
  <c r="AC110" i="17058"/>
  <c r="AB122" i="17058"/>
  <c r="AB133" i="17058" s="1"/>
  <c r="U48" i="17030"/>
  <c r="AC61" i="17048"/>
  <c r="Y88" i="17057"/>
  <c r="AB127" i="2"/>
  <c r="AD115" i="17056"/>
  <c r="AC127" i="17056"/>
  <c r="AC138" i="17056" s="1"/>
  <c r="AH114" i="17028"/>
  <c r="AG126" i="17028"/>
  <c r="AG137" i="17028" s="1"/>
  <c r="AB114" i="17058"/>
  <c r="AA126" i="17058"/>
  <c r="AA137" i="17058" s="1"/>
  <c r="U100" i="17030"/>
  <c r="F171" i="17030" s="1"/>
  <c r="AC71" i="2"/>
  <c r="AC123" i="2"/>
  <c r="AC124" i="17048"/>
  <c r="AD115" i="17053"/>
  <c r="AC127" i="17053"/>
  <c r="AC138" i="17053" s="1"/>
  <c r="AB109" i="17058"/>
  <c r="AA121" i="17058"/>
  <c r="AA132" i="17058" s="1"/>
  <c r="AE112" i="17058"/>
  <c r="AD124" i="17058"/>
  <c r="AD135" i="17058" s="1"/>
  <c r="AF114" i="17052"/>
  <c r="AE126" i="17052"/>
  <c r="AE137" i="17052" s="1"/>
  <c r="AF116" i="17055"/>
  <c r="AE128" i="17055"/>
  <c r="AE139" i="17055" s="1"/>
  <c r="AF110" i="17049"/>
  <c r="AE122" i="17049"/>
  <c r="AE133" i="17049" s="1"/>
  <c r="AE109" i="17049"/>
  <c r="AD121" i="17049"/>
  <c r="AD132" i="17049" s="1"/>
  <c r="AE109" i="17052"/>
  <c r="AD121" i="17052"/>
  <c r="AD132" i="17052" s="1"/>
  <c r="W121" i="17050"/>
  <c r="W132" i="17050" s="1"/>
  <c r="W140" i="17050" s="1"/>
  <c r="W117" i="17050"/>
  <c r="E170" i="17028"/>
  <c r="G170" i="17028" s="1"/>
  <c r="K170" i="17028" s="1"/>
  <c r="U140" i="17028"/>
  <c r="B171" i="17028" s="1"/>
  <c r="E171" i="17028" s="1"/>
  <c r="AB127" i="17048"/>
  <c r="X41" i="17050"/>
  <c r="W93" i="17050"/>
  <c r="Y85" i="17049"/>
  <c r="X87" i="17049"/>
  <c r="X89" i="17049" s="1"/>
  <c r="X37" i="17049"/>
  <c r="AA90" i="2"/>
  <c r="AB82" i="17048"/>
  <c r="AB84" i="17048" s="1"/>
  <c r="AB52" i="17048"/>
  <c r="AA194" i="17048"/>
  <c r="AA180" i="17048"/>
  <c r="AA182" i="17048" s="1"/>
  <c r="AA205" i="17048" s="1"/>
  <c r="X33" i="17050"/>
  <c r="Y33" i="17050"/>
  <c r="Y85" i="17050" s="1"/>
  <c r="V113" i="17055"/>
  <c r="V125" i="17055" s="1"/>
  <c r="V136" i="17055" s="1"/>
  <c r="AC48" i="17048"/>
  <c r="AC77" i="17048" s="1"/>
  <c r="AD76" i="17048" s="1"/>
  <c r="AC42" i="17048"/>
  <c r="AC62" i="17048" s="1"/>
  <c r="AC64" i="17048" s="1"/>
  <c r="Z29" i="17050" s="1"/>
  <c r="Z81" i="17050" s="1"/>
  <c r="AC44" i="17048"/>
  <c r="AC67" i="17048" s="1"/>
  <c r="AC69" i="17048" s="1"/>
  <c r="Z31" i="17049" s="1"/>
  <c r="Z83" i="17049" s="1"/>
  <c r="AC50" i="17048"/>
  <c r="AC46" i="17048"/>
  <c r="AC72" i="17048" s="1"/>
  <c r="AB204" i="17048"/>
  <c r="AB220" i="17048"/>
  <c r="AB235" i="17048"/>
  <c r="AB178" i="17048"/>
  <c r="AB166" i="17048"/>
  <c r="AB195" i="17048"/>
  <c r="AB154" i="17048"/>
  <c r="AC126" i="17048"/>
  <c r="AC126" i="2"/>
  <c r="AB81" i="2"/>
  <c r="V125" i="17049"/>
  <c r="V136" i="17049" s="1"/>
  <c r="W113" i="17049"/>
  <c r="AD34" i="17048"/>
  <c r="AD35" i="17048" s="1"/>
  <c r="AD95" i="17048"/>
  <c r="AD96" i="17048" s="1"/>
  <c r="AD124" i="17048" s="1"/>
  <c r="AE38" i="17048"/>
  <c r="AD36" i="17048"/>
  <c r="AD97" i="17048" s="1"/>
  <c r="AD39" i="17048"/>
  <c r="AD60" i="17048" s="1"/>
  <c r="AD59" i="17048"/>
  <c r="Y198" i="17048"/>
  <c r="V42" i="17049" s="1"/>
  <c r="V94" i="17049" s="1"/>
  <c r="Y206" i="17048"/>
  <c r="Y207" i="17048" s="1"/>
  <c r="V42" i="17050" s="1"/>
  <c r="AC167" i="17048"/>
  <c r="AC155" i="17048"/>
  <c r="AC102" i="17048"/>
  <c r="AC122" i="17048"/>
  <c r="AC124" i="2"/>
  <c r="AA90" i="17048"/>
  <c r="U127" i="17049"/>
  <c r="U138" i="17049" s="1"/>
  <c r="U140" i="17049" s="1"/>
  <c r="B171" i="17049" s="1"/>
  <c r="V115" i="17049"/>
  <c r="V117" i="17049" s="1"/>
  <c r="D172" i="17049" s="1"/>
  <c r="AC125" i="17048"/>
  <c r="L165" i="17058"/>
  <c r="AC79" i="17048"/>
  <c r="U117" i="17049"/>
  <c r="D171" i="17049" s="1"/>
  <c r="V115" i="17028"/>
  <c r="V117" i="17028" s="1"/>
  <c r="D172" i="17028" s="1"/>
  <c r="AC103" i="17048"/>
  <c r="AC112" i="17048"/>
  <c r="AC121" i="17048" s="1"/>
  <c r="AC66" i="17048"/>
  <c r="AB168" i="17048"/>
  <c r="AB170" i="17048" s="1"/>
  <c r="AB196" i="17048" s="1"/>
  <c r="AB179" i="17048"/>
  <c r="W83" i="17049"/>
  <c r="W89" i="17049" s="1"/>
  <c r="W37" i="17049"/>
  <c r="U94" i="17050"/>
  <c r="U100" i="17050" s="1"/>
  <c r="F171" i="17050" s="1"/>
  <c r="U48" i="17050"/>
  <c r="AA81" i="17048"/>
  <c r="Z87" i="17048"/>
  <c r="Z197" i="17048"/>
  <c r="Z203" i="17048"/>
  <c r="Z219" i="17048" s="1"/>
  <c r="Z234" i="17048" s="1"/>
  <c r="AA180" i="2"/>
  <c r="AA182" i="2" s="1"/>
  <c r="AA205" i="2" s="1"/>
  <c r="AA194" i="2"/>
  <c r="A172" i="17056"/>
  <c r="V131" i="17056"/>
  <c r="M172" i="17056" s="1"/>
  <c r="Z197" i="2"/>
  <c r="Z203" i="2"/>
  <c r="Z219" i="2" s="1"/>
  <c r="Z234" i="2" s="1"/>
  <c r="AC125" i="2"/>
  <c r="W120" i="17056"/>
  <c r="W108" i="17056"/>
  <c r="X37" i="17028"/>
  <c r="X83" i="17028"/>
  <c r="X89" i="17028" s="1"/>
  <c r="AB69" i="2"/>
  <c r="AC66" i="2"/>
  <c r="V125" i="17030"/>
  <c r="V136" i="17030" s="1"/>
  <c r="W113" i="17030"/>
  <c r="Y108" i="17055"/>
  <c r="Y120" i="17055"/>
  <c r="A174" i="17055"/>
  <c r="X131" i="17055"/>
  <c r="M174" i="17055" s="1"/>
  <c r="AA88" i="2"/>
  <c r="AC112" i="2"/>
  <c r="AC121" i="2" s="1"/>
  <c r="AC103" i="2"/>
  <c r="AD95" i="2"/>
  <c r="AD96" i="2" s="1"/>
  <c r="AD126" i="2" s="1"/>
  <c r="AD39" i="2"/>
  <c r="AD60" i="2" s="1"/>
  <c r="AD59" i="2"/>
  <c r="AD36" i="2"/>
  <c r="AD97" i="2" s="1"/>
  <c r="AD34" i="2"/>
  <c r="AD35" i="2" s="1"/>
  <c r="AE38" i="2"/>
  <c r="AB179" i="2"/>
  <c r="AB168" i="2"/>
  <c r="AB170" i="2" s="1"/>
  <c r="AB196" i="2" s="1"/>
  <c r="AK110" i="17053"/>
  <c r="AJ122" i="17053"/>
  <c r="AJ133" i="17053" s="1"/>
  <c r="AB52" i="2"/>
  <c r="AB82" i="2"/>
  <c r="AB84" i="2" s="1"/>
  <c r="Y35" i="17028" s="1"/>
  <c r="Y87" i="17028" s="1"/>
  <c r="Z27" i="17055"/>
  <c r="Z14" i="17055"/>
  <c r="Z28" i="17055" s="1"/>
  <c r="Z39" i="17055" s="1"/>
  <c r="Z67" i="17055" s="1"/>
  <c r="Z80" i="17055" s="1"/>
  <c r="Z91" i="17055" s="1"/>
  <c r="Z65" i="17055"/>
  <c r="AA13" i="17055"/>
  <c r="Z106" i="17055"/>
  <c r="Z38" i="17055"/>
  <c r="AB195" i="2"/>
  <c r="AB178" i="2"/>
  <c r="AB204" i="2"/>
  <c r="AB154" i="2"/>
  <c r="AB235" i="2"/>
  <c r="AB166" i="2"/>
  <c r="AB220" i="2"/>
  <c r="AC155" i="2"/>
  <c r="AC102" i="2"/>
  <c r="AC167" i="2"/>
  <c r="Y198" i="2"/>
  <c r="V42" i="17028" s="1"/>
  <c r="V94" i="17028" s="1"/>
  <c r="Y206" i="2"/>
  <c r="Y207" i="2" s="1"/>
  <c r="V42" i="17030" s="1"/>
  <c r="V94" i="17030" s="1"/>
  <c r="L167" i="17059"/>
  <c r="X14" i="17056"/>
  <c r="X28" i="17056" s="1"/>
  <c r="X39" i="17056" s="1"/>
  <c r="X67" i="17056" s="1"/>
  <c r="X80" i="17056" s="1"/>
  <c r="X91" i="17056" s="1"/>
  <c r="Y13" i="17056"/>
  <c r="W111" i="17028"/>
  <c r="W83" i="17028"/>
  <c r="W89" i="17028" s="1"/>
  <c r="U117" i="17028"/>
  <c r="D171" i="17028" s="1"/>
  <c r="AC76" i="2"/>
  <c r="AC48" i="2"/>
  <c r="AC77" i="2" s="1"/>
  <c r="AC79" i="2" s="1"/>
  <c r="Z33" i="17030" s="1"/>
  <c r="Z85" i="17030" s="1"/>
  <c r="AC50" i="2"/>
  <c r="AC42" i="2"/>
  <c r="AC62" i="2" s="1"/>
  <c r="AC64" i="2" s="1"/>
  <c r="AC46" i="2"/>
  <c r="AC72" i="2" s="1"/>
  <c r="AC74" i="2" s="1"/>
  <c r="Z33" i="17028" s="1"/>
  <c r="Z85" i="17028" s="1"/>
  <c r="AC44" i="2"/>
  <c r="AC67" i="2" s="1"/>
  <c r="AC69" i="2" s="1"/>
  <c r="X93" i="17049"/>
  <c r="Y41" i="17049"/>
  <c r="Z105" i="17048"/>
  <c r="V40" i="17049"/>
  <c r="Y109" i="17048"/>
  <c r="L168" i="17050"/>
  <c r="Q21" i="17062" s="1"/>
  <c r="R21" i="17062" s="1"/>
  <c r="U92" i="17049"/>
  <c r="U100" i="17049" s="1"/>
  <c r="F171" i="17049" s="1"/>
  <c r="U48" i="17049"/>
  <c r="L167" i="17055"/>
  <c r="L166" i="17052"/>
  <c r="W87" i="17052"/>
  <c r="W89" i="17052" s="1"/>
  <c r="AC76" i="17051"/>
  <c r="V93" i="17055"/>
  <c r="W41" i="17055"/>
  <c r="L166" i="17056"/>
  <c r="AA66" i="17057"/>
  <c r="AA76" i="17057"/>
  <c r="AB79" i="17051"/>
  <c r="Y33" i="17053" s="1"/>
  <c r="Y37" i="17053" s="1"/>
  <c r="U37" i="17058"/>
  <c r="W115" i="17052"/>
  <c r="W127" i="17052" s="1"/>
  <c r="W138" i="17052" s="1"/>
  <c r="U111" i="17058"/>
  <c r="V111" i="17058" s="1"/>
  <c r="AB81" i="17051"/>
  <c r="U83" i="17058"/>
  <c r="AA90" i="17051"/>
  <c r="AA88" i="17051"/>
  <c r="U89" i="17059"/>
  <c r="L169" i="17049"/>
  <c r="AD89" i="17048"/>
  <c r="AB66" i="17054"/>
  <c r="Y127" i="17057"/>
  <c r="J67" i="17062"/>
  <c r="G170" i="17030"/>
  <c r="K170" i="17030" s="1"/>
  <c r="L170" i="17030" s="1"/>
  <c r="V93" i="17056"/>
  <c r="W41" i="17056"/>
  <c r="V93" i="17052"/>
  <c r="W41" i="17052"/>
  <c r="G169" i="17050"/>
  <c r="K169" i="17050" s="1"/>
  <c r="G168" i="17052"/>
  <c r="K168" i="17052" s="1"/>
  <c r="AB76" i="17054"/>
  <c r="T89" i="17058"/>
  <c r="W87" i="17055"/>
  <c r="X31" i="17055"/>
  <c r="C169" i="17059"/>
  <c r="E169" i="17059"/>
  <c r="Y31" i="17052"/>
  <c r="X33" i="17055"/>
  <c r="W85" i="17058"/>
  <c r="V87" i="17058"/>
  <c r="E171" i="17030"/>
  <c r="C171" i="17030"/>
  <c r="U125" i="17052"/>
  <c r="U136" i="17052" s="1"/>
  <c r="V113" i="17052"/>
  <c r="T117" i="17055"/>
  <c r="D170" i="17055" s="1"/>
  <c r="T123" i="17055"/>
  <c r="T134" i="17055" s="1"/>
  <c r="T140" i="17055" s="1"/>
  <c r="B170" i="17055" s="1"/>
  <c r="U111" i="17055"/>
  <c r="W108" i="17053"/>
  <c r="W120" i="17053"/>
  <c r="V85" i="17058"/>
  <c r="AA103" i="17057"/>
  <c r="AA112" i="17057"/>
  <c r="AA121" i="17057" s="1"/>
  <c r="AE38" i="17051"/>
  <c r="AD36" i="17051"/>
  <c r="AD34" i="17051"/>
  <c r="AD35" i="17051" s="1"/>
  <c r="AD59" i="17051"/>
  <c r="AD95" i="17051"/>
  <c r="AD96" i="17051" s="1"/>
  <c r="AD39" i="17051"/>
  <c r="AD60" i="17051" s="1"/>
  <c r="AE224" i="2"/>
  <c r="AE223" i="2"/>
  <c r="AE107" i="2"/>
  <c r="AE108" i="2"/>
  <c r="AE225" i="2"/>
  <c r="AE106" i="2"/>
  <c r="AE222" i="2"/>
  <c r="V120" i="17059"/>
  <c r="V108" i="17059"/>
  <c r="AE68" i="17048"/>
  <c r="AE63" i="17048"/>
  <c r="AE78" i="17048"/>
  <c r="AE73" i="17048"/>
  <c r="AE83" i="17048"/>
  <c r="AA89" i="17054"/>
  <c r="X40" i="17050"/>
  <c r="AB104" i="17048"/>
  <c r="AM110" i="17030"/>
  <c r="AL122" i="17030"/>
  <c r="AL133" i="17030" s="1"/>
  <c r="W40" i="17030"/>
  <c r="AA104" i="2"/>
  <c r="Z52" i="17057"/>
  <c r="Z82" i="17057"/>
  <c r="Z84" i="17057" s="1"/>
  <c r="W35" i="17058" s="1"/>
  <c r="A171" i="17059"/>
  <c r="U131" i="17059"/>
  <c r="M171" i="17059" s="1"/>
  <c r="I68" i="17062"/>
  <c r="K169" i="17028"/>
  <c r="L169" i="17028" s="1"/>
  <c r="P22" i="17062" s="1"/>
  <c r="E169" i="17055"/>
  <c r="C169" i="17055"/>
  <c r="W131" i="17028"/>
  <c r="M173" i="17028" s="1"/>
  <c r="A173" i="17028"/>
  <c r="T117" i="17059"/>
  <c r="D170" i="17059" s="1"/>
  <c r="T121" i="17059"/>
  <c r="T132" i="17059" s="1"/>
  <c r="T140" i="17059" s="1"/>
  <c r="B170" i="17059" s="1"/>
  <c r="Y13" i="17053"/>
  <c r="X14" i="17053"/>
  <c r="X28" i="17053" s="1"/>
  <c r="X39" i="17053" s="1"/>
  <c r="X67" i="17053" s="1"/>
  <c r="X80" i="17053" s="1"/>
  <c r="X91" i="17053" s="1"/>
  <c r="AA235" i="17054"/>
  <c r="AA166" i="17054"/>
  <c r="AA195" i="17054"/>
  <c r="AA220" i="17054"/>
  <c r="AA204" i="17054"/>
  <c r="AA154" i="17054"/>
  <c r="AA178" i="17054"/>
  <c r="AA83" i="17057"/>
  <c r="AA78" i="17057"/>
  <c r="AA73" i="17057"/>
  <c r="AA155" i="17057"/>
  <c r="AA63" i="17057"/>
  <c r="AA102" i="17057"/>
  <c r="AA167" i="17057"/>
  <c r="AA68" i="17057"/>
  <c r="Z226" i="2"/>
  <c r="W43" i="17028" s="1"/>
  <c r="W95" i="17028" s="1"/>
  <c r="W43" i="17030"/>
  <c r="W95" i="17030" s="1"/>
  <c r="AA221" i="2"/>
  <c r="Z194" i="17054"/>
  <c r="Z180" i="17054"/>
  <c r="Z182" i="17054" s="1"/>
  <c r="Z205" i="17054" s="1"/>
  <c r="Z204" i="17057"/>
  <c r="Z235" i="17057"/>
  <c r="Z166" i="17057"/>
  <c r="Z178" i="17057"/>
  <c r="Z154" i="17057"/>
  <c r="Z220" i="17057"/>
  <c r="Z195" i="17057"/>
  <c r="X13" i="17059"/>
  <c r="W14" i="17059"/>
  <c r="W28" i="17059" s="1"/>
  <c r="W39" i="17059" s="1"/>
  <c r="W67" i="17059" s="1"/>
  <c r="W80" i="17059" s="1"/>
  <c r="W91" i="17059" s="1"/>
  <c r="S117" i="17056"/>
  <c r="D169" i="17056" s="1"/>
  <c r="S121" i="17056"/>
  <c r="S132" i="17056" s="1"/>
  <c r="S140" i="17056" s="1"/>
  <c r="B169" i="17056" s="1"/>
  <c r="T109" i="17056"/>
  <c r="G71" i="17062"/>
  <c r="AD110" i="17050"/>
  <c r="AC122" i="17050"/>
  <c r="AC133" i="17050" s="1"/>
  <c r="Z89" i="17057"/>
  <c r="D171" i="17050"/>
  <c r="B171" i="17050"/>
  <c r="AE111" i="17053"/>
  <c r="AD123" i="17053"/>
  <c r="AD134" i="17053" s="1"/>
  <c r="X120" i="17049"/>
  <c r="X108" i="17049"/>
  <c r="T48" i="17052"/>
  <c r="T92" i="17052"/>
  <c r="T100" i="17052" s="1"/>
  <c r="F170" i="17052" s="1"/>
  <c r="Z120" i="17030"/>
  <c r="Z108" i="17030"/>
  <c r="AA168" i="17054"/>
  <c r="AA170" i="17054" s="1"/>
  <c r="AA196" i="17054" s="1"/>
  <c r="AA179" i="17054"/>
  <c r="V40" i="17028"/>
  <c r="Z105" i="2"/>
  <c r="Z109" i="2" s="1"/>
  <c r="Z125" i="17057"/>
  <c r="Z123" i="17057"/>
  <c r="Z124" i="17057"/>
  <c r="Z122" i="17057"/>
  <c r="Z126" i="17057"/>
  <c r="Y109" i="2"/>
  <c r="A172" i="17058"/>
  <c r="V131" i="17058"/>
  <c r="M172" i="17058" s="1"/>
  <c r="Z88" i="17054"/>
  <c r="A173" i="17052"/>
  <c r="W131" i="17052"/>
  <c r="M173" i="17052" s="1"/>
  <c r="G170" i="17049"/>
  <c r="R48" i="17059"/>
  <c r="R92" i="17059"/>
  <c r="R100" i="17059" s="1"/>
  <c r="F168" i="17059" s="1"/>
  <c r="G168" i="17059" s="1"/>
  <c r="K168" i="17059" s="1"/>
  <c r="G167" i="17058"/>
  <c r="V85" i="17059"/>
  <c r="V113" i="17059"/>
  <c r="V125" i="17059" s="1"/>
  <c r="V136" i="17059" s="1"/>
  <c r="E170" i="17050"/>
  <c r="C170" i="17050"/>
  <c r="AA81" i="17054"/>
  <c r="X197" i="17057"/>
  <c r="X203" i="17057"/>
  <c r="X219" i="17057" s="1"/>
  <c r="X234" i="17057" s="1"/>
  <c r="N175" i="17028"/>
  <c r="AB179" i="17051"/>
  <c r="AB168" i="17051"/>
  <c r="AB170" i="17051" s="1"/>
  <c r="AB196" i="17051" s="1"/>
  <c r="Z87" i="17051"/>
  <c r="AA61" i="17051"/>
  <c r="Y90" i="17057"/>
  <c r="AA224" i="17057"/>
  <c r="AA108" i="17057"/>
  <c r="AA222" i="17057"/>
  <c r="AA107" i="17057"/>
  <c r="AA97" i="17057"/>
  <c r="AA223" i="17057"/>
  <c r="AA225" i="17057"/>
  <c r="AA106" i="17057"/>
  <c r="AC108" i="17051"/>
  <c r="AC107" i="17051"/>
  <c r="AC106" i="17051"/>
  <c r="AC223" i="17051"/>
  <c r="AC225" i="17051"/>
  <c r="AC222" i="17051"/>
  <c r="AC97" i="17051"/>
  <c r="AC224" i="17051"/>
  <c r="AE68" i="2"/>
  <c r="AE83" i="2"/>
  <c r="AE73" i="2"/>
  <c r="AE78" i="2"/>
  <c r="AE63" i="2"/>
  <c r="S40" i="17058"/>
  <c r="W105" i="17057"/>
  <c r="Y206" i="17051"/>
  <c r="Y207" i="17051" s="1"/>
  <c r="V42" i="17053" s="1"/>
  <c r="V94" i="17053" s="1"/>
  <c r="Y198" i="17051"/>
  <c r="V42" i="17052" s="1"/>
  <c r="V94" i="17052" s="1"/>
  <c r="C170" i="17053"/>
  <c r="E170" i="17053"/>
  <c r="AA226" i="17048"/>
  <c r="X43" i="17049" s="1"/>
  <c r="X95" i="17049" s="1"/>
  <c r="X43" i="17050"/>
  <c r="X95" i="17050" s="1"/>
  <c r="AB221" i="17048"/>
  <c r="C168" i="17056"/>
  <c r="E168" i="17056"/>
  <c r="AB71" i="17054"/>
  <c r="AA127" i="17051"/>
  <c r="Z79" i="17057"/>
  <c r="Y37" i="17030"/>
  <c r="Y81" i="17030"/>
  <c r="Y89" i="17030" s="1"/>
  <c r="U93" i="17059"/>
  <c r="V41" i="17059"/>
  <c r="AB52" i="17051"/>
  <c r="AB82" i="17051"/>
  <c r="AB84" i="17051" s="1"/>
  <c r="Y35" i="17052" s="1"/>
  <c r="K167" i="17052"/>
  <c r="V115" i="17055"/>
  <c r="V127" i="17055" s="1"/>
  <c r="V138" i="17055" s="1"/>
  <c r="Z81" i="17057"/>
  <c r="AA14" i="17030"/>
  <c r="AA28" i="17030" s="1"/>
  <c r="AA39" i="17030" s="1"/>
  <c r="AA67" i="17030" s="1"/>
  <c r="AA80" i="17030" s="1"/>
  <c r="AA91" i="17030" s="1"/>
  <c r="AB13" i="17030"/>
  <c r="AB106" i="17054"/>
  <c r="AB222" i="17054"/>
  <c r="AB97" i="17054"/>
  <c r="AB107" i="17054"/>
  <c r="AB223" i="17054"/>
  <c r="AB225" i="17054"/>
  <c r="AB224" i="17054"/>
  <c r="AB108" i="17054"/>
  <c r="AA79" i="17054"/>
  <c r="AA71" i="17057"/>
  <c r="G169" i="17053"/>
  <c r="K169" i="17053" s="1"/>
  <c r="L169" i="17053" s="1"/>
  <c r="W92" i="17050"/>
  <c r="X37" i="17052"/>
  <c r="X83" i="17052"/>
  <c r="AC112" i="17059"/>
  <c r="AB124" i="17059"/>
  <c r="AB135" i="17059" s="1"/>
  <c r="U48" i="17028"/>
  <c r="U92" i="17028"/>
  <c r="U100" i="17028" s="1"/>
  <c r="F171" i="17028" s="1"/>
  <c r="X206" i="17054"/>
  <c r="X207" i="17054" s="1"/>
  <c r="U42" i="17056" s="1"/>
  <c r="U94" i="17056" s="1"/>
  <c r="X198" i="17054"/>
  <c r="U42" i="17055" s="1"/>
  <c r="U94" i="17055" s="1"/>
  <c r="Y131" i="17030"/>
  <c r="M175" i="17030" s="1"/>
  <c r="A175" i="17030"/>
  <c r="V48" i="17030"/>
  <c r="V92" i="17030"/>
  <c r="Z13" i="17052"/>
  <c r="Y106" i="17052"/>
  <c r="Y14" i="17052"/>
  <c r="Y28" i="17052" s="1"/>
  <c r="Y39" i="17052" s="1"/>
  <c r="Y67" i="17052" s="1"/>
  <c r="Y80" i="17052" s="1"/>
  <c r="Y91" i="17052" s="1"/>
  <c r="Y27" i="17052"/>
  <c r="Y65" i="17052"/>
  <c r="Y38" i="17052"/>
  <c r="W206" i="17057"/>
  <c r="W207" i="17057" s="1"/>
  <c r="T42" i="17059" s="1"/>
  <c r="T94" i="17059" s="1"/>
  <c r="W198" i="17057"/>
  <c r="T42" i="17058" s="1"/>
  <c r="T94" i="17058" s="1"/>
  <c r="AC127" i="2"/>
  <c r="AF110" i="17059"/>
  <c r="AE122" i="17059"/>
  <c r="AE133" i="17059" s="1"/>
  <c r="V123" i="17049"/>
  <c r="V134" i="17049" s="1"/>
  <c r="W111" i="17049"/>
  <c r="G168" i="17055"/>
  <c r="W85" i="17055"/>
  <c r="W117" i="17053"/>
  <c r="W121" i="17053"/>
  <c r="W132" i="17053" s="1"/>
  <c r="W140" i="17053" s="1"/>
  <c r="K166" i="17058"/>
  <c r="W108" i="17050"/>
  <c r="W120" i="17050"/>
  <c r="S92" i="17055"/>
  <c r="S100" i="17055" s="1"/>
  <c r="F169" i="17055" s="1"/>
  <c r="S48" i="17055"/>
  <c r="AC112" i="17051"/>
  <c r="AC121" i="17051" s="1"/>
  <c r="AC103" i="17051"/>
  <c r="AH110" i="17056"/>
  <c r="AG122" i="17056"/>
  <c r="AG133" i="17056" s="1"/>
  <c r="Z179" i="17057"/>
  <c r="Z168" i="17057"/>
  <c r="Z170" i="17057" s="1"/>
  <c r="Z196" i="17057" s="1"/>
  <c r="X87" i="17057"/>
  <c r="Y61" i="17057"/>
  <c r="AF112" i="17056"/>
  <c r="AE124" i="17056"/>
  <c r="AE135" i="17056" s="1"/>
  <c r="V131" i="17050"/>
  <c r="M172" i="17050" s="1"/>
  <c r="A172" i="17050"/>
  <c r="U40" i="17052"/>
  <c r="Y105" i="17051"/>
  <c r="Y85" i="17052"/>
  <c r="A172" i="17053"/>
  <c r="V131" i="17053"/>
  <c r="M172" i="17053" s="1"/>
  <c r="AB103" i="17054"/>
  <c r="AB112" i="17054"/>
  <c r="AB121" i="17054" s="1"/>
  <c r="C169" i="17052"/>
  <c r="E169" i="17052"/>
  <c r="D171" i="17053"/>
  <c r="B171" i="17053"/>
  <c r="AD125" i="17048"/>
  <c r="V37" i="17058"/>
  <c r="Z90" i="17054"/>
  <c r="W29" i="17056"/>
  <c r="X85" i="17053"/>
  <c r="X89" i="17053" s="1"/>
  <c r="X113" i="17053"/>
  <c r="X125" i="17053" s="1"/>
  <c r="X136" i="17053" s="1"/>
  <c r="Z61" i="17054"/>
  <c r="Y87" i="17054"/>
  <c r="U93" i="17058"/>
  <c r="V41" i="17058"/>
  <c r="AB89" i="17051"/>
  <c r="S125" i="17058"/>
  <c r="S136" i="17058" s="1"/>
  <c r="S140" i="17058" s="1"/>
  <c r="B169" i="17058" s="1"/>
  <c r="S117" i="17058"/>
  <c r="D169" i="17058" s="1"/>
  <c r="T113" i="17058"/>
  <c r="T117" i="17058" s="1"/>
  <c r="D170" i="17058" s="1"/>
  <c r="AA50" i="17057"/>
  <c r="AA44" i="17057"/>
  <c r="AA67" i="17057" s="1"/>
  <c r="AA46" i="17057"/>
  <c r="AA72" i="17057" s="1"/>
  <c r="AA74" i="17057" s="1"/>
  <c r="AA42" i="17057"/>
  <c r="AA62" i="17057" s="1"/>
  <c r="AA64" i="17057" s="1"/>
  <c r="AA48" i="17057"/>
  <c r="AA77" i="17057" s="1"/>
  <c r="AA79" i="17057" s="1"/>
  <c r="G167" i="17056"/>
  <c r="X108" i="17028"/>
  <c r="X120" i="17028"/>
  <c r="AC73" i="17051"/>
  <c r="AC63" i="17051"/>
  <c r="AC167" i="17051"/>
  <c r="AC102" i="17051"/>
  <c r="AC78" i="17051"/>
  <c r="AC68" i="17051"/>
  <c r="AC155" i="17051"/>
  <c r="AC83" i="17051"/>
  <c r="S43" i="17059"/>
  <c r="S95" i="17059" s="1"/>
  <c r="V226" i="17057"/>
  <c r="S43" i="17058" s="1"/>
  <c r="S95" i="17058" s="1"/>
  <c r="W221" i="17057"/>
  <c r="AB125" i="17051"/>
  <c r="AB123" i="17051"/>
  <c r="AB122" i="17051"/>
  <c r="AB126" i="17051"/>
  <c r="AB124" i="17051"/>
  <c r="Y81" i="17053"/>
  <c r="AG112" i="17050"/>
  <c r="AF124" i="17050"/>
  <c r="AF135" i="17050" s="1"/>
  <c r="AE107" i="17048"/>
  <c r="AE106" i="17048"/>
  <c r="AE224" i="17048"/>
  <c r="AE108" i="17048"/>
  <c r="AE222" i="17048"/>
  <c r="AE223" i="17048"/>
  <c r="AE225" i="17048"/>
  <c r="T92" i="17053"/>
  <c r="T100" i="17053" s="1"/>
  <c r="F170" i="17053" s="1"/>
  <c r="T48" i="17053"/>
  <c r="AB154" i="17051"/>
  <c r="AB195" i="17051"/>
  <c r="AB178" i="17051"/>
  <c r="AB204" i="17051"/>
  <c r="AB220" i="17051"/>
  <c r="AB235" i="17051"/>
  <c r="AB166" i="17051"/>
  <c r="S48" i="17056"/>
  <c r="S92" i="17056"/>
  <c r="S100" i="17056" s="1"/>
  <c r="F169" i="17056" s="1"/>
  <c r="AB83" i="17054"/>
  <c r="AB102" i="17054"/>
  <c r="AB78" i="17054"/>
  <c r="AB155" i="17054"/>
  <c r="AB167" i="17054"/>
  <c r="AB63" i="17054"/>
  <c r="AB68" i="17054"/>
  <c r="AB73" i="17054"/>
  <c r="W37" i="17055"/>
  <c r="W83" i="17055"/>
  <c r="W120" i="17058"/>
  <c r="W108" i="17058"/>
  <c r="X109" i="17053"/>
  <c r="X85" i="17052"/>
  <c r="V117" i="17030"/>
  <c r="D172" i="17030" s="1"/>
  <c r="V121" i="17030"/>
  <c r="V132" i="17030" s="1"/>
  <c r="W109" i="17030"/>
  <c r="X93" i="17030"/>
  <c r="Y41" i="17030"/>
  <c r="AB112" i="17053"/>
  <c r="AA124" i="17053"/>
  <c r="AA135" i="17053" s="1"/>
  <c r="A173" i="17049"/>
  <c r="W131" i="17049"/>
  <c r="M173" i="17049" s="1"/>
  <c r="X93" i="17028"/>
  <c r="Y41" i="17028"/>
  <c r="Y13" i="17050"/>
  <c r="X14" i="17050"/>
  <c r="X28" i="17050" s="1"/>
  <c r="X39" i="17050" s="1"/>
  <c r="X67" i="17050" s="1"/>
  <c r="X80" i="17050" s="1"/>
  <c r="X91" i="17050" s="1"/>
  <c r="AB61" i="2"/>
  <c r="AA87" i="2"/>
  <c r="C168" i="17058"/>
  <c r="E168" i="17058"/>
  <c r="AD89" i="2"/>
  <c r="AD124" i="2"/>
  <c r="Y37" i="17050"/>
  <c r="Y81" i="17050"/>
  <c r="Y89" i="17050" s="1"/>
  <c r="Y109" i="17050"/>
  <c r="W81" i="17059"/>
  <c r="AB34" i="17057"/>
  <c r="AB35" i="17057" s="1"/>
  <c r="AB39" i="17057"/>
  <c r="AB60" i="17057" s="1"/>
  <c r="AB59" i="17057"/>
  <c r="AB95" i="17057"/>
  <c r="AB96" i="17057" s="1"/>
  <c r="AB36" i="17057"/>
  <c r="AC38" i="17057"/>
  <c r="Y197" i="17054"/>
  <c r="Y203" i="17054"/>
  <c r="Y219" i="17054" s="1"/>
  <c r="Y234" i="17054" s="1"/>
  <c r="W85" i="17056"/>
  <c r="W113" i="17056"/>
  <c r="W125" i="17056" s="1"/>
  <c r="W136" i="17056" s="1"/>
  <c r="Z127" i="17054"/>
  <c r="T40" i="17055"/>
  <c r="X105" i="17054"/>
  <c r="Y65" i="17028"/>
  <c r="Z13" i="17028"/>
  <c r="Y106" i="17028"/>
  <c r="Y38" i="17028"/>
  <c r="Y14" i="17028"/>
  <c r="Y28" i="17028" s="1"/>
  <c r="Y39" i="17028" s="1"/>
  <c r="Y67" i="17028" s="1"/>
  <c r="Y80" i="17028" s="1"/>
  <c r="Y91" i="17028" s="1"/>
  <c r="Y27" i="17028"/>
  <c r="AC48" i="17051"/>
  <c r="AC77" i="17051" s="1"/>
  <c r="AC50" i="17051"/>
  <c r="AC42" i="17051"/>
  <c r="AC62" i="17051" s="1"/>
  <c r="AC46" i="17051"/>
  <c r="AC72" i="17051" s="1"/>
  <c r="AC74" i="17051" s="1"/>
  <c r="AC44" i="17051"/>
  <c r="AC67" i="17051" s="1"/>
  <c r="AC69" i="17051" s="1"/>
  <c r="AA52" i="17054"/>
  <c r="AA82" i="17054"/>
  <c r="AA84" i="17054" s="1"/>
  <c r="Y180" i="17057"/>
  <c r="Y182" i="17057" s="1"/>
  <c r="Y205" i="17057" s="1"/>
  <c r="Y194" i="17057"/>
  <c r="R92" i="17058"/>
  <c r="R100" i="17058" s="1"/>
  <c r="F168" i="17058" s="1"/>
  <c r="R48" i="17058"/>
  <c r="T123" i="17058"/>
  <c r="T134" i="17058" s="1"/>
  <c r="AB111" i="17030"/>
  <c r="AA123" i="17030"/>
  <c r="AA134" i="17030" s="1"/>
  <c r="AC71" i="17051"/>
  <c r="Z13" i="17049"/>
  <c r="Y106" i="17049"/>
  <c r="Y14" i="17049"/>
  <c r="Y28" i="17049" s="1"/>
  <c r="Y39" i="17049" s="1"/>
  <c r="Y67" i="17049" s="1"/>
  <c r="Y80" i="17049" s="1"/>
  <c r="Y91" i="17049" s="1"/>
  <c r="Y65" i="17049"/>
  <c r="Y27" i="17049"/>
  <c r="Y38" i="17049"/>
  <c r="U40" i="17053"/>
  <c r="X109" i="17051"/>
  <c r="Y104" i="17051"/>
  <c r="W93" i="17053"/>
  <c r="X41" i="17053"/>
  <c r="U87" i="17058"/>
  <c r="U115" i="17058"/>
  <c r="U127" i="17058" s="1"/>
  <c r="U138" i="17058" s="1"/>
  <c r="X226" i="17051"/>
  <c r="U43" i="17052" s="1"/>
  <c r="U95" i="17052" s="1"/>
  <c r="U43" i="17053"/>
  <c r="U95" i="17053" s="1"/>
  <c r="Y221" i="17051"/>
  <c r="AA194" i="17051"/>
  <c r="AA180" i="17051"/>
  <c r="AA182" i="17051" s="1"/>
  <c r="AA205" i="17051" s="1"/>
  <c r="T40" i="17056"/>
  <c r="W109" i="17054"/>
  <c r="X104" i="17054"/>
  <c r="AC34" i="17054"/>
  <c r="AC35" i="17054" s="1"/>
  <c r="AC59" i="17054"/>
  <c r="AC39" i="17054"/>
  <c r="AC60" i="17054" s="1"/>
  <c r="AC36" i="17054"/>
  <c r="AD38" i="17054"/>
  <c r="AC95" i="17054"/>
  <c r="AC96" i="17054" s="1"/>
  <c r="AB50" i="17054"/>
  <c r="AB42" i="17054"/>
  <c r="AB62" i="17054" s="1"/>
  <c r="AB44" i="17054"/>
  <c r="AB67" i="17054" s="1"/>
  <c r="AB69" i="17054" s="1"/>
  <c r="AB46" i="17054"/>
  <c r="AB72" i="17054" s="1"/>
  <c r="AB74" i="17054" s="1"/>
  <c r="Y33" i="17055" s="1"/>
  <c r="AB48" i="17054"/>
  <c r="AB77" i="17054" s="1"/>
  <c r="AA64" i="17054"/>
  <c r="W226" i="17054"/>
  <c r="T43" i="17055" s="1"/>
  <c r="T95" i="17055" s="1"/>
  <c r="T43" i="17056"/>
  <c r="T95" i="17056" s="1"/>
  <c r="X221" i="17054"/>
  <c r="W31" i="17058"/>
  <c r="X87" i="17052"/>
  <c r="T117" i="17052"/>
  <c r="D170" i="17052" s="1"/>
  <c r="T123" i="17052"/>
  <c r="T134" i="17052" s="1"/>
  <c r="T140" i="17052" s="1"/>
  <c r="B170" i="17052" s="1"/>
  <c r="U111" i="17052"/>
  <c r="AE111" i="17059"/>
  <c r="AD123" i="17059"/>
  <c r="AD134" i="17059" s="1"/>
  <c r="AC66" i="17051"/>
  <c r="V89" i="17055"/>
  <c r="X27" i="17058"/>
  <c r="Y13" i="17058"/>
  <c r="X65" i="17058"/>
  <c r="X14" i="17058"/>
  <c r="X28" i="17058" s="1"/>
  <c r="X39" i="17058" s="1"/>
  <c r="X67" i="17058" s="1"/>
  <c r="X80" i="17058" s="1"/>
  <c r="X91" i="17058" s="1"/>
  <c r="X38" i="17058"/>
  <c r="X106" i="17058"/>
  <c r="W125" i="17028"/>
  <c r="W136" i="17028" s="1"/>
  <c r="X113" i="17028"/>
  <c r="X120" i="17052"/>
  <c r="X108" i="17052"/>
  <c r="V37" i="17059"/>
  <c r="V81" i="17059"/>
  <c r="U109" i="17059"/>
  <c r="V109" i="17059" s="1"/>
  <c r="W109" i="17059" s="1"/>
  <c r="AA125" i="17054"/>
  <c r="AA124" i="17054"/>
  <c r="AA122" i="17054"/>
  <c r="AA126" i="17054"/>
  <c r="AA123" i="17054"/>
  <c r="Z203" i="17051"/>
  <c r="Z219" i="17051" s="1"/>
  <c r="Z234" i="17051" s="1"/>
  <c r="Z197" i="17051"/>
  <c r="S40" i="17059"/>
  <c r="V109" i="17057"/>
  <c r="W104" i="17057"/>
  <c r="X37" i="17053"/>
  <c r="AG116" i="17055" l="1"/>
  <c r="AF128" i="17055"/>
  <c r="AF139" i="17055" s="1"/>
  <c r="AD110" i="17058"/>
  <c r="AC122" i="17058"/>
  <c r="AC133" i="17058" s="1"/>
  <c r="AC116" i="17053"/>
  <c r="AB128" i="17053"/>
  <c r="AB139" i="17053" s="1"/>
  <c r="L166" i="17058"/>
  <c r="AD76" i="2"/>
  <c r="AF109" i="17049"/>
  <c r="AE121" i="17049"/>
  <c r="AE132" i="17049" s="1"/>
  <c r="AF112" i="17058"/>
  <c r="AE124" i="17058"/>
  <c r="AE135" i="17058" s="1"/>
  <c r="AE115" i="17053"/>
  <c r="AD127" i="17053"/>
  <c r="AD138" i="17053" s="1"/>
  <c r="AI114" i="17028"/>
  <c r="AH126" i="17028"/>
  <c r="AH137" i="17028" s="1"/>
  <c r="AC115" i="17059"/>
  <c r="AB127" i="17059"/>
  <c r="AB138" i="17059" s="1"/>
  <c r="AD66" i="17048"/>
  <c r="AC127" i="17048"/>
  <c r="AD123" i="17048"/>
  <c r="AF109" i="17052"/>
  <c r="AE121" i="17052"/>
  <c r="AE132" i="17052" s="1"/>
  <c r="AG110" i="17049"/>
  <c r="AF122" i="17049"/>
  <c r="AF133" i="17049" s="1"/>
  <c r="AG114" i="17052"/>
  <c r="AF126" i="17052"/>
  <c r="AF137" i="17052" s="1"/>
  <c r="AC109" i="17058"/>
  <c r="AB121" i="17058"/>
  <c r="AB132" i="17058" s="1"/>
  <c r="AC114" i="17058"/>
  <c r="AB126" i="17058"/>
  <c r="AB137" i="17058" s="1"/>
  <c r="AE115" i="17056"/>
  <c r="AD127" i="17056"/>
  <c r="AD138" i="17056" s="1"/>
  <c r="AC110" i="17055"/>
  <c r="AB122" i="17055"/>
  <c r="AB133" i="17055" s="1"/>
  <c r="AG109" i="17028"/>
  <c r="AF121" i="17028"/>
  <c r="AF132" i="17028" s="1"/>
  <c r="AF114" i="17059"/>
  <c r="AE126" i="17059"/>
  <c r="AE137" i="17059" s="1"/>
  <c r="C171" i="17028"/>
  <c r="G171" i="17028" s="1"/>
  <c r="L168" i="17059"/>
  <c r="W115" i="17028"/>
  <c r="X115" i="17028" s="1"/>
  <c r="W113" i="17055"/>
  <c r="W125" i="17055" s="1"/>
  <c r="W136" i="17055" s="1"/>
  <c r="V100" i="17030"/>
  <c r="F172" i="17030" s="1"/>
  <c r="X93" i="17050"/>
  <c r="Y41" i="17050"/>
  <c r="AD122" i="17048"/>
  <c r="AD127" i="17048" s="1"/>
  <c r="E171" i="17049"/>
  <c r="C171" i="17049"/>
  <c r="AD167" i="17048"/>
  <c r="AD102" i="17048"/>
  <c r="AD155" i="17048"/>
  <c r="Z33" i="17050"/>
  <c r="Z37" i="17050" s="1"/>
  <c r="Z109" i="17050"/>
  <c r="Z121" i="17050" s="1"/>
  <c r="Z132" i="17050" s="1"/>
  <c r="AD126" i="17048"/>
  <c r="V127" i="17028"/>
  <c r="V138" i="17028" s="1"/>
  <c r="V140" i="17028" s="1"/>
  <c r="B172" i="17028" s="1"/>
  <c r="C172" i="17028" s="1"/>
  <c r="AC168" i="17048"/>
  <c r="AC170" i="17048" s="1"/>
  <c r="AC196" i="17048" s="1"/>
  <c r="AC179" i="17048"/>
  <c r="AD112" i="17048"/>
  <c r="AD121" i="17048" s="1"/>
  <c r="AD103" i="17048"/>
  <c r="AD46" i="17048"/>
  <c r="AD72" i="17048" s="1"/>
  <c r="AD74" i="17048" s="1"/>
  <c r="AD50" i="17048"/>
  <c r="AD44" i="17048"/>
  <c r="AD67" i="17048" s="1"/>
  <c r="AD48" i="17048"/>
  <c r="AD77" i="17048" s="1"/>
  <c r="AD79" i="17048" s="1"/>
  <c r="AA33" i="17050" s="1"/>
  <c r="AD42" i="17048"/>
  <c r="AD62" i="17048" s="1"/>
  <c r="AD64" i="17048" s="1"/>
  <c r="AA29" i="17050" s="1"/>
  <c r="AA81" i="17050" s="1"/>
  <c r="AB88" i="17048"/>
  <c r="AC52" i="17048"/>
  <c r="AC82" i="17048"/>
  <c r="AC84" i="17048" s="1"/>
  <c r="Z35" i="17049" s="1"/>
  <c r="Z87" i="17049" s="1"/>
  <c r="AA203" i="17048"/>
  <c r="AA219" i="17048" s="1"/>
  <c r="AA234" i="17048" s="1"/>
  <c r="AA197" i="17048"/>
  <c r="AB180" i="17048"/>
  <c r="AB182" i="17048" s="1"/>
  <c r="AB205" i="17048" s="1"/>
  <c r="AB194" i="17048"/>
  <c r="AC166" i="17048"/>
  <c r="AC195" i="17048"/>
  <c r="AC154" i="17048"/>
  <c r="AC220" i="17048"/>
  <c r="AC178" i="17048"/>
  <c r="AC235" i="17048"/>
  <c r="AC204" i="17048"/>
  <c r="AE59" i="17048"/>
  <c r="AE36" i="17048"/>
  <c r="AE97" i="17048" s="1"/>
  <c r="AF38" i="17048"/>
  <c r="AE34" i="17048"/>
  <c r="AE35" i="17048" s="1"/>
  <c r="AE95" i="17048"/>
  <c r="AE96" i="17048" s="1"/>
  <c r="AE126" i="17048" s="1"/>
  <c r="AE39" i="17048"/>
  <c r="AE60" i="17048" s="1"/>
  <c r="X85" i="17050"/>
  <c r="X89" i="17050" s="1"/>
  <c r="X37" i="17050"/>
  <c r="X113" i="17050"/>
  <c r="Y35" i="17049"/>
  <c r="AB90" i="17048"/>
  <c r="Z198" i="17048"/>
  <c r="W42" i="17049" s="1"/>
  <c r="W94" i="17049" s="1"/>
  <c r="Z206" i="17048"/>
  <c r="Z207" i="17048" s="1"/>
  <c r="W42" i="17050" s="1"/>
  <c r="AC74" i="17048"/>
  <c r="AD71" i="17048"/>
  <c r="AD61" i="17048"/>
  <c r="AB88" i="2"/>
  <c r="AA87" i="17048"/>
  <c r="AB81" i="17048"/>
  <c r="V127" i="17049"/>
  <c r="V138" i="17049" s="1"/>
  <c r="V140" i="17049" s="1"/>
  <c r="B172" i="17049" s="1"/>
  <c r="W115" i="17049"/>
  <c r="W117" i="17049" s="1"/>
  <c r="D173" i="17049" s="1"/>
  <c r="V94" i="17050"/>
  <c r="V100" i="17050" s="1"/>
  <c r="F172" i="17050" s="1"/>
  <c r="V48" i="17050"/>
  <c r="W125" i="17049"/>
  <c r="W136" i="17049" s="1"/>
  <c r="X113" i="17049"/>
  <c r="AL110" i="17053"/>
  <c r="AK122" i="17053"/>
  <c r="AK133" i="17053" s="1"/>
  <c r="W127" i="17028"/>
  <c r="W138" i="17028" s="1"/>
  <c r="AD122" i="2"/>
  <c r="AC82" i="2"/>
  <c r="AC84" i="2" s="1"/>
  <c r="Z35" i="17028" s="1"/>
  <c r="AC52" i="2"/>
  <c r="AC168" i="2"/>
  <c r="AC170" i="2" s="1"/>
  <c r="AC196" i="2" s="1"/>
  <c r="AC179" i="2"/>
  <c r="AA65" i="17055"/>
  <c r="AA27" i="17055"/>
  <c r="AA38" i="17055"/>
  <c r="AB13" i="17055"/>
  <c r="AA14" i="17055"/>
  <c r="AA28" i="17055" s="1"/>
  <c r="AA39" i="17055" s="1"/>
  <c r="AA67" i="17055" s="1"/>
  <c r="AA80" i="17055" s="1"/>
  <c r="AA91" i="17055" s="1"/>
  <c r="AA106" i="17055"/>
  <c r="AC154" i="2"/>
  <c r="AC195" i="2"/>
  <c r="AC220" i="2"/>
  <c r="AC166" i="2"/>
  <c r="AC204" i="2"/>
  <c r="AC178" i="2"/>
  <c r="AC235" i="2"/>
  <c r="AC81" i="2"/>
  <c r="AD123" i="2"/>
  <c r="V140" i="17030"/>
  <c r="B172" i="17030" s="1"/>
  <c r="E172" i="17030" s="1"/>
  <c r="AC90" i="2"/>
  <c r="W123" i="17028"/>
  <c r="W134" i="17028" s="1"/>
  <c r="AB180" i="2"/>
  <c r="AB182" i="2" s="1"/>
  <c r="AB205" i="2" s="1"/>
  <c r="AB194" i="2"/>
  <c r="AD155" i="2"/>
  <c r="AD102" i="2"/>
  <c r="AD167" i="2"/>
  <c r="Y131" i="17055"/>
  <c r="M175" i="17055" s="1"/>
  <c r="A175" i="17055"/>
  <c r="AD66" i="2"/>
  <c r="X111" i="17028"/>
  <c r="AA197" i="2"/>
  <c r="AA203" i="2"/>
  <c r="AA219" i="2" s="1"/>
  <c r="AA234" i="2" s="1"/>
  <c r="X108" i="17056"/>
  <c r="X120" i="17056"/>
  <c r="AD50" i="2"/>
  <c r="AD48" i="2"/>
  <c r="AD77" i="2" s="1"/>
  <c r="AD46" i="2"/>
  <c r="AD72" i="2" s="1"/>
  <c r="AD74" i="2" s="1"/>
  <c r="AA33" i="17028" s="1"/>
  <c r="AA85" i="17028" s="1"/>
  <c r="AD42" i="2"/>
  <c r="AD62" i="2" s="1"/>
  <c r="AD64" i="2" s="1"/>
  <c r="AA29" i="17030" s="1"/>
  <c r="AD44" i="2"/>
  <c r="AD67" i="2" s="1"/>
  <c r="AD69" i="2" s="1"/>
  <c r="AA31" i="17028" s="1"/>
  <c r="AA83" i="17028" s="1"/>
  <c r="W125" i="17030"/>
  <c r="W136" i="17030" s="1"/>
  <c r="X113" i="17030"/>
  <c r="AD125" i="2"/>
  <c r="Z29" i="17030"/>
  <c r="Z37" i="17030" s="1"/>
  <c r="Z13" i="17056"/>
  <c r="Y14" i="17056"/>
  <c r="Y28" i="17056" s="1"/>
  <c r="Y39" i="17056" s="1"/>
  <c r="Y67" i="17056" s="1"/>
  <c r="Y80" i="17056" s="1"/>
  <c r="Y91" i="17056" s="1"/>
  <c r="Z108" i="17055"/>
  <c r="Z120" i="17055"/>
  <c r="AE39" i="2"/>
  <c r="AE60" i="2" s="1"/>
  <c r="AE34" i="2"/>
  <c r="AE35" i="2" s="1"/>
  <c r="AF38" i="2"/>
  <c r="AE59" i="2"/>
  <c r="AE95" i="2"/>
  <c r="AE96" i="2" s="1"/>
  <c r="AE126" i="2" s="1"/>
  <c r="AE36" i="2"/>
  <c r="AE97" i="2" s="1"/>
  <c r="AD112" i="2"/>
  <c r="AD121" i="2" s="1"/>
  <c r="AD103" i="2"/>
  <c r="Y31" i="17028"/>
  <c r="Z31" i="17028"/>
  <c r="AB90" i="2"/>
  <c r="A173" i="17056"/>
  <c r="W131" i="17056"/>
  <c r="M173" i="17056" s="1"/>
  <c r="Z198" i="2"/>
  <c r="W42" i="17028" s="1"/>
  <c r="W94" i="17028" s="1"/>
  <c r="Z206" i="2"/>
  <c r="Z207" i="2" s="1"/>
  <c r="W42" i="17030" s="1"/>
  <c r="W94" i="17030" s="1"/>
  <c r="AD71" i="2"/>
  <c r="AE71" i="2" s="1"/>
  <c r="L169" i="17050"/>
  <c r="Q22" i="17062" s="1"/>
  <c r="R22" i="17062" s="1"/>
  <c r="L167" i="17052"/>
  <c r="Y93" i="17049"/>
  <c r="Z41" i="17049"/>
  <c r="AA105" i="17048"/>
  <c r="W40" i="17049"/>
  <c r="Z109" i="17048"/>
  <c r="V92" i="17049"/>
  <c r="V100" i="17049" s="1"/>
  <c r="F172" i="17049" s="1"/>
  <c r="V48" i="17049"/>
  <c r="X115" i="17052"/>
  <c r="X127" i="17052" s="1"/>
  <c r="X138" i="17052" s="1"/>
  <c r="Z88" i="17057"/>
  <c r="U123" i="17058"/>
  <c r="U134" i="17058" s="1"/>
  <c r="AB88" i="17051"/>
  <c r="U89" i="17058"/>
  <c r="AB90" i="17051"/>
  <c r="AC66" i="17054"/>
  <c r="W93" i="17055"/>
  <c r="X41" i="17055"/>
  <c r="AC76" i="17054"/>
  <c r="W89" i="17055"/>
  <c r="V123" i="17058"/>
  <c r="V134" i="17058" s="1"/>
  <c r="AC81" i="17051"/>
  <c r="V89" i="17059"/>
  <c r="AD76" i="17051"/>
  <c r="AC79" i="17051"/>
  <c r="Z33" i="17053" s="1"/>
  <c r="Z85" i="17053" s="1"/>
  <c r="AB66" i="17057"/>
  <c r="AD71" i="17051"/>
  <c r="AB71" i="17057"/>
  <c r="G168" i="17056"/>
  <c r="K168" i="17056" s="1"/>
  <c r="W93" i="17056"/>
  <c r="X41" i="17056"/>
  <c r="AD66" i="17051"/>
  <c r="AE89" i="17048"/>
  <c r="V89" i="17058"/>
  <c r="W93" i="17052"/>
  <c r="X41" i="17052"/>
  <c r="I69" i="17062"/>
  <c r="AA127" i="17054"/>
  <c r="J68" i="17062"/>
  <c r="AE89" i="2"/>
  <c r="W121" i="17059"/>
  <c r="W132" i="17059" s="1"/>
  <c r="X33" i="17058"/>
  <c r="Y87" i="17052"/>
  <c r="Y85" i="17055"/>
  <c r="Z33" i="17052"/>
  <c r="C170" i="17059"/>
  <c r="E170" i="17059"/>
  <c r="W87" i="17058"/>
  <c r="Z206" i="17051"/>
  <c r="Z207" i="17051" s="1"/>
  <c r="W42" i="17053" s="1"/>
  <c r="W94" i="17053" s="1"/>
  <c r="Z198" i="17051"/>
  <c r="W42" i="17052" s="1"/>
  <c r="W94" i="17052" s="1"/>
  <c r="X131" i="17052"/>
  <c r="M174" i="17052" s="1"/>
  <c r="A174" i="17052"/>
  <c r="Y27" i="17058"/>
  <c r="Y14" i="17058"/>
  <c r="Y28" i="17058" s="1"/>
  <c r="Y39" i="17058" s="1"/>
  <c r="Y67" i="17058" s="1"/>
  <c r="Y80" i="17058" s="1"/>
  <c r="Y91" i="17058" s="1"/>
  <c r="Y65" i="17058"/>
  <c r="Y106" i="17058"/>
  <c r="Y38" i="17058"/>
  <c r="Z13" i="17058"/>
  <c r="W37" i="17058"/>
  <c r="W83" i="17058"/>
  <c r="W111" i="17058"/>
  <c r="AC108" i="17054"/>
  <c r="AC106" i="17054"/>
  <c r="AC222" i="17054"/>
  <c r="AC224" i="17054"/>
  <c r="AC225" i="17054"/>
  <c r="AC107" i="17054"/>
  <c r="AC97" i="17054"/>
  <c r="AC223" i="17054"/>
  <c r="U40" i="17056"/>
  <c r="X109" i="17054"/>
  <c r="Y104" i="17054"/>
  <c r="AA203" i="17051"/>
  <c r="AA219" i="17051" s="1"/>
  <c r="AA234" i="17051" s="1"/>
  <c r="AA197" i="17051"/>
  <c r="Y108" i="17028"/>
  <c r="Y120" i="17028"/>
  <c r="AB112" i="17057"/>
  <c r="AB121" i="17057" s="1"/>
  <c r="AB103" i="17057"/>
  <c r="W131" i="17058"/>
  <c r="M173" i="17058" s="1"/>
  <c r="A173" i="17058"/>
  <c r="X131" i="17028"/>
  <c r="M174" i="17028" s="1"/>
  <c r="A174" i="17028"/>
  <c r="C169" i="17058"/>
  <c r="E169" i="17058"/>
  <c r="Z61" i="17057"/>
  <c r="Y87" i="17057"/>
  <c r="Z194" i="17057"/>
  <c r="Z180" i="17057"/>
  <c r="Z182" i="17057" s="1"/>
  <c r="Z205" i="17057" s="1"/>
  <c r="AA13" i="17052"/>
  <c r="Z106" i="17052"/>
  <c r="Z27" i="17052"/>
  <c r="Z38" i="17052"/>
  <c r="Z65" i="17052"/>
  <c r="Z14" i="17052"/>
  <c r="Z28" i="17052" s="1"/>
  <c r="Z39" i="17052" s="1"/>
  <c r="Z67" i="17052" s="1"/>
  <c r="Z80" i="17052" s="1"/>
  <c r="Z91" i="17052" s="1"/>
  <c r="AC13" i="17030"/>
  <c r="AB14" i="17030"/>
  <c r="AB28" i="17030" s="1"/>
  <c r="AB39" i="17030" s="1"/>
  <c r="AB67" i="17030" s="1"/>
  <c r="AB80" i="17030" s="1"/>
  <c r="AB91" i="17030" s="1"/>
  <c r="X33" i="17059"/>
  <c r="W33" i="17059"/>
  <c r="AA123" i="17057"/>
  <c r="AA124" i="17057"/>
  <c r="AA122" i="17057"/>
  <c r="AA126" i="17057"/>
  <c r="AA125" i="17057"/>
  <c r="AA87" i="17051"/>
  <c r="AB61" i="17051"/>
  <c r="X206" i="17057"/>
  <c r="X207" i="17057" s="1"/>
  <c r="U42" i="17059" s="1"/>
  <c r="U94" i="17059" s="1"/>
  <c r="X198" i="17057"/>
  <c r="U42" i="17058" s="1"/>
  <c r="U94" i="17058" s="1"/>
  <c r="C171" i="17050"/>
  <c r="E171" i="17050"/>
  <c r="Z13" i="17053"/>
  <c r="Y14" i="17053"/>
  <c r="Y28" i="17053" s="1"/>
  <c r="Y39" i="17053" s="1"/>
  <c r="Y67" i="17053" s="1"/>
  <c r="Y80" i="17053" s="1"/>
  <c r="Y91" i="17053" s="1"/>
  <c r="D173" i="17028"/>
  <c r="AD103" i="17051"/>
  <c r="AD112" i="17051"/>
  <c r="AD121" i="17051" s="1"/>
  <c r="E170" i="17055"/>
  <c r="C170" i="17055"/>
  <c r="X85" i="17055"/>
  <c r="AC112" i="17054"/>
  <c r="AC121" i="17054" s="1"/>
  <c r="AC103" i="17054"/>
  <c r="Y226" i="17051"/>
  <c r="V43" i="17052" s="1"/>
  <c r="V95" i="17052" s="1"/>
  <c r="V43" i="17053"/>
  <c r="V95" i="17053" s="1"/>
  <c r="Z221" i="17051"/>
  <c r="U92" i="17053"/>
  <c r="U100" i="17053" s="1"/>
  <c r="F171" i="17053" s="1"/>
  <c r="U48" i="17053"/>
  <c r="AB46" i="17057"/>
  <c r="AB72" i="17057" s="1"/>
  <c r="AB74" i="17057" s="1"/>
  <c r="AB44" i="17057"/>
  <c r="AB67" i="17057" s="1"/>
  <c r="AB42" i="17057"/>
  <c r="AB62" i="17057" s="1"/>
  <c r="AB64" i="17057" s="1"/>
  <c r="Y29" i="17059" s="1"/>
  <c r="AB48" i="17057"/>
  <c r="AB77" i="17057" s="1"/>
  <c r="AB79" i="17057" s="1"/>
  <c r="AB50" i="17057"/>
  <c r="AC61" i="2"/>
  <c r="AB87" i="2"/>
  <c r="AH112" i="17050"/>
  <c r="AG124" i="17050"/>
  <c r="AG135" i="17050" s="1"/>
  <c r="T43" i="17059"/>
  <c r="T95" i="17059" s="1"/>
  <c r="W226" i="17057"/>
  <c r="T43" i="17058" s="1"/>
  <c r="T95" i="17058" s="1"/>
  <c r="X221" i="17057"/>
  <c r="AB220" i="17054"/>
  <c r="AB166" i="17054"/>
  <c r="AB235" i="17054"/>
  <c r="AB204" i="17054"/>
  <c r="AB154" i="17054"/>
  <c r="AB178" i="17054"/>
  <c r="AB195" i="17054"/>
  <c r="D172" i="17050"/>
  <c r="B172" i="17050"/>
  <c r="AI110" i="17056"/>
  <c r="AH122" i="17056"/>
  <c r="AH133" i="17056" s="1"/>
  <c r="W131" i="17050"/>
  <c r="M173" i="17050" s="1"/>
  <c r="A173" i="17050"/>
  <c r="AB123" i="17054"/>
  <c r="AB125" i="17054"/>
  <c r="AB124" i="17054"/>
  <c r="AB126" i="17054"/>
  <c r="AB122" i="17054"/>
  <c r="AA120" i="17030"/>
  <c r="AA108" i="17030"/>
  <c r="Y43" i="17050"/>
  <c r="Y95" i="17050" s="1"/>
  <c r="AB226" i="17048"/>
  <c r="Y43" i="17049" s="1"/>
  <c r="Y95" i="17049" s="1"/>
  <c r="AC221" i="17048"/>
  <c r="T40" i="17058"/>
  <c r="X105" i="17057"/>
  <c r="AC125" i="17051"/>
  <c r="AC126" i="17051"/>
  <c r="AC122" i="17051"/>
  <c r="AC123" i="17051"/>
  <c r="AC124" i="17051"/>
  <c r="AE110" i="17050"/>
  <c r="AD122" i="17050"/>
  <c r="AD133" i="17050" s="1"/>
  <c r="AA69" i="17057"/>
  <c r="G169" i="17055"/>
  <c r="X40" i="17030"/>
  <c r="AB104" i="2"/>
  <c r="AN110" i="17030"/>
  <c r="AM122" i="17030"/>
  <c r="AM133" i="17030" s="1"/>
  <c r="L170" i="17028"/>
  <c r="P23" i="17062" s="1"/>
  <c r="AE125" i="2"/>
  <c r="AE124" i="2"/>
  <c r="AE59" i="17051"/>
  <c r="AF38" i="17051"/>
  <c r="AE34" i="17051"/>
  <c r="AE35" i="17051" s="1"/>
  <c r="AE36" i="17051"/>
  <c r="AE39" i="17051"/>
  <c r="AE60" i="17051" s="1"/>
  <c r="AE95" i="17051"/>
  <c r="AE96" i="17051" s="1"/>
  <c r="AB76" i="17057"/>
  <c r="Y31" i="17055"/>
  <c r="X125" i="17028"/>
  <c r="X136" i="17028" s="1"/>
  <c r="Y113" i="17028"/>
  <c r="X120" i="17058"/>
  <c r="X108" i="17058"/>
  <c r="AF111" i="17059"/>
  <c r="AE123" i="17059"/>
  <c r="AE134" i="17059" s="1"/>
  <c r="AC73" i="17054"/>
  <c r="AC83" i="17054"/>
  <c r="AC63" i="17054"/>
  <c r="AC78" i="17054"/>
  <c r="AC167" i="17054"/>
  <c r="AC155" i="17054"/>
  <c r="AC102" i="17054"/>
  <c r="AC68" i="17054"/>
  <c r="T48" i="17056"/>
  <c r="T92" i="17056"/>
  <c r="T100" i="17056" s="1"/>
  <c r="F170" i="17056" s="1"/>
  <c r="Z90" i="17057"/>
  <c r="Y203" i="17057"/>
  <c r="Y219" i="17057" s="1"/>
  <c r="Y234" i="17057" s="1"/>
  <c r="Y197" i="17057"/>
  <c r="AF78" i="2"/>
  <c r="AF73" i="2"/>
  <c r="AF68" i="2"/>
  <c r="AF83" i="2"/>
  <c r="AF63" i="2"/>
  <c r="AF222" i="2"/>
  <c r="AF108" i="2"/>
  <c r="AF224" i="2"/>
  <c r="AF225" i="2"/>
  <c r="AF223" i="2"/>
  <c r="AF106" i="2"/>
  <c r="AF107" i="2"/>
  <c r="T48" i="17055"/>
  <c r="T92" i="17055"/>
  <c r="T100" i="17055" s="1"/>
  <c r="F170" i="17055" s="1"/>
  <c r="Y93" i="17028"/>
  <c r="Z41" i="17028"/>
  <c r="X117" i="17053"/>
  <c r="X121" i="17053"/>
  <c r="X132" i="17053" s="1"/>
  <c r="X140" i="17053" s="1"/>
  <c r="AB168" i="17054"/>
  <c r="AB170" i="17054" s="1"/>
  <c r="AB196" i="17054" s="1"/>
  <c r="AB179" i="17054"/>
  <c r="AB64" i="17054"/>
  <c r="Y29" i="17056" s="1"/>
  <c r="AE123" i="17048"/>
  <c r="Y109" i="17053"/>
  <c r="K167" i="17056"/>
  <c r="L167" i="17056" s="1"/>
  <c r="T125" i="17058"/>
  <c r="T136" i="17058" s="1"/>
  <c r="T140" i="17058" s="1"/>
  <c r="B170" i="17058" s="1"/>
  <c r="U113" i="17058"/>
  <c r="G169" i="17052"/>
  <c r="D172" i="17053"/>
  <c r="B172" i="17053"/>
  <c r="V40" i="17052"/>
  <c r="Z105" i="17051"/>
  <c r="AC166" i="17051"/>
  <c r="AC154" i="17051"/>
  <c r="AC220" i="17051"/>
  <c r="AC195" i="17051"/>
  <c r="AC178" i="17051"/>
  <c r="AC204" i="17051"/>
  <c r="AC235" i="17051"/>
  <c r="K168" i="17055"/>
  <c r="L168" i="17055" s="1"/>
  <c r="Y120" i="17052"/>
  <c r="Y108" i="17052"/>
  <c r="X33" i="17056"/>
  <c r="AA81" i="17057"/>
  <c r="V93" i="17059"/>
  <c r="W41" i="17059"/>
  <c r="AC71" i="17054"/>
  <c r="S92" i="17058"/>
  <c r="S100" i="17058" s="1"/>
  <c r="F169" i="17058" s="1"/>
  <c r="S48" i="17058"/>
  <c r="AB180" i="17051"/>
  <c r="AB182" i="17051" s="1"/>
  <c r="AB205" i="17051" s="1"/>
  <c r="AB194" i="17051"/>
  <c r="G170" i="17050"/>
  <c r="K170" i="17050" s="1"/>
  <c r="T117" i="17056"/>
  <c r="D170" i="17056" s="1"/>
  <c r="T121" i="17056"/>
  <c r="T132" i="17056" s="1"/>
  <c r="T140" i="17056" s="1"/>
  <c r="B170" i="17056" s="1"/>
  <c r="U109" i="17056"/>
  <c r="Z197" i="17054"/>
  <c r="Z203" i="17054"/>
  <c r="Z219" i="17054" s="1"/>
  <c r="Z234" i="17054" s="1"/>
  <c r="AA89" i="17057"/>
  <c r="X92" i="17050"/>
  <c r="A172" i="17059"/>
  <c r="V131" i="17059"/>
  <c r="M172" i="17059" s="1"/>
  <c r="AD83" i="17051"/>
  <c r="AD78" i="17051"/>
  <c r="AD73" i="17051"/>
  <c r="AD63" i="17051"/>
  <c r="AD167" i="17051"/>
  <c r="AD155" i="17051"/>
  <c r="AD68" i="17051"/>
  <c r="AD102" i="17051"/>
  <c r="V125" i="17052"/>
  <c r="V136" i="17052" s="1"/>
  <c r="W113" i="17052"/>
  <c r="V115" i="17058"/>
  <c r="V127" i="17058" s="1"/>
  <c r="V138" i="17058" s="1"/>
  <c r="Y83" i="17052"/>
  <c r="Y37" i="17052"/>
  <c r="W115" i="17055"/>
  <c r="W127" i="17055" s="1"/>
  <c r="W138" i="17055" s="1"/>
  <c r="C170" i="17052"/>
  <c r="E170" i="17052"/>
  <c r="AA90" i="17054"/>
  <c r="AC111" i="17030"/>
  <c r="AB123" i="17030"/>
  <c r="AB134" i="17030" s="1"/>
  <c r="Y113" i="17053"/>
  <c r="Y125" i="17053" s="1"/>
  <c r="Y136" i="17053" s="1"/>
  <c r="Y85" i="17053"/>
  <c r="Y89" i="17053" s="1"/>
  <c r="AC36" i="17057"/>
  <c r="AC95" i="17057"/>
  <c r="AC96" i="17057" s="1"/>
  <c r="AC59" i="17057"/>
  <c r="AC34" i="17057"/>
  <c r="AC35" i="17057" s="1"/>
  <c r="AD38" i="17057"/>
  <c r="AC39" i="17057"/>
  <c r="AC60" i="17057" s="1"/>
  <c r="Y14" i="17050"/>
  <c r="Y28" i="17050" s="1"/>
  <c r="Y39" i="17050" s="1"/>
  <c r="Y67" i="17050" s="1"/>
  <c r="Y80" i="17050" s="1"/>
  <c r="Y91" i="17050" s="1"/>
  <c r="Z13" i="17050"/>
  <c r="AC179" i="17051"/>
  <c r="AC168" i="17051"/>
  <c r="AC170" i="17051" s="1"/>
  <c r="AC196" i="17051" s="1"/>
  <c r="AA61" i="17054"/>
  <c r="Z87" i="17054"/>
  <c r="E171" i="17053"/>
  <c r="C171" i="17053"/>
  <c r="AD112" i="17059"/>
  <c r="AC124" i="17059"/>
  <c r="AC135" i="17059" s="1"/>
  <c r="N176" i="17028"/>
  <c r="V48" i="17028"/>
  <c r="V92" i="17028"/>
  <c r="V100" i="17028" s="1"/>
  <c r="F172" i="17028" s="1"/>
  <c r="AA194" i="17054"/>
  <c r="AA180" i="17054"/>
  <c r="AA182" i="17054" s="1"/>
  <c r="AA205" i="17054" s="1"/>
  <c r="Y13" i="17059"/>
  <c r="X14" i="17059"/>
  <c r="X28" i="17059" s="1"/>
  <c r="X39" i="17059" s="1"/>
  <c r="X67" i="17059" s="1"/>
  <c r="X80" i="17059" s="1"/>
  <c r="X91" i="17059" s="1"/>
  <c r="Y40" i="17050"/>
  <c r="AC104" i="17048"/>
  <c r="AD97" i="17051"/>
  <c r="AD107" i="17051"/>
  <c r="AD108" i="17051"/>
  <c r="AD225" i="17051"/>
  <c r="AD224" i="17051"/>
  <c r="AD223" i="17051"/>
  <c r="AD106" i="17051"/>
  <c r="AD222" i="17051"/>
  <c r="A173" i="17053"/>
  <c r="W131" i="17053"/>
  <c r="M173" i="17053" s="1"/>
  <c r="X83" i="17055"/>
  <c r="T40" i="17059"/>
  <c r="W109" i="17057"/>
  <c r="X104" i="17057"/>
  <c r="V117" i="17059"/>
  <c r="V121" i="17059"/>
  <c r="V132" i="17059" s="1"/>
  <c r="V140" i="17059" s="1"/>
  <c r="Z85" i="17050"/>
  <c r="Z89" i="17050" s="1"/>
  <c r="X226" i="17054"/>
  <c r="U43" i="17055" s="1"/>
  <c r="U95" i="17055" s="1"/>
  <c r="U43" i="17056"/>
  <c r="U95" i="17056" s="1"/>
  <c r="Y221" i="17054"/>
  <c r="AB82" i="17054"/>
  <c r="AB84" i="17054" s="1"/>
  <c r="AB52" i="17054"/>
  <c r="Y120" i="17049"/>
  <c r="Y108" i="17049"/>
  <c r="AF223" i="17048"/>
  <c r="AF108" i="17048"/>
  <c r="AF225" i="17048"/>
  <c r="AF222" i="17048"/>
  <c r="AF106" i="17048"/>
  <c r="AF224" i="17048"/>
  <c r="AF107" i="17048"/>
  <c r="AC52" i="17051"/>
  <c r="AC82" i="17051"/>
  <c r="AC84" i="17051" s="1"/>
  <c r="U40" i="17055"/>
  <c r="Y105" i="17054"/>
  <c r="AB222" i="17057"/>
  <c r="AB106" i="17057"/>
  <c r="AB223" i="17057"/>
  <c r="AB97" i="17057"/>
  <c r="AB225" i="17057"/>
  <c r="AB108" i="17057"/>
  <c r="AB107" i="17057"/>
  <c r="AB224" i="17057"/>
  <c r="Y121" i="17050"/>
  <c r="Y132" i="17050" s="1"/>
  <c r="W117" i="17030"/>
  <c r="D173" i="17030" s="1"/>
  <c r="W121" i="17030"/>
  <c r="W132" i="17030" s="1"/>
  <c r="X109" i="17030"/>
  <c r="AB89" i="17054"/>
  <c r="AC89" i="17051"/>
  <c r="AA52" i="17057"/>
  <c r="AA82" i="17057"/>
  <c r="AA84" i="17057" s="1"/>
  <c r="V93" i="17058"/>
  <c r="W41" i="17058"/>
  <c r="X29" i="17056"/>
  <c r="G170" i="17053"/>
  <c r="K170" i="17053" s="1"/>
  <c r="L170" i="17053" s="1"/>
  <c r="AB81" i="17054"/>
  <c r="AC81" i="17054" s="1"/>
  <c r="S48" i="17059"/>
  <c r="S92" i="17059"/>
  <c r="S100" i="17059" s="1"/>
  <c r="F169" i="17059" s="1"/>
  <c r="G169" i="17059" s="1"/>
  <c r="K169" i="17059" s="1"/>
  <c r="L169" i="17059" s="1"/>
  <c r="U117" i="17059"/>
  <c r="D171" i="17059" s="1"/>
  <c r="U121" i="17059"/>
  <c r="U132" i="17059" s="1"/>
  <c r="U140" i="17059" s="1"/>
  <c r="B171" i="17059" s="1"/>
  <c r="U117" i="17052"/>
  <c r="D171" i="17052" s="1"/>
  <c r="U123" i="17052"/>
  <c r="U134" i="17052" s="1"/>
  <c r="U140" i="17052" s="1"/>
  <c r="B171" i="17052" s="1"/>
  <c r="V111" i="17052"/>
  <c r="AD34" i="17054"/>
  <c r="AD35" i="17054" s="1"/>
  <c r="AD39" i="17054"/>
  <c r="AD60" i="17054" s="1"/>
  <c r="AE38" i="17054"/>
  <c r="AD36" i="17054"/>
  <c r="AD59" i="17054"/>
  <c r="AD95" i="17054"/>
  <c r="AD96" i="17054" s="1"/>
  <c r="AC42" i="17054"/>
  <c r="AC62" i="17054" s="1"/>
  <c r="AC64" i="17054" s="1"/>
  <c r="AC44" i="17054"/>
  <c r="AC67" i="17054" s="1"/>
  <c r="AC69" i="17054" s="1"/>
  <c r="AC50" i="17054"/>
  <c r="AC46" i="17054"/>
  <c r="AC72" i="17054" s="1"/>
  <c r="AC74" i="17054" s="1"/>
  <c r="AC48" i="17054"/>
  <c r="AC77" i="17054" s="1"/>
  <c r="AC79" i="17054" s="1"/>
  <c r="X93" i="17053"/>
  <c r="Y41" i="17053"/>
  <c r="V40" i="17053"/>
  <c r="Y109" i="17051"/>
  <c r="Z104" i="17051"/>
  <c r="Z27" i="17049"/>
  <c r="Z14" i="17049"/>
  <c r="Z28" i="17049" s="1"/>
  <c r="Z39" i="17049" s="1"/>
  <c r="Z67" i="17049" s="1"/>
  <c r="Z80" i="17049" s="1"/>
  <c r="Z91" i="17049" s="1"/>
  <c r="Z65" i="17049"/>
  <c r="AA13" i="17049"/>
  <c r="Z38" i="17049"/>
  <c r="Z106" i="17049"/>
  <c r="AF68" i="17048"/>
  <c r="AF73" i="17048"/>
  <c r="AF78" i="17048"/>
  <c r="AF83" i="17048"/>
  <c r="AF63" i="17048"/>
  <c r="X29" i="17059"/>
  <c r="AA88" i="17054"/>
  <c r="AA13" i="17028"/>
  <c r="Z27" i="17028"/>
  <c r="Z106" i="17028"/>
  <c r="Z65" i="17028"/>
  <c r="Z14" i="17028"/>
  <c r="Z28" i="17028" s="1"/>
  <c r="Z39" i="17028" s="1"/>
  <c r="Z67" i="17028" s="1"/>
  <c r="Z80" i="17028" s="1"/>
  <c r="Z91" i="17028" s="1"/>
  <c r="Z38" i="17028"/>
  <c r="Y206" i="17054"/>
  <c r="Y207" i="17054" s="1"/>
  <c r="V42" i="17056" s="1"/>
  <c r="V94" i="17056" s="1"/>
  <c r="Y198" i="17054"/>
  <c r="V42" i="17055" s="1"/>
  <c r="V94" i="17055" s="1"/>
  <c r="AB102" i="17057"/>
  <c r="AB83" i="17057"/>
  <c r="AB63" i="17057"/>
  <c r="AB155" i="17057"/>
  <c r="AB73" i="17057"/>
  <c r="AB68" i="17057"/>
  <c r="AB78" i="17057"/>
  <c r="AB167" i="17057"/>
  <c r="G168" i="17058"/>
  <c r="X120" i="17050"/>
  <c r="X108" i="17050"/>
  <c r="AC112" i="17053"/>
  <c r="AB124" i="17053"/>
  <c r="AB135" i="17053" s="1"/>
  <c r="Y93" i="17030"/>
  <c r="Z41" i="17030"/>
  <c r="AB79" i="17054"/>
  <c r="Y33" i="17056" s="1"/>
  <c r="AB127" i="17051"/>
  <c r="AC64" i="17051"/>
  <c r="W37" i="17056"/>
  <c r="W81" i="17056"/>
  <c r="W89" i="17056" s="1"/>
  <c r="U48" i="17052"/>
  <c r="U92" i="17052"/>
  <c r="U100" i="17052" s="1"/>
  <c r="F171" i="17052" s="1"/>
  <c r="AG112" i="17056"/>
  <c r="AF124" i="17056"/>
  <c r="AF135" i="17056" s="1"/>
  <c r="X35" i="17055"/>
  <c r="X37" i="17055" s="1"/>
  <c r="W123" i="17049"/>
  <c r="W134" i="17049" s="1"/>
  <c r="X111" i="17049"/>
  <c r="AG110" i="17059"/>
  <c r="AF122" i="17059"/>
  <c r="AF133" i="17059" s="1"/>
  <c r="X89" i="17052"/>
  <c r="K167" i="17058"/>
  <c r="L167" i="17058" s="1"/>
  <c r="K170" i="17049"/>
  <c r="L170" i="17049" s="1"/>
  <c r="Z127" i="17057"/>
  <c r="W40" i="17028"/>
  <c r="AA105" i="2"/>
  <c r="AA109" i="2" s="1"/>
  <c r="A176" i="17030"/>
  <c r="Z131" i="17030"/>
  <c r="M176" i="17030" s="1"/>
  <c r="X131" i="17049"/>
  <c r="M174" i="17049" s="1"/>
  <c r="A174" i="17049"/>
  <c r="AF111" i="17053"/>
  <c r="AE123" i="17053"/>
  <c r="AE134" i="17053" s="1"/>
  <c r="C169" i="17056"/>
  <c r="E169" i="17056"/>
  <c r="W120" i="17059"/>
  <c r="W108" i="17059"/>
  <c r="X43" i="17030"/>
  <c r="X95" i="17030" s="1"/>
  <c r="AA226" i="2"/>
  <c r="X43" i="17028" s="1"/>
  <c r="X95" i="17028" s="1"/>
  <c r="AB221" i="2"/>
  <c r="AA168" i="17057"/>
  <c r="AA170" i="17057" s="1"/>
  <c r="AA196" i="17057" s="1"/>
  <c r="AA179" i="17057"/>
  <c r="X120" i="17053"/>
  <c r="X108" i="17053"/>
  <c r="W92" i="17030"/>
  <c r="AD46" i="17051"/>
  <c r="AD72" i="17051" s="1"/>
  <c r="AD74" i="17051" s="1"/>
  <c r="AD44" i="17051"/>
  <c r="AD67" i="17051" s="1"/>
  <c r="AD69" i="17051" s="1"/>
  <c r="AD48" i="17051"/>
  <c r="AD77" i="17051" s="1"/>
  <c r="AD79" i="17051" s="1"/>
  <c r="AD50" i="17051"/>
  <c r="AD42" i="17051"/>
  <c r="AD62" i="17051" s="1"/>
  <c r="AA178" i="17057"/>
  <c r="AA235" i="17057"/>
  <c r="AA220" i="17057"/>
  <c r="AA204" i="17057"/>
  <c r="AA154" i="17057"/>
  <c r="AA195" i="17057"/>
  <c r="AA166" i="17057"/>
  <c r="U117" i="17055"/>
  <c r="D171" i="17055" s="1"/>
  <c r="U123" i="17055"/>
  <c r="U134" i="17055" s="1"/>
  <c r="U140" i="17055" s="1"/>
  <c r="B171" i="17055" s="1"/>
  <c r="V111" i="17055"/>
  <c r="G171" i="17030"/>
  <c r="K171" i="17030" s="1"/>
  <c r="L171" i="17030" s="1"/>
  <c r="Z31" i="17052"/>
  <c r="AH109" i="17028" l="1"/>
  <c r="AG121" i="17028"/>
  <c r="AG132" i="17028" s="1"/>
  <c r="AD109" i="17058"/>
  <c r="AC121" i="17058"/>
  <c r="AC132" i="17058" s="1"/>
  <c r="AE125" i="17048"/>
  <c r="AD127" i="2"/>
  <c r="AJ114" i="17028"/>
  <c r="AI126" i="17028"/>
  <c r="AI137" i="17028" s="1"/>
  <c r="AG112" i="17058"/>
  <c r="AF124" i="17058"/>
  <c r="AF135" i="17058" s="1"/>
  <c r="AE110" i="17058"/>
  <c r="AD122" i="17058"/>
  <c r="AD133" i="17058" s="1"/>
  <c r="AE124" i="17048"/>
  <c r="AE122" i="17048"/>
  <c r="AE122" i="2"/>
  <c r="AG114" i="17059"/>
  <c r="AF126" i="17059"/>
  <c r="AF137" i="17059" s="1"/>
  <c r="AD110" i="17055"/>
  <c r="AC122" i="17055"/>
  <c r="AC133" i="17055" s="1"/>
  <c r="AD114" i="17058"/>
  <c r="AC126" i="17058"/>
  <c r="AC137" i="17058" s="1"/>
  <c r="AH114" i="17052"/>
  <c r="AG126" i="17052"/>
  <c r="AG137" i="17052" s="1"/>
  <c r="AG109" i="17052"/>
  <c r="AF121" i="17052"/>
  <c r="AF132" i="17052" s="1"/>
  <c r="AF115" i="17056"/>
  <c r="AE127" i="17056"/>
  <c r="AE138" i="17056" s="1"/>
  <c r="AH110" i="17049"/>
  <c r="AG122" i="17049"/>
  <c r="AG133" i="17049" s="1"/>
  <c r="AD115" i="17059"/>
  <c r="AC127" i="17059"/>
  <c r="AC138" i="17059" s="1"/>
  <c r="AF115" i="17053"/>
  <c r="AE127" i="17053"/>
  <c r="AE138" i="17053" s="1"/>
  <c r="AG109" i="17049"/>
  <c r="AF121" i="17049"/>
  <c r="AF132" i="17049" s="1"/>
  <c r="AD116" i="17053"/>
  <c r="AC128" i="17053"/>
  <c r="AC139" i="17053" s="1"/>
  <c r="AH116" i="17055"/>
  <c r="AG128" i="17055"/>
  <c r="AG139" i="17055" s="1"/>
  <c r="W48" i="17030"/>
  <c r="W117" i="17028"/>
  <c r="X113" i="17055"/>
  <c r="X125" i="17055" s="1"/>
  <c r="X136" i="17055" s="1"/>
  <c r="W140" i="17030"/>
  <c r="B173" i="17030" s="1"/>
  <c r="C173" i="17030" s="1"/>
  <c r="C172" i="17030"/>
  <c r="L170" i="17050"/>
  <c r="Q23" i="17062" s="1"/>
  <c r="R23" i="17062" s="1"/>
  <c r="Z41" i="17050"/>
  <c r="Y93" i="17050"/>
  <c r="G171" i="17049"/>
  <c r="K171" i="17049" s="1"/>
  <c r="L171" i="17049" s="1"/>
  <c r="C172" i="17049"/>
  <c r="E172" i="17049"/>
  <c r="AC81" i="17048"/>
  <c r="AB87" i="17048"/>
  <c r="AE46" i="17048"/>
  <c r="AE72" i="17048" s="1"/>
  <c r="AE74" i="17048" s="1"/>
  <c r="AB33" i="17049" s="1"/>
  <c r="AE42" i="17048"/>
  <c r="AE62" i="17048" s="1"/>
  <c r="AE64" i="17048" s="1"/>
  <c r="AB29" i="17050" s="1"/>
  <c r="AE44" i="17048"/>
  <c r="AE67" i="17048" s="1"/>
  <c r="AE69" i="17048" s="1"/>
  <c r="AE48" i="17048"/>
  <c r="AE77" i="17048" s="1"/>
  <c r="AE79" i="17048" s="1"/>
  <c r="AB33" i="17050" s="1"/>
  <c r="AB85" i="17050" s="1"/>
  <c r="AE50" i="17048"/>
  <c r="AD204" i="17048"/>
  <c r="AD166" i="17048"/>
  <c r="AD195" i="17048"/>
  <c r="AD154" i="17048"/>
  <c r="AD178" i="17048"/>
  <c r="AD235" i="17048"/>
  <c r="AD220" i="17048"/>
  <c r="E172" i="17028"/>
  <c r="AE61" i="17048"/>
  <c r="AF61" i="17048" s="1"/>
  <c r="AE123" i="2"/>
  <c r="AC88" i="2"/>
  <c r="X125" i="17049"/>
  <c r="X136" i="17049" s="1"/>
  <c r="Y113" i="17049"/>
  <c r="Y125" i="17049" s="1"/>
  <c r="Y136" i="17049" s="1"/>
  <c r="W127" i="17049"/>
  <c r="W138" i="17049" s="1"/>
  <c r="X115" i="17049"/>
  <c r="X127" i="17049" s="1"/>
  <c r="X138" i="17049" s="1"/>
  <c r="Z33" i="17049"/>
  <c r="AA33" i="17049"/>
  <c r="AC90" i="17048"/>
  <c r="Y87" i="17049"/>
  <c r="Y89" i="17049" s="1"/>
  <c r="Y37" i="17049"/>
  <c r="AE103" i="17048"/>
  <c r="AE112" i="17048"/>
  <c r="AE121" i="17048" s="1"/>
  <c r="AD69" i="17048"/>
  <c r="AA31" i="17049" s="1"/>
  <c r="AA83" i="17049" s="1"/>
  <c r="AE66" i="17048"/>
  <c r="AA37" i="17050"/>
  <c r="W140" i="17049"/>
  <c r="B173" i="17049" s="1"/>
  <c r="E173" i="17049" s="1"/>
  <c r="AA85" i="17050"/>
  <c r="AA89" i="17050" s="1"/>
  <c r="AE71" i="17048"/>
  <c r="AF71" i="17048" s="1"/>
  <c r="AG38" i="17048"/>
  <c r="AF95" i="17048"/>
  <c r="AF96" i="17048" s="1"/>
  <c r="AF36" i="17048"/>
  <c r="AF97" i="17048" s="1"/>
  <c r="AF125" i="17048" s="1"/>
  <c r="AF34" i="17048"/>
  <c r="AF35" i="17048" s="1"/>
  <c r="AF39" i="17048"/>
  <c r="AF60" i="17048" s="1"/>
  <c r="AF59" i="17048"/>
  <c r="L168" i="17052"/>
  <c r="AD81" i="2"/>
  <c r="W140" i="17028"/>
  <c r="B173" i="17028" s="1"/>
  <c r="C173" i="17028" s="1"/>
  <c r="AC88" i="17048"/>
  <c r="W94" i="17050"/>
  <c r="W100" i="17050" s="1"/>
  <c r="F173" i="17050" s="1"/>
  <c r="W48" i="17050"/>
  <c r="X125" i="17050"/>
  <c r="X136" i="17050" s="1"/>
  <c r="X140" i="17050" s="1"/>
  <c r="Y113" i="17050"/>
  <c r="X117" i="17050"/>
  <c r="AE167" i="17048"/>
  <c r="AE102" i="17048"/>
  <c r="AE155" i="17048"/>
  <c r="AB197" i="17048"/>
  <c r="AB203" i="17048"/>
  <c r="AB219" i="17048" s="1"/>
  <c r="AB234" i="17048" s="1"/>
  <c r="AA198" i="17048"/>
  <c r="X42" i="17049" s="1"/>
  <c r="X94" i="17049" s="1"/>
  <c r="AA206" i="17048"/>
  <c r="AA207" i="17048" s="1"/>
  <c r="X42" i="17050" s="1"/>
  <c r="AD82" i="17048"/>
  <c r="AD84" i="17048" s="1"/>
  <c r="AD52" i="17048"/>
  <c r="AC180" i="17048"/>
  <c r="AC182" i="17048" s="1"/>
  <c r="AC205" i="17048" s="1"/>
  <c r="AC194" i="17048"/>
  <c r="AA109" i="17050"/>
  <c r="AA121" i="17050" s="1"/>
  <c r="AA132" i="17050" s="1"/>
  <c r="AD168" i="17048"/>
  <c r="AD170" i="17048" s="1"/>
  <c r="AD196" i="17048" s="1"/>
  <c r="AD179" i="17048"/>
  <c r="AE76" i="17048"/>
  <c r="AA81" i="17030"/>
  <c r="Z37" i="17028"/>
  <c r="Z87" i="17028"/>
  <c r="AE102" i="2"/>
  <c r="AE155" i="2"/>
  <c r="AE167" i="2"/>
  <c r="Z131" i="17055"/>
  <c r="M176" i="17055" s="1"/>
  <c r="A176" i="17055"/>
  <c r="AD52" i="2"/>
  <c r="AD82" i="2"/>
  <c r="AD84" i="2" s="1"/>
  <c r="AA35" i="17028" s="1"/>
  <c r="AA87" i="17028" s="1"/>
  <c r="AA89" i="17028" s="1"/>
  <c r="AF39" i="2"/>
  <c r="AF60" i="2" s="1"/>
  <c r="AG38" i="2"/>
  <c r="AF95" i="2"/>
  <c r="AF96" i="2" s="1"/>
  <c r="AF122" i="2" s="1"/>
  <c r="AF36" i="2"/>
  <c r="AF97" i="2" s="1"/>
  <c r="AF59" i="2"/>
  <c r="AF34" i="2"/>
  <c r="AF35" i="2" s="1"/>
  <c r="A174" i="17056"/>
  <c r="X131" i="17056"/>
  <c r="M174" i="17056" s="1"/>
  <c r="AD168" i="2"/>
  <c r="AD170" i="2" s="1"/>
  <c r="AD196" i="2" s="1"/>
  <c r="AD179" i="2"/>
  <c r="AA120" i="17055"/>
  <c r="AA108" i="17055"/>
  <c r="Z81" i="17030"/>
  <c r="Z89" i="17030" s="1"/>
  <c r="Z83" i="17028"/>
  <c r="AE42" i="2"/>
  <c r="AE62" i="2" s="1"/>
  <c r="AE64" i="2" s="1"/>
  <c r="AB29" i="17030" s="1"/>
  <c r="AB81" i="17030" s="1"/>
  <c r="AE46" i="2"/>
  <c r="AE72" i="2" s="1"/>
  <c r="AE48" i="2"/>
  <c r="AE77" i="2" s="1"/>
  <c r="AE79" i="2" s="1"/>
  <c r="AE50" i="2"/>
  <c r="AE44" i="2"/>
  <c r="AE67" i="2" s="1"/>
  <c r="AE69" i="2" s="1"/>
  <c r="AB31" i="17028" s="1"/>
  <c r="AB83" i="17028" s="1"/>
  <c r="Y108" i="17056"/>
  <c r="Y120" i="17056"/>
  <c r="X125" i="17030"/>
  <c r="X136" i="17030" s="1"/>
  <c r="Y113" i="17030"/>
  <c r="AE66" i="2"/>
  <c r="X123" i="17028"/>
  <c r="X134" i="17028" s="1"/>
  <c r="AB38" i="17055"/>
  <c r="AB106" i="17055"/>
  <c r="AC13" i="17055"/>
  <c r="AB27" i="17055"/>
  <c r="AB65" i="17055"/>
  <c r="AB14" i="17055"/>
  <c r="AB28" i="17055" s="1"/>
  <c r="AB39" i="17055" s="1"/>
  <c r="AB67" i="17055" s="1"/>
  <c r="AB80" i="17055" s="1"/>
  <c r="AB91" i="17055" s="1"/>
  <c r="AC194" i="2"/>
  <c r="AC180" i="2"/>
  <c r="AC182" i="2" s="1"/>
  <c r="AC205" i="2" s="1"/>
  <c r="AM110" i="17053"/>
  <c r="AL122" i="17053"/>
  <c r="AL133" i="17053" s="1"/>
  <c r="AD235" i="2"/>
  <c r="AD195" i="2"/>
  <c r="AD154" i="2"/>
  <c r="AD204" i="2"/>
  <c r="AD166" i="2"/>
  <c r="AD178" i="2"/>
  <c r="AD220" i="2"/>
  <c r="AA206" i="2"/>
  <c r="AA207" i="2" s="1"/>
  <c r="X42" i="17030" s="1"/>
  <c r="X94" i="17030" s="1"/>
  <c r="AA198" i="2"/>
  <c r="X42" i="17028" s="1"/>
  <c r="X94" i="17028" s="1"/>
  <c r="AB197" i="2"/>
  <c r="AB203" i="2"/>
  <c r="AB219" i="2" s="1"/>
  <c r="AB234" i="2" s="1"/>
  <c r="W100" i="17030"/>
  <c r="F173" i="17030" s="1"/>
  <c r="X117" i="17028"/>
  <c r="Y111" i="17028"/>
  <c r="Y37" i="17028"/>
  <c r="Y83" i="17028"/>
  <c r="Y89" i="17028" s="1"/>
  <c r="AE103" i="2"/>
  <c r="AE112" i="2"/>
  <c r="AE121" i="2" s="1"/>
  <c r="AA13" i="17056"/>
  <c r="Z14" i="17056"/>
  <c r="Z28" i="17056" s="1"/>
  <c r="Z39" i="17056" s="1"/>
  <c r="Z67" i="17056" s="1"/>
  <c r="Z80" i="17056" s="1"/>
  <c r="Z91" i="17056" s="1"/>
  <c r="AD79" i="2"/>
  <c r="AE76" i="2"/>
  <c r="X127" i="17028"/>
  <c r="X138" i="17028" s="1"/>
  <c r="Y115" i="17028"/>
  <c r="Y127" i="17028" s="1"/>
  <c r="Y138" i="17028" s="1"/>
  <c r="Z93" i="17049"/>
  <c r="AA41" i="17049"/>
  <c r="W92" i="17049"/>
  <c r="W100" i="17049" s="1"/>
  <c r="F173" i="17049" s="1"/>
  <c r="W48" i="17049"/>
  <c r="AB105" i="17048"/>
  <c r="X40" i="17049"/>
  <c r="AA109" i="17048"/>
  <c r="Y115" i="17052"/>
  <c r="Y127" i="17052" s="1"/>
  <c r="Y138" i="17052" s="1"/>
  <c r="X93" i="17055"/>
  <c r="Y41" i="17055"/>
  <c r="AD76" i="17054"/>
  <c r="AC66" i="17057"/>
  <c r="AE71" i="17051"/>
  <c r="AB88" i="17054"/>
  <c r="G169" i="17058"/>
  <c r="K169" i="17058" s="1"/>
  <c r="X93" i="17052"/>
  <c r="Y41" i="17052"/>
  <c r="AE76" i="17051"/>
  <c r="AE127" i="2"/>
  <c r="AE66" i="17051"/>
  <c r="X93" i="17056"/>
  <c r="Y41" i="17056"/>
  <c r="Z113" i="17053"/>
  <c r="Z125" i="17053" s="1"/>
  <c r="Z136" i="17053" s="1"/>
  <c r="Z31" i="17055"/>
  <c r="Z33" i="17055"/>
  <c r="C171" i="17059"/>
  <c r="E171" i="17059"/>
  <c r="Y33" i="17058"/>
  <c r="AD82" i="17051"/>
  <c r="AD84" i="17051" s="1"/>
  <c r="AD52" i="17051"/>
  <c r="X123" i="17049"/>
  <c r="X134" i="17049" s="1"/>
  <c r="Y111" i="17049"/>
  <c r="AB89" i="17057"/>
  <c r="C170" i="17058"/>
  <c r="E170" i="17058"/>
  <c r="W40" i="17053"/>
  <c r="Z109" i="17051"/>
  <c r="AA104" i="17051"/>
  <c r="AC82" i="17054"/>
  <c r="AC84" i="17054" s="1"/>
  <c r="AC52" i="17054"/>
  <c r="AD167" i="17054"/>
  <c r="AD78" i="17054"/>
  <c r="AD63" i="17054"/>
  <c r="AD102" i="17054"/>
  <c r="AD68" i="17054"/>
  <c r="AD155" i="17054"/>
  <c r="AD83" i="17054"/>
  <c r="AD73" i="17054"/>
  <c r="D173" i="17053"/>
  <c r="B173" i="17053"/>
  <c r="Y81" i="17059"/>
  <c r="Y120" i="17050"/>
  <c r="Y108" i="17050"/>
  <c r="AD36" i="17057"/>
  <c r="AD59" i="17057"/>
  <c r="AE38" i="17057"/>
  <c r="AD95" i="17057"/>
  <c r="AD96" i="17057" s="1"/>
  <c r="AD34" i="17057"/>
  <c r="AD35" i="17057" s="1"/>
  <c r="AD39" i="17057"/>
  <c r="AD60" i="17057" s="1"/>
  <c r="AD111" i="17030"/>
  <c r="AC123" i="17030"/>
  <c r="AC134" i="17030" s="1"/>
  <c r="K169" i="17052"/>
  <c r="U125" i="17058"/>
  <c r="U136" i="17058" s="1"/>
  <c r="U140" i="17058" s="1"/>
  <c r="B171" i="17058" s="1"/>
  <c r="V113" i="17058"/>
  <c r="U117" i="17058"/>
  <c r="D171" i="17058" s="1"/>
  <c r="AB180" i="17054"/>
  <c r="AB182" i="17054" s="1"/>
  <c r="AB205" i="17054" s="1"/>
  <c r="AB194" i="17054"/>
  <c r="Z93" i="17028"/>
  <c r="AA41" i="17028"/>
  <c r="Y125" i="17028"/>
  <c r="Y136" i="17028" s="1"/>
  <c r="Z113" i="17028"/>
  <c r="Y83" i="17055"/>
  <c r="Z43" i="17050"/>
  <c r="Z95" i="17050" s="1"/>
  <c r="AC226" i="17048"/>
  <c r="Z43" i="17049" s="1"/>
  <c r="Z95" i="17049" s="1"/>
  <c r="AD221" i="17048"/>
  <c r="AA131" i="17030"/>
  <c r="M177" i="17030" s="1"/>
  <c r="A177" i="17030"/>
  <c r="AC87" i="2"/>
  <c r="AD61" i="2"/>
  <c r="AG223" i="2"/>
  <c r="AG224" i="2"/>
  <c r="AG225" i="2"/>
  <c r="AG106" i="2"/>
  <c r="AG108" i="2"/>
  <c r="AG107" i="2"/>
  <c r="AG222" i="2"/>
  <c r="Z14" i="17053"/>
  <c r="Z28" i="17053" s="1"/>
  <c r="Z39" i="17053" s="1"/>
  <c r="Z67" i="17053" s="1"/>
  <c r="Z80" i="17053" s="1"/>
  <c r="Z91" i="17053" s="1"/>
  <c r="AA13" i="17053"/>
  <c r="AD13" i="17030"/>
  <c r="AC14" i="17030"/>
  <c r="AC28" i="17030" s="1"/>
  <c r="AC39" i="17030" s="1"/>
  <c r="AC67" i="17030" s="1"/>
  <c r="AC80" i="17030" s="1"/>
  <c r="AC91" i="17030" s="1"/>
  <c r="Y108" i="17058"/>
  <c r="Y120" i="17058"/>
  <c r="AA33" i="17053"/>
  <c r="A174" i="17050"/>
  <c r="X131" i="17050"/>
  <c r="M174" i="17050" s="1"/>
  <c r="AB69" i="17057"/>
  <c r="AD97" i="17054"/>
  <c r="AD222" i="17054"/>
  <c r="AD223" i="17054"/>
  <c r="AD108" i="17054"/>
  <c r="AD107" i="17054"/>
  <c r="AD224" i="17054"/>
  <c r="AD225" i="17054"/>
  <c r="AD106" i="17054"/>
  <c r="X117" i="17030"/>
  <c r="D174" i="17030" s="1"/>
  <c r="X121" i="17030"/>
  <c r="X132" i="17030" s="1"/>
  <c r="Y109" i="17030"/>
  <c r="U40" i="17059"/>
  <c r="X109" i="17057"/>
  <c r="Y104" i="17057"/>
  <c r="N177" i="17028"/>
  <c r="AC46" i="17057"/>
  <c r="AC72" i="17057" s="1"/>
  <c r="AC74" i="17057" s="1"/>
  <c r="AC44" i="17057"/>
  <c r="AC67" i="17057" s="1"/>
  <c r="AC69" i="17057" s="1"/>
  <c r="AC50" i="17057"/>
  <c r="AC42" i="17057"/>
  <c r="AC62" i="17057" s="1"/>
  <c r="AC48" i="17057"/>
  <c r="AC77" i="17057" s="1"/>
  <c r="AC79" i="17057" s="1"/>
  <c r="G170" i="17052"/>
  <c r="Y85" i="17056"/>
  <c r="E172" i="17053"/>
  <c r="C172" i="17053"/>
  <c r="Y117" i="17053"/>
  <c r="Y121" i="17053"/>
  <c r="Y132" i="17053" s="1"/>
  <c r="Y140" i="17053" s="1"/>
  <c r="G172" i="17030"/>
  <c r="K172" i="17030" s="1"/>
  <c r="L172" i="17030" s="1"/>
  <c r="AO110" i="17030"/>
  <c r="AN122" i="17030"/>
  <c r="AN133" i="17030" s="1"/>
  <c r="AB127" i="17054"/>
  <c r="X226" i="17057"/>
  <c r="U43" i="17058" s="1"/>
  <c r="U95" i="17058" s="1"/>
  <c r="U43" i="17059"/>
  <c r="U95" i="17059" s="1"/>
  <c r="Y221" i="17057"/>
  <c r="AA127" i="17057"/>
  <c r="Z120" i="17052"/>
  <c r="Z108" i="17052"/>
  <c r="A175" i="17028"/>
  <c r="Y131" i="17028"/>
  <c r="M175" i="17028" s="1"/>
  <c r="Z83" i="17052"/>
  <c r="W48" i="17028"/>
  <c r="W92" i="17028"/>
  <c r="W100" i="17028" s="1"/>
  <c r="F173" i="17028" s="1"/>
  <c r="Z108" i="17049"/>
  <c r="Z120" i="17049"/>
  <c r="E171" i="17052"/>
  <c r="C171" i="17052"/>
  <c r="X81" i="17056"/>
  <c r="X37" i="17056"/>
  <c r="Y131" i="17049"/>
  <c r="M175" i="17049" s="1"/>
  <c r="A175" i="17049"/>
  <c r="V43" i="17056"/>
  <c r="V95" i="17056" s="1"/>
  <c r="Y226" i="17054"/>
  <c r="V43" i="17055" s="1"/>
  <c r="V95" i="17055" s="1"/>
  <c r="Z221" i="17054"/>
  <c r="X35" i="17058"/>
  <c r="AA197" i="17054"/>
  <c r="AA203" i="17054"/>
  <c r="AA219" i="17054" s="1"/>
  <c r="AA234" i="17054" s="1"/>
  <c r="AC167" i="17057"/>
  <c r="AC102" i="17057"/>
  <c r="AC78" i="17057"/>
  <c r="AC155" i="17057"/>
  <c r="AC73" i="17057"/>
  <c r="AC83" i="17057"/>
  <c r="AC68" i="17057"/>
  <c r="AC63" i="17057"/>
  <c r="Y81" i="17056"/>
  <c r="Y37" i="17056"/>
  <c r="AD179" i="17051"/>
  <c r="AD168" i="17051"/>
  <c r="AD170" i="17051" s="1"/>
  <c r="AD196" i="17051" s="1"/>
  <c r="U117" i="17056"/>
  <c r="D171" i="17056" s="1"/>
  <c r="U121" i="17056"/>
  <c r="U132" i="17056" s="1"/>
  <c r="U140" i="17056" s="1"/>
  <c r="B171" i="17056" s="1"/>
  <c r="V109" i="17056"/>
  <c r="G172" i="17028"/>
  <c r="AD71" i="17054"/>
  <c r="AA88" i="17057"/>
  <c r="AE127" i="17048"/>
  <c r="AC76" i="17057"/>
  <c r="AE112" i="17051"/>
  <c r="AE121" i="17051" s="1"/>
  <c r="AE103" i="17051"/>
  <c r="AE73" i="17051"/>
  <c r="AE102" i="17051"/>
  <c r="AE63" i="17051"/>
  <c r="AE78" i="17051"/>
  <c r="AE155" i="17051"/>
  <c r="AE167" i="17051"/>
  <c r="AE68" i="17051"/>
  <c r="AE83" i="17051"/>
  <c r="Y40" i="17030"/>
  <c r="AC104" i="2"/>
  <c r="K169" i="17055"/>
  <c r="L169" i="17055" s="1"/>
  <c r="U40" i="17058"/>
  <c r="Y105" i="17057"/>
  <c r="AC71" i="17057"/>
  <c r="AG73" i="2"/>
  <c r="AG63" i="2"/>
  <c r="AG78" i="2"/>
  <c r="AG68" i="2"/>
  <c r="AG83" i="2"/>
  <c r="AC166" i="17054"/>
  <c r="AC154" i="17054"/>
  <c r="AC178" i="17054"/>
  <c r="AC195" i="17054"/>
  <c r="AC204" i="17054"/>
  <c r="AC220" i="17054"/>
  <c r="AC235" i="17054"/>
  <c r="G170" i="17055"/>
  <c r="G171" i="17050"/>
  <c r="K171" i="17050" s="1"/>
  <c r="AB13" i="17052"/>
  <c r="AA65" i="17052"/>
  <c r="AA14" i="17052"/>
  <c r="AA28" i="17052" s="1"/>
  <c r="AA39" i="17052" s="1"/>
  <c r="AA67" i="17052" s="1"/>
  <c r="AA80" i="17052" s="1"/>
  <c r="AA91" i="17052" s="1"/>
  <c r="AA106" i="17052"/>
  <c r="AA38" i="17052"/>
  <c r="AA27" i="17052"/>
  <c r="AA61" i="17057"/>
  <c r="Z87" i="17057"/>
  <c r="B174" i="17028"/>
  <c r="D174" i="17028"/>
  <c r="AA206" i="17051"/>
  <c r="AA207" i="17051" s="1"/>
  <c r="X42" i="17053" s="1"/>
  <c r="X94" i="17053" s="1"/>
  <c r="AA198" i="17051"/>
  <c r="X42" i="17052" s="1"/>
  <c r="X94" i="17052" s="1"/>
  <c r="U48" i="17056"/>
  <c r="U92" i="17056"/>
  <c r="U100" i="17056" s="1"/>
  <c r="F171" i="17056" s="1"/>
  <c r="W89" i="17058"/>
  <c r="Z85" i="17052"/>
  <c r="X85" i="17058"/>
  <c r="V117" i="17055"/>
  <c r="D172" i="17055" s="1"/>
  <c r="V123" i="17055"/>
  <c r="V134" i="17055" s="1"/>
  <c r="V140" i="17055" s="1"/>
  <c r="B172" i="17055" s="1"/>
  <c r="W111" i="17055"/>
  <c r="Y43" i="17030"/>
  <c r="Y95" i="17030" s="1"/>
  <c r="AB226" i="2"/>
  <c r="Y43" i="17028" s="1"/>
  <c r="Y95" i="17028" s="1"/>
  <c r="AC221" i="2"/>
  <c r="W131" i="17059"/>
  <c r="M173" i="17059" s="1"/>
  <c r="A173" i="17059"/>
  <c r="AG111" i="17053"/>
  <c r="AF123" i="17053"/>
  <c r="AF134" i="17053" s="1"/>
  <c r="Z93" i="17030"/>
  <c r="AA41" i="17030"/>
  <c r="AA38" i="17049"/>
  <c r="AB13" i="17049"/>
  <c r="AA106" i="17049"/>
  <c r="AA27" i="17049"/>
  <c r="AA14" i="17049"/>
  <c r="AA28" i="17049" s="1"/>
  <c r="AA39" i="17049" s="1"/>
  <c r="AA67" i="17049" s="1"/>
  <c r="AA80" i="17049" s="1"/>
  <c r="AA91" i="17049" s="1"/>
  <c r="AA65" i="17049"/>
  <c r="AD48" i="17054"/>
  <c r="AD77" i="17054" s="1"/>
  <c r="AD42" i="17054"/>
  <c r="AD62" i="17054" s="1"/>
  <c r="AD64" i="17054" s="1"/>
  <c r="AD46" i="17054"/>
  <c r="AD72" i="17054" s="1"/>
  <c r="AD74" i="17054" s="1"/>
  <c r="AD50" i="17054"/>
  <c r="AD44" i="17054"/>
  <c r="AD67" i="17054" s="1"/>
  <c r="AD69" i="17054" s="1"/>
  <c r="U48" i="17055"/>
  <c r="U92" i="17055"/>
  <c r="U100" i="17055" s="1"/>
  <c r="F171" i="17055" s="1"/>
  <c r="Z13" i="17059"/>
  <c r="Y14" i="17059"/>
  <c r="Y28" i="17059" s="1"/>
  <c r="Y39" i="17059" s="1"/>
  <c r="Y67" i="17059" s="1"/>
  <c r="Y80" i="17059" s="1"/>
  <c r="Y91" i="17059" s="1"/>
  <c r="AC223" i="17057"/>
  <c r="AC225" i="17057"/>
  <c r="AC222" i="17057"/>
  <c r="AC107" i="17057"/>
  <c r="AC224" i="17057"/>
  <c r="AC108" i="17057"/>
  <c r="AC97" i="17057"/>
  <c r="AC106" i="17057"/>
  <c r="X85" i="17056"/>
  <c r="X113" i="17056"/>
  <c r="X125" i="17056" s="1"/>
  <c r="X136" i="17056" s="1"/>
  <c r="V92" i="17052"/>
  <c r="V100" i="17052" s="1"/>
  <c r="F172" i="17052" s="1"/>
  <c r="V48" i="17052"/>
  <c r="AG68" i="17048"/>
  <c r="AG73" i="17048"/>
  <c r="AG83" i="17048"/>
  <c r="AG63" i="17048"/>
  <c r="AG78" i="17048"/>
  <c r="AE48" i="17051"/>
  <c r="AE77" i="17051" s="1"/>
  <c r="AE50" i="17051"/>
  <c r="AE42" i="17051"/>
  <c r="AE62" i="17051" s="1"/>
  <c r="AE44" i="17051"/>
  <c r="AE67" i="17051" s="1"/>
  <c r="AE46" i="17051"/>
  <c r="AE72" i="17051" s="1"/>
  <c r="AF110" i="17050"/>
  <c r="AE122" i="17050"/>
  <c r="AE133" i="17050" s="1"/>
  <c r="W85" i="17059"/>
  <c r="W89" i="17059" s="1"/>
  <c r="W113" i="17059"/>
  <c r="X113" i="17059" s="1"/>
  <c r="X125" i="17059" s="1"/>
  <c r="X136" i="17059" s="1"/>
  <c r="W37" i="17059"/>
  <c r="Z197" i="17057"/>
  <c r="Z203" i="17057"/>
  <c r="Z219" i="17057" s="1"/>
  <c r="Z234" i="17057" s="1"/>
  <c r="V40" i="17056"/>
  <c r="Y109" i="17054"/>
  <c r="Z104" i="17054"/>
  <c r="Z106" i="17058"/>
  <c r="AA13" i="17058"/>
  <c r="Z65" i="17058"/>
  <c r="Z14" i="17058"/>
  <c r="Z28" i="17058" s="1"/>
  <c r="Z39" i="17058" s="1"/>
  <c r="Z67" i="17058" s="1"/>
  <c r="Z80" i="17058" s="1"/>
  <c r="Z91" i="17058" s="1"/>
  <c r="Z27" i="17058"/>
  <c r="Z38" i="17058"/>
  <c r="C171" i="17055"/>
  <c r="E171" i="17055"/>
  <c r="A174" i="17053"/>
  <c r="X131" i="17053"/>
  <c r="M174" i="17053" s="1"/>
  <c r="X40" i="17028"/>
  <c r="AB105" i="2"/>
  <c r="V117" i="17052"/>
  <c r="D172" i="17052" s="1"/>
  <c r="V123" i="17052"/>
  <c r="V134" i="17052" s="1"/>
  <c r="V140" i="17052" s="1"/>
  <c r="B172" i="17052" s="1"/>
  <c r="W111" i="17052"/>
  <c r="Z40" i="17050"/>
  <c r="AD104" i="17048"/>
  <c r="L168" i="17056"/>
  <c r="AC180" i="17051"/>
  <c r="AC182" i="17051" s="1"/>
  <c r="AC205" i="17051" s="1"/>
  <c r="AC194" i="17051"/>
  <c r="Y35" i="17055"/>
  <c r="Y37" i="17055" s="1"/>
  <c r="W125" i="17052"/>
  <c r="W136" i="17052" s="1"/>
  <c r="X113" i="17052"/>
  <c r="D172" i="17059"/>
  <c r="B172" i="17059"/>
  <c r="AB197" i="17051"/>
  <c r="AB203" i="17051"/>
  <c r="AB219" i="17051" s="1"/>
  <c r="AB234" i="17051" s="1"/>
  <c r="AC179" i="17054"/>
  <c r="AC168" i="17054"/>
  <c r="AC170" i="17054" s="1"/>
  <c r="AC196" i="17054" s="1"/>
  <c r="AG111" i="17059"/>
  <c r="AF123" i="17059"/>
  <c r="AF134" i="17059" s="1"/>
  <c r="AF59" i="17051"/>
  <c r="AF34" i="17051"/>
  <c r="AF35" i="17051" s="1"/>
  <c r="AF39" i="17051"/>
  <c r="AF60" i="17051" s="1"/>
  <c r="AF95" i="17051"/>
  <c r="AF96" i="17051" s="1"/>
  <c r="AF36" i="17051"/>
  <c r="AG38" i="17051"/>
  <c r="AJ110" i="17056"/>
  <c r="AI122" i="17056"/>
  <c r="AI133" i="17056" s="1"/>
  <c r="AI112" i="17050"/>
  <c r="AH124" i="17050"/>
  <c r="AH135" i="17050" s="1"/>
  <c r="AB52" i="17057"/>
  <c r="AB82" i="17057"/>
  <c r="AB84" i="17057" s="1"/>
  <c r="Y35" i="17058" s="1"/>
  <c r="AB87" i="17051"/>
  <c r="AC61" i="17051"/>
  <c r="X85" i="17059"/>
  <c r="AC124" i="17054"/>
  <c r="AC126" i="17054"/>
  <c r="AC125" i="17054"/>
  <c r="AC122" i="17054"/>
  <c r="AC123" i="17054"/>
  <c r="W123" i="17058"/>
  <c r="W134" i="17058" s="1"/>
  <c r="AD66" i="17054"/>
  <c r="AA180" i="17057"/>
  <c r="AA182" i="17057" s="1"/>
  <c r="AA205" i="17057" s="1"/>
  <c r="AA194" i="17057"/>
  <c r="G169" i="17056"/>
  <c r="K169" i="17056" s="1"/>
  <c r="AH112" i="17056"/>
  <c r="AG124" i="17056"/>
  <c r="AG135" i="17056" s="1"/>
  <c r="AA31" i="17052"/>
  <c r="AD81" i="17051"/>
  <c r="K168" i="17058"/>
  <c r="L168" i="17058" s="1"/>
  <c r="V92" i="17053"/>
  <c r="V100" i="17053" s="1"/>
  <c r="F172" i="17053" s="1"/>
  <c r="V48" i="17053"/>
  <c r="AE34" i="17054"/>
  <c r="AE35" i="17054" s="1"/>
  <c r="AF38" i="17054"/>
  <c r="AE36" i="17054"/>
  <c r="AE59" i="17054"/>
  <c r="AE95" i="17054"/>
  <c r="AE96" i="17054" s="1"/>
  <c r="AE39" i="17054"/>
  <c r="AE60" i="17054" s="1"/>
  <c r="J69" i="17062"/>
  <c r="Z35" i="17052"/>
  <c r="Z37" i="17052" s="1"/>
  <c r="AH110" i="17059"/>
  <c r="AG122" i="17059"/>
  <c r="AG133" i="17059" s="1"/>
  <c r="X87" i="17055"/>
  <c r="X89" i="17055" s="1"/>
  <c r="X115" i="17055"/>
  <c r="X127" i="17055" s="1"/>
  <c r="X138" i="17055" s="1"/>
  <c r="AC90" i="17051"/>
  <c r="Z29" i="17053"/>
  <c r="Z33" i="17056"/>
  <c r="AD112" i="17053"/>
  <c r="AC124" i="17053"/>
  <c r="AC135" i="17053" s="1"/>
  <c r="AB168" i="17057"/>
  <c r="AB170" i="17057" s="1"/>
  <c r="AB196" i="17057" s="1"/>
  <c r="AB179" i="17057"/>
  <c r="Z120" i="17028"/>
  <c r="Z108" i="17028"/>
  <c r="AB13" i="17028"/>
  <c r="AA65" i="17028"/>
  <c r="AA14" i="17028"/>
  <c r="AA28" i="17028" s="1"/>
  <c r="AA39" i="17028" s="1"/>
  <c r="AA67" i="17028" s="1"/>
  <c r="AA80" i="17028" s="1"/>
  <c r="AA91" i="17028" s="1"/>
  <c r="AA38" i="17028"/>
  <c r="AA27" i="17028"/>
  <c r="AA106" i="17028"/>
  <c r="X81" i="17059"/>
  <c r="X37" i="17059"/>
  <c r="X109" i="17059"/>
  <c r="AF89" i="17048"/>
  <c r="Y93" i="17053"/>
  <c r="Z41" i="17053"/>
  <c r="AD103" i="17054"/>
  <c r="AD112" i="17054"/>
  <c r="AD121" i="17054" s="1"/>
  <c r="W93" i="17058"/>
  <c r="X41" i="17058"/>
  <c r="AB123" i="17057"/>
  <c r="AB126" i="17057"/>
  <c r="AB125" i="17057"/>
  <c r="AB122" i="17057"/>
  <c r="AB124" i="17057"/>
  <c r="V40" i="17055"/>
  <c r="Z105" i="17054"/>
  <c r="T48" i="17059"/>
  <c r="T92" i="17059"/>
  <c r="T100" i="17059" s="1"/>
  <c r="F170" i="17059" s="1"/>
  <c r="G170" i="17059" s="1"/>
  <c r="K170" i="17059" s="1"/>
  <c r="L170" i="17059" s="1"/>
  <c r="AD126" i="17051"/>
  <c r="AD122" i="17051"/>
  <c r="AD125" i="17051"/>
  <c r="AD124" i="17051"/>
  <c r="AD123" i="17051"/>
  <c r="Y92" i="17050"/>
  <c r="AA90" i="17057"/>
  <c r="X120" i="17059"/>
  <c r="X108" i="17059"/>
  <c r="AE112" i="17059"/>
  <c r="AD124" i="17059"/>
  <c r="AD135" i="17059" s="1"/>
  <c r="G171" i="17053"/>
  <c r="K171" i="17053" s="1"/>
  <c r="L171" i="17053" s="1"/>
  <c r="AA87" i="17054"/>
  <c r="AB61" i="17054"/>
  <c r="AA13" i="17050"/>
  <c r="Z14" i="17050"/>
  <c r="Z28" i="17050" s="1"/>
  <c r="Z39" i="17050" s="1"/>
  <c r="Z67" i="17050" s="1"/>
  <c r="Z80" i="17050" s="1"/>
  <c r="Z91" i="17050" s="1"/>
  <c r="AC112" i="17057"/>
  <c r="AC121" i="17057" s="1"/>
  <c r="AC103" i="17057"/>
  <c r="Y89" i="17052"/>
  <c r="AD89" i="17051"/>
  <c r="AD64" i="17051"/>
  <c r="AA29" i="17053" s="1"/>
  <c r="Z206" i="17054"/>
  <c r="Z207" i="17054" s="1"/>
  <c r="W42" i="17056" s="1"/>
  <c r="W94" i="17056" s="1"/>
  <c r="Z198" i="17054"/>
  <c r="W42" i="17055" s="1"/>
  <c r="W94" i="17055" s="1"/>
  <c r="C170" i="17056"/>
  <c r="E170" i="17056"/>
  <c r="I70" i="17062"/>
  <c r="K171" i="17028"/>
  <c r="L171" i="17028" s="1"/>
  <c r="P24" i="17062" s="1"/>
  <c r="W93" i="17059"/>
  <c r="X41" i="17059"/>
  <c r="AB81" i="17057"/>
  <c r="Y131" i="17052"/>
  <c r="M175" i="17052" s="1"/>
  <c r="A175" i="17052"/>
  <c r="W40" i="17052"/>
  <c r="AA105" i="17051"/>
  <c r="Z29" i="17056"/>
  <c r="AB90" i="17054"/>
  <c r="AF89" i="2"/>
  <c r="Y206" i="17057"/>
  <c r="Y207" i="17057" s="1"/>
  <c r="V42" i="17059" s="1"/>
  <c r="V94" i="17059" s="1"/>
  <c r="Y198" i="17057"/>
  <c r="V42" i="17058" s="1"/>
  <c r="V94" i="17058" s="1"/>
  <c r="AG108" i="17048"/>
  <c r="AG225" i="17048"/>
  <c r="AG222" i="17048"/>
  <c r="AG107" i="17048"/>
  <c r="AG224" i="17048"/>
  <c r="AG106" i="17048"/>
  <c r="AG223" i="17048"/>
  <c r="AC89" i="17054"/>
  <c r="A174" i="17058"/>
  <c r="X131" i="17058"/>
  <c r="M174" i="17058" s="1"/>
  <c r="AE97" i="17051"/>
  <c r="AE107" i="17051"/>
  <c r="AE223" i="17051"/>
  <c r="AE224" i="17051"/>
  <c r="AE106" i="17051"/>
  <c r="AE225" i="17051"/>
  <c r="AE222" i="17051"/>
  <c r="AE108" i="17051"/>
  <c r="X92" i="17030"/>
  <c r="X31" i="17058"/>
  <c r="AC127" i="17051"/>
  <c r="T92" i="17058"/>
  <c r="T100" i="17058" s="1"/>
  <c r="F170" i="17058" s="1"/>
  <c r="T48" i="17058"/>
  <c r="B173" i="17050"/>
  <c r="D173" i="17050"/>
  <c r="C172" i="17050"/>
  <c r="E172" i="17050"/>
  <c r="Z226" i="17051"/>
  <c r="W43" i="17052" s="1"/>
  <c r="W95" i="17052" s="1"/>
  <c r="W43" i="17053"/>
  <c r="W95" i="17053" s="1"/>
  <c r="AA221" i="17051"/>
  <c r="AD204" i="17051"/>
  <c r="AD235" i="17051"/>
  <c r="AD166" i="17051"/>
  <c r="AD195" i="17051"/>
  <c r="AD154" i="17051"/>
  <c r="AD220" i="17051"/>
  <c r="AD178" i="17051"/>
  <c r="Y120" i="17053"/>
  <c r="Y108" i="17053"/>
  <c r="AB120" i="17030"/>
  <c r="AB108" i="17030"/>
  <c r="AB178" i="17057"/>
  <c r="AB166" i="17057"/>
  <c r="AB220" i="17057"/>
  <c r="AB204" i="17057"/>
  <c r="AB154" i="17057"/>
  <c r="AB235" i="17057"/>
  <c r="AB195" i="17057"/>
  <c r="AC88" i="17051"/>
  <c r="W115" i="17058"/>
  <c r="W127" i="17058" s="1"/>
  <c r="W138" i="17058" s="1"/>
  <c r="AA33" i="17052"/>
  <c r="Y33" i="17059"/>
  <c r="Y37" i="17059" s="1"/>
  <c r="C15" i="17062" l="1"/>
  <c r="AE116" i="17053"/>
  <c r="AD128" i="17053"/>
  <c r="AD139" i="17053" s="1"/>
  <c r="AG115" i="17053"/>
  <c r="AF127" i="17053"/>
  <c r="AF138" i="17053" s="1"/>
  <c r="AI110" i="17049"/>
  <c r="AH122" i="17049"/>
  <c r="AH133" i="17049" s="1"/>
  <c r="AH109" i="17052"/>
  <c r="AG121" i="17052"/>
  <c r="AG132" i="17052" s="1"/>
  <c r="AE114" i="17058"/>
  <c r="AD126" i="17058"/>
  <c r="AD137" i="17058" s="1"/>
  <c r="X100" i="17030"/>
  <c r="F174" i="17030" s="1"/>
  <c r="AF110" i="17058"/>
  <c r="AE122" i="17058"/>
  <c r="AE133" i="17058" s="1"/>
  <c r="AE109" i="17058"/>
  <c r="AD121" i="17058"/>
  <c r="AD132" i="17058" s="1"/>
  <c r="AD88" i="2"/>
  <c r="AI116" i="17055"/>
  <c r="AH128" i="17055"/>
  <c r="AH139" i="17055" s="1"/>
  <c r="AH109" i="17049"/>
  <c r="AG121" i="17049"/>
  <c r="AG132" i="17049" s="1"/>
  <c r="AE115" i="17059"/>
  <c r="AD127" i="17059"/>
  <c r="AD138" i="17059" s="1"/>
  <c r="AG115" i="17056"/>
  <c r="AF127" i="17056"/>
  <c r="AF138" i="17056" s="1"/>
  <c r="AI114" i="17052"/>
  <c r="AH126" i="17052"/>
  <c r="AH137" i="17052" s="1"/>
  <c r="AE110" i="17055"/>
  <c r="AD122" i="17055"/>
  <c r="AD133" i="17055" s="1"/>
  <c r="AH114" i="17059"/>
  <c r="AG126" i="17059"/>
  <c r="AG137" i="17059" s="1"/>
  <c r="AF76" i="17048"/>
  <c r="AK114" i="17028"/>
  <c r="AJ126" i="17028"/>
  <c r="AJ137" i="17028" s="1"/>
  <c r="E173" i="17030"/>
  <c r="AF66" i="17048"/>
  <c r="AH112" i="17058"/>
  <c r="AG124" i="17058"/>
  <c r="AG135" i="17058" s="1"/>
  <c r="AI109" i="17028"/>
  <c r="AH121" i="17028"/>
  <c r="AH132" i="17028" s="1"/>
  <c r="Y113" i="17055"/>
  <c r="Y125" i="17055" s="1"/>
  <c r="Y136" i="17055" s="1"/>
  <c r="E173" i="17028"/>
  <c r="G172" i="17049"/>
  <c r="K172" i="17049" s="1"/>
  <c r="L172" i="17049" s="1"/>
  <c r="X140" i="17028"/>
  <c r="Y115" i="17049"/>
  <c r="Y117" i="17049" s="1"/>
  <c r="D175" i="17049" s="1"/>
  <c r="X48" i="17030"/>
  <c r="L171" i="17050"/>
  <c r="Q24" i="17062" s="1"/>
  <c r="E15" i="17062" s="1"/>
  <c r="AA37" i="17028"/>
  <c r="C173" i="17049"/>
  <c r="G173" i="17049" s="1"/>
  <c r="K173" i="17049" s="1"/>
  <c r="AF122" i="17048"/>
  <c r="X140" i="17049"/>
  <c r="B174" i="17049" s="1"/>
  <c r="E174" i="17049" s="1"/>
  <c r="AF123" i="17048"/>
  <c r="X117" i="17049"/>
  <c r="D174" i="17049" s="1"/>
  <c r="AA41" i="17050"/>
  <c r="Z93" i="17050"/>
  <c r="AB85" i="17049"/>
  <c r="AD90" i="17048"/>
  <c r="AA35" i="17049"/>
  <c r="AF44" i="17048"/>
  <c r="AF67" i="17048" s="1"/>
  <c r="AF69" i="17048" s="1"/>
  <c r="AC31" i="17049" s="1"/>
  <c r="AC83" i="17049" s="1"/>
  <c r="AF42" i="17048"/>
  <c r="AF62" i="17048" s="1"/>
  <c r="AF64" i="17048" s="1"/>
  <c r="AC29" i="17050" s="1"/>
  <c r="AC81" i="17050" s="1"/>
  <c r="AF50" i="17048"/>
  <c r="AF46" i="17048"/>
  <c r="AF72" i="17048" s="1"/>
  <c r="AF48" i="17048"/>
  <c r="AF77" i="17048" s="1"/>
  <c r="AF79" i="17048" s="1"/>
  <c r="AC33" i="17050" s="1"/>
  <c r="AE82" i="17048"/>
  <c r="AE84" i="17048" s="1"/>
  <c r="AE52" i="17048"/>
  <c r="X94" i="17050"/>
  <c r="X100" i="17050" s="1"/>
  <c r="X48" i="17050"/>
  <c r="AF126" i="17048"/>
  <c r="AF124" i="17048"/>
  <c r="AF76" i="2"/>
  <c r="AD194" i="17048"/>
  <c r="AD180" i="17048"/>
  <c r="AD182" i="17048" s="1"/>
  <c r="AD205" i="17048" s="1"/>
  <c r="AF167" i="17048"/>
  <c r="AF155" i="17048"/>
  <c r="AF102" i="17048"/>
  <c r="AB31" i="17049"/>
  <c r="AB83" i="17049" s="1"/>
  <c r="AD81" i="17048"/>
  <c r="AC87" i="17048"/>
  <c r="AB198" i="17048"/>
  <c r="Y42" i="17049" s="1"/>
  <c r="Y94" i="17049" s="1"/>
  <c r="AB206" i="17048"/>
  <c r="AB207" i="17048" s="1"/>
  <c r="Y42" i="17050" s="1"/>
  <c r="AA85" i="17049"/>
  <c r="L169" i="17052"/>
  <c r="AC197" i="17048"/>
  <c r="AC203" i="17048"/>
  <c r="AC219" i="17048" s="1"/>
  <c r="AC234" i="17048" s="1"/>
  <c r="Y125" i="17050"/>
  <c r="Y136" i="17050" s="1"/>
  <c r="Y140" i="17050" s="1"/>
  <c r="Y117" i="17050"/>
  <c r="Z113" i="17050"/>
  <c r="Z115" i="17049"/>
  <c r="Z127" i="17049" s="1"/>
  <c r="Z138" i="17049" s="1"/>
  <c r="Z37" i="17049"/>
  <c r="Z85" i="17049"/>
  <c r="Z89" i="17049" s="1"/>
  <c r="Z113" i="17049"/>
  <c r="Z125" i="17049" s="1"/>
  <c r="Z136" i="17049" s="1"/>
  <c r="AE88" i="17048"/>
  <c r="AF123" i="2"/>
  <c r="AE81" i="2"/>
  <c r="AE179" i="17048"/>
  <c r="AE168" i="17048"/>
  <c r="AE170" i="17048" s="1"/>
  <c r="AE196" i="17048" s="1"/>
  <c r="AF103" i="17048"/>
  <c r="AF112" i="17048"/>
  <c r="AF121" i="17048" s="1"/>
  <c r="AG39" i="17048"/>
  <c r="AG60" i="17048" s="1"/>
  <c r="AG36" i="17048"/>
  <c r="AG97" i="17048" s="1"/>
  <c r="AG125" i="17048" s="1"/>
  <c r="AG34" i="17048"/>
  <c r="AG35" i="17048" s="1"/>
  <c r="AG95" i="17048"/>
  <c r="AG96" i="17048" s="1"/>
  <c r="AH38" i="17048"/>
  <c r="AG59" i="17048"/>
  <c r="AE195" i="17048"/>
  <c r="AE235" i="17048"/>
  <c r="AE220" i="17048"/>
  <c r="AE204" i="17048"/>
  <c r="AE178" i="17048"/>
  <c r="AE154" i="17048"/>
  <c r="AE166" i="17048"/>
  <c r="AD88" i="17048"/>
  <c r="Z108" i="17056"/>
  <c r="Z120" i="17056"/>
  <c r="AB120" i="17055"/>
  <c r="AB108" i="17055"/>
  <c r="Y125" i="17030"/>
  <c r="Y136" i="17030" s="1"/>
  <c r="Z113" i="17030"/>
  <c r="Z125" i="17030" s="1"/>
  <c r="Z136" i="17030" s="1"/>
  <c r="AD180" i="2"/>
  <c r="AD182" i="2" s="1"/>
  <c r="AD205" i="2" s="1"/>
  <c r="AD194" i="2"/>
  <c r="AA14" i="17056"/>
  <c r="AA28" i="17056" s="1"/>
  <c r="AA39" i="17056" s="1"/>
  <c r="AA67" i="17056" s="1"/>
  <c r="AA80" i="17056" s="1"/>
  <c r="AA91" i="17056" s="1"/>
  <c r="AB13" i="17056"/>
  <c r="AB206" i="2"/>
  <c r="AB207" i="2" s="1"/>
  <c r="Y42" i="17030" s="1"/>
  <c r="Y94" i="17030" s="1"/>
  <c r="AB198" i="2"/>
  <c r="Y42" i="17028" s="1"/>
  <c r="Y94" i="17028" s="1"/>
  <c r="AN110" i="17053"/>
  <c r="AM122" i="17053"/>
  <c r="AM133" i="17053" s="1"/>
  <c r="AE52" i="2"/>
  <c r="AE82" i="2"/>
  <c r="AF48" i="2"/>
  <c r="AF77" i="2" s="1"/>
  <c r="AF42" i="2"/>
  <c r="AF62" i="2" s="1"/>
  <c r="AF64" i="2" s="1"/>
  <c r="AC29" i="17030" s="1"/>
  <c r="AF46" i="2"/>
  <c r="AF72" i="2" s="1"/>
  <c r="AF74" i="2" s="1"/>
  <c r="AF50" i="2"/>
  <c r="AF44" i="2"/>
  <c r="AF67" i="2" s="1"/>
  <c r="AF69" i="2" s="1"/>
  <c r="AC31" i="17028" s="1"/>
  <c r="AC83" i="17028" s="1"/>
  <c r="AG59" i="2"/>
  <c r="AG95" i="2"/>
  <c r="AG96" i="2" s="1"/>
  <c r="AG125" i="2" s="1"/>
  <c r="AH38" i="2"/>
  <c r="AG39" i="2"/>
  <c r="AG60" i="2" s="1"/>
  <c r="AG36" i="2"/>
  <c r="AG97" i="2" s="1"/>
  <c r="AG34" i="2"/>
  <c r="AG35" i="2" s="1"/>
  <c r="AF124" i="2"/>
  <c r="X140" i="17030"/>
  <c r="B174" i="17030" s="1"/>
  <c r="A175" i="17056"/>
  <c r="Y131" i="17056"/>
  <c r="M175" i="17056" s="1"/>
  <c r="Z111" i="17028"/>
  <c r="Y123" i="17028"/>
  <c r="Y134" i="17028" s="1"/>
  <c r="Y140" i="17028" s="1"/>
  <c r="AF102" i="2"/>
  <c r="AF167" i="2"/>
  <c r="AF155" i="2"/>
  <c r="AF103" i="2"/>
  <c r="AF112" i="2"/>
  <c r="AF121" i="2" s="1"/>
  <c r="Z89" i="17028"/>
  <c r="AF125" i="2"/>
  <c r="AF127" i="2" s="1"/>
  <c r="AF126" i="2"/>
  <c r="Y117" i="17028"/>
  <c r="AA33" i="17030"/>
  <c r="AB33" i="17030"/>
  <c r="AE178" i="2"/>
  <c r="AE235" i="2"/>
  <c r="AE204" i="2"/>
  <c r="AE166" i="2"/>
  <c r="AE154" i="2"/>
  <c r="AE220" i="2"/>
  <c r="AE195" i="2"/>
  <c r="AC203" i="2"/>
  <c r="AC219" i="2" s="1"/>
  <c r="AC234" i="2" s="1"/>
  <c r="AC197" i="2"/>
  <c r="AC27" i="17055"/>
  <c r="AD13" i="17055"/>
  <c r="AC65" i="17055"/>
  <c r="AC38" i="17055"/>
  <c r="AC14" i="17055"/>
  <c r="AC28" i="17055" s="1"/>
  <c r="AC39" i="17055" s="1"/>
  <c r="AC67" i="17055" s="1"/>
  <c r="AC80" i="17055" s="1"/>
  <c r="AC91" i="17055" s="1"/>
  <c r="AC106" i="17055"/>
  <c r="AF66" i="2"/>
  <c r="AG66" i="2" s="1"/>
  <c r="AE74" i="2"/>
  <c r="AB33" i="17028" s="1"/>
  <c r="AB85" i="17028" s="1"/>
  <c r="AF71" i="2"/>
  <c r="AD90" i="2"/>
  <c r="A177" i="17055"/>
  <c r="AA131" i="17055"/>
  <c r="M177" i="17055" s="1"/>
  <c r="AE179" i="2"/>
  <c r="AE168" i="2"/>
  <c r="AE170" i="2" s="1"/>
  <c r="AE196" i="2" s="1"/>
  <c r="Z115" i="17028"/>
  <c r="AA93" i="17049"/>
  <c r="AB41" i="17049"/>
  <c r="Y40" i="17049"/>
  <c r="AC105" i="17048"/>
  <c r="AB109" i="17048"/>
  <c r="X92" i="17049"/>
  <c r="X100" i="17049" s="1"/>
  <c r="F174" i="17049" s="1"/>
  <c r="X48" i="17049"/>
  <c r="Y89" i="17056"/>
  <c r="AE76" i="17054"/>
  <c r="AE81" i="17051"/>
  <c r="Y93" i="17055"/>
  <c r="Z41" i="17055"/>
  <c r="AC81" i="17057"/>
  <c r="AD88" i="17051"/>
  <c r="AC88" i="17054"/>
  <c r="AB90" i="17057"/>
  <c r="AB88" i="17057"/>
  <c r="AF71" i="17051"/>
  <c r="AF76" i="17051"/>
  <c r="AE79" i="17051"/>
  <c r="AB33" i="17053" s="1"/>
  <c r="AD76" i="17057"/>
  <c r="G172" i="17053"/>
  <c r="K172" i="17053" s="1"/>
  <c r="L172" i="17053" s="1"/>
  <c r="Y31" i="17058"/>
  <c r="Y37" i="17058" s="1"/>
  <c r="G170" i="17056"/>
  <c r="K170" i="17056" s="1"/>
  <c r="L169" i="17056"/>
  <c r="AF66" i="17051"/>
  <c r="AD66" i="17057"/>
  <c r="L169" i="17058"/>
  <c r="Y93" i="17052"/>
  <c r="Z41" i="17052"/>
  <c r="AG89" i="17048"/>
  <c r="AD71" i="17057"/>
  <c r="G173" i="17030"/>
  <c r="K173" i="17030" s="1"/>
  <c r="L173" i="17030" s="1"/>
  <c r="Y93" i="17056"/>
  <c r="Z41" i="17056"/>
  <c r="AA31" i="17055"/>
  <c r="Y87" i="17058"/>
  <c r="Z33" i="17059"/>
  <c r="Y131" i="17053"/>
  <c r="M175" i="17053" s="1"/>
  <c r="A175" i="17053"/>
  <c r="AA226" i="17051"/>
  <c r="X43" i="17052" s="1"/>
  <c r="X95" i="17052" s="1"/>
  <c r="X43" i="17053"/>
  <c r="X95" i="17053" s="1"/>
  <c r="AB221" i="17051"/>
  <c r="X117" i="17059"/>
  <c r="X121" i="17059"/>
  <c r="X132" i="17059" s="1"/>
  <c r="X140" i="17059" s="1"/>
  <c r="Z81" i="17053"/>
  <c r="Z89" i="17053" s="1"/>
  <c r="Z37" i="17053"/>
  <c r="Z109" i="17053"/>
  <c r="AA109" i="17053" s="1"/>
  <c r="AK110" i="17056"/>
  <c r="AJ122" i="17056"/>
  <c r="AJ133" i="17056" s="1"/>
  <c r="AC197" i="17051"/>
  <c r="AC203" i="17051"/>
  <c r="AC219" i="17051" s="1"/>
  <c r="AC234" i="17051" s="1"/>
  <c r="W117" i="17052"/>
  <c r="D173" i="17052" s="1"/>
  <c r="W123" i="17052"/>
  <c r="W134" i="17052" s="1"/>
  <c r="W140" i="17052" s="1"/>
  <c r="B173" i="17052" s="1"/>
  <c r="X111" i="17052"/>
  <c r="Y40" i="17028"/>
  <c r="AC105" i="2"/>
  <c r="AC109" i="2" s="1"/>
  <c r="AA38" i="17058"/>
  <c r="AA14" i="17058"/>
  <c r="AA28" i="17058" s="1"/>
  <c r="AA39" i="17058" s="1"/>
  <c r="AA67" i="17058" s="1"/>
  <c r="AA80" i="17058" s="1"/>
  <c r="AA91" i="17058" s="1"/>
  <c r="AA106" i="17058"/>
  <c r="AA27" i="17058"/>
  <c r="AA65" i="17058"/>
  <c r="AB13" i="17058"/>
  <c r="W117" i="17055"/>
  <c r="D173" i="17055" s="1"/>
  <c r="W123" i="17055"/>
  <c r="W134" i="17055" s="1"/>
  <c r="W140" i="17055" s="1"/>
  <c r="B173" i="17055" s="1"/>
  <c r="X111" i="17055"/>
  <c r="D175" i="17028"/>
  <c r="B175" i="17028"/>
  <c r="Y109" i="17057"/>
  <c r="V40" i="17059"/>
  <c r="Z104" i="17057"/>
  <c r="AD122" i="17054"/>
  <c r="AD126" i="17054"/>
  <c r="AD124" i="17054"/>
  <c r="AD125" i="17054"/>
  <c r="AD123" i="17054"/>
  <c r="G173" i="17028"/>
  <c r="AB197" i="17054"/>
  <c r="AB203" i="17054"/>
  <c r="AB219" i="17054" s="1"/>
  <c r="AB234" i="17054" s="1"/>
  <c r="AE95" i="17057"/>
  <c r="AE96" i="17057" s="1"/>
  <c r="AE39" i="17057"/>
  <c r="AE60" i="17057" s="1"/>
  <c r="AE59" i="17057"/>
  <c r="AE34" i="17057"/>
  <c r="AE35" i="17057" s="1"/>
  <c r="AF38" i="17057"/>
  <c r="AE36" i="17057"/>
  <c r="C173" i="17050"/>
  <c r="E173" i="17050"/>
  <c r="X40" i="17052"/>
  <c r="AB105" i="17051"/>
  <c r="Z93" i="17053"/>
  <c r="AA41" i="17053"/>
  <c r="AA37" i="17053"/>
  <c r="AA81" i="17053"/>
  <c r="AE63" i="17054"/>
  <c r="AE155" i="17054"/>
  <c r="AE68" i="17054"/>
  <c r="AE167" i="17054"/>
  <c r="AE83" i="17054"/>
  <c r="AE73" i="17054"/>
  <c r="AE78" i="17054"/>
  <c r="AE102" i="17054"/>
  <c r="AA83" i="17052"/>
  <c r="AA203" i="17057"/>
  <c r="AA219" i="17057" s="1"/>
  <c r="AA234" i="17057" s="1"/>
  <c r="AA197" i="17057"/>
  <c r="AE66" i="17054"/>
  <c r="AF112" i="17051"/>
  <c r="AF121" i="17051" s="1"/>
  <c r="AF103" i="17051"/>
  <c r="X125" i="17052"/>
  <c r="X136" i="17052" s="1"/>
  <c r="Y113" i="17052"/>
  <c r="E172" i="17052"/>
  <c r="C172" i="17052"/>
  <c r="G171" i="17055"/>
  <c r="AD52" i="17054"/>
  <c r="AD82" i="17054"/>
  <c r="AD84" i="17054" s="1"/>
  <c r="AA35" i="17055" s="1"/>
  <c r="AB106" i="17049"/>
  <c r="AB14" i="17049"/>
  <c r="AB28" i="17049" s="1"/>
  <c r="AB39" i="17049" s="1"/>
  <c r="AB67" i="17049" s="1"/>
  <c r="AB80" i="17049" s="1"/>
  <c r="AB91" i="17049" s="1"/>
  <c r="AB65" i="17049"/>
  <c r="AB27" i="17049"/>
  <c r="AB38" i="17049"/>
  <c r="AC13" i="17049"/>
  <c r="E172" i="17055"/>
  <c r="C172" i="17055"/>
  <c r="V40" i="17058"/>
  <c r="Z105" i="17057"/>
  <c r="Z40" i="17030"/>
  <c r="AD104" i="2"/>
  <c r="AE179" i="17051"/>
  <c r="AE168" i="17051"/>
  <c r="AE170" i="17051" s="1"/>
  <c r="AE196" i="17051" s="1"/>
  <c r="V117" i="17056"/>
  <c r="D172" i="17056" s="1"/>
  <c r="V121" i="17056"/>
  <c r="V132" i="17056" s="1"/>
  <c r="V140" i="17056" s="1"/>
  <c r="B172" i="17056" s="1"/>
  <c r="W109" i="17056"/>
  <c r="AD194" i="17051"/>
  <c r="AD180" i="17051"/>
  <c r="AD182" i="17051" s="1"/>
  <c r="AD205" i="17051" s="1"/>
  <c r="Z226" i="17054"/>
  <c r="W43" i="17055" s="1"/>
  <c r="W95" i="17055" s="1"/>
  <c r="W43" i="17056"/>
  <c r="W95" i="17056" s="1"/>
  <c r="AA221" i="17054"/>
  <c r="X89" i="17056"/>
  <c r="A176" i="17049"/>
  <c r="Z131" i="17049"/>
  <c r="M176" i="17049" s="1"/>
  <c r="N178" i="17028"/>
  <c r="AB13" i="17053"/>
  <c r="AA14" i="17053"/>
  <c r="AA28" i="17053" s="1"/>
  <c r="AA39" i="17053" s="1"/>
  <c r="AA67" i="17053" s="1"/>
  <c r="AA80" i="17053" s="1"/>
  <c r="AA91" i="17053" s="1"/>
  <c r="AH63" i="17048"/>
  <c r="AH78" i="17048"/>
  <c r="AH83" i="17048"/>
  <c r="AH68" i="17048"/>
  <c r="AH73" i="17048"/>
  <c r="AD103" i="17057"/>
  <c r="AD112" i="17057"/>
  <c r="AD121" i="17057" s="1"/>
  <c r="AD73" i="17057"/>
  <c r="AD78" i="17057"/>
  <c r="AD63" i="17057"/>
  <c r="AD167" i="17057"/>
  <c r="AD102" i="17057"/>
  <c r="AD83" i="17057"/>
  <c r="AD155" i="17057"/>
  <c r="AD68" i="17057"/>
  <c r="E173" i="17053"/>
  <c r="C173" i="17053"/>
  <c r="AD79" i="17054"/>
  <c r="Y123" i="17049"/>
  <c r="Y134" i="17049" s="1"/>
  <c r="Z111" i="17049"/>
  <c r="Z85" i="17055"/>
  <c r="AA29" i="17056"/>
  <c r="Z83" i="17055"/>
  <c r="AA85" i="17052"/>
  <c r="AB131" i="17030"/>
  <c r="M178" i="17030" s="1"/>
  <c r="A178" i="17030"/>
  <c r="AH223" i="2"/>
  <c r="AH222" i="2"/>
  <c r="AH225" i="2"/>
  <c r="AH107" i="2"/>
  <c r="AH108" i="2"/>
  <c r="AH106" i="2"/>
  <c r="AH224" i="2"/>
  <c r="AH68" i="2"/>
  <c r="AH63" i="2"/>
  <c r="AH78" i="2"/>
  <c r="AH83" i="2"/>
  <c r="AH73" i="2"/>
  <c r="G172" i="17050"/>
  <c r="K172" i="17050" s="1"/>
  <c r="AG126" i="17048"/>
  <c r="W48" i="17052"/>
  <c r="W92" i="17052"/>
  <c r="W100" i="17052" s="1"/>
  <c r="F173" i="17052" s="1"/>
  <c r="X93" i="17059"/>
  <c r="Y41" i="17059"/>
  <c r="AD90" i="17051"/>
  <c r="AC61" i="17054"/>
  <c r="AB87" i="17054"/>
  <c r="AF112" i="17059"/>
  <c r="AE124" i="17059"/>
  <c r="AE135" i="17059" s="1"/>
  <c r="X131" i="17059"/>
  <c r="M174" i="17059" s="1"/>
  <c r="A174" i="17059"/>
  <c r="AB127" i="17057"/>
  <c r="X89" i="17059"/>
  <c r="AE112" i="17053"/>
  <c r="AD124" i="17053"/>
  <c r="AD135" i="17053" s="1"/>
  <c r="AI110" i="17059"/>
  <c r="AH122" i="17059"/>
  <c r="AH133" i="17059" s="1"/>
  <c r="AE223" i="17054"/>
  <c r="AE106" i="17054"/>
  <c r="AE97" i="17054"/>
  <c r="AE224" i="17054"/>
  <c r="AE222" i="17054"/>
  <c r="AE107" i="17054"/>
  <c r="AE225" i="17054"/>
  <c r="AE108" i="17054"/>
  <c r="AC87" i="17051"/>
  <c r="AD61" i="17051"/>
  <c r="AJ112" i="17050"/>
  <c r="AI124" i="17050"/>
  <c r="AI135" i="17050" s="1"/>
  <c r="AG39" i="17051"/>
  <c r="AG60" i="17051" s="1"/>
  <c r="AG95" i="17051"/>
  <c r="AG96" i="17051" s="1"/>
  <c r="AG34" i="17051"/>
  <c r="AG35" i="17051" s="1"/>
  <c r="AG59" i="17051"/>
  <c r="AH38" i="17051"/>
  <c r="AG36" i="17051"/>
  <c r="AF46" i="17051"/>
  <c r="AF72" i="17051" s="1"/>
  <c r="AF42" i="17051"/>
  <c r="AF62" i="17051" s="1"/>
  <c r="AF64" i="17051" s="1"/>
  <c r="AF44" i="17051"/>
  <c r="AF67" i="17051" s="1"/>
  <c r="AF69" i="17051" s="1"/>
  <c r="AF50" i="17051"/>
  <c r="AF48" i="17051"/>
  <c r="AF77" i="17051" s="1"/>
  <c r="AF79" i="17051" s="1"/>
  <c r="D174" i="17053"/>
  <c r="B174" i="17053"/>
  <c r="Z120" i="17058"/>
  <c r="Z108" i="17058"/>
  <c r="W40" i="17056"/>
  <c r="Z109" i="17054"/>
  <c r="AA104" i="17054"/>
  <c r="AE52" i="17051"/>
  <c r="AE82" i="17051"/>
  <c r="AE84" i="17051" s="1"/>
  <c r="AB35" i="17052" s="1"/>
  <c r="AD81" i="17054"/>
  <c r="AA108" i="17049"/>
  <c r="AA120" i="17049"/>
  <c r="AH111" i="17053"/>
  <c r="AG123" i="17053"/>
  <c r="AG134" i="17053" s="1"/>
  <c r="AA87" i="17057"/>
  <c r="AB61" i="17057"/>
  <c r="AA108" i="17052"/>
  <c r="AA120" i="17052"/>
  <c r="AG89" i="2"/>
  <c r="U48" i="17058"/>
  <c r="U92" i="17058"/>
  <c r="U100" i="17058" s="1"/>
  <c r="F171" i="17058" s="1"/>
  <c r="Y92" i="17030"/>
  <c r="AE74" i="17051"/>
  <c r="AE69" i="17051"/>
  <c r="AE235" i="17051"/>
  <c r="AE166" i="17051"/>
  <c r="AE195" i="17051"/>
  <c r="AE154" i="17051"/>
  <c r="AE220" i="17051"/>
  <c r="AE178" i="17051"/>
  <c r="AE204" i="17051"/>
  <c r="AE71" i="17054"/>
  <c r="C171" i="17056"/>
  <c r="E171" i="17056"/>
  <c r="AC89" i="17057"/>
  <c r="AC179" i="17057"/>
  <c r="AC168" i="17057"/>
  <c r="AC170" i="17057" s="1"/>
  <c r="AC196" i="17057" s="1"/>
  <c r="AA206" i="17054"/>
  <c r="AA207" i="17054" s="1"/>
  <c r="X42" i="17056" s="1"/>
  <c r="X94" i="17056" s="1"/>
  <c r="AA198" i="17054"/>
  <c r="X42" i="17055" s="1"/>
  <c r="X94" i="17055" s="1"/>
  <c r="Y226" i="17057"/>
  <c r="V43" i="17058" s="1"/>
  <c r="V95" i="17058" s="1"/>
  <c r="V43" i="17059"/>
  <c r="V95" i="17059" s="1"/>
  <c r="Z221" i="17057"/>
  <c r="Y113" i="17056"/>
  <c r="Y125" i="17056" s="1"/>
  <c r="Y136" i="17056" s="1"/>
  <c r="K170" i="17052"/>
  <c r="U48" i="17059"/>
  <c r="U92" i="17059"/>
  <c r="U100" i="17059" s="1"/>
  <c r="F171" i="17059" s="1"/>
  <c r="G171" i="17059" s="1"/>
  <c r="K171" i="17059" s="1"/>
  <c r="L171" i="17059" s="1"/>
  <c r="C174" i="17030"/>
  <c r="E174" i="17030"/>
  <c r="Z31" i="17058"/>
  <c r="Z108" i="17053"/>
  <c r="Z120" i="17053"/>
  <c r="AH108" i="17048"/>
  <c r="AH225" i="17048"/>
  <c r="AH224" i="17048"/>
  <c r="AH222" i="17048"/>
  <c r="AH223" i="17048"/>
  <c r="AH107" i="17048"/>
  <c r="AH106" i="17048"/>
  <c r="AA93" i="17028"/>
  <c r="AB41" i="17028"/>
  <c r="AD42" i="17057"/>
  <c r="AD62" i="17057" s="1"/>
  <c r="AD64" i="17057" s="1"/>
  <c r="AD50" i="17057"/>
  <c r="AD44" i="17057"/>
  <c r="AD67" i="17057" s="1"/>
  <c r="AD69" i="17057" s="1"/>
  <c r="AD46" i="17057"/>
  <c r="AD72" i="17057" s="1"/>
  <c r="AD74" i="17057" s="1"/>
  <c r="AD48" i="17057"/>
  <c r="AD77" i="17057" s="1"/>
  <c r="AD79" i="17057" s="1"/>
  <c r="AD225" i="17057"/>
  <c r="AD107" i="17057"/>
  <c r="AD108" i="17057"/>
  <c r="AD224" i="17057"/>
  <c r="AD223" i="17057"/>
  <c r="AD106" i="17057"/>
  <c r="AD222" i="17057"/>
  <c r="AD97" i="17057"/>
  <c r="Y109" i="17059"/>
  <c r="X40" i="17053"/>
  <c r="AA109" i="17051"/>
  <c r="AB104" i="17051"/>
  <c r="Y85" i="17058"/>
  <c r="AA33" i="17055"/>
  <c r="AC90" i="17054"/>
  <c r="Z81" i="17056"/>
  <c r="Z37" i="17056"/>
  <c r="AB13" i="17050"/>
  <c r="AA14" i="17050"/>
  <c r="AA28" i="17050" s="1"/>
  <c r="AA39" i="17050" s="1"/>
  <c r="AA67" i="17050" s="1"/>
  <c r="AA80" i="17050" s="1"/>
  <c r="AA91" i="17050" s="1"/>
  <c r="V48" i="17055"/>
  <c r="V92" i="17055"/>
  <c r="V100" i="17055" s="1"/>
  <c r="F172" i="17055" s="1"/>
  <c r="AD154" i="17054"/>
  <c r="AD235" i="17054"/>
  <c r="AD204" i="17054"/>
  <c r="AD220" i="17054"/>
  <c r="AD166" i="17054"/>
  <c r="AD178" i="17054"/>
  <c r="AD195" i="17054"/>
  <c r="AE42" i="17054"/>
  <c r="AE62" i="17054" s="1"/>
  <c r="AE44" i="17054"/>
  <c r="AE67" i="17054" s="1"/>
  <c r="AE69" i="17054" s="1"/>
  <c r="AE48" i="17054"/>
  <c r="AE77" i="17054" s="1"/>
  <c r="AE46" i="17054"/>
  <c r="AE72" i="17054" s="1"/>
  <c r="AE74" i="17054" s="1"/>
  <c r="AE50" i="17054"/>
  <c r="AA40" i="17050"/>
  <c r="AE104" i="17048"/>
  <c r="V92" i="17056"/>
  <c r="V100" i="17056" s="1"/>
  <c r="F172" i="17056" s="1"/>
  <c r="V48" i="17056"/>
  <c r="AG110" i="17050"/>
  <c r="AF122" i="17050"/>
  <c r="AF133" i="17050" s="1"/>
  <c r="AA13" i="17059"/>
  <c r="Z14" i="17059"/>
  <c r="Z28" i="17059" s="1"/>
  <c r="Z39" i="17059" s="1"/>
  <c r="Z67" i="17059" s="1"/>
  <c r="Z80" i="17059" s="1"/>
  <c r="Z91" i="17059" s="1"/>
  <c r="AB106" i="17052"/>
  <c r="AB38" i="17052"/>
  <c r="AC13" i="17052"/>
  <c r="AB27" i="17052"/>
  <c r="AB14" i="17052"/>
  <c r="AB28" i="17052" s="1"/>
  <c r="AB39" i="17052" s="1"/>
  <c r="AB67" i="17052" s="1"/>
  <c r="AB80" i="17052" s="1"/>
  <c r="AB91" i="17052" s="1"/>
  <c r="AB65" i="17052"/>
  <c r="K172" i="17028"/>
  <c r="L172" i="17028" s="1"/>
  <c r="P25" i="17062" s="1"/>
  <c r="I71" i="17062"/>
  <c r="AE13" i="17030"/>
  <c r="AD14" i="17030"/>
  <c r="AD28" i="17030" s="1"/>
  <c r="AD39" i="17030" s="1"/>
  <c r="AD67" i="17030" s="1"/>
  <c r="AD80" i="17030" s="1"/>
  <c r="AD91" i="17030" s="1"/>
  <c r="C171" i="17058"/>
  <c r="E171" i="17058"/>
  <c r="AE111" i="17030"/>
  <c r="AD123" i="17030"/>
  <c r="AD134" i="17030" s="1"/>
  <c r="Y131" i="17050"/>
  <c r="M175" i="17050" s="1"/>
  <c r="A175" i="17050"/>
  <c r="W48" i="17053"/>
  <c r="W92" i="17053"/>
  <c r="W100" i="17053" s="1"/>
  <c r="F173" i="17053" s="1"/>
  <c r="Y113" i="17059"/>
  <c r="Y125" i="17059" s="1"/>
  <c r="Y136" i="17059" s="1"/>
  <c r="Y85" i="17059"/>
  <c r="Y89" i="17059" s="1"/>
  <c r="AC178" i="17057"/>
  <c r="AC195" i="17057"/>
  <c r="AC220" i="17057"/>
  <c r="AC204" i="17057"/>
  <c r="AC235" i="17057"/>
  <c r="AC154" i="17057"/>
  <c r="AC166" i="17057"/>
  <c r="AD127" i="17051"/>
  <c r="AB27" i="17028"/>
  <c r="AB14" i="17028"/>
  <c r="AB28" i="17028" s="1"/>
  <c r="AB39" i="17028" s="1"/>
  <c r="AB67" i="17028" s="1"/>
  <c r="AB80" i="17028" s="1"/>
  <c r="AB91" i="17028" s="1"/>
  <c r="AC13" i="17028"/>
  <c r="AB65" i="17028"/>
  <c r="AB38" i="17028"/>
  <c r="AB106" i="17028"/>
  <c r="AC127" i="17054"/>
  <c r="AH111" i="17059"/>
  <c r="AG123" i="17059"/>
  <c r="AG134" i="17059" s="1"/>
  <c r="AB206" i="17051"/>
  <c r="AB207" i="17051" s="1"/>
  <c r="Y42" i="17053" s="1"/>
  <c r="Y94" i="17053" s="1"/>
  <c r="AB198" i="17051"/>
  <c r="Y42" i="17052" s="1"/>
  <c r="Y94" i="17052" s="1"/>
  <c r="Z92" i="17050"/>
  <c r="X48" i="17028"/>
  <c r="X92" i="17028"/>
  <c r="X100" i="17028" s="1"/>
  <c r="F174" i="17028" s="1"/>
  <c r="W125" i="17059"/>
  <c r="W136" i="17059" s="1"/>
  <c r="W140" i="17059" s="1"/>
  <c r="B173" i="17059" s="1"/>
  <c r="W117" i="17059"/>
  <c r="D173" i="17059" s="1"/>
  <c r="AC122" i="17057"/>
  <c r="AC125" i="17057"/>
  <c r="AC124" i="17057"/>
  <c r="AC123" i="17057"/>
  <c r="AC126" i="17057"/>
  <c r="AC226" i="2"/>
  <c r="Z43" i="17028" s="1"/>
  <c r="Z95" i="17028" s="1"/>
  <c r="Z43" i="17030"/>
  <c r="Z95" i="17030" s="1"/>
  <c r="AD221" i="2"/>
  <c r="AE64" i="17051"/>
  <c r="AE89" i="17051"/>
  <c r="AC82" i="17057"/>
  <c r="AC84" i="17057" s="1"/>
  <c r="AC52" i="17057"/>
  <c r="Y117" i="17030"/>
  <c r="D175" i="17030" s="1"/>
  <c r="Y121" i="17030"/>
  <c r="Y132" i="17030" s="1"/>
  <c r="Y140" i="17030" s="1"/>
  <c r="B175" i="17030" s="1"/>
  <c r="Z109" i="17030"/>
  <c r="AA85" i="17053"/>
  <c r="AA113" i="17053"/>
  <c r="AA125" i="17053" s="1"/>
  <c r="AA136" i="17053" s="1"/>
  <c r="X83" i="17058"/>
  <c r="X37" i="17058"/>
  <c r="X111" i="17058"/>
  <c r="AE123" i="17051"/>
  <c r="AE124" i="17051"/>
  <c r="AE126" i="17051"/>
  <c r="AE125" i="17051"/>
  <c r="AE122" i="17051"/>
  <c r="AB109" i="17050"/>
  <c r="AB37" i="17050"/>
  <c r="AB81" i="17050"/>
  <c r="AB89" i="17050" s="1"/>
  <c r="Z120" i="17050"/>
  <c r="Z108" i="17050"/>
  <c r="W40" i="17055"/>
  <c r="AA105" i="17054"/>
  <c r="X93" i="17058"/>
  <c r="Y41" i="17058"/>
  <c r="AA120" i="17028"/>
  <c r="AA108" i="17028"/>
  <c r="A176" i="17028"/>
  <c r="Z131" i="17028"/>
  <c r="M176" i="17028" s="1"/>
  <c r="AB194" i="17057"/>
  <c r="AB180" i="17057"/>
  <c r="AB182" i="17057" s="1"/>
  <c r="AB205" i="17057" s="1"/>
  <c r="Z85" i="17056"/>
  <c r="Z87" i="17052"/>
  <c r="Z89" i="17052" s="1"/>
  <c r="Z115" i="17052"/>
  <c r="Z127" i="17052" s="1"/>
  <c r="Z138" i="17052" s="1"/>
  <c r="AE103" i="17054"/>
  <c r="AE112" i="17054"/>
  <c r="AE121" i="17054" s="1"/>
  <c r="AG38" i="17054"/>
  <c r="AF39" i="17054"/>
  <c r="AF60" i="17054" s="1"/>
  <c r="AF36" i="17054"/>
  <c r="AF59" i="17054"/>
  <c r="AF34" i="17054"/>
  <c r="AF35" i="17054" s="1"/>
  <c r="AF95" i="17054"/>
  <c r="AF96" i="17054" s="1"/>
  <c r="AI112" i="17056"/>
  <c r="AH124" i="17056"/>
  <c r="AH135" i="17056" s="1"/>
  <c r="AF97" i="17051"/>
  <c r="AF222" i="17051"/>
  <c r="AF106" i="17051"/>
  <c r="AF108" i="17051"/>
  <c r="AF107" i="17051"/>
  <c r="AF224" i="17051"/>
  <c r="AF223" i="17051"/>
  <c r="AF225" i="17051"/>
  <c r="AF167" i="17051"/>
  <c r="AF73" i="17051"/>
  <c r="AF68" i="17051"/>
  <c r="AF155" i="17051"/>
  <c r="AF63" i="17051"/>
  <c r="AF78" i="17051"/>
  <c r="AF102" i="17051"/>
  <c r="AF83" i="17051"/>
  <c r="AC194" i="17054"/>
  <c r="AC180" i="17054"/>
  <c r="AC182" i="17054" s="1"/>
  <c r="AC205" i="17054" s="1"/>
  <c r="C172" i="17059"/>
  <c r="E172" i="17059"/>
  <c r="Y87" i="17055"/>
  <c r="Y89" i="17055" s="1"/>
  <c r="Y115" i="17055"/>
  <c r="Y127" i="17055" s="1"/>
  <c r="Y138" i="17055" s="1"/>
  <c r="AA35" i="17052"/>
  <c r="Z206" i="17057"/>
  <c r="Z207" i="17057" s="1"/>
  <c r="W42" i="17059" s="1"/>
  <c r="W94" i="17059" s="1"/>
  <c r="Z198" i="17057"/>
  <c r="W42" i="17058" s="1"/>
  <c r="W94" i="17058" s="1"/>
  <c r="Y108" i="17059"/>
  <c r="Y120" i="17059"/>
  <c r="AA93" i="17030"/>
  <c r="AB41" i="17030"/>
  <c r="C174" i="17028"/>
  <c r="E174" i="17028"/>
  <c r="K170" i="17055"/>
  <c r="L170" i="17055" s="1"/>
  <c r="AB109" i="2"/>
  <c r="AC64" i="17057"/>
  <c r="X115" i="17058"/>
  <c r="X127" i="17058" s="1"/>
  <c r="X138" i="17058" s="1"/>
  <c r="X87" i="17058"/>
  <c r="G171" i="17052"/>
  <c r="Z131" i="17052"/>
  <c r="M176" i="17052" s="1"/>
  <c r="A176" i="17052"/>
  <c r="AP110" i="17030"/>
  <c r="AP122" i="17030" s="1"/>
  <c r="AP133" i="17030" s="1"/>
  <c r="AO122" i="17030"/>
  <c r="AO133" i="17030" s="1"/>
  <c r="J70" i="17062"/>
  <c r="Z35" i="17055"/>
  <c r="Z37" i="17055" s="1"/>
  <c r="F174" i="17050"/>
  <c r="D174" i="17050"/>
  <c r="B174" i="17050"/>
  <c r="Y131" i="17058"/>
  <c r="M175" i="17058" s="1"/>
  <c r="A175" i="17058"/>
  <c r="AC108" i="17030"/>
  <c r="AC120" i="17030"/>
  <c r="AE61" i="2"/>
  <c r="AD87" i="2"/>
  <c r="AA43" i="17050"/>
  <c r="AA95" i="17050" s="1"/>
  <c r="AD226" i="17048"/>
  <c r="AA43" i="17049" s="1"/>
  <c r="AA95" i="17049" s="1"/>
  <c r="AE221" i="17048"/>
  <c r="Z125" i="17028"/>
  <c r="Z136" i="17028" s="1"/>
  <c r="AA113" i="17028"/>
  <c r="V125" i="17058"/>
  <c r="V136" i="17058" s="1"/>
  <c r="V140" i="17058" s="1"/>
  <c r="B172" i="17058" s="1"/>
  <c r="V117" i="17058"/>
  <c r="D172" i="17058" s="1"/>
  <c r="W113" i="17058"/>
  <c r="AD89" i="17054"/>
  <c r="AD179" i="17054"/>
  <c r="AD168" i="17054"/>
  <c r="AD170" i="17054" s="1"/>
  <c r="AD196" i="17054" s="1"/>
  <c r="G170" i="17058"/>
  <c r="Z33" i="17058"/>
  <c r="R24" i="17062" l="1"/>
  <c r="AI112" i="17058"/>
  <c r="AH124" i="17058"/>
  <c r="AH135" i="17058" s="1"/>
  <c r="AL114" i="17028"/>
  <c r="AK126" i="17028"/>
  <c r="AK137" i="17028" s="1"/>
  <c r="AG110" i="17058"/>
  <c r="AF122" i="17058"/>
  <c r="AF133" i="17058" s="1"/>
  <c r="AH115" i="17056"/>
  <c r="AG127" i="17056"/>
  <c r="AG138" i="17056" s="1"/>
  <c r="AI109" i="17052"/>
  <c r="AH121" i="17052"/>
  <c r="AH132" i="17052" s="1"/>
  <c r="AJ109" i="17028"/>
  <c r="AI121" i="17028"/>
  <c r="AI132" i="17028" s="1"/>
  <c r="AF109" i="17058"/>
  <c r="AE121" i="17058"/>
  <c r="AE132" i="17058" s="1"/>
  <c r="Y127" i="17049"/>
  <c r="Y138" i="17049" s="1"/>
  <c r="Y140" i="17049" s="1"/>
  <c r="B175" i="17049" s="1"/>
  <c r="C175" i="17049" s="1"/>
  <c r="AF110" i="17055"/>
  <c r="AE122" i="17055"/>
  <c r="AE133" i="17055" s="1"/>
  <c r="AI109" i="17049"/>
  <c r="AH121" i="17049"/>
  <c r="AH132" i="17049" s="1"/>
  <c r="AH115" i="17053"/>
  <c r="AG127" i="17053"/>
  <c r="AG138" i="17053" s="1"/>
  <c r="AG61" i="17048"/>
  <c r="Z113" i="17055"/>
  <c r="Z125" i="17055" s="1"/>
  <c r="Z136" i="17055" s="1"/>
  <c r="AI114" i="17059"/>
  <c r="AH126" i="17059"/>
  <c r="AH137" i="17059" s="1"/>
  <c r="AJ114" i="17052"/>
  <c r="AI126" i="17052"/>
  <c r="AI137" i="17052" s="1"/>
  <c r="AF115" i="17059"/>
  <c r="AE127" i="17059"/>
  <c r="AE138" i="17059" s="1"/>
  <c r="AJ116" i="17055"/>
  <c r="AI128" i="17055"/>
  <c r="AI139" i="17055" s="1"/>
  <c r="AF114" i="17058"/>
  <c r="AE126" i="17058"/>
  <c r="AE137" i="17058" s="1"/>
  <c r="AJ110" i="17049"/>
  <c r="AI122" i="17049"/>
  <c r="AI133" i="17049" s="1"/>
  <c r="AF116" i="17053"/>
  <c r="AE128" i="17053"/>
  <c r="AE139" i="17053" s="1"/>
  <c r="L172" i="17050"/>
  <c r="Q25" i="17062" s="1"/>
  <c r="R25" i="17062" s="1"/>
  <c r="C174" i="17049"/>
  <c r="L170" i="17052"/>
  <c r="AC37" i="17050"/>
  <c r="AA93" i="17050"/>
  <c r="AB41" i="17050"/>
  <c r="AC109" i="17050"/>
  <c r="AC121" i="17050" s="1"/>
  <c r="AC132" i="17050" s="1"/>
  <c r="AF127" i="17048"/>
  <c r="AG102" i="17048"/>
  <c r="AG167" i="17048"/>
  <c r="AG155" i="17048"/>
  <c r="AC85" i="17050"/>
  <c r="AC89" i="17050" s="1"/>
  <c r="AG124" i="17048"/>
  <c r="AF74" i="17048"/>
  <c r="AG71" i="17048"/>
  <c r="AA37" i="17049"/>
  <c r="AA115" i="17049"/>
  <c r="AA127" i="17049" s="1"/>
  <c r="AA138" i="17049" s="1"/>
  <c r="AA87" i="17049"/>
  <c r="AA89" i="17049" s="1"/>
  <c r="AG122" i="17048"/>
  <c r="AG127" i="17048" s="1"/>
  <c r="Z125" i="17050"/>
  <c r="Z136" i="17050" s="1"/>
  <c r="Z140" i="17050" s="1"/>
  <c r="AA113" i="17050"/>
  <c r="Z117" i="17050"/>
  <c r="AC206" i="17048"/>
  <c r="AC207" i="17048" s="1"/>
  <c r="Z42" i="17050" s="1"/>
  <c r="AC198" i="17048"/>
  <c r="Z42" i="17049" s="1"/>
  <c r="Z94" i="17049" s="1"/>
  <c r="Y94" i="17050"/>
  <c r="Y100" i="17050" s="1"/>
  <c r="Y48" i="17050"/>
  <c r="AF82" i="17048"/>
  <c r="AF52" i="17048"/>
  <c r="AH39" i="17048"/>
  <c r="AH60" i="17048" s="1"/>
  <c r="AH36" i="17048"/>
  <c r="AH97" i="17048" s="1"/>
  <c r="AH34" i="17048"/>
  <c r="AH35" i="17048" s="1"/>
  <c r="AH59" i="17048"/>
  <c r="AI38" i="17048"/>
  <c r="AH95" i="17048"/>
  <c r="AH96" i="17048" s="1"/>
  <c r="AH122" i="17048" s="1"/>
  <c r="AG112" i="17048"/>
  <c r="AG121" i="17048" s="1"/>
  <c r="AG103" i="17048"/>
  <c r="AE194" i="17048"/>
  <c r="AE180" i="17048"/>
  <c r="AE182" i="17048" s="1"/>
  <c r="AE205" i="17048" s="1"/>
  <c r="AA113" i="17049"/>
  <c r="AE81" i="17048"/>
  <c r="AD87" i="17048"/>
  <c r="AF179" i="17048"/>
  <c r="AF168" i="17048"/>
  <c r="AF170" i="17048" s="1"/>
  <c r="AF196" i="17048" s="1"/>
  <c r="AG76" i="17048"/>
  <c r="AG123" i="2"/>
  <c r="AG123" i="17048"/>
  <c r="AG46" i="17048"/>
  <c r="AG72" i="17048" s="1"/>
  <c r="AG74" i="17048" s="1"/>
  <c r="AG42" i="17048"/>
  <c r="AG62" i="17048" s="1"/>
  <c r="AG64" i="17048" s="1"/>
  <c r="AD29" i="17050" s="1"/>
  <c r="AD81" i="17050" s="1"/>
  <c r="AG50" i="17048"/>
  <c r="AG44" i="17048"/>
  <c r="AG67" i="17048" s="1"/>
  <c r="AG69" i="17048" s="1"/>
  <c r="AD31" i="17049" s="1"/>
  <c r="AG48" i="17048"/>
  <c r="AG77" i="17048" s="1"/>
  <c r="AG79" i="17048" s="1"/>
  <c r="AD33" i="17050" s="1"/>
  <c r="AD85" i="17050" s="1"/>
  <c r="AF154" i="17048"/>
  <c r="AF235" i="17048"/>
  <c r="AF195" i="17048"/>
  <c r="AF166" i="17048"/>
  <c r="AF178" i="17048"/>
  <c r="AF204" i="17048"/>
  <c r="AF220" i="17048"/>
  <c r="AD197" i="17048"/>
  <c r="AD203" i="17048"/>
  <c r="AD219" i="17048" s="1"/>
  <c r="AD234" i="17048" s="1"/>
  <c r="AE90" i="17048"/>
  <c r="AB35" i="17049"/>
  <c r="AG66" i="17048"/>
  <c r="AF154" i="2"/>
  <c r="AF204" i="2"/>
  <c r="AF220" i="2"/>
  <c r="AF235" i="2"/>
  <c r="AF178" i="2"/>
  <c r="AF195" i="2"/>
  <c r="AF166" i="2"/>
  <c r="AG124" i="2"/>
  <c r="Z127" i="17028"/>
  <c r="Z138" i="17028" s="1"/>
  <c r="AA115" i="17028"/>
  <c r="AA127" i="17028" s="1"/>
  <c r="AA138" i="17028" s="1"/>
  <c r="AB37" i="17030"/>
  <c r="AB85" i="17030"/>
  <c r="AB89" i="17030" s="1"/>
  <c r="AA111" i="17028"/>
  <c r="Z123" i="17028"/>
  <c r="Z134" i="17028" s="1"/>
  <c r="Z140" i="17028" s="1"/>
  <c r="AG155" i="2"/>
  <c r="AG167" i="2"/>
  <c r="AG102" i="2"/>
  <c r="AC13" i="17056"/>
  <c r="AB14" i="17056"/>
  <c r="AB28" i="17056" s="1"/>
  <c r="AB39" i="17056" s="1"/>
  <c r="AB67" i="17056" s="1"/>
  <c r="AB80" i="17056" s="1"/>
  <c r="AB91" i="17056" s="1"/>
  <c r="Z131" i="17056"/>
  <c r="M176" i="17056" s="1"/>
  <c r="A176" i="17056"/>
  <c r="AG122" i="2"/>
  <c r="AG126" i="2"/>
  <c r="Y100" i="17030"/>
  <c r="F175" i="17030" s="1"/>
  <c r="AD14" i="17055"/>
  <c r="AD28" i="17055" s="1"/>
  <c r="AD39" i="17055" s="1"/>
  <c r="AD67" i="17055" s="1"/>
  <c r="AD80" i="17055" s="1"/>
  <c r="AD91" i="17055" s="1"/>
  <c r="AE13" i="17055"/>
  <c r="AD65" i="17055"/>
  <c r="AD38" i="17055"/>
  <c r="AD27" i="17055"/>
  <c r="AD106" i="17055"/>
  <c r="AA113" i="17030"/>
  <c r="AA125" i="17030" s="1"/>
  <c r="AA136" i="17030" s="1"/>
  <c r="AA85" i="17030"/>
  <c r="AA89" i="17030" s="1"/>
  <c r="AA37" i="17030"/>
  <c r="AF168" i="2"/>
  <c r="AF170" i="2" s="1"/>
  <c r="AF196" i="2" s="1"/>
  <c r="AF179" i="2"/>
  <c r="AG103" i="2"/>
  <c r="AG112" i="2"/>
  <c r="AG121" i="2" s="1"/>
  <c r="AG76" i="2"/>
  <c r="AF79" i="2"/>
  <c r="AO110" i="17053"/>
  <c r="AN122" i="17053"/>
  <c r="AN133" i="17053" s="1"/>
  <c r="AA120" i="17056"/>
  <c r="AA108" i="17056"/>
  <c r="AC206" i="2"/>
  <c r="AC207" i="2" s="1"/>
  <c r="Z42" i="17030" s="1"/>
  <c r="Z94" i="17030" s="1"/>
  <c r="AC198" i="2"/>
  <c r="Z42" i="17028" s="1"/>
  <c r="Z94" i="17028" s="1"/>
  <c r="AG42" i="2"/>
  <c r="AG62" i="2" s="1"/>
  <c r="AG48" i="2"/>
  <c r="AG77" i="2" s="1"/>
  <c r="AG79" i="2" s="1"/>
  <c r="AG50" i="2"/>
  <c r="AG46" i="2"/>
  <c r="AG72" i="2" s="1"/>
  <c r="AG74" i="2" s="1"/>
  <c r="AD33" i="17028" s="1"/>
  <c r="AD85" i="17028" s="1"/>
  <c r="AG44" i="2"/>
  <c r="AG67" i="2" s="1"/>
  <c r="AG69" i="2" s="1"/>
  <c r="AD31" i="17028" s="1"/>
  <c r="AD83" i="17028" s="1"/>
  <c r="AB131" i="17055"/>
  <c r="M178" i="17055" s="1"/>
  <c r="A178" i="17055"/>
  <c r="AC33" i="17028"/>
  <c r="AC85" i="17028" s="1"/>
  <c r="Z117" i="17028"/>
  <c r="Y48" i="17030"/>
  <c r="AE194" i="2"/>
  <c r="AE180" i="2"/>
  <c r="AE182" i="2" s="1"/>
  <c r="AE205" i="2" s="1"/>
  <c r="AG71" i="2"/>
  <c r="AH71" i="2" s="1"/>
  <c r="AC120" i="17055"/>
  <c r="AC108" i="17055"/>
  <c r="AH34" i="2"/>
  <c r="AH35" i="2" s="1"/>
  <c r="AH95" i="2"/>
  <c r="AH96" i="2" s="1"/>
  <c r="AH123" i="2" s="1"/>
  <c r="AH39" i="2"/>
  <c r="AH60" i="2" s="1"/>
  <c r="AH59" i="2"/>
  <c r="AH36" i="2"/>
  <c r="AH97" i="2" s="1"/>
  <c r="AI38" i="2"/>
  <c r="AF82" i="2"/>
  <c r="AF84" i="2" s="1"/>
  <c r="AF90" i="2" s="1"/>
  <c r="AF52" i="2"/>
  <c r="AE84" i="2"/>
  <c r="AF81" i="2"/>
  <c r="AE88" i="2"/>
  <c r="AD203" i="2"/>
  <c r="AD219" i="2" s="1"/>
  <c r="AD234" i="2" s="1"/>
  <c r="AD197" i="2"/>
  <c r="AB93" i="17049"/>
  <c r="AC41" i="17049"/>
  <c r="J71" i="17062"/>
  <c r="AD105" i="17048"/>
  <c r="Z40" i="17049"/>
  <c r="AC109" i="17048"/>
  <c r="Y92" i="17049"/>
  <c r="Y100" i="17049" s="1"/>
  <c r="F175" i="17049" s="1"/>
  <c r="Y48" i="17049"/>
  <c r="AD90" i="17054"/>
  <c r="Z93" i="17055"/>
  <c r="AA41" i="17055"/>
  <c r="Z113" i="17056"/>
  <c r="Z125" i="17056" s="1"/>
  <c r="Z136" i="17056" s="1"/>
  <c r="AE66" i="17057"/>
  <c r="G174" i="17049"/>
  <c r="K174" i="17049" s="1"/>
  <c r="Y111" i="17058"/>
  <c r="Z111" i="17058" s="1"/>
  <c r="AD88" i="17054"/>
  <c r="AG66" i="17051"/>
  <c r="L173" i="17049"/>
  <c r="AE88" i="17051"/>
  <c r="AE76" i="17057"/>
  <c r="Y83" i="17058"/>
  <c r="AE71" i="17057"/>
  <c r="G171" i="17056"/>
  <c r="K171" i="17056" s="1"/>
  <c r="AD89" i="17057"/>
  <c r="G173" i="17050"/>
  <c r="K173" i="17050" s="1"/>
  <c r="L173" i="17050" s="1"/>
  <c r="L170" i="17056"/>
  <c r="AE127" i="17051"/>
  <c r="AH89" i="17048"/>
  <c r="Y89" i="17058"/>
  <c r="Z93" i="17056"/>
  <c r="AA41" i="17056"/>
  <c r="AF89" i="17051"/>
  <c r="G174" i="17028"/>
  <c r="K174" i="17028" s="1"/>
  <c r="AF76" i="17054"/>
  <c r="AG71" i="17051"/>
  <c r="G172" i="17052"/>
  <c r="Z93" i="17052"/>
  <c r="AA41" i="17052"/>
  <c r="AB33" i="17055"/>
  <c r="AA31" i="17058"/>
  <c r="AB87" i="17052"/>
  <c r="AC33" i="17053"/>
  <c r="AA33" i="17059"/>
  <c r="AA33" i="17058"/>
  <c r="AI225" i="17048"/>
  <c r="AI224" i="17048"/>
  <c r="AI107" i="17048"/>
  <c r="AI106" i="17048"/>
  <c r="AI108" i="17048"/>
  <c r="AI223" i="17048"/>
  <c r="AI222" i="17048"/>
  <c r="Y93" i="17058"/>
  <c r="Z41" i="17058"/>
  <c r="AC65" i="17028"/>
  <c r="AC38" i="17028"/>
  <c r="AC106" i="17028"/>
  <c r="AD13" i="17028"/>
  <c r="AC14" i="17028"/>
  <c r="AC28" i="17028" s="1"/>
  <c r="AC39" i="17028" s="1"/>
  <c r="AC67" i="17028" s="1"/>
  <c r="AC80" i="17028" s="1"/>
  <c r="AC91" i="17028" s="1"/>
  <c r="AC27" i="17028"/>
  <c r="AB40" i="17050"/>
  <c r="AF104" i="17048"/>
  <c r="AB85" i="17053"/>
  <c r="AB113" i="17053"/>
  <c r="AB125" i="17053" s="1"/>
  <c r="AB136" i="17053" s="1"/>
  <c r="AH124" i="17048"/>
  <c r="AA131" i="17049"/>
  <c r="M177" i="17049" s="1"/>
  <c r="A177" i="17049"/>
  <c r="AK112" i="17050"/>
  <c r="AJ124" i="17050"/>
  <c r="AJ135" i="17050" s="1"/>
  <c r="AE61" i="17051"/>
  <c r="AD87" i="17051"/>
  <c r="AG112" i="17059"/>
  <c r="AF124" i="17059"/>
  <c r="AF135" i="17059" s="1"/>
  <c r="V48" i="17058"/>
  <c r="V92" i="17058"/>
  <c r="V100" i="17058" s="1"/>
  <c r="F172" i="17058" s="1"/>
  <c r="AA89" i="17053"/>
  <c r="E175" i="17028"/>
  <c r="C175" i="17028"/>
  <c r="AA120" i="17058"/>
  <c r="AA108" i="17058"/>
  <c r="AC206" i="17051"/>
  <c r="AC207" i="17051" s="1"/>
  <c r="Z42" i="17053" s="1"/>
  <c r="Z94" i="17053" s="1"/>
  <c r="AC198" i="17051"/>
  <c r="Z42" i="17052" s="1"/>
  <c r="Z94" i="17052" s="1"/>
  <c r="AF81" i="17051"/>
  <c r="AF74" i="17051"/>
  <c r="AC33" i="17052" s="1"/>
  <c r="AF168" i="17051"/>
  <c r="AF170" i="17051" s="1"/>
  <c r="AF196" i="17051" s="1"/>
  <c r="AF179" i="17051"/>
  <c r="AJ112" i="17056"/>
  <c r="AI124" i="17056"/>
  <c r="AI135" i="17056" s="1"/>
  <c r="AF107" i="17054"/>
  <c r="AF224" i="17054"/>
  <c r="AF97" i="17054"/>
  <c r="AF108" i="17054"/>
  <c r="AF106" i="17054"/>
  <c r="AF222" i="17054"/>
  <c r="AF225" i="17054"/>
  <c r="AF223" i="17054"/>
  <c r="AE235" i="17054"/>
  <c r="AE154" i="17054"/>
  <c r="AE195" i="17054"/>
  <c r="AE204" i="17054"/>
  <c r="AE178" i="17054"/>
  <c r="AE166" i="17054"/>
  <c r="AE220" i="17054"/>
  <c r="AB121" i="17050"/>
  <c r="AB132" i="17050" s="1"/>
  <c r="AC127" i="17057"/>
  <c r="AD81" i="17057"/>
  <c r="C173" i="17059"/>
  <c r="E173" i="17059"/>
  <c r="Y40" i="17053"/>
  <c r="AB109" i="17051"/>
  <c r="AC104" i="17051"/>
  <c r="AB93" i="17028"/>
  <c r="AC41" i="17028"/>
  <c r="AC180" i="17057"/>
  <c r="AC182" i="17057" s="1"/>
  <c r="AC205" i="17057" s="1"/>
  <c r="AC194" i="17057"/>
  <c r="C174" i="17053"/>
  <c r="E174" i="17053"/>
  <c r="AC81" i="17030"/>
  <c r="AA33" i="17056"/>
  <c r="AA37" i="17056" s="1"/>
  <c r="K173" i="17028"/>
  <c r="L173" i="17028" s="1"/>
  <c r="C173" i="17055"/>
  <c r="E173" i="17055"/>
  <c r="E173" i="17052"/>
  <c r="C173" i="17052"/>
  <c r="AB31" i="17055"/>
  <c r="Z85" i="17058"/>
  <c r="AB93" i="17030"/>
  <c r="AC41" i="17030"/>
  <c r="AA87" i="17052"/>
  <c r="AA89" i="17052" s="1"/>
  <c r="AA115" i="17052"/>
  <c r="AA127" i="17052" s="1"/>
  <c r="AA138" i="17052" s="1"/>
  <c r="AF122" i="17051"/>
  <c r="AF125" i="17051"/>
  <c r="AF124" i="17051"/>
  <c r="AF123" i="17051"/>
  <c r="AF126" i="17051"/>
  <c r="AF112" i="17054"/>
  <c r="AF121" i="17054" s="1"/>
  <c r="AF103" i="17054"/>
  <c r="X40" i="17055"/>
  <c r="AB105" i="17054"/>
  <c r="A176" i="17050"/>
  <c r="Z131" i="17050"/>
  <c r="M176" i="17050" s="1"/>
  <c r="C175" i="17030"/>
  <c r="E175" i="17030"/>
  <c r="AC29" i="17053"/>
  <c r="AE90" i="17051"/>
  <c r="AD108" i="17030"/>
  <c r="AD120" i="17030"/>
  <c r="AB120" i="17052"/>
  <c r="AB108" i="17052"/>
  <c r="Z108" i="17059"/>
  <c r="Z120" i="17059"/>
  <c r="AA92" i="17050"/>
  <c r="Z89" i="17056"/>
  <c r="AA85" i="17055"/>
  <c r="AD122" i="17057"/>
  <c r="AD125" i="17057"/>
  <c r="AD123" i="17057"/>
  <c r="AD124" i="17057"/>
  <c r="AD126" i="17057"/>
  <c r="AD82" i="17057"/>
  <c r="AD84" i="17057" s="1"/>
  <c r="AD90" i="17057" s="1"/>
  <c r="AD52" i="17057"/>
  <c r="W43" i="17059"/>
  <c r="W95" i="17059" s="1"/>
  <c r="Z226" i="17057"/>
  <c r="W43" i="17058" s="1"/>
  <c r="W95" i="17058" s="1"/>
  <c r="AA221" i="17057"/>
  <c r="AB33" i="17052"/>
  <c r="AC61" i="17057"/>
  <c r="AB87" i="17057"/>
  <c r="AE81" i="17054"/>
  <c r="AI38" i="17051"/>
  <c r="AH34" i="17051"/>
  <c r="AH35" i="17051" s="1"/>
  <c r="AH36" i="17051"/>
  <c r="AH59" i="17051"/>
  <c r="AH95" i="17051"/>
  <c r="AH96" i="17051" s="1"/>
  <c r="AH39" i="17051"/>
  <c r="AH60" i="17051" s="1"/>
  <c r="AG103" i="17051"/>
  <c r="AG112" i="17051"/>
  <c r="AG121" i="17051" s="1"/>
  <c r="AE126" i="17054"/>
  <c r="AE122" i="17054"/>
  <c r="AE123" i="17054"/>
  <c r="AE125" i="17054"/>
  <c r="AE124" i="17054"/>
  <c r="AJ110" i="17059"/>
  <c r="AI122" i="17059"/>
  <c r="AI133" i="17059" s="1"/>
  <c r="D174" i="17059"/>
  <c r="B174" i="17059"/>
  <c r="AC87" i="17054"/>
  <c r="AD61" i="17054"/>
  <c r="G173" i="17053"/>
  <c r="K173" i="17053" s="1"/>
  <c r="L173" i="17053" s="1"/>
  <c r="AD179" i="17057"/>
  <c r="AD168" i="17057"/>
  <c r="AD170" i="17057" s="1"/>
  <c r="AD196" i="17057" s="1"/>
  <c r="AD204" i="17057"/>
  <c r="AD178" i="17057"/>
  <c r="AD166" i="17057"/>
  <c r="AD220" i="17057"/>
  <c r="AD154" i="17057"/>
  <c r="AD235" i="17057"/>
  <c r="AD195" i="17057"/>
  <c r="AA108" i="17053"/>
  <c r="AA120" i="17053"/>
  <c r="N179" i="17028"/>
  <c r="AD203" i="17051"/>
  <c r="AD219" i="17051" s="1"/>
  <c r="AD234" i="17051" s="1"/>
  <c r="AD197" i="17051"/>
  <c r="Z92" i="17030"/>
  <c r="Y125" i="17052"/>
  <c r="Y136" i="17052" s="1"/>
  <c r="Z113" i="17052"/>
  <c r="AF66" i="17054"/>
  <c r="AE79" i="17054"/>
  <c r="AB33" i="17056" s="1"/>
  <c r="AE89" i="17054"/>
  <c r="AA93" i="17053"/>
  <c r="AB41" i="17053"/>
  <c r="X48" i="17052"/>
  <c r="X92" i="17052"/>
  <c r="X100" i="17052" s="1"/>
  <c r="F174" i="17052" s="1"/>
  <c r="AE223" i="17057"/>
  <c r="AE108" i="17057"/>
  <c r="AE97" i="17057"/>
  <c r="AE225" i="17057"/>
  <c r="AE106" i="17057"/>
  <c r="AE107" i="17057"/>
  <c r="AE224" i="17057"/>
  <c r="AE222" i="17057"/>
  <c r="AE103" i="17057"/>
  <c r="AE112" i="17057"/>
  <c r="AE121" i="17057" s="1"/>
  <c r="AD127" i="17054"/>
  <c r="AC88" i="17057"/>
  <c r="Z40" i="17028"/>
  <c r="AD105" i="2"/>
  <c r="AD109" i="2" s="1"/>
  <c r="AL110" i="17056"/>
  <c r="AK122" i="17056"/>
  <c r="AK133" i="17056" s="1"/>
  <c r="Z117" i="17053"/>
  <c r="Z121" i="17053"/>
  <c r="Z132" i="17053" s="1"/>
  <c r="Z140" i="17053" s="1"/>
  <c r="AG76" i="17051"/>
  <c r="AC131" i="17030"/>
  <c r="M179" i="17030" s="1"/>
  <c r="A179" i="17030"/>
  <c r="C174" i="17050"/>
  <c r="E174" i="17050"/>
  <c r="Z87" i="17055"/>
  <c r="Z89" i="17055" s="1"/>
  <c r="Z115" i="17055"/>
  <c r="Z127" i="17055" s="1"/>
  <c r="Z138" i="17055" s="1"/>
  <c r="AC197" i="17054"/>
  <c r="AC203" i="17054"/>
  <c r="AC219" i="17054" s="1"/>
  <c r="AC234" i="17054" s="1"/>
  <c r="AF68" i="17054"/>
  <c r="AF83" i="17054"/>
  <c r="AF73" i="17054"/>
  <c r="AF63" i="17054"/>
  <c r="AF167" i="17054"/>
  <c r="AF155" i="17054"/>
  <c r="AF102" i="17054"/>
  <c r="AF78" i="17054"/>
  <c r="B176" i="17028"/>
  <c r="D176" i="17028"/>
  <c r="AA43" i="17030"/>
  <c r="AA95" i="17030" s="1"/>
  <c r="AD226" i="2"/>
  <c r="AA43" i="17028" s="1"/>
  <c r="AA95" i="17028" s="1"/>
  <c r="AE221" i="2"/>
  <c r="AC14" i="17052"/>
  <c r="AC28" i="17052" s="1"/>
  <c r="AC39" i="17052" s="1"/>
  <c r="AC67" i="17052" s="1"/>
  <c r="AC80" i="17052" s="1"/>
  <c r="AC91" i="17052" s="1"/>
  <c r="AD13" i="17052"/>
  <c r="AC27" i="17052"/>
  <c r="AC106" i="17052"/>
  <c r="AC38" i="17052"/>
  <c r="AC65" i="17052"/>
  <c r="AB14" i="17050"/>
  <c r="AB28" i="17050" s="1"/>
  <c r="AB39" i="17050" s="1"/>
  <c r="AB67" i="17050" s="1"/>
  <c r="AB80" i="17050" s="1"/>
  <c r="AB91" i="17050" s="1"/>
  <c r="AC13" i="17050"/>
  <c r="A177" i="17052"/>
  <c r="AA131" i="17052"/>
  <c r="M177" i="17052" s="1"/>
  <c r="AG46" i="17051"/>
  <c r="AG72" i="17051" s="1"/>
  <c r="AG74" i="17051" s="1"/>
  <c r="AG42" i="17051"/>
  <c r="AG62" i="17051" s="1"/>
  <c r="AG64" i="17051" s="1"/>
  <c r="AG44" i="17051"/>
  <c r="AG67" i="17051" s="1"/>
  <c r="AG69" i="17051" s="1"/>
  <c r="AG50" i="17051"/>
  <c r="AG48" i="17051"/>
  <c r="AG77" i="17051" s="1"/>
  <c r="AG79" i="17051" s="1"/>
  <c r="AF112" i="17053"/>
  <c r="AE124" i="17053"/>
  <c r="AE135" i="17053" s="1"/>
  <c r="AA81" i="17056"/>
  <c r="AA87" i="17055"/>
  <c r="E172" i="17056"/>
  <c r="C172" i="17056"/>
  <c r="AA40" i="17030"/>
  <c r="AE104" i="2"/>
  <c r="AF154" i="17051"/>
  <c r="AF195" i="17051"/>
  <c r="AF178" i="17051"/>
  <c r="AF204" i="17051"/>
  <c r="AF220" i="17051"/>
  <c r="AF235" i="17051"/>
  <c r="AF166" i="17051"/>
  <c r="AE168" i="17054"/>
  <c r="AE170" i="17054" s="1"/>
  <c r="AE196" i="17054" s="1"/>
  <c r="AE179" i="17054"/>
  <c r="AE48" i="17057"/>
  <c r="AE77" i="17057" s="1"/>
  <c r="AE79" i="17057" s="1"/>
  <c r="AB33" i="17059" s="1"/>
  <c r="AE50" i="17057"/>
  <c r="AE42" i="17057"/>
  <c r="AE62" i="17057" s="1"/>
  <c r="AE64" i="17057" s="1"/>
  <c r="AE44" i="17057"/>
  <c r="AE67" i="17057" s="1"/>
  <c r="AE69" i="17057" s="1"/>
  <c r="AE46" i="17057"/>
  <c r="AE72" i="17057" s="1"/>
  <c r="AE74" i="17057" s="1"/>
  <c r="AB33" i="17058" s="1"/>
  <c r="V92" i="17059"/>
  <c r="V100" i="17059" s="1"/>
  <c r="F172" i="17059" s="1"/>
  <c r="G172" i="17059" s="1"/>
  <c r="K172" i="17059" s="1"/>
  <c r="L172" i="17059" s="1"/>
  <c r="V48" i="17059"/>
  <c r="X117" i="17055"/>
  <c r="D174" i="17055" s="1"/>
  <c r="X123" i="17055"/>
  <c r="X134" i="17055" s="1"/>
  <c r="X140" i="17055" s="1"/>
  <c r="B174" i="17055" s="1"/>
  <c r="Y111" i="17055"/>
  <c r="AC13" i="17058"/>
  <c r="AB65" i="17058"/>
  <c r="AB14" i="17058"/>
  <c r="AB28" i="17058" s="1"/>
  <c r="AB39" i="17058" s="1"/>
  <c r="AB67" i="17058" s="1"/>
  <c r="AB80" i="17058" s="1"/>
  <c r="AB91" i="17058" s="1"/>
  <c r="AB38" i="17058"/>
  <c r="AB27" i="17058"/>
  <c r="AB106" i="17058"/>
  <c r="X117" i="17052"/>
  <c r="D174" i="17052" s="1"/>
  <c r="X123" i="17052"/>
  <c r="X134" i="17052" s="1"/>
  <c r="X140" i="17052" s="1"/>
  <c r="B174" i="17052" s="1"/>
  <c r="Y111" i="17052"/>
  <c r="Z85" i="17059"/>
  <c r="Z113" i="17059"/>
  <c r="Z125" i="17059" s="1"/>
  <c r="Z136" i="17059" s="1"/>
  <c r="AA37" i="17055"/>
  <c r="AA83" i="17055"/>
  <c r="AD180" i="17054"/>
  <c r="AD182" i="17054" s="1"/>
  <c r="AD205" i="17054" s="1"/>
  <c r="AD194" i="17054"/>
  <c r="W125" i="17058"/>
  <c r="W136" i="17058" s="1"/>
  <c r="W140" i="17058" s="1"/>
  <c r="B173" i="17058" s="1"/>
  <c r="W117" i="17058"/>
  <c r="D173" i="17058" s="1"/>
  <c r="X113" i="17058"/>
  <c r="AI78" i="17048"/>
  <c r="AI68" i="17048"/>
  <c r="AI73" i="17048"/>
  <c r="AI83" i="17048"/>
  <c r="AI63" i="17048"/>
  <c r="K171" i="17052"/>
  <c r="AC90" i="17057"/>
  <c r="AA29" i="17059"/>
  <c r="Z29" i="17059"/>
  <c r="Y131" i="17059"/>
  <c r="M175" i="17059" s="1"/>
  <c r="A175" i="17059"/>
  <c r="X123" i="17058"/>
  <c r="X134" i="17058" s="1"/>
  <c r="Z117" i="17030"/>
  <c r="D176" i="17030" s="1"/>
  <c r="Z121" i="17030"/>
  <c r="Z132" i="17030" s="1"/>
  <c r="Z140" i="17030" s="1"/>
  <c r="B176" i="17030" s="1"/>
  <c r="AA109" i="17030"/>
  <c r="AB120" i="17028"/>
  <c r="AB108" i="17028"/>
  <c r="AF111" i="17030"/>
  <c r="AE123" i="17030"/>
  <c r="AE134" i="17030" s="1"/>
  <c r="AH110" i="17050"/>
  <c r="AG122" i="17050"/>
  <c r="AG133" i="17050" s="1"/>
  <c r="Y117" i="17059"/>
  <c r="Y121" i="17059"/>
  <c r="Y132" i="17059" s="1"/>
  <c r="Y140" i="17059" s="1"/>
  <c r="A176" i="17053"/>
  <c r="Z131" i="17053"/>
  <c r="M176" i="17053" s="1"/>
  <c r="G174" i="17030"/>
  <c r="K174" i="17030" s="1"/>
  <c r="L174" i="17030" s="1"/>
  <c r="AF71" i="17054"/>
  <c r="AC31" i="17052"/>
  <c r="AB31" i="17052"/>
  <c r="W48" i="17056"/>
  <c r="W92" i="17056"/>
  <c r="W100" i="17056" s="1"/>
  <c r="F173" i="17056" s="1"/>
  <c r="AF82" i="17051"/>
  <c r="AF84" i="17051" s="1"/>
  <c r="AF52" i="17051"/>
  <c r="AG222" i="17051"/>
  <c r="AG225" i="17051"/>
  <c r="AG224" i="17051"/>
  <c r="AG108" i="17051"/>
  <c r="AG223" i="17051"/>
  <c r="AG107" i="17051"/>
  <c r="AG97" i="17051"/>
  <c r="AG106" i="17051"/>
  <c r="Z117" i="17049"/>
  <c r="D176" i="17049" s="1"/>
  <c r="Z123" i="17049"/>
  <c r="Z134" i="17049" s="1"/>
  <c r="Z140" i="17049" s="1"/>
  <c r="B176" i="17049" s="1"/>
  <c r="AA111" i="17049"/>
  <c r="X43" i="17056"/>
  <c r="X95" i="17056" s="1"/>
  <c r="AA226" i="17054"/>
  <c r="X43" i="17055" s="1"/>
  <c r="X95" i="17055" s="1"/>
  <c r="AB221" i="17054"/>
  <c r="G172" i="17055"/>
  <c r="Y40" i="17052"/>
  <c r="AC105" i="17051"/>
  <c r="AE83" i="17057"/>
  <c r="AE155" i="17057"/>
  <c r="AE73" i="17057"/>
  <c r="AE102" i="17057"/>
  <c r="AE63" i="17057"/>
  <c r="AE78" i="17057"/>
  <c r="AE68" i="17057"/>
  <c r="AE167" i="17057"/>
  <c r="K170" i="17058"/>
  <c r="L170" i="17058" s="1"/>
  <c r="C172" i="17058"/>
  <c r="E172" i="17058"/>
  <c r="AA125" i="17028"/>
  <c r="AA136" i="17028" s="1"/>
  <c r="AB113" i="17028"/>
  <c r="AB43" i="17050"/>
  <c r="AB95" i="17050" s="1"/>
  <c r="AE226" i="17048"/>
  <c r="AB43" i="17049" s="1"/>
  <c r="AB95" i="17049" s="1"/>
  <c r="AF221" i="17048"/>
  <c r="AE87" i="2"/>
  <c r="AF61" i="2"/>
  <c r="Z35" i="17058"/>
  <c r="AF42" i="17054"/>
  <c r="AF62" i="17054" s="1"/>
  <c r="AF64" i="17054" s="1"/>
  <c r="AF46" i="17054"/>
  <c r="AF72" i="17054" s="1"/>
  <c r="AF74" i="17054" s="1"/>
  <c r="AC33" i="17055" s="1"/>
  <c r="AF44" i="17054"/>
  <c r="AF67" i="17054" s="1"/>
  <c r="AF69" i="17054" s="1"/>
  <c r="AC31" i="17055" s="1"/>
  <c r="AF48" i="17054"/>
  <c r="AF77" i="17054" s="1"/>
  <c r="AF79" i="17054" s="1"/>
  <c r="AF50" i="17054"/>
  <c r="AH38" i="17054"/>
  <c r="AG95" i="17054"/>
  <c r="AG96" i="17054" s="1"/>
  <c r="AG36" i="17054"/>
  <c r="AG59" i="17054"/>
  <c r="AG39" i="17054"/>
  <c r="AG60" i="17054" s="1"/>
  <c r="AG34" i="17054"/>
  <c r="AG35" i="17054" s="1"/>
  <c r="AB203" i="17057"/>
  <c r="AB219" i="17057" s="1"/>
  <c r="AB234" i="17057" s="1"/>
  <c r="AB197" i="17057"/>
  <c r="AA131" i="17028"/>
  <c r="M177" i="17028" s="1"/>
  <c r="A177" i="17028"/>
  <c r="W92" i="17055"/>
  <c r="W100" i="17055" s="1"/>
  <c r="F173" i="17055" s="1"/>
  <c r="W48" i="17055"/>
  <c r="X89" i="17058"/>
  <c r="AI111" i="17059"/>
  <c r="AH123" i="17059"/>
  <c r="AH134" i="17059" s="1"/>
  <c r="D175" i="17050"/>
  <c r="B175" i="17050"/>
  <c r="F175" i="17050"/>
  <c r="G171" i="17058"/>
  <c r="AF13" i="17030"/>
  <c r="AE14" i="17030"/>
  <c r="AE28" i="17030" s="1"/>
  <c r="AE39" i="17030" s="1"/>
  <c r="AE67" i="17030" s="1"/>
  <c r="AE80" i="17030" s="1"/>
  <c r="AE91" i="17030" s="1"/>
  <c r="AA14" i="17059"/>
  <c r="AA28" i="17059" s="1"/>
  <c r="AA39" i="17059" s="1"/>
  <c r="AA67" i="17059" s="1"/>
  <c r="AA80" i="17059" s="1"/>
  <c r="AA91" i="17059" s="1"/>
  <c r="AB13" i="17059"/>
  <c r="AE52" i="17054"/>
  <c r="AE82" i="17054"/>
  <c r="AE84" i="17054" s="1"/>
  <c r="AB35" i="17055" s="1"/>
  <c r="AA120" i="17050"/>
  <c r="AA108" i="17050"/>
  <c r="AI222" i="2"/>
  <c r="AI108" i="2"/>
  <c r="AI224" i="2"/>
  <c r="AI225" i="2"/>
  <c r="AI107" i="2"/>
  <c r="AI223" i="2"/>
  <c r="AI106" i="2"/>
  <c r="AI78" i="2"/>
  <c r="AI63" i="2"/>
  <c r="AI73" i="2"/>
  <c r="AI83" i="2"/>
  <c r="AI68" i="2"/>
  <c r="X92" i="17053"/>
  <c r="X100" i="17053" s="1"/>
  <c r="F174" i="17053" s="1"/>
  <c r="X48" i="17053"/>
  <c r="Z83" i="17058"/>
  <c r="AI111" i="17053"/>
  <c r="AH123" i="17053"/>
  <c r="AH134" i="17053" s="1"/>
  <c r="AA109" i="17054"/>
  <c r="X40" i="17056"/>
  <c r="AB104" i="17054"/>
  <c r="Z131" i="17058"/>
  <c r="M176" i="17058" s="1"/>
  <c r="A176" i="17058"/>
  <c r="AG167" i="17051"/>
  <c r="AG63" i="17051"/>
  <c r="AG78" i="17051"/>
  <c r="AG102" i="17051"/>
  <c r="AG73" i="17051"/>
  <c r="AG68" i="17051"/>
  <c r="AG83" i="17051"/>
  <c r="AG155" i="17051"/>
  <c r="AB29" i="17053"/>
  <c r="Y93" i="17059"/>
  <c r="Z41" i="17059"/>
  <c r="AH89" i="2"/>
  <c r="AB14" i="17053"/>
  <c r="AB28" i="17053" s="1"/>
  <c r="AB39" i="17053" s="1"/>
  <c r="AB67" i="17053" s="1"/>
  <c r="AB80" i="17053" s="1"/>
  <c r="AB91" i="17053" s="1"/>
  <c r="AC13" i="17053"/>
  <c r="W117" i="17056"/>
  <c r="D173" i="17056" s="1"/>
  <c r="W121" i="17056"/>
  <c r="W132" i="17056" s="1"/>
  <c r="W140" i="17056" s="1"/>
  <c r="B173" i="17056" s="1"/>
  <c r="X109" i="17056"/>
  <c r="AE180" i="17051"/>
  <c r="AE182" i="17051" s="1"/>
  <c r="AE205" i="17051" s="1"/>
  <c r="AE194" i="17051"/>
  <c r="W40" i="17058"/>
  <c r="AA105" i="17057"/>
  <c r="AC106" i="17049"/>
  <c r="AC14" i="17049"/>
  <c r="AC28" i="17049" s="1"/>
  <c r="AC39" i="17049" s="1"/>
  <c r="AC67" i="17049" s="1"/>
  <c r="AC80" i="17049" s="1"/>
  <c r="AC91" i="17049" s="1"/>
  <c r="AD13" i="17049"/>
  <c r="AC65" i="17049"/>
  <c r="AC27" i="17049"/>
  <c r="AC38" i="17049"/>
  <c r="AB108" i="17049"/>
  <c r="AB120" i="17049"/>
  <c r="K171" i="17055"/>
  <c r="L171" i="17055" s="1"/>
  <c r="AA206" i="17057"/>
  <c r="AA207" i="17057" s="1"/>
  <c r="X42" i="17059" s="1"/>
  <c r="X94" i="17059" s="1"/>
  <c r="AA198" i="17057"/>
  <c r="X42" i="17058" s="1"/>
  <c r="X94" i="17058" s="1"/>
  <c r="AA37" i="17052"/>
  <c r="AE64" i="17054"/>
  <c r="AA117" i="17053"/>
  <c r="AA121" i="17053"/>
  <c r="AA132" i="17053" s="1"/>
  <c r="AA140" i="17053" s="1"/>
  <c r="AF36" i="17057"/>
  <c r="AF34" i="17057"/>
  <c r="AF35" i="17057" s="1"/>
  <c r="AF59" i="17057"/>
  <c r="AG38" i="17057"/>
  <c r="AF95" i="17057"/>
  <c r="AF96" i="17057" s="1"/>
  <c r="AF39" i="17057"/>
  <c r="AF60" i="17057" s="1"/>
  <c r="AB206" i="17054"/>
  <c r="AB207" i="17054" s="1"/>
  <c r="Y42" i="17056" s="1"/>
  <c r="Y94" i="17056" s="1"/>
  <c r="AB198" i="17054"/>
  <c r="Y42" i="17055" s="1"/>
  <c r="Y94" i="17055" s="1"/>
  <c r="W40" i="17059"/>
  <c r="Z109" i="17057"/>
  <c r="AA104" i="17057"/>
  <c r="Y92" i="17028"/>
  <c r="Y100" i="17028" s="1"/>
  <c r="F175" i="17028" s="1"/>
  <c r="Y48" i="17028"/>
  <c r="AB226" i="17051"/>
  <c r="Y43" i="17052" s="1"/>
  <c r="Y95" i="17052" s="1"/>
  <c r="Y43" i="17053"/>
  <c r="Y95" i="17053" s="1"/>
  <c r="AC221" i="17051"/>
  <c r="D175" i="17053"/>
  <c r="B175" i="17053"/>
  <c r="Y115" i="17058"/>
  <c r="Y127" i="17058" s="1"/>
  <c r="Y138" i="17058" s="1"/>
  <c r="AG114" i="17058" l="1"/>
  <c r="AF126" i="17058"/>
  <c r="AF137" i="17058" s="1"/>
  <c r="AI115" i="17053"/>
  <c r="AH127" i="17053"/>
  <c r="AH138" i="17053" s="1"/>
  <c r="AH126" i="17048"/>
  <c r="AK109" i="17028"/>
  <c r="AJ121" i="17028"/>
  <c r="AJ132" i="17028" s="1"/>
  <c r="AI115" i="17056"/>
  <c r="AH127" i="17056"/>
  <c r="AH138" i="17056" s="1"/>
  <c r="AM114" i="17028"/>
  <c r="AL126" i="17028"/>
  <c r="AL137" i="17028" s="1"/>
  <c r="AH123" i="17048"/>
  <c r="AH127" i="17048" s="1"/>
  <c r="AH122" i="2"/>
  <c r="AH76" i="17048"/>
  <c r="AK110" i="17049"/>
  <c r="AJ122" i="17049"/>
  <c r="AJ133" i="17049" s="1"/>
  <c r="AK116" i="17055"/>
  <c r="AJ128" i="17055"/>
  <c r="AJ139" i="17055" s="1"/>
  <c r="AK114" i="17052"/>
  <c r="AJ126" i="17052"/>
  <c r="AJ137" i="17052" s="1"/>
  <c r="AJ109" i="17049"/>
  <c r="AI121" i="17049"/>
  <c r="AI132" i="17049" s="1"/>
  <c r="AG116" i="17053"/>
  <c r="AF128" i="17053"/>
  <c r="AF139" i="17053" s="1"/>
  <c r="AG115" i="17059"/>
  <c r="AF127" i="17059"/>
  <c r="AF138" i="17059" s="1"/>
  <c r="AJ114" i="17059"/>
  <c r="AI126" i="17059"/>
  <c r="AI137" i="17059" s="1"/>
  <c r="AG110" i="17055"/>
  <c r="AF122" i="17055"/>
  <c r="AF133" i="17055" s="1"/>
  <c r="AH125" i="17048"/>
  <c r="AA113" i="17055"/>
  <c r="AA125" i="17055" s="1"/>
  <c r="AA136" i="17055" s="1"/>
  <c r="AH66" i="17048"/>
  <c r="AG109" i="17058"/>
  <c r="AF121" i="17058"/>
  <c r="AF132" i="17058" s="1"/>
  <c r="AJ109" i="17052"/>
  <c r="AI121" i="17052"/>
  <c r="AI132" i="17052" s="1"/>
  <c r="AH110" i="17058"/>
  <c r="AG122" i="17058"/>
  <c r="AG133" i="17058" s="1"/>
  <c r="AJ112" i="17058"/>
  <c r="AI124" i="17058"/>
  <c r="AI135" i="17058" s="1"/>
  <c r="Z100" i="17030"/>
  <c r="F176" i="17030" s="1"/>
  <c r="L171" i="17052"/>
  <c r="AA117" i="17028"/>
  <c r="AB93" i="17050"/>
  <c r="AC41" i="17050"/>
  <c r="AD33" i="17049"/>
  <c r="AD85" i="17049" s="1"/>
  <c r="AF81" i="17048"/>
  <c r="AE87" i="17048"/>
  <c r="AG154" i="17048"/>
  <c r="AG195" i="17048"/>
  <c r="AG235" i="17048"/>
  <c r="AG166" i="17048"/>
  <c r="AG204" i="17048"/>
  <c r="AG178" i="17048"/>
  <c r="AG220" i="17048"/>
  <c r="AF84" i="17048"/>
  <c r="AC35" i="17049" s="1"/>
  <c r="AF88" i="17048"/>
  <c r="Z94" i="17050"/>
  <c r="Z100" i="17050" s="1"/>
  <c r="Z48" i="17050"/>
  <c r="AD37" i="17050"/>
  <c r="AH46" i="17048"/>
  <c r="AH72" i="17048" s="1"/>
  <c r="AH74" i="17048" s="1"/>
  <c r="AH42" i="17048"/>
  <c r="AH62" i="17048" s="1"/>
  <c r="AH64" i="17048" s="1"/>
  <c r="AH48" i="17048"/>
  <c r="AH77" i="17048" s="1"/>
  <c r="AH79" i="17048" s="1"/>
  <c r="AE33" i="17050" s="1"/>
  <c r="AE85" i="17050" s="1"/>
  <c r="AH50" i="17048"/>
  <c r="AH44" i="17048"/>
  <c r="AH67" i="17048" s="1"/>
  <c r="AH71" i="17048"/>
  <c r="AI71" i="17048" s="1"/>
  <c r="AH125" i="2"/>
  <c r="AD109" i="17050"/>
  <c r="AD121" i="17050" s="1"/>
  <c r="AD132" i="17050" s="1"/>
  <c r="E175" i="17049"/>
  <c r="G175" i="17049" s="1"/>
  <c r="K175" i="17049" s="1"/>
  <c r="AH76" i="2"/>
  <c r="AG127" i="2"/>
  <c r="AB87" i="17049"/>
  <c r="AB89" i="17049" s="1"/>
  <c r="AB115" i="17049"/>
  <c r="AB127" i="17049" s="1"/>
  <c r="AB138" i="17049" s="1"/>
  <c r="AB37" i="17049"/>
  <c r="AF180" i="17048"/>
  <c r="AF182" i="17048" s="1"/>
  <c r="AF205" i="17048" s="1"/>
  <c r="AF194" i="17048"/>
  <c r="AA117" i="17050"/>
  <c r="AB113" i="17050"/>
  <c r="AA125" i="17050"/>
  <c r="AA136" i="17050" s="1"/>
  <c r="AA140" i="17050" s="1"/>
  <c r="AC33" i="17049"/>
  <c r="AF90" i="17048"/>
  <c r="AG168" i="17048"/>
  <c r="AG170" i="17048" s="1"/>
  <c r="AG196" i="17048" s="1"/>
  <c r="AG179" i="17048"/>
  <c r="AH102" i="17048"/>
  <c r="AH167" i="17048"/>
  <c r="AH155" i="17048"/>
  <c r="AG81" i="2"/>
  <c r="AD206" i="17048"/>
  <c r="AD207" i="17048" s="1"/>
  <c r="AA42" i="17050" s="1"/>
  <c r="AD198" i="17048"/>
  <c r="AA42" i="17049" s="1"/>
  <c r="AA94" i="17049" s="1"/>
  <c r="AA125" i="17049"/>
  <c r="AA136" i="17049" s="1"/>
  <c r="AB113" i="17049"/>
  <c r="AB125" i="17049" s="1"/>
  <c r="AB136" i="17049" s="1"/>
  <c r="AH61" i="17048"/>
  <c r="Z48" i="17030"/>
  <c r="AF88" i="2"/>
  <c r="AG52" i="17048"/>
  <c r="AG82" i="17048"/>
  <c r="AG84" i="17048" s="1"/>
  <c r="AD35" i="17049" s="1"/>
  <c r="AD87" i="17049" s="1"/>
  <c r="AE197" i="17048"/>
  <c r="AE203" i="17048"/>
  <c r="AE219" i="17048" s="1"/>
  <c r="AE234" i="17048" s="1"/>
  <c r="AJ38" i="17048"/>
  <c r="AI36" i="17048"/>
  <c r="AI97" i="17048" s="1"/>
  <c r="AI39" i="17048"/>
  <c r="AI60" i="17048" s="1"/>
  <c r="AI95" i="17048"/>
  <c r="AI96" i="17048" s="1"/>
  <c r="AI125" i="17048" s="1"/>
  <c r="AI34" i="17048"/>
  <c r="AI35" i="17048" s="1"/>
  <c r="AI59" i="17048"/>
  <c r="AH103" i="17048"/>
  <c r="AH112" i="17048"/>
  <c r="AH121" i="17048" s="1"/>
  <c r="AB120" i="17056"/>
  <c r="AB108" i="17056"/>
  <c r="AH126" i="2"/>
  <c r="AD206" i="2"/>
  <c r="AD207" i="2" s="1"/>
  <c r="AA42" i="17030" s="1"/>
  <c r="AA94" i="17030" s="1"/>
  <c r="AD198" i="2"/>
  <c r="AA42" i="17028" s="1"/>
  <c r="AA94" i="17028" s="1"/>
  <c r="AB35" i="17028"/>
  <c r="AC35" i="17028"/>
  <c r="AC37" i="17028" s="1"/>
  <c r="AE106" i="17055"/>
  <c r="AE38" i="17055"/>
  <c r="AF13" i="17055"/>
  <c r="AE14" i="17055"/>
  <c r="AE28" i="17055" s="1"/>
  <c r="AE39" i="17055" s="1"/>
  <c r="AE67" i="17055" s="1"/>
  <c r="AE80" i="17055" s="1"/>
  <c r="AE91" i="17055" s="1"/>
  <c r="AE65" i="17055"/>
  <c r="AE27" i="17055"/>
  <c r="AC14" i="17056"/>
  <c r="AC28" i="17056" s="1"/>
  <c r="AC39" i="17056" s="1"/>
  <c r="AC67" i="17056" s="1"/>
  <c r="AC80" i="17056" s="1"/>
  <c r="AC91" i="17056" s="1"/>
  <c r="AD13" i="17056"/>
  <c r="AH124" i="2"/>
  <c r="AH155" i="2"/>
  <c r="AH167" i="2"/>
  <c r="AH102" i="2"/>
  <c r="AE197" i="2"/>
  <c r="AE203" i="2"/>
  <c r="AE219" i="2" s="1"/>
  <c r="AE234" i="2" s="1"/>
  <c r="AG64" i="2"/>
  <c r="AG82" i="2"/>
  <c r="AG84" i="2" s="1"/>
  <c r="AD35" i="17028" s="1"/>
  <c r="AD87" i="17028" s="1"/>
  <c r="AD89" i="17028" s="1"/>
  <c r="AG52" i="2"/>
  <c r="AP110" i="17053"/>
  <c r="AP122" i="17053" s="1"/>
  <c r="AP133" i="17053" s="1"/>
  <c r="AO122" i="17053"/>
  <c r="AO133" i="17053" s="1"/>
  <c r="AG166" i="2"/>
  <c r="AG195" i="2"/>
  <c r="AG204" i="2"/>
  <c r="AG220" i="2"/>
  <c r="AG235" i="2"/>
  <c r="AG178" i="2"/>
  <c r="AG154" i="2"/>
  <c r="AD120" i="17055"/>
  <c r="AD108" i="17055"/>
  <c r="AB111" i="17028"/>
  <c r="AA123" i="17028"/>
  <c r="AA134" i="17028" s="1"/>
  <c r="AA140" i="17028" s="1"/>
  <c r="AH66" i="2"/>
  <c r="AI59" i="2"/>
  <c r="AI36" i="2"/>
  <c r="AI97" i="2" s="1"/>
  <c r="AI95" i="2"/>
  <c r="AI96" i="2" s="1"/>
  <c r="AI34" i="2"/>
  <c r="AI35" i="2" s="1"/>
  <c r="AI39" i="2"/>
  <c r="AI60" i="2" s="1"/>
  <c r="AJ38" i="2"/>
  <c r="AA131" i="17056"/>
  <c r="M177" i="17056" s="1"/>
  <c r="A177" i="17056"/>
  <c r="AF180" i="2"/>
  <c r="AF182" i="2" s="1"/>
  <c r="AF205" i="2" s="1"/>
  <c r="AF194" i="2"/>
  <c r="AH50" i="2"/>
  <c r="AH44" i="2"/>
  <c r="AH67" i="2" s="1"/>
  <c r="AH69" i="2" s="1"/>
  <c r="AE31" i="17028" s="1"/>
  <c r="AH42" i="2"/>
  <c r="AH62" i="2" s="1"/>
  <c r="AH64" i="2" s="1"/>
  <c r="AE29" i="17030" s="1"/>
  <c r="AH48" i="2"/>
  <c r="AH77" i="2" s="1"/>
  <c r="AH79" i="2" s="1"/>
  <c r="AE33" i="17030" s="1"/>
  <c r="AE85" i="17030" s="1"/>
  <c r="AH46" i="2"/>
  <c r="AH72" i="2" s="1"/>
  <c r="AH74" i="2" s="1"/>
  <c r="AE33" i="17028" s="1"/>
  <c r="AE85" i="17028" s="1"/>
  <c r="AH112" i="2"/>
  <c r="AH121" i="2" s="1"/>
  <c r="AH103" i="2"/>
  <c r="A179" i="17055"/>
  <c r="AC131" i="17055"/>
  <c r="M179" i="17055" s="1"/>
  <c r="AD33" i="17030"/>
  <c r="AD85" i="17030" s="1"/>
  <c r="AC33" i="17030"/>
  <c r="AE90" i="2"/>
  <c r="AG179" i="2"/>
  <c r="AG168" i="2"/>
  <c r="AG170" i="2" s="1"/>
  <c r="AG196" i="2" s="1"/>
  <c r="AB113" i="17030"/>
  <c r="AB125" i="17030" s="1"/>
  <c r="AB136" i="17030" s="1"/>
  <c r="AC93" i="17049"/>
  <c r="AD41" i="17049"/>
  <c r="L174" i="17049"/>
  <c r="Z92" i="17049"/>
  <c r="Z100" i="17049" s="1"/>
  <c r="F176" i="17049" s="1"/>
  <c r="Z48" i="17049"/>
  <c r="AA40" i="17049"/>
  <c r="AE105" i="17048"/>
  <c r="AD109" i="17048"/>
  <c r="AE88" i="17054"/>
  <c r="AH66" i="17051"/>
  <c r="AF88" i="17051"/>
  <c r="Y123" i="17058"/>
  <c r="Y134" i="17058" s="1"/>
  <c r="AF81" i="17054"/>
  <c r="AA93" i="17055"/>
  <c r="AB41" i="17055"/>
  <c r="AF71" i="17057"/>
  <c r="AG76" i="17054"/>
  <c r="AG71" i="17054"/>
  <c r="AF76" i="17057"/>
  <c r="AH71" i="17051"/>
  <c r="AA115" i="17055"/>
  <c r="AA127" i="17055" s="1"/>
  <c r="AA138" i="17055" s="1"/>
  <c r="AG66" i="17054"/>
  <c r="L171" i="17056"/>
  <c r="K172" i="17052"/>
  <c r="G174" i="17050"/>
  <c r="K174" i="17050" s="1"/>
  <c r="L174" i="17050" s="1"/>
  <c r="G175" i="17030"/>
  <c r="K175" i="17030" s="1"/>
  <c r="L175" i="17030" s="1"/>
  <c r="G173" i="17055"/>
  <c r="K173" i="17055" s="1"/>
  <c r="AA93" i="17056"/>
  <c r="AB41" i="17056"/>
  <c r="G172" i="17056"/>
  <c r="K172" i="17056" s="1"/>
  <c r="AH76" i="17051"/>
  <c r="G173" i="17052"/>
  <c r="K173" i="17052" s="1"/>
  <c r="AA93" i="17052"/>
  <c r="AB41" i="17052"/>
  <c r="AB85" i="17058"/>
  <c r="AB31" i="17058"/>
  <c r="AB85" i="17059"/>
  <c r="C176" i="17049"/>
  <c r="E176" i="17049"/>
  <c r="AB29" i="17059"/>
  <c r="AC85" i="17055"/>
  <c r="AF103" i="17057"/>
  <c r="AF112" i="17057"/>
  <c r="AF121" i="17057" s="1"/>
  <c r="X48" i="17056"/>
  <c r="X92" i="17056"/>
  <c r="X100" i="17056" s="1"/>
  <c r="F174" i="17056" s="1"/>
  <c r="AE108" i="17030"/>
  <c r="AE120" i="17030"/>
  <c r="AJ111" i="17059"/>
  <c r="AI123" i="17059"/>
  <c r="AI134" i="17059" s="1"/>
  <c r="AB206" i="17057"/>
  <c r="AB207" i="17057" s="1"/>
  <c r="Y42" i="17059" s="1"/>
  <c r="Y94" i="17059" s="1"/>
  <c r="AB198" i="17057"/>
  <c r="Y42" i="17058" s="1"/>
  <c r="Y94" i="17058" s="1"/>
  <c r="AF226" i="17048"/>
  <c r="AC43" i="17049" s="1"/>
  <c r="AC95" i="17049" s="1"/>
  <c r="AC43" i="17050"/>
  <c r="AC95" i="17050" s="1"/>
  <c r="AG221" i="17048"/>
  <c r="AG125" i="17051"/>
  <c r="AG123" i="17051"/>
  <c r="AG122" i="17051"/>
  <c r="AG124" i="17051"/>
  <c r="AG126" i="17051"/>
  <c r="C176" i="17030"/>
  <c r="E176" i="17030"/>
  <c r="X125" i="17058"/>
  <c r="X136" i="17058" s="1"/>
  <c r="X140" i="17058" s="1"/>
  <c r="B174" i="17058" s="1"/>
  <c r="Y113" i="17058"/>
  <c r="AD27" i="17052"/>
  <c r="AE13" i="17052"/>
  <c r="AD65" i="17052"/>
  <c r="AD106" i="17052"/>
  <c r="AD38" i="17052"/>
  <c r="AD14" i="17052"/>
  <c r="AD28" i="17052" s="1"/>
  <c r="AD39" i="17052" s="1"/>
  <c r="AD67" i="17052" s="1"/>
  <c r="AD80" i="17052" s="1"/>
  <c r="AD91" i="17052" s="1"/>
  <c r="AE226" i="2"/>
  <c r="AB43" i="17028" s="1"/>
  <c r="AB95" i="17028" s="1"/>
  <c r="AB43" i="17030"/>
  <c r="AB95" i="17030" s="1"/>
  <c r="AF221" i="2"/>
  <c r="A177" i="17053"/>
  <c r="AA131" i="17053"/>
  <c r="M177" i="17053" s="1"/>
  <c r="AH68" i="17051"/>
  <c r="AH155" i="17051"/>
  <c r="AH83" i="17051"/>
  <c r="AH167" i="17051"/>
  <c r="AH73" i="17051"/>
  <c r="AH78" i="17051"/>
  <c r="AH63" i="17051"/>
  <c r="AH102" i="17051"/>
  <c r="AC85" i="17052"/>
  <c r="X92" i="17055"/>
  <c r="X100" i="17055" s="1"/>
  <c r="F174" i="17055" s="1"/>
  <c r="X48" i="17055"/>
  <c r="AF127" i="17051"/>
  <c r="AC203" i="17057"/>
  <c r="AC219" i="17057" s="1"/>
  <c r="AC234" i="17057" s="1"/>
  <c r="AC197" i="17057"/>
  <c r="Z40" i="17053"/>
  <c r="AC109" i="17051"/>
  <c r="AD104" i="17051"/>
  <c r="AF180" i="17051"/>
  <c r="AF182" i="17051" s="1"/>
  <c r="AF205" i="17051" s="1"/>
  <c r="AF194" i="17051"/>
  <c r="AG81" i="17051"/>
  <c r="AA131" i="17058"/>
  <c r="M177" i="17058" s="1"/>
  <c r="A177" i="17058"/>
  <c r="AC83" i="17055"/>
  <c r="AL112" i="17050"/>
  <c r="AK124" i="17050"/>
  <c r="AK135" i="17050" s="1"/>
  <c r="Z43" i="17053"/>
  <c r="Z95" i="17053" s="1"/>
  <c r="AC226" i="17051"/>
  <c r="Z43" i="17052" s="1"/>
  <c r="Z95" i="17052" s="1"/>
  <c r="AD221" i="17051"/>
  <c r="W48" i="17059"/>
  <c r="W92" i="17059"/>
  <c r="W100" i="17059" s="1"/>
  <c r="F173" i="17059" s="1"/>
  <c r="G173" i="17059" s="1"/>
  <c r="K173" i="17059" s="1"/>
  <c r="L173" i="17059" s="1"/>
  <c r="AF224" i="17057"/>
  <c r="AF223" i="17057"/>
  <c r="AF106" i="17057"/>
  <c r="AF225" i="17057"/>
  <c r="AF97" i="17057"/>
  <c r="AF222" i="17057"/>
  <c r="AF107" i="17057"/>
  <c r="AF108" i="17057"/>
  <c r="AA120" i="17059"/>
  <c r="AA108" i="17059"/>
  <c r="AF14" i="17030"/>
  <c r="AF28" i="17030" s="1"/>
  <c r="AF39" i="17030" s="1"/>
  <c r="AF67" i="17030" s="1"/>
  <c r="AF80" i="17030" s="1"/>
  <c r="AF91" i="17030" s="1"/>
  <c r="AG13" i="17030"/>
  <c r="D175" i="17059"/>
  <c r="B175" i="17059"/>
  <c r="Y117" i="17052"/>
  <c r="D175" i="17052" s="1"/>
  <c r="Y123" i="17052"/>
  <c r="Y134" i="17052" s="1"/>
  <c r="Y140" i="17052" s="1"/>
  <c r="B175" i="17052" s="1"/>
  <c r="Z111" i="17052"/>
  <c r="AD13" i="17058"/>
  <c r="AC38" i="17058"/>
  <c r="AC27" i="17058"/>
  <c r="AC14" i="17058"/>
  <c r="AC28" i="17058" s="1"/>
  <c r="AC39" i="17058" s="1"/>
  <c r="AC67" i="17058" s="1"/>
  <c r="AC80" i="17058" s="1"/>
  <c r="AC91" i="17058" s="1"/>
  <c r="AC65" i="17058"/>
  <c r="AC106" i="17058"/>
  <c r="AC14" i="17050"/>
  <c r="AC28" i="17050" s="1"/>
  <c r="AC39" i="17050" s="1"/>
  <c r="AC67" i="17050" s="1"/>
  <c r="AC80" i="17050" s="1"/>
  <c r="AC91" i="17050" s="1"/>
  <c r="AD13" i="17050"/>
  <c r="AH222" i="17051"/>
  <c r="AH225" i="17051"/>
  <c r="AH224" i="17051"/>
  <c r="AH106" i="17051"/>
  <c r="AH97" i="17051"/>
  <c r="AH107" i="17051"/>
  <c r="AH108" i="17051"/>
  <c r="AH223" i="17051"/>
  <c r="AA226" i="17057"/>
  <c r="X43" i="17058" s="1"/>
  <c r="X95" i="17058" s="1"/>
  <c r="X43" i="17059"/>
  <c r="X95" i="17059" s="1"/>
  <c r="AB221" i="17057"/>
  <c r="A180" i="17030"/>
  <c r="AD131" i="17030"/>
  <c r="M180" i="17030" s="1"/>
  <c r="B176" i="17050"/>
  <c r="F176" i="17050"/>
  <c r="D176" i="17050"/>
  <c r="AE81" i="17057"/>
  <c r="AF66" i="17057"/>
  <c r="AA85" i="17059"/>
  <c r="AA113" i="17059"/>
  <c r="AA125" i="17059" s="1"/>
  <c r="AA136" i="17059" s="1"/>
  <c r="AG36" i="17057"/>
  <c r="AG95" i="17057"/>
  <c r="AG96" i="17057" s="1"/>
  <c r="AG59" i="17057"/>
  <c r="AG39" i="17057"/>
  <c r="AG60" i="17057" s="1"/>
  <c r="AH38" i="17057"/>
  <c r="AG34" i="17057"/>
  <c r="AG35" i="17057" s="1"/>
  <c r="A178" i="17049"/>
  <c r="AB131" i="17049"/>
  <c r="M178" i="17049" s="1"/>
  <c r="X40" i="17058"/>
  <c r="AB105" i="17057"/>
  <c r="X117" i="17056"/>
  <c r="D174" i="17056" s="1"/>
  <c r="X121" i="17056"/>
  <c r="X132" i="17056" s="1"/>
  <c r="X140" i="17056" s="1"/>
  <c r="B174" i="17056" s="1"/>
  <c r="Y109" i="17056"/>
  <c r="Z93" i="17059"/>
  <c r="AA41" i="17059"/>
  <c r="AG89" i="17051"/>
  <c r="AD83" i="17049"/>
  <c r="Z123" i="17058"/>
  <c r="Z134" i="17058" s="1"/>
  <c r="AD88" i="17057"/>
  <c r="AG44" i="17054"/>
  <c r="AG67" i="17054" s="1"/>
  <c r="AG69" i="17054" s="1"/>
  <c r="AD31" i="17055" s="1"/>
  <c r="AG48" i="17054"/>
  <c r="AG77" i="17054" s="1"/>
  <c r="AG50" i="17054"/>
  <c r="AG42" i="17054"/>
  <c r="AG62" i="17054" s="1"/>
  <c r="AG64" i="17054" s="1"/>
  <c r="AG46" i="17054"/>
  <c r="AG72" i="17054" s="1"/>
  <c r="AG74" i="17054" s="1"/>
  <c r="AF90" i="17051"/>
  <c r="AF87" i="2"/>
  <c r="AG61" i="2"/>
  <c r="AE179" i="17057"/>
  <c r="AE168" i="17057"/>
  <c r="AE170" i="17057" s="1"/>
  <c r="AE196" i="17057" s="1"/>
  <c r="Y92" i="17052"/>
  <c r="Y100" i="17052" s="1"/>
  <c r="F175" i="17052" s="1"/>
  <c r="Y48" i="17052"/>
  <c r="D176" i="17053"/>
  <c r="B176" i="17053"/>
  <c r="AG111" i="17030"/>
  <c r="AF123" i="17030"/>
  <c r="AF134" i="17030" s="1"/>
  <c r="AB131" i="17028"/>
  <c r="M178" i="17028" s="1"/>
  <c r="A178" i="17028"/>
  <c r="X117" i="17058"/>
  <c r="D174" i="17058" s="1"/>
  <c r="Z81" i="17059"/>
  <c r="Z89" i="17059" s="1"/>
  <c r="Z109" i="17059"/>
  <c r="AA109" i="17059" s="1"/>
  <c r="Z37" i="17059"/>
  <c r="C173" i="17058"/>
  <c r="E173" i="17058"/>
  <c r="AA89" i="17055"/>
  <c r="E174" i="17052"/>
  <c r="C174" i="17052"/>
  <c r="Y117" i="17055"/>
  <c r="D175" i="17055" s="1"/>
  <c r="Y123" i="17055"/>
  <c r="Y134" i="17055" s="1"/>
  <c r="Y140" i="17055" s="1"/>
  <c r="B175" i="17055" s="1"/>
  <c r="Z111" i="17055"/>
  <c r="AE52" i="17057"/>
  <c r="AE82" i="17057"/>
  <c r="AE84" i="17057" s="1"/>
  <c r="AE90" i="17057" s="1"/>
  <c r="AE194" i="17054"/>
  <c r="AE180" i="17054"/>
  <c r="AE182" i="17054" s="1"/>
  <c r="AE205" i="17054" s="1"/>
  <c r="AG112" i="17053"/>
  <c r="AF124" i="17053"/>
  <c r="AF135" i="17053" s="1"/>
  <c r="AB120" i="17050"/>
  <c r="AB108" i="17050"/>
  <c r="AF168" i="17054"/>
  <c r="AF170" i="17054" s="1"/>
  <c r="AF196" i="17054" s="1"/>
  <c r="AF179" i="17054"/>
  <c r="AD89" i="17050"/>
  <c r="F179" i="17030"/>
  <c r="B179" i="17030"/>
  <c r="D179" i="17030"/>
  <c r="AA40" i="17028"/>
  <c r="AE105" i="2"/>
  <c r="AE109" i="2" s="1"/>
  <c r="AE122" i="17057"/>
  <c r="AE125" i="17057"/>
  <c r="AE126" i="17057"/>
  <c r="AE123" i="17057"/>
  <c r="AE124" i="17057"/>
  <c r="AC33" i="17056"/>
  <c r="AD206" i="17051"/>
  <c r="AD207" i="17051" s="1"/>
  <c r="AA42" i="17053" s="1"/>
  <c r="AA94" i="17053" s="1"/>
  <c r="AD198" i="17051"/>
  <c r="AA42" i="17052" s="1"/>
  <c r="AA94" i="17052" s="1"/>
  <c r="AK110" i="17059"/>
  <c r="AJ122" i="17059"/>
  <c r="AJ133" i="17059" s="1"/>
  <c r="AE127" i="17054"/>
  <c r="AH103" i="17051"/>
  <c r="AH112" i="17051"/>
  <c r="AH121" i="17051" s="1"/>
  <c r="AH46" i="17051"/>
  <c r="AH72" i="17051" s="1"/>
  <c r="AH74" i="17051" s="1"/>
  <c r="AE33" i="17052" s="1"/>
  <c r="AH44" i="17051"/>
  <c r="AH67" i="17051" s="1"/>
  <c r="AH69" i="17051" s="1"/>
  <c r="AH48" i="17051"/>
  <c r="AH77" i="17051" s="1"/>
  <c r="AH50" i="17051"/>
  <c r="AH42" i="17051"/>
  <c r="AH62" i="17051" s="1"/>
  <c r="AH64" i="17051" s="1"/>
  <c r="AC87" i="17057"/>
  <c r="AD61" i="17057"/>
  <c r="AD127" i="17057"/>
  <c r="Z131" i="17059"/>
  <c r="M176" i="17059" s="1"/>
  <c r="A176" i="17059"/>
  <c r="AC81" i="17053"/>
  <c r="AC37" i="17053"/>
  <c r="AF166" i="17054"/>
  <c r="AF235" i="17054"/>
  <c r="AF154" i="17054"/>
  <c r="AF195" i="17054"/>
  <c r="AF220" i="17054"/>
  <c r="AF178" i="17054"/>
  <c r="AF204" i="17054"/>
  <c r="AC93" i="17028"/>
  <c r="AD41" i="17028"/>
  <c r="Y48" i="17053"/>
  <c r="Y92" i="17053"/>
  <c r="Y100" i="17053" s="1"/>
  <c r="F175" i="17053" s="1"/>
  <c r="AD33" i="17052"/>
  <c r="AF61" i="17051"/>
  <c r="AE87" i="17051"/>
  <c r="AC40" i="17050"/>
  <c r="AG104" i="17048"/>
  <c r="Z93" i="17058"/>
  <c r="AA41" i="17058"/>
  <c r="AC85" i="17053"/>
  <c r="AC113" i="17053"/>
  <c r="AC125" i="17053" s="1"/>
  <c r="AC136" i="17053" s="1"/>
  <c r="AF46" i="17057"/>
  <c r="AF72" i="17057" s="1"/>
  <c r="AF74" i="17057" s="1"/>
  <c r="AF42" i="17057"/>
  <c r="AF62" i="17057" s="1"/>
  <c r="AF64" i="17057" s="1"/>
  <c r="AF44" i="17057"/>
  <c r="AF67" i="17057" s="1"/>
  <c r="AF50" i="17057"/>
  <c r="AF48" i="17057"/>
  <c r="AF77" i="17057" s="1"/>
  <c r="AF79" i="17057" s="1"/>
  <c r="AC33" i="17059" s="1"/>
  <c r="AE90" i="17054"/>
  <c r="AC29" i="17056"/>
  <c r="AB29" i="17056"/>
  <c r="AC108" i="17049"/>
  <c r="AC120" i="17049"/>
  <c r="AE197" i="17051"/>
  <c r="AE203" i="17051"/>
  <c r="AE219" i="17051" s="1"/>
  <c r="AE234" i="17051" s="1"/>
  <c r="AD13" i="17053"/>
  <c r="AC14" i="17053"/>
  <c r="AC28" i="17053" s="1"/>
  <c r="AC39" i="17053" s="1"/>
  <c r="AC67" i="17053" s="1"/>
  <c r="AC80" i="17053" s="1"/>
  <c r="AC91" i="17053" s="1"/>
  <c r="AB37" i="17053"/>
  <c r="AB81" i="17053"/>
  <c r="AB89" i="17053" s="1"/>
  <c r="AB109" i="17053"/>
  <c r="AC109" i="17053" s="1"/>
  <c r="AI89" i="2"/>
  <c r="A177" i="17050"/>
  <c r="AA131" i="17050"/>
  <c r="M177" i="17050" s="1"/>
  <c r="AC13" i="17059"/>
  <c r="AB14" i="17059"/>
  <c r="AB28" i="17059" s="1"/>
  <c r="AB39" i="17059" s="1"/>
  <c r="AB67" i="17059" s="1"/>
  <c r="AB80" i="17059" s="1"/>
  <c r="AB91" i="17059" s="1"/>
  <c r="AG155" i="17054"/>
  <c r="AG68" i="17054"/>
  <c r="AG78" i="17054"/>
  <c r="AG167" i="17054"/>
  <c r="AG102" i="17054"/>
  <c r="AG73" i="17054"/>
  <c r="AG83" i="17054"/>
  <c r="AG63" i="17054"/>
  <c r="AF82" i="17054"/>
  <c r="AF84" i="17054" s="1"/>
  <c r="AC35" i="17055" s="1"/>
  <c r="AF52" i="17054"/>
  <c r="AB226" i="17054"/>
  <c r="Y43" i="17055" s="1"/>
  <c r="Y95" i="17055" s="1"/>
  <c r="Y43" i="17056"/>
  <c r="Y95" i="17056" s="1"/>
  <c r="AC221" i="17054"/>
  <c r="AC83" i="17052"/>
  <c r="AG52" i="17051"/>
  <c r="AG82" i="17051"/>
  <c r="AG84" i="17051" s="1"/>
  <c r="AD35" i="17052" s="1"/>
  <c r="AC35" i="17052"/>
  <c r="AC37" i="17052" s="1"/>
  <c r="AD87" i="17054"/>
  <c r="AE61" i="17054"/>
  <c r="AC93" i="17030"/>
  <c r="AD41" i="17030"/>
  <c r="AA85" i="17056"/>
  <c r="AA89" i="17056" s="1"/>
  <c r="AA113" i="17056"/>
  <c r="AA125" i="17056" s="1"/>
  <c r="AA136" i="17056" s="1"/>
  <c r="AH112" i="17059"/>
  <c r="AG124" i="17059"/>
  <c r="AG135" i="17059" s="1"/>
  <c r="AB92" i="17050"/>
  <c r="AD14" i="17028"/>
  <c r="AD28" i="17028" s="1"/>
  <c r="AD39" i="17028" s="1"/>
  <c r="AD67" i="17028" s="1"/>
  <c r="AD80" i="17028" s="1"/>
  <c r="AD91" i="17028" s="1"/>
  <c r="AD65" i="17028"/>
  <c r="AD27" i="17028"/>
  <c r="AD106" i="17028"/>
  <c r="AE13" i="17028"/>
  <c r="AD38" i="17028"/>
  <c r="AJ225" i="17048"/>
  <c r="AJ106" i="17048"/>
  <c r="AJ107" i="17048"/>
  <c r="AJ222" i="17048"/>
  <c r="AJ224" i="17048"/>
  <c r="AJ223" i="17048"/>
  <c r="AJ108" i="17048"/>
  <c r="AA85" i="17058"/>
  <c r="AB120" i="17053"/>
  <c r="AB108" i="17053"/>
  <c r="AJ111" i="17053"/>
  <c r="AI123" i="17053"/>
  <c r="AI134" i="17053" s="1"/>
  <c r="C175" i="17050"/>
  <c r="E175" i="17050"/>
  <c r="AG97" i="17054"/>
  <c r="AG225" i="17054"/>
  <c r="AG224" i="17054"/>
  <c r="AG223" i="17054"/>
  <c r="AG107" i="17054"/>
  <c r="AG222" i="17054"/>
  <c r="AG106" i="17054"/>
  <c r="AG108" i="17054"/>
  <c r="Z87" i="17058"/>
  <c r="Z89" i="17058" s="1"/>
  <c r="Z115" i="17058"/>
  <c r="Z127" i="17058" s="1"/>
  <c r="Z138" i="17058" s="1"/>
  <c r="G172" i="17058"/>
  <c r="Z40" i="17052"/>
  <c r="AD105" i="17051"/>
  <c r="AB40" i="17030"/>
  <c r="AF104" i="2"/>
  <c r="AC108" i="17052"/>
  <c r="AC120" i="17052"/>
  <c r="AM110" i="17056"/>
  <c r="AL122" i="17056"/>
  <c r="AL133" i="17056" s="1"/>
  <c r="Z125" i="17052"/>
  <c r="Z136" i="17052" s="1"/>
  <c r="AA113" i="17052"/>
  <c r="AA125" i="17052" s="1"/>
  <c r="AA136" i="17052" s="1"/>
  <c r="N180" i="17028"/>
  <c r="H78" i="17062"/>
  <c r="AG235" i="17051"/>
  <c r="AG204" i="17051"/>
  <c r="AG195" i="17051"/>
  <c r="AG220" i="17051"/>
  <c r="AG154" i="17051"/>
  <c r="AG166" i="17051"/>
  <c r="AG178" i="17051"/>
  <c r="A178" i="17052"/>
  <c r="AB131" i="17052"/>
  <c r="M178" i="17052" s="1"/>
  <c r="AB87" i="17055"/>
  <c r="AB85" i="17056"/>
  <c r="G175" i="17028"/>
  <c r="AJ78" i="17048"/>
  <c r="AJ63" i="17048"/>
  <c r="AJ83" i="17048"/>
  <c r="AJ68" i="17048"/>
  <c r="AJ73" i="17048"/>
  <c r="AA83" i="17058"/>
  <c r="AA111" i="17058"/>
  <c r="E175" i="17053"/>
  <c r="C175" i="17053"/>
  <c r="X40" i="17059"/>
  <c r="AA109" i="17057"/>
  <c r="AB104" i="17057"/>
  <c r="AF73" i="17057"/>
  <c r="AF102" i="17057"/>
  <c r="AF68" i="17057"/>
  <c r="AF155" i="17057"/>
  <c r="AF83" i="17057"/>
  <c r="AF63" i="17057"/>
  <c r="AF78" i="17057"/>
  <c r="AF167" i="17057"/>
  <c r="AF69" i="17057"/>
  <c r="AD14" i="17049"/>
  <c r="AD28" i="17049" s="1"/>
  <c r="AD39" i="17049" s="1"/>
  <c r="AD67" i="17049" s="1"/>
  <c r="AD80" i="17049" s="1"/>
  <c r="AD91" i="17049" s="1"/>
  <c r="AE13" i="17049"/>
  <c r="AD65" i="17049"/>
  <c r="AD27" i="17049"/>
  <c r="AD38" i="17049"/>
  <c r="AD106" i="17049"/>
  <c r="W92" i="17058"/>
  <c r="W100" i="17058" s="1"/>
  <c r="F173" i="17058" s="1"/>
  <c r="W48" i="17058"/>
  <c r="E173" i="17056"/>
  <c r="C173" i="17056"/>
  <c r="AG179" i="17051"/>
  <c r="AG168" i="17051"/>
  <c r="AG170" i="17051" s="1"/>
  <c r="AG196" i="17051" s="1"/>
  <c r="Y40" i="17056"/>
  <c r="AB109" i="17054"/>
  <c r="AC104" i="17054"/>
  <c r="Z37" i="17058"/>
  <c r="K171" i="17058"/>
  <c r="L171" i="17058" s="1"/>
  <c r="D177" i="17028"/>
  <c r="B177" i="17028"/>
  <c r="AG103" i="17054"/>
  <c r="AG112" i="17054"/>
  <c r="AG121" i="17054" s="1"/>
  <c r="AH95" i="17054"/>
  <c r="AH96" i="17054" s="1"/>
  <c r="AH59" i="17054"/>
  <c r="AH39" i="17054"/>
  <c r="AH60" i="17054" s="1"/>
  <c r="AH34" i="17054"/>
  <c r="AH35" i="17054" s="1"/>
  <c r="AI38" i="17054"/>
  <c r="AH36" i="17054"/>
  <c r="AD29" i="17053"/>
  <c r="AB125" i="17028"/>
  <c r="AB136" i="17028" s="1"/>
  <c r="AE89" i="17057"/>
  <c r="K172" i="17055"/>
  <c r="L172" i="17055" s="1"/>
  <c r="AA117" i="17049"/>
  <c r="D177" i="17049" s="1"/>
  <c r="AA123" i="17049"/>
  <c r="AA134" i="17049" s="1"/>
  <c r="AB111" i="17049"/>
  <c r="AB37" i="17052"/>
  <c r="AB83" i="17052"/>
  <c r="AI110" i="17050"/>
  <c r="AH122" i="17050"/>
  <c r="AH133" i="17050" s="1"/>
  <c r="AA117" i="17030"/>
  <c r="D177" i="17030" s="1"/>
  <c r="AA121" i="17030"/>
  <c r="AA132" i="17030" s="1"/>
  <c r="AA140" i="17030" s="1"/>
  <c r="B177" i="17030" s="1"/>
  <c r="AB109" i="17030"/>
  <c r="AD31" i="17052"/>
  <c r="AA37" i="17059"/>
  <c r="AA81" i="17059"/>
  <c r="AI89" i="17048"/>
  <c r="AD197" i="17054"/>
  <c r="AD203" i="17054"/>
  <c r="AD219" i="17054" s="1"/>
  <c r="AD234" i="17054" s="1"/>
  <c r="AB120" i="17058"/>
  <c r="AB108" i="17058"/>
  <c r="E174" i="17055"/>
  <c r="C174" i="17055"/>
  <c r="AA92" i="17030"/>
  <c r="AJ68" i="2"/>
  <c r="AJ63" i="2"/>
  <c r="AJ73" i="2"/>
  <c r="AJ83" i="2"/>
  <c r="AJ78" i="2"/>
  <c r="AJ225" i="2"/>
  <c r="AJ107" i="2"/>
  <c r="AJ222" i="2"/>
  <c r="AJ223" i="2"/>
  <c r="AJ224" i="2"/>
  <c r="AJ108" i="2"/>
  <c r="AJ106" i="2"/>
  <c r="E176" i="17028"/>
  <c r="C176" i="17028"/>
  <c r="AF89" i="17054"/>
  <c r="AC206" i="17054"/>
  <c r="AC207" i="17054" s="1"/>
  <c r="Z42" i="17056" s="1"/>
  <c r="Z94" i="17056" s="1"/>
  <c r="AC198" i="17054"/>
  <c r="Z42" i="17055" s="1"/>
  <c r="Z94" i="17055" s="1"/>
  <c r="Z92" i="17028"/>
  <c r="Z100" i="17028" s="1"/>
  <c r="F176" i="17028" s="1"/>
  <c r="Z48" i="17028"/>
  <c r="AE154" i="17057"/>
  <c r="AE195" i="17057"/>
  <c r="AE166" i="17057"/>
  <c r="AE220" i="17057"/>
  <c r="AE235" i="17057"/>
  <c r="AE178" i="17057"/>
  <c r="AE204" i="17057"/>
  <c r="AB93" i="17053"/>
  <c r="AC41" i="17053"/>
  <c r="AD194" i="17057"/>
  <c r="AD180" i="17057"/>
  <c r="AD182" i="17057" s="1"/>
  <c r="AD205" i="17057" s="1"/>
  <c r="C174" i="17059"/>
  <c r="E174" i="17059"/>
  <c r="AI95" i="17051"/>
  <c r="AI96" i="17051" s="1"/>
  <c r="AI39" i="17051"/>
  <c r="AI60" i="17051" s="1"/>
  <c r="AI59" i="17051"/>
  <c r="AI34" i="17051"/>
  <c r="AI35" i="17051" s="1"/>
  <c r="AJ38" i="17051"/>
  <c r="AI36" i="17051"/>
  <c r="AB85" i="17052"/>
  <c r="Y40" i="17055"/>
  <c r="AC105" i="17054"/>
  <c r="AC113" i="17028"/>
  <c r="AB37" i="17055"/>
  <c r="AB83" i="17055"/>
  <c r="G174" i="17053"/>
  <c r="K174" i="17053" s="1"/>
  <c r="L174" i="17053" s="1"/>
  <c r="AA35" i="17058"/>
  <c r="AA37" i="17058" s="1"/>
  <c r="AF126" i="17054"/>
  <c r="AF125" i="17054"/>
  <c r="AF123" i="17054"/>
  <c r="AF124" i="17054"/>
  <c r="AF122" i="17054"/>
  <c r="AK112" i="17056"/>
  <c r="AJ124" i="17056"/>
  <c r="AJ135" i="17056" s="1"/>
  <c r="AC108" i="17028"/>
  <c r="AC120" i="17028"/>
  <c r="L174" i="17028"/>
  <c r="AD33" i="17053"/>
  <c r="AB115" i="17052"/>
  <c r="AB127" i="17052" s="1"/>
  <c r="AB138" i="17052" s="1"/>
  <c r="AB85" i="17055"/>
  <c r="AK112" i="17058" l="1"/>
  <c r="AJ124" i="17058"/>
  <c r="AJ135" i="17058" s="1"/>
  <c r="AK109" i="17052"/>
  <c r="AJ121" i="17052"/>
  <c r="AJ132" i="17052" s="1"/>
  <c r="AJ115" i="17056"/>
  <c r="AI127" i="17056"/>
  <c r="AI138" i="17056" s="1"/>
  <c r="AI125" i="2"/>
  <c r="AK114" i="17059"/>
  <c r="AJ126" i="17059"/>
  <c r="AJ137" i="17059" s="1"/>
  <c r="AH116" i="17053"/>
  <c r="AG128" i="17053"/>
  <c r="AG139" i="17053" s="1"/>
  <c r="AL114" i="17052"/>
  <c r="AK126" i="17052"/>
  <c r="AK137" i="17052" s="1"/>
  <c r="AL110" i="17049"/>
  <c r="AK122" i="17049"/>
  <c r="AK133" i="17049" s="1"/>
  <c r="AJ115" i="17053"/>
  <c r="AI127" i="17053"/>
  <c r="AI138" i="17053" s="1"/>
  <c r="L172" i="17052"/>
  <c r="AI110" i="17058"/>
  <c r="AH122" i="17058"/>
  <c r="AH133" i="17058" s="1"/>
  <c r="AH109" i="17058"/>
  <c r="AG121" i="17058"/>
  <c r="AG132" i="17058" s="1"/>
  <c r="AN114" i="17028"/>
  <c r="AM126" i="17028"/>
  <c r="AM137" i="17028" s="1"/>
  <c r="AL109" i="17028"/>
  <c r="AK121" i="17028"/>
  <c r="AK132" i="17028" s="1"/>
  <c r="AB113" i="17055"/>
  <c r="AB125" i="17055" s="1"/>
  <c r="AB136" i="17055" s="1"/>
  <c r="AH127" i="2"/>
  <c r="AI123" i="17048"/>
  <c r="AH110" i="17055"/>
  <c r="AG122" i="17055"/>
  <c r="AG133" i="17055" s="1"/>
  <c r="AH115" i="17059"/>
  <c r="AG127" i="17059"/>
  <c r="AG138" i="17059" s="1"/>
  <c r="AK109" i="17049"/>
  <c r="AJ121" i="17049"/>
  <c r="AJ132" i="17049" s="1"/>
  <c r="AL116" i="17055"/>
  <c r="AK128" i="17055"/>
  <c r="AK139" i="17055" s="1"/>
  <c r="AH114" i="17058"/>
  <c r="AG126" i="17058"/>
  <c r="AG137" i="17058" s="1"/>
  <c r="L172" i="17056"/>
  <c r="AA140" i="17049"/>
  <c r="B177" i="17049" s="1"/>
  <c r="AG90" i="17048"/>
  <c r="AA48" i="17030"/>
  <c r="AA100" i="17030"/>
  <c r="F177" i="17030" s="1"/>
  <c r="AD37" i="17049"/>
  <c r="AC93" i="17050"/>
  <c r="AD41" i="17050"/>
  <c r="AI126" i="17048"/>
  <c r="AH235" i="17048"/>
  <c r="AH220" i="17048"/>
  <c r="AH195" i="17048"/>
  <c r="AH166" i="17048"/>
  <c r="AH204" i="17048"/>
  <c r="AH154" i="17048"/>
  <c r="AH178" i="17048"/>
  <c r="AI112" i="17048"/>
  <c r="AI121" i="17048" s="1"/>
  <c r="AI103" i="17048"/>
  <c r="AE206" i="17048"/>
  <c r="AE207" i="17048" s="1"/>
  <c r="AB42" i="17050" s="1"/>
  <c r="AE198" i="17048"/>
  <c r="AB42" i="17049" s="1"/>
  <c r="AB94" i="17049" s="1"/>
  <c r="AG180" i="17048"/>
  <c r="AG182" i="17048" s="1"/>
  <c r="AG205" i="17048" s="1"/>
  <c r="AG194" i="17048"/>
  <c r="AH69" i="17048"/>
  <c r="AE31" i="17049" s="1"/>
  <c r="AE83" i="17049" s="1"/>
  <c r="AI66" i="17048"/>
  <c r="AE33" i="17049"/>
  <c r="AE85" i="17049" s="1"/>
  <c r="AI61" i="17048"/>
  <c r="AI124" i="2"/>
  <c r="AI124" i="17048"/>
  <c r="AI76" i="2"/>
  <c r="AI102" i="17048"/>
  <c r="AI167" i="17048"/>
  <c r="AI155" i="17048"/>
  <c r="AB125" i="17050"/>
  <c r="AB136" i="17050" s="1"/>
  <c r="AB140" i="17050" s="1"/>
  <c r="AB117" i="17050"/>
  <c r="AC113" i="17050"/>
  <c r="AE29" i="17050"/>
  <c r="AH52" i="17048"/>
  <c r="AH82" i="17048"/>
  <c r="AH84" i="17048" s="1"/>
  <c r="AC115" i="17049"/>
  <c r="AC87" i="17049"/>
  <c r="AC113" i="17049"/>
  <c r="AC85" i="17049"/>
  <c r="AC37" i="17049"/>
  <c r="AF197" i="17048"/>
  <c r="AF203" i="17048"/>
  <c r="AF219" i="17048" s="1"/>
  <c r="AF234" i="17048" s="1"/>
  <c r="AA89" i="17059"/>
  <c r="AI126" i="2"/>
  <c r="AI122" i="17048"/>
  <c r="AD37" i="17028"/>
  <c r="AG88" i="2"/>
  <c r="AI44" i="17048"/>
  <c r="AI67" i="17048" s="1"/>
  <c r="AI69" i="17048" s="1"/>
  <c r="AI42" i="17048"/>
  <c r="AI62" i="17048" s="1"/>
  <c r="AI64" i="17048" s="1"/>
  <c r="AF29" i="17050" s="1"/>
  <c r="AF37" i="17050" s="1"/>
  <c r="AI50" i="17048"/>
  <c r="AI48" i="17048"/>
  <c r="AI77" i="17048" s="1"/>
  <c r="AI79" i="17048" s="1"/>
  <c r="AF33" i="17050" s="1"/>
  <c r="AI46" i="17048"/>
  <c r="AI72" i="17048" s="1"/>
  <c r="AI74" i="17048" s="1"/>
  <c r="AF33" i="17049" s="1"/>
  <c r="AF85" i="17049" s="1"/>
  <c r="AJ36" i="17048"/>
  <c r="AJ97" i="17048" s="1"/>
  <c r="AJ34" i="17048"/>
  <c r="AJ35" i="17048" s="1"/>
  <c r="AK38" i="17048"/>
  <c r="AJ59" i="17048"/>
  <c r="AJ39" i="17048"/>
  <c r="AJ60" i="17048" s="1"/>
  <c r="AJ95" i="17048"/>
  <c r="AJ96" i="17048" s="1"/>
  <c r="AA94" i="17050"/>
  <c r="AA100" i="17050" s="1"/>
  <c r="AA48" i="17050"/>
  <c r="AH168" i="17048"/>
  <c r="AH170" i="17048" s="1"/>
  <c r="AH196" i="17048" s="1"/>
  <c r="AH179" i="17048"/>
  <c r="AG88" i="17048"/>
  <c r="AG81" i="17048"/>
  <c r="AF87" i="17048"/>
  <c r="AI76" i="17048"/>
  <c r="AE83" i="17028"/>
  <c r="AJ39" i="2"/>
  <c r="AJ60" i="2" s="1"/>
  <c r="AJ36" i="2"/>
  <c r="AJ97" i="2" s="1"/>
  <c r="AJ126" i="2" s="1"/>
  <c r="AJ34" i="2"/>
  <c r="AJ35" i="2" s="1"/>
  <c r="AK38" i="2"/>
  <c r="AJ95" i="2"/>
  <c r="AJ96" i="2" s="1"/>
  <c r="AJ59" i="2"/>
  <c r="AG180" i="2"/>
  <c r="AG182" i="2" s="1"/>
  <c r="AG205" i="2" s="1"/>
  <c r="AG194" i="2"/>
  <c r="AI102" i="2"/>
  <c r="AI167" i="2"/>
  <c r="AI155" i="2"/>
  <c r="AI122" i="2"/>
  <c r="AH52" i="2"/>
  <c r="AH82" i="2"/>
  <c r="AH84" i="2" s="1"/>
  <c r="AE35" i="17028" s="1"/>
  <c r="AE87" i="17028" s="1"/>
  <c r="AI50" i="2"/>
  <c r="AI42" i="2"/>
  <c r="AI62" i="2" s="1"/>
  <c r="AI64" i="2" s="1"/>
  <c r="AF29" i="17030" s="1"/>
  <c r="AF81" i="17030" s="1"/>
  <c r="AI46" i="2"/>
  <c r="AI72" i="2" s="1"/>
  <c r="AI74" i="2" s="1"/>
  <c r="AF33" i="17028" s="1"/>
  <c r="AF85" i="17028" s="1"/>
  <c r="AI44" i="2"/>
  <c r="AI67" i="2" s="1"/>
  <c r="AI69" i="2" s="1"/>
  <c r="AI48" i="2"/>
  <c r="AI77" i="2" s="1"/>
  <c r="AI79" i="2" s="1"/>
  <c r="AF33" i="17030" s="1"/>
  <c r="AF85" i="17030" s="1"/>
  <c r="AB131" i="17056"/>
  <c r="M178" i="17056" s="1"/>
  <c r="A178" i="17056"/>
  <c r="AI71" i="2"/>
  <c r="AJ71" i="2" s="1"/>
  <c r="AF197" i="2"/>
  <c r="AF203" i="2"/>
  <c r="AF219" i="2" s="1"/>
  <c r="AF234" i="2" s="1"/>
  <c r="AC108" i="17056"/>
  <c r="AC120" i="17056"/>
  <c r="AG13" i="17055"/>
  <c r="AF38" i="17055"/>
  <c r="AF106" i="17055"/>
  <c r="AF65" i="17055"/>
  <c r="AF27" i="17055"/>
  <c r="AF14" i="17055"/>
  <c r="AF28" i="17055" s="1"/>
  <c r="AF39" i="17055" s="1"/>
  <c r="AF67" i="17055" s="1"/>
  <c r="AF80" i="17055" s="1"/>
  <c r="AF91" i="17055" s="1"/>
  <c r="AB87" i="17028"/>
  <c r="AB89" i="17028" s="1"/>
  <c r="AB115" i="17028"/>
  <c r="AB37" i="17028"/>
  <c r="AI123" i="2"/>
  <c r="B179" i="17055"/>
  <c r="D179" i="17055"/>
  <c r="F179" i="17055"/>
  <c r="AI103" i="2"/>
  <c r="AI112" i="2"/>
  <c r="AI121" i="2" s="1"/>
  <c r="AC111" i="17028"/>
  <c r="AC123" i="17028" s="1"/>
  <c r="AC134" i="17028" s="1"/>
  <c r="AB123" i="17028"/>
  <c r="AB134" i="17028" s="1"/>
  <c r="AE206" i="2"/>
  <c r="AE207" i="2" s="1"/>
  <c r="AB42" i="17030" s="1"/>
  <c r="AB94" i="17030" s="1"/>
  <c r="AE198" i="2"/>
  <c r="AB42" i="17028" s="1"/>
  <c r="AB94" i="17028" s="1"/>
  <c r="AC85" i="17030"/>
  <c r="AC89" i="17030" s="1"/>
  <c r="AC113" i="17030"/>
  <c r="AC37" i="17030"/>
  <c r="AH235" i="2"/>
  <c r="AH166" i="2"/>
  <c r="AH220" i="2"/>
  <c r="AH204" i="2"/>
  <c r="AH154" i="2"/>
  <c r="AH178" i="2"/>
  <c r="AH195" i="2"/>
  <c r="AI66" i="2"/>
  <c r="A180" i="17055"/>
  <c r="AD131" i="17055"/>
  <c r="M180" i="17055" s="1"/>
  <c r="AD29" i="17030"/>
  <c r="AG90" i="2"/>
  <c r="AH179" i="2"/>
  <c r="AH168" i="2"/>
  <c r="AH170" i="2" s="1"/>
  <c r="AH196" i="2" s="1"/>
  <c r="AE13" i="17056"/>
  <c r="AD14" i="17056"/>
  <c r="AD28" i="17056" s="1"/>
  <c r="AD39" i="17056" s="1"/>
  <c r="AD67" i="17056" s="1"/>
  <c r="AD80" i="17056" s="1"/>
  <c r="AD91" i="17056" s="1"/>
  <c r="AE108" i="17055"/>
  <c r="AE120" i="17055"/>
  <c r="AC87" i="17028"/>
  <c r="AC89" i="17028" s="1"/>
  <c r="AH81" i="2"/>
  <c r="AH71" i="17054"/>
  <c r="AD93" i="17049"/>
  <c r="AE41" i="17049"/>
  <c r="L175" i="17049"/>
  <c r="AI71" i="17051"/>
  <c r="AG90" i="17051"/>
  <c r="AA92" i="17049"/>
  <c r="AA100" i="17049" s="1"/>
  <c r="F177" i="17049" s="1"/>
  <c r="AA48" i="17049"/>
  <c r="AF105" i="17048"/>
  <c r="AB40" i="17049"/>
  <c r="AE109" i="17048"/>
  <c r="AB115" i="17055"/>
  <c r="AB127" i="17055" s="1"/>
  <c r="AB138" i="17055" s="1"/>
  <c r="AG66" i="17057"/>
  <c r="AB93" i="17055"/>
  <c r="AC41" i="17055"/>
  <c r="AI76" i="17051"/>
  <c r="AE88" i="17057"/>
  <c r="AC113" i="17055"/>
  <c r="AC125" i="17055" s="1"/>
  <c r="AC136" i="17055" s="1"/>
  <c r="G174" i="17055"/>
  <c r="K174" i="17055" s="1"/>
  <c r="G175" i="17053"/>
  <c r="K175" i="17053" s="1"/>
  <c r="L175" i="17053" s="1"/>
  <c r="AH76" i="17054"/>
  <c r="AH81" i="17051"/>
  <c r="AI66" i="17051"/>
  <c r="AG76" i="17057"/>
  <c r="L173" i="17052"/>
  <c r="AB93" i="17052"/>
  <c r="AC41" i="17052"/>
  <c r="AH66" i="17054"/>
  <c r="AH89" i="17051"/>
  <c r="AB93" i="17056"/>
  <c r="AC41" i="17056"/>
  <c r="G176" i="17049"/>
  <c r="K176" i="17049" s="1"/>
  <c r="AB35" i="17058"/>
  <c r="AB37" i="17058" s="1"/>
  <c r="G175" i="17050"/>
  <c r="K175" i="17050" s="1"/>
  <c r="L175" i="17050" s="1"/>
  <c r="E177" i="17049"/>
  <c r="C177" i="17049"/>
  <c r="AC29" i="17059"/>
  <c r="AE31" i="17052"/>
  <c r="AC85" i="17059"/>
  <c r="AC33" i="17058"/>
  <c r="AD87" i="17052"/>
  <c r="AL112" i="17056"/>
  <c r="AK124" i="17056"/>
  <c r="AK135" i="17056" s="1"/>
  <c r="AI59" i="17054"/>
  <c r="AJ38" i="17054"/>
  <c r="AI34" i="17054"/>
  <c r="AI35" i="17054" s="1"/>
  <c r="AI36" i="17054"/>
  <c r="AI39" i="17054"/>
  <c r="AI60" i="17054" s="1"/>
  <c r="AI95" i="17054"/>
  <c r="AI96" i="17054" s="1"/>
  <c r="E177" i="17028"/>
  <c r="C177" i="17028"/>
  <c r="AD120" i="17049"/>
  <c r="AD108" i="17049"/>
  <c r="AD83" i="17055"/>
  <c r="AA40" i="17052"/>
  <c r="AE105" i="17051"/>
  <c r="AD93" i="17030"/>
  <c r="AE41" i="17030"/>
  <c r="AC14" i="17059"/>
  <c r="AC28" i="17059" s="1"/>
  <c r="AC39" i="17059" s="1"/>
  <c r="AC67" i="17059" s="1"/>
  <c r="AC80" i="17059" s="1"/>
  <c r="AC91" i="17059" s="1"/>
  <c r="AD13" i="17059"/>
  <c r="A179" i="17049"/>
  <c r="AC131" i="17049"/>
  <c r="M179" i="17049" s="1"/>
  <c r="AA93" i="17058"/>
  <c r="AB41" i="17058"/>
  <c r="AD40" i="17050"/>
  <c r="AH104" i="17048"/>
  <c r="AL110" i="17059"/>
  <c r="AK122" i="17059"/>
  <c r="AK133" i="17059" s="1"/>
  <c r="AF194" i="17054"/>
  <c r="AF180" i="17054"/>
  <c r="AF182" i="17054" s="1"/>
  <c r="AF205" i="17054" s="1"/>
  <c r="Z117" i="17055"/>
  <c r="D176" i="17055" s="1"/>
  <c r="Z123" i="17055"/>
  <c r="Z134" i="17055" s="1"/>
  <c r="Z140" i="17055" s="1"/>
  <c r="B176" i="17055" s="1"/>
  <c r="AA111" i="17055"/>
  <c r="AH111" i="17030"/>
  <c r="AG123" i="17030"/>
  <c r="AG134" i="17030" s="1"/>
  <c r="AC115" i="17055"/>
  <c r="AC127" i="17055" s="1"/>
  <c r="AC138" i="17055" s="1"/>
  <c r="AC87" i="17055"/>
  <c r="AC89" i="17055" s="1"/>
  <c r="AH124" i="17051"/>
  <c r="AH122" i="17051"/>
  <c r="AH123" i="17051"/>
  <c r="AH125" i="17051"/>
  <c r="AH126" i="17051"/>
  <c r="C175" i="17052"/>
  <c r="E175" i="17052"/>
  <c r="AE85" i="17052"/>
  <c r="D177" i="17053"/>
  <c r="B177" i="17053"/>
  <c r="AK83" i="2"/>
  <c r="AK68" i="2"/>
  <c r="AK78" i="2"/>
  <c r="AK63" i="2"/>
  <c r="AK73" i="2"/>
  <c r="AF235" i="17057"/>
  <c r="AF154" i="17057"/>
  <c r="AF195" i="17057"/>
  <c r="AF220" i="17057"/>
  <c r="AF166" i="17057"/>
  <c r="AF178" i="17057"/>
  <c r="AF204" i="17057"/>
  <c r="AF127" i="17054"/>
  <c r="AC125" i="17028"/>
  <c r="AC136" i="17028" s="1"/>
  <c r="AD113" i="17028"/>
  <c r="AD37" i="17052"/>
  <c r="AD83" i="17052"/>
  <c r="AG180" i="17051"/>
  <c r="AG182" i="17051" s="1"/>
  <c r="AG205" i="17051" s="1"/>
  <c r="AG194" i="17051"/>
  <c r="AF89" i="17057"/>
  <c r="AC131" i="17052"/>
  <c r="M179" i="17052" s="1"/>
  <c r="A179" i="17052"/>
  <c r="AB92" i="17030"/>
  <c r="Z48" i="17052"/>
  <c r="Z92" i="17052"/>
  <c r="Z100" i="17052" s="1"/>
  <c r="F176" i="17052" s="1"/>
  <c r="AG179" i="17054"/>
  <c r="AG168" i="17054"/>
  <c r="AG170" i="17054" s="1"/>
  <c r="AG196" i="17054" s="1"/>
  <c r="F177" i="17050"/>
  <c r="B177" i="17050"/>
  <c r="D177" i="17050"/>
  <c r="AD87" i="17057"/>
  <c r="AE61" i="17057"/>
  <c r="AH166" i="17051"/>
  <c r="AH195" i="17051"/>
  <c r="AH178" i="17051"/>
  <c r="AH220" i="17051"/>
  <c r="AH204" i="17051"/>
  <c r="AH154" i="17051"/>
  <c r="AH235" i="17051"/>
  <c r="AE127" i="17057"/>
  <c r="AH112" i="17053"/>
  <c r="AG124" i="17053"/>
  <c r="AG135" i="17053" s="1"/>
  <c r="AE203" i="17054"/>
  <c r="AE219" i="17054" s="1"/>
  <c r="AE234" i="17054" s="1"/>
  <c r="AE197" i="17054"/>
  <c r="E175" i="17055"/>
  <c r="C175" i="17055"/>
  <c r="AA93" i="17059"/>
  <c r="AB41" i="17059"/>
  <c r="AG50" i="17057"/>
  <c r="AG48" i="17057"/>
  <c r="AG77" i="17057" s="1"/>
  <c r="AG79" i="17057" s="1"/>
  <c r="AG42" i="17057"/>
  <c r="AG62" i="17057" s="1"/>
  <c r="AG64" i="17057" s="1"/>
  <c r="AG46" i="17057"/>
  <c r="AG72" i="17057" s="1"/>
  <c r="AG74" i="17057" s="1"/>
  <c r="AG44" i="17057"/>
  <c r="AG67" i="17057" s="1"/>
  <c r="AG69" i="17057" s="1"/>
  <c r="AB226" i="17057"/>
  <c r="Y43" i="17058" s="1"/>
  <c r="Y95" i="17058" s="1"/>
  <c r="Y43" i="17059"/>
  <c r="Y95" i="17059" s="1"/>
  <c r="AC221" i="17057"/>
  <c r="AC108" i="17050"/>
  <c r="AC120" i="17050"/>
  <c r="AH13" i="17030"/>
  <c r="AG14" i="17030"/>
  <c r="AG28" i="17030" s="1"/>
  <c r="AG39" i="17030" s="1"/>
  <c r="AG67" i="17030" s="1"/>
  <c r="AG80" i="17030" s="1"/>
  <c r="AG91" i="17030" s="1"/>
  <c r="AF123" i="17057"/>
  <c r="AF122" i="17057"/>
  <c r="AF125" i="17057"/>
  <c r="AF124" i="17057"/>
  <c r="AF126" i="17057"/>
  <c r="AC37" i="17055"/>
  <c r="AA40" i="17053"/>
  <c r="AD109" i="17051"/>
  <c r="AE104" i="17051"/>
  <c r="G176" i="17030"/>
  <c r="K176" i="17030" s="1"/>
  <c r="L176" i="17030" s="1"/>
  <c r="AG127" i="17051"/>
  <c r="AG71" i="17057"/>
  <c r="AB113" i="17059"/>
  <c r="AB125" i="17059" s="1"/>
  <c r="AB136" i="17059" s="1"/>
  <c r="AF85" i="17050"/>
  <c r="AC131" i="17028"/>
  <c r="M179" i="17028" s="1"/>
  <c r="A179" i="17028"/>
  <c r="AA87" i="17058"/>
  <c r="AA89" i="17058" s="1"/>
  <c r="AA115" i="17058"/>
  <c r="AA127" i="17058" s="1"/>
  <c r="AA138" i="17058" s="1"/>
  <c r="Z40" i="17055"/>
  <c r="AD105" i="17054"/>
  <c r="AB113" i="17052"/>
  <c r="AI63" i="17051"/>
  <c r="AI102" i="17051"/>
  <c r="AI68" i="17051"/>
  <c r="AI83" i="17051"/>
  <c r="AI155" i="17051"/>
  <c r="AI167" i="17051"/>
  <c r="AI73" i="17051"/>
  <c r="AI78" i="17051"/>
  <c r="AD197" i="17057"/>
  <c r="AD203" i="17057"/>
  <c r="AD219" i="17057" s="1"/>
  <c r="AD234" i="17057" s="1"/>
  <c r="AE37" i="17030"/>
  <c r="AE81" i="17030"/>
  <c r="AE89" i="17030" s="1"/>
  <c r="G176" i="17028"/>
  <c r="AD206" i="17054"/>
  <c r="AD207" i="17054" s="1"/>
  <c r="AA42" i="17056" s="1"/>
  <c r="AA94" i="17056" s="1"/>
  <c r="AD198" i="17054"/>
  <c r="AA42" i="17055" s="1"/>
  <c r="AA94" i="17055" s="1"/>
  <c r="AA117" i="17059"/>
  <c r="AA121" i="17059"/>
  <c r="AA132" i="17059" s="1"/>
  <c r="AA140" i="17059" s="1"/>
  <c r="AB117" i="17030"/>
  <c r="D178" i="17030" s="1"/>
  <c r="AB121" i="17030"/>
  <c r="AB132" i="17030" s="1"/>
  <c r="AB140" i="17030" s="1"/>
  <c r="B178" i="17030" s="1"/>
  <c r="AC109" i="17030"/>
  <c r="AB89" i="17052"/>
  <c r="AD81" i="17053"/>
  <c r="AD109" i="17053"/>
  <c r="AD37" i="17053"/>
  <c r="AH103" i="17054"/>
  <c r="AH112" i="17054"/>
  <c r="AH121" i="17054" s="1"/>
  <c r="AG204" i="17054"/>
  <c r="AG178" i="17054"/>
  <c r="AG166" i="17054"/>
  <c r="AG154" i="17054"/>
  <c r="AG235" i="17054"/>
  <c r="AG195" i="17054"/>
  <c r="AG220" i="17054"/>
  <c r="AE29" i="17053"/>
  <c r="Y40" i="17059"/>
  <c r="AB109" i="17057"/>
  <c r="AC104" i="17057"/>
  <c r="N181" i="17028"/>
  <c r="H79" i="17062"/>
  <c r="AG122" i="17054"/>
  <c r="AG123" i="17054"/>
  <c r="AG126" i="17054"/>
  <c r="AG125" i="17054"/>
  <c r="AG124" i="17054"/>
  <c r="L173" i="17055"/>
  <c r="AG81" i="17054"/>
  <c r="AC87" i="17052"/>
  <c r="AC89" i="17052" s="1"/>
  <c r="AC115" i="17052"/>
  <c r="AC127" i="17052" s="1"/>
  <c r="AC138" i="17052" s="1"/>
  <c r="AG79" i="17054"/>
  <c r="AB117" i="17053"/>
  <c r="AB121" i="17053"/>
  <c r="AB132" i="17053" s="1"/>
  <c r="AB140" i="17053" s="1"/>
  <c r="AB81" i="17056"/>
  <c r="AB89" i="17056" s="1"/>
  <c r="AB37" i="17056"/>
  <c r="AF82" i="17057"/>
  <c r="AF84" i="17057" s="1"/>
  <c r="AF90" i="17057" s="1"/>
  <c r="AF52" i="17057"/>
  <c r="AC92" i="17050"/>
  <c r="AD85" i="17052"/>
  <c r="AC89" i="17053"/>
  <c r="AB40" i="17028"/>
  <c r="AF105" i="2"/>
  <c r="Z117" i="17059"/>
  <c r="D176" i="17059" s="1"/>
  <c r="Z121" i="17059"/>
  <c r="Z132" i="17059" s="1"/>
  <c r="Z140" i="17059" s="1"/>
  <c r="B176" i="17059" s="1"/>
  <c r="B178" i="17028"/>
  <c r="D178" i="17028"/>
  <c r="C176" i="17053"/>
  <c r="E176" i="17053"/>
  <c r="Y117" i="17056"/>
  <c r="D175" i="17056" s="1"/>
  <c r="Y121" i="17056"/>
  <c r="Y132" i="17056" s="1"/>
  <c r="Y140" i="17056" s="1"/>
  <c r="B175" i="17056" s="1"/>
  <c r="Z109" i="17056"/>
  <c r="X92" i="17058"/>
  <c r="X100" i="17058" s="1"/>
  <c r="F174" i="17058" s="1"/>
  <c r="X48" i="17058"/>
  <c r="AH39" i="17057"/>
  <c r="AH60" i="17057" s="1"/>
  <c r="AH36" i="17057"/>
  <c r="AH59" i="17057"/>
  <c r="AI38" i="17057"/>
  <c r="AH34" i="17057"/>
  <c r="AH35" i="17057" s="1"/>
  <c r="AH95" i="17057"/>
  <c r="AH96" i="17057" s="1"/>
  <c r="AG108" i="17057"/>
  <c r="AG106" i="17057"/>
  <c r="AG222" i="17057"/>
  <c r="AG107" i="17057"/>
  <c r="AG225" i="17057"/>
  <c r="AG223" i="17057"/>
  <c r="AG97" i="17057"/>
  <c r="AG224" i="17057"/>
  <c r="AF81" i="17057"/>
  <c r="E176" i="17050"/>
  <c r="C176" i="17050"/>
  <c r="AE13" i="17058"/>
  <c r="AD38" i="17058"/>
  <c r="AD106" i="17058"/>
  <c r="AD14" i="17058"/>
  <c r="AD28" i="17058" s="1"/>
  <c r="AD39" i="17058" s="1"/>
  <c r="AD67" i="17058" s="1"/>
  <c r="AD80" i="17058" s="1"/>
  <c r="AD91" i="17058" s="1"/>
  <c r="AD27" i="17058"/>
  <c r="AD65" i="17058"/>
  <c r="AF31" i="17049"/>
  <c r="AF120" i="17030"/>
  <c r="AF108" i="17030"/>
  <c r="AF197" i="17051"/>
  <c r="AF203" i="17051"/>
  <c r="AF219" i="17051" s="1"/>
  <c r="AF234" i="17051" s="1"/>
  <c r="AH79" i="17051"/>
  <c r="AK224" i="2"/>
  <c r="AK107" i="2"/>
  <c r="AK108" i="2"/>
  <c r="AK222" i="2"/>
  <c r="AK223" i="2"/>
  <c r="AK106" i="2"/>
  <c r="AK225" i="2"/>
  <c r="Y125" i="17058"/>
  <c r="Y136" i="17058" s="1"/>
  <c r="Y140" i="17058" s="1"/>
  <c r="B175" i="17058" s="1"/>
  <c r="Z113" i="17058"/>
  <c r="Y117" i="17058"/>
  <c r="D175" i="17058" s="1"/>
  <c r="AD29" i="17056"/>
  <c r="AB83" i="17058"/>
  <c r="AB111" i="17058"/>
  <c r="AD113" i="17053"/>
  <c r="AD125" i="17053" s="1"/>
  <c r="AD136" i="17053" s="1"/>
  <c r="AD85" i="17053"/>
  <c r="AK38" i="17051"/>
  <c r="AJ95" i="17051"/>
  <c r="AJ96" i="17051" s="1"/>
  <c r="AJ36" i="17051"/>
  <c r="AJ59" i="17051"/>
  <c r="AJ39" i="17051"/>
  <c r="AJ60" i="17051" s="1"/>
  <c r="AJ34" i="17051"/>
  <c r="AJ35" i="17051" s="1"/>
  <c r="AB117" i="17049"/>
  <c r="AB123" i="17049"/>
  <c r="AB134" i="17049" s="1"/>
  <c r="AB140" i="17049" s="1"/>
  <c r="B178" i="17049" s="1"/>
  <c r="AC111" i="17049"/>
  <c r="X92" i="17059"/>
  <c r="X100" i="17059" s="1"/>
  <c r="F174" i="17059" s="1"/>
  <c r="G174" i="17059" s="1"/>
  <c r="K174" i="17059" s="1"/>
  <c r="L174" i="17059" s="1"/>
  <c r="X48" i="17059"/>
  <c r="K175" i="17028"/>
  <c r="L175" i="17028" s="1"/>
  <c r="AC108" i="17053"/>
  <c r="AC120" i="17053"/>
  <c r="AC117" i="17053"/>
  <c r="AC121" i="17053"/>
  <c r="AC132" i="17053" s="1"/>
  <c r="AC140" i="17053" s="1"/>
  <c r="AH52" i="17051"/>
  <c r="AH82" i="17051"/>
  <c r="AH84" i="17051" s="1"/>
  <c r="AC85" i="17056"/>
  <c r="A178" i="17050"/>
  <c r="AB131" i="17050"/>
  <c r="M178" i="17050" s="1"/>
  <c r="AH61" i="2"/>
  <c r="AG87" i="2"/>
  <c r="AG52" i="17054"/>
  <c r="AG82" i="17054"/>
  <c r="AG84" i="17054" s="1"/>
  <c r="AD35" i="17055" s="1"/>
  <c r="AG83" i="17057"/>
  <c r="AG68" i="17057"/>
  <c r="AG73" i="17057"/>
  <c r="AG155" i="17057"/>
  <c r="AG102" i="17057"/>
  <c r="AG167" i="17057"/>
  <c r="AG63" i="17057"/>
  <c r="AG78" i="17057"/>
  <c r="AD14" i="17050"/>
  <c r="AD28" i="17050" s="1"/>
  <c r="AD39" i="17050" s="1"/>
  <c r="AD67" i="17050" s="1"/>
  <c r="AD80" i="17050" s="1"/>
  <c r="AD91" i="17050" s="1"/>
  <c r="AE13" i="17050"/>
  <c r="C174" i="17058"/>
  <c r="E174" i="17058"/>
  <c r="AA131" i="17059"/>
  <c r="M177" i="17059" s="1"/>
  <c r="A177" i="17059"/>
  <c r="AA43" i="17053"/>
  <c r="AA95" i="17053" s="1"/>
  <c r="AD226" i="17051"/>
  <c r="AA43" i="17052" s="1"/>
  <c r="AA95" i="17052" s="1"/>
  <c r="AE221" i="17051"/>
  <c r="AC206" i="17057"/>
  <c r="AC207" i="17057" s="1"/>
  <c r="Z42" i="17059" s="1"/>
  <c r="Z94" i="17059" s="1"/>
  <c r="AC198" i="17057"/>
  <c r="Z42" i="17058" s="1"/>
  <c r="Z94" i="17058" s="1"/>
  <c r="AF226" i="2"/>
  <c r="AC43" i="17028" s="1"/>
  <c r="AC95" i="17028" s="1"/>
  <c r="AC43" i="17030"/>
  <c r="AC95" i="17030" s="1"/>
  <c r="AG221" i="2"/>
  <c r="AD43" i="17050"/>
  <c r="AD95" i="17050" s="1"/>
  <c r="AG226" i="17048"/>
  <c r="AD43" i="17049" s="1"/>
  <c r="AD95" i="17049" s="1"/>
  <c r="AH221" i="17048"/>
  <c r="AE131" i="17030"/>
  <c r="M181" i="17030" s="1"/>
  <c r="A181" i="17030"/>
  <c r="AI48" i="17051"/>
  <c r="AI77" i="17051" s="1"/>
  <c r="AI50" i="17051"/>
  <c r="AI44" i="17051"/>
  <c r="AI67" i="17051" s="1"/>
  <c r="AI42" i="17051"/>
  <c r="AI62" i="17051" s="1"/>
  <c r="AI46" i="17051"/>
  <c r="AI72" i="17051" s="1"/>
  <c r="AJ123" i="2"/>
  <c r="AH46" i="17054"/>
  <c r="AH72" i="17054" s="1"/>
  <c r="AH74" i="17054" s="1"/>
  <c r="AH42" i="17054"/>
  <c r="AH62" i="17054" s="1"/>
  <c r="AH44" i="17054"/>
  <c r="AH67" i="17054" s="1"/>
  <c r="AH69" i="17054" s="1"/>
  <c r="AE31" i="17055" s="1"/>
  <c r="AH48" i="17054"/>
  <c r="AH77" i="17054" s="1"/>
  <c r="AH79" i="17054" s="1"/>
  <c r="AH50" i="17054"/>
  <c r="Z40" i="17056"/>
  <c r="AC109" i="17054"/>
  <c r="AD104" i="17054"/>
  <c r="AJ89" i="17048"/>
  <c r="AB113" i="17056"/>
  <c r="AB125" i="17056" s="1"/>
  <c r="AB136" i="17056" s="1"/>
  <c r="AD33" i="17055"/>
  <c r="AE13" i="17053"/>
  <c r="AD14" i="17053"/>
  <c r="AD28" i="17053" s="1"/>
  <c r="AD39" i="17053" s="1"/>
  <c r="AD67" i="17053" s="1"/>
  <c r="AD80" i="17053" s="1"/>
  <c r="AD91" i="17053" s="1"/>
  <c r="AF87" i="17051"/>
  <c r="AG61" i="17051"/>
  <c r="AD93" i="17028"/>
  <c r="AE41" i="17028"/>
  <c r="E179" i="17030"/>
  <c r="C179" i="17030"/>
  <c r="Y40" i="17058"/>
  <c r="AC105" i="17057"/>
  <c r="C175" i="17059"/>
  <c r="E175" i="17059"/>
  <c r="AB89" i="17055"/>
  <c r="Y48" i="17055"/>
  <c r="Y92" i="17055"/>
  <c r="Y100" i="17055" s="1"/>
  <c r="F175" i="17055" s="1"/>
  <c r="AI106" i="17051"/>
  <c r="AI224" i="17051"/>
  <c r="AI223" i="17051"/>
  <c r="AI222" i="17051"/>
  <c r="AI97" i="17051"/>
  <c r="AI107" i="17051"/>
  <c r="AI225" i="17051"/>
  <c r="AI108" i="17051"/>
  <c r="AI112" i="17051"/>
  <c r="AI121" i="17051" s="1"/>
  <c r="AI103" i="17051"/>
  <c r="AC93" i="17053"/>
  <c r="AD41" i="17053"/>
  <c r="AJ89" i="2"/>
  <c r="AB131" i="17058"/>
  <c r="M178" i="17058" s="1"/>
  <c r="A178" i="17058"/>
  <c r="C177" i="17030"/>
  <c r="E177" i="17030"/>
  <c r="AJ110" i="17050"/>
  <c r="AI122" i="17050"/>
  <c r="AI133" i="17050" s="1"/>
  <c r="AH97" i="17054"/>
  <c r="AH107" i="17054"/>
  <c r="AH223" i="17054"/>
  <c r="AH225" i="17054"/>
  <c r="AH108" i="17054"/>
  <c r="AH106" i="17054"/>
  <c r="AH224" i="17054"/>
  <c r="AH222" i="17054"/>
  <c r="AH167" i="17054"/>
  <c r="AH102" i="17054"/>
  <c r="AH68" i="17054"/>
  <c r="AH73" i="17054"/>
  <c r="AH155" i="17054"/>
  <c r="AH78" i="17054"/>
  <c r="AH63" i="17054"/>
  <c r="AH83" i="17054"/>
  <c r="Y92" i="17056"/>
  <c r="Y100" i="17056" s="1"/>
  <c r="F175" i="17056" s="1"/>
  <c r="Y48" i="17056"/>
  <c r="G173" i="17056"/>
  <c r="AE106" i="17049"/>
  <c r="AE65" i="17049"/>
  <c r="AE27" i="17049"/>
  <c r="AF13" i="17049"/>
  <c r="AE38" i="17049"/>
  <c r="AE14" i="17049"/>
  <c r="AE28" i="17049" s="1"/>
  <c r="AE39" i="17049" s="1"/>
  <c r="AE67" i="17049" s="1"/>
  <c r="AE80" i="17049" s="1"/>
  <c r="AE91" i="17049" s="1"/>
  <c r="AF168" i="17057"/>
  <c r="AF170" i="17057" s="1"/>
  <c r="AF196" i="17057" s="1"/>
  <c r="AF179" i="17057"/>
  <c r="AA123" i="17058"/>
  <c r="AA134" i="17058" s="1"/>
  <c r="AN110" i="17056"/>
  <c r="AM122" i="17056"/>
  <c r="AM133" i="17056" s="1"/>
  <c r="AC40" i="17030"/>
  <c r="AG104" i="2"/>
  <c r="K172" i="17058"/>
  <c r="L172" i="17058" s="1"/>
  <c r="AK111" i="17053"/>
  <c r="AJ123" i="17053"/>
  <c r="AJ134" i="17053" s="1"/>
  <c r="AB131" i="17053"/>
  <c r="M178" i="17053" s="1"/>
  <c r="A178" i="17053"/>
  <c r="AF13" i="17028"/>
  <c r="AE65" i="17028"/>
  <c r="AE14" i="17028"/>
  <c r="AE28" i="17028" s="1"/>
  <c r="AE39" i="17028" s="1"/>
  <c r="AE67" i="17028" s="1"/>
  <c r="AE80" i="17028" s="1"/>
  <c r="AE91" i="17028" s="1"/>
  <c r="AE106" i="17028"/>
  <c r="AE38" i="17028"/>
  <c r="AE27" i="17028"/>
  <c r="AD108" i="17028"/>
  <c r="AD120" i="17028"/>
  <c r="AI112" i="17059"/>
  <c r="AH124" i="17059"/>
  <c r="AH135" i="17059" s="1"/>
  <c r="AF61" i="17054"/>
  <c r="AE87" i="17054"/>
  <c r="AC226" i="17054"/>
  <c r="Z43" i="17055" s="1"/>
  <c r="Z95" i="17055" s="1"/>
  <c r="Z43" i="17056"/>
  <c r="Z95" i="17056" s="1"/>
  <c r="AD221" i="17054"/>
  <c r="AF88" i="17054"/>
  <c r="AG89" i="17054"/>
  <c r="AB120" i="17059"/>
  <c r="AB108" i="17059"/>
  <c r="AE206" i="17051"/>
  <c r="AE207" i="17051" s="1"/>
  <c r="AB42" i="17053" s="1"/>
  <c r="AB94" i="17053" s="1"/>
  <c r="AE198" i="17051"/>
  <c r="AB42" i="17052" s="1"/>
  <c r="AB94" i="17052" s="1"/>
  <c r="AC81" i="17056"/>
  <c r="AC37" i="17056"/>
  <c r="AA48" i="17028"/>
  <c r="AA92" i="17028"/>
  <c r="AA100" i="17028" s="1"/>
  <c r="F177" i="17028" s="1"/>
  <c r="AG88" i="17051"/>
  <c r="G174" i="17052"/>
  <c r="G173" i="17058"/>
  <c r="AE180" i="17057"/>
  <c r="AE182" i="17057" s="1"/>
  <c r="AE205" i="17057" s="1"/>
  <c r="AE194" i="17057"/>
  <c r="AD89" i="17049"/>
  <c r="C174" i="17056"/>
  <c r="E174" i="17056"/>
  <c r="D178" i="17049"/>
  <c r="F178" i="17049"/>
  <c r="AG112" i="17057"/>
  <c r="AG121" i="17057" s="1"/>
  <c r="AG103" i="17057"/>
  <c r="AK107" i="17048"/>
  <c r="AK222" i="17048"/>
  <c r="AK106" i="17048"/>
  <c r="AK108" i="17048"/>
  <c r="AK223" i="17048"/>
  <c r="AK225" i="17048"/>
  <c r="AK224" i="17048"/>
  <c r="AK63" i="17048"/>
  <c r="AK78" i="17048"/>
  <c r="AK73" i="17048"/>
  <c r="AK83" i="17048"/>
  <c r="AK68" i="17048"/>
  <c r="D180" i="17030"/>
  <c r="F180" i="17030"/>
  <c r="B180" i="17030"/>
  <c r="AC108" i="17058"/>
  <c r="AC120" i="17058"/>
  <c r="Z117" i="17052"/>
  <c r="D176" i="17052" s="1"/>
  <c r="Z123" i="17052"/>
  <c r="Z134" i="17052" s="1"/>
  <c r="Z140" i="17052" s="1"/>
  <c r="B176" i="17052" s="1"/>
  <c r="AA111" i="17052"/>
  <c r="AM112" i="17050"/>
  <c r="AL124" i="17050"/>
  <c r="AL135" i="17050" s="1"/>
  <c r="Z48" i="17053"/>
  <c r="Z92" i="17053"/>
  <c r="Z100" i="17053" s="1"/>
  <c r="F176" i="17053" s="1"/>
  <c r="AH179" i="17051"/>
  <c r="AH168" i="17051"/>
  <c r="AH170" i="17051" s="1"/>
  <c r="AH196" i="17051" s="1"/>
  <c r="AD108" i="17052"/>
  <c r="AD120" i="17052"/>
  <c r="AE38" i="17052"/>
  <c r="AE27" i="17052"/>
  <c r="AF13" i="17052"/>
  <c r="AE65" i="17052"/>
  <c r="AE106" i="17052"/>
  <c r="AE14" i="17052"/>
  <c r="AE28" i="17052" s="1"/>
  <c r="AE39" i="17052" s="1"/>
  <c r="AE67" i="17052" s="1"/>
  <c r="AE80" i="17052" s="1"/>
  <c r="AE91" i="17052" s="1"/>
  <c r="AK111" i="17059"/>
  <c r="AJ123" i="17059"/>
  <c r="AJ134" i="17059" s="1"/>
  <c r="AF90" i="17054"/>
  <c r="AB37" i="17059"/>
  <c r="AB81" i="17059"/>
  <c r="AB89" i="17059" s="1"/>
  <c r="AB109" i="17059"/>
  <c r="AC31" i="17058"/>
  <c r="AJ76" i="2" l="1"/>
  <c r="AI115" i="17059"/>
  <c r="AH127" i="17059"/>
  <c r="AH138" i="17059" s="1"/>
  <c r="AM114" i="17052"/>
  <c r="AL126" i="17052"/>
  <c r="AL137" i="17052" s="1"/>
  <c r="AL114" i="17059"/>
  <c r="AK126" i="17059"/>
  <c r="AK137" i="17059" s="1"/>
  <c r="AJ124" i="17048"/>
  <c r="AI127" i="17048"/>
  <c r="AO114" i="17028"/>
  <c r="AN126" i="17028"/>
  <c r="AN137" i="17028" s="1"/>
  <c r="AJ110" i="17058"/>
  <c r="AI122" i="17058"/>
  <c r="AI133" i="17058" s="1"/>
  <c r="AL109" i="17052"/>
  <c r="AK121" i="17052"/>
  <c r="AK132" i="17052" s="1"/>
  <c r="AJ125" i="2"/>
  <c r="AI114" i="17058"/>
  <c r="AH126" i="17058"/>
  <c r="AH137" i="17058" s="1"/>
  <c r="AL109" i="17049"/>
  <c r="AK121" i="17049"/>
  <c r="AK132" i="17049" s="1"/>
  <c r="AI110" i="17055"/>
  <c r="AH122" i="17055"/>
  <c r="AH133" i="17055" s="1"/>
  <c r="AM110" i="17049"/>
  <c r="AL122" i="17049"/>
  <c r="AL133" i="17049" s="1"/>
  <c r="AI116" i="17053"/>
  <c r="AH128" i="17053"/>
  <c r="AH139" i="17053" s="1"/>
  <c r="AM116" i="17055"/>
  <c r="AL128" i="17055"/>
  <c r="AL139" i="17055" s="1"/>
  <c r="AK115" i="17053"/>
  <c r="AJ127" i="17053"/>
  <c r="AJ138" i="17053" s="1"/>
  <c r="AJ61" i="17048"/>
  <c r="AK61" i="17048" s="1"/>
  <c r="AM109" i="17028"/>
  <c r="AL121" i="17028"/>
  <c r="AL132" i="17028" s="1"/>
  <c r="AI109" i="17058"/>
  <c r="AH121" i="17058"/>
  <c r="AH132" i="17058" s="1"/>
  <c r="AK115" i="17056"/>
  <c r="AJ127" i="17056"/>
  <c r="AJ138" i="17056" s="1"/>
  <c r="AL112" i="17058"/>
  <c r="AK124" i="17058"/>
  <c r="AK135" i="17058" s="1"/>
  <c r="AE89" i="17028"/>
  <c r="AB100" i="17030"/>
  <c r="F178" i="17030" s="1"/>
  <c r="AC35" i="17058"/>
  <c r="AC87" i="17058" s="1"/>
  <c r="AJ123" i="17048"/>
  <c r="AD93" i="17050"/>
  <c r="AE41" i="17050"/>
  <c r="AJ126" i="17048"/>
  <c r="AK39" i="17048"/>
  <c r="AK60" i="17048" s="1"/>
  <c r="AK34" i="17048"/>
  <c r="AK35" i="17048" s="1"/>
  <c r="AK95" i="17048"/>
  <c r="AK96" i="17048" s="1"/>
  <c r="AL38" i="17048"/>
  <c r="AK59" i="17048"/>
  <c r="AK36" i="17048"/>
  <c r="AK97" i="17048" s="1"/>
  <c r="AK123" i="17048" s="1"/>
  <c r="AH90" i="17048"/>
  <c r="AE35" i="17049"/>
  <c r="AF37" i="17030"/>
  <c r="AJ76" i="17048"/>
  <c r="AH194" i="17048"/>
  <c r="AH180" i="17048"/>
  <c r="AH182" i="17048" s="1"/>
  <c r="AH205" i="17048" s="1"/>
  <c r="AJ46" i="17048"/>
  <c r="AJ72" i="17048" s="1"/>
  <c r="AJ74" i="17048" s="1"/>
  <c r="AG33" i="17049" s="1"/>
  <c r="AG85" i="17049" s="1"/>
  <c r="AJ44" i="17048"/>
  <c r="AJ67" i="17048" s="1"/>
  <c r="AJ69" i="17048" s="1"/>
  <c r="AG31" i="17049" s="1"/>
  <c r="AG83" i="17049" s="1"/>
  <c r="AJ42" i="17048"/>
  <c r="AJ62" i="17048" s="1"/>
  <c r="AJ64" i="17048" s="1"/>
  <c r="AG29" i="17050" s="1"/>
  <c r="AG81" i="17050" s="1"/>
  <c r="AJ48" i="17048"/>
  <c r="AJ77" i="17048" s="1"/>
  <c r="AJ79" i="17048" s="1"/>
  <c r="AG33" i="17050" s="1"/>
  <c r="AJ50" i="17048"/>
  <c r="AI52" i="17048"/>
  <c r="AI82" i="17048"/>
  <c r="AI84" i="17048" s="1"/>
  <c r="AI90" i="17048" s="1"/>
  <c r="AC125" i="17049"/>
  <c r="AC136" i="17049" s="1"/>
  <c r="AD113" i="17049"/>
  <c r="AG203" i="17048"/>
  <c r="AG219" i="17048" s="1"/>
  <c r="AG234" i="17048" s="1"/>
  <c r="AG197" i="17048"/>
  <c r="AI154" i="17048"/>
  <c r="AI235" i="17048"/>
  <c r="AI204" i="17048"/>
  <c r="AI220" i="17048"/>
  <c r="AI166" i="17048"/>
  <c r="AI178" i="17048"/>
  <c r="AI195" i="17048"/>
  <c r="AJ122" i="17048"/>
  <c r="AJ125" i="17048"/>
  <c r="AJ122" i="2"/>
  <c r="AF81" i="17050"/>
  <c r="AF89" i="17050" s="1"/>
  <c r="AF89" i="17030"/>
  <c r="AJ103" i="17048"/>
  <c r="AJ112" i="17048"/>
  <c r="AJ121" i="17048" s="1"/>
  <c r="AF198" i="17048"/>
  <c r="AC42" i="17049" s="1"/>
  <c r="AC94" i="17049" s="1"/>
  <c r="AF206" i="17048"/>
  <c r="AF207" i="17048" s="1"/>
  <c r="AC42" i="17050" s="1"/>
  <c r="AC89" i="17049"/>
  <c r="AE37" i="17050"/>
  <c r="AE109" i="17050"/>
  <c r="AE121" i="17050" s="1"/>
  <c r="AE132" i="17050" s="1"/>
  <c r="AE81" i="17050"/>
  <c r="AE89" i="17050" s="1"/>
  <c r="AH88" i="17048"/>
  <c r="AJ71" i="17048"/>
  <c r="AB94" i="17050"/>
  <c r="AB100" i="17050" s="1"/>
  <c r="AB48" i="17050"/>
  <c r="AJ124" i="2"/>
  <c r="AI127" i="2"/>
  <c r="AH81" i="17048"/>
  <c r="AG87" i="17048"/>
  <c r="AJ102" i="17048"/>
  <c r="AJ155" i="17048"/>
  <c r="AJ167" i="17048"/>
  <c r="AC127" i="17049"/>
  <c r="AC138" i="17049" s="1"/>
  <c r="AD115" i="17049"/>
  <c r="AD127" i="17049" s="1"/>
  <c r="AD138" i="17049" s="1"/>
  <c r="AC125" i="17050"/>
  <c r="AC136" i="17050" s="1"/>
  <c r="AC140" i="17050" s="1"/>
  <c r="AD113" i="17050"/>
  <c r="AC117" i="17050"/>
  <c r="AI179" i="17048"/>
  <c r="AI168" i="17048"/>
  <c r="AI170" i="17048" s="1"/>
  <c r="AI196" i="17048" s="1"/>
  <c r="AJ66" i="17048"/>
  <c r="AD81" i="17030"/>
  <c r="AD89" i="17030" s="1"/>
  <c r="AD37" i="17030"/>
  <c r="AC125" i="17030"/>
  <c r="AC136" i="17030" s="1"/>
  <c r="AD113" i="17030"/>
  <c r="C179" i="17055"/>
  <c r="E179" i="17055"/>
  <c r="AC131" i="17056"/>
  <c r="M179" i="17056" s="1"/>
  <c r="A179" i="17056"/>
  <c r="AK34" i="2"/>
  <c r="AK35" i="2" s="1"/>
  <c r="AK39" i="2"/>
  <c r="AK60" i="2" s="1"/>
  <c r="AK59" i="2"/>
  <c r="AK36" i="2"/>
  <c r="AK97" i="2" s="1"/>
  <c r="AL38" i="2"/>
  <c r="AK95" i="2"/>
  <c r="AK96" i="2" s="1"/>
  <c r="AK123" i="2" s="1"/>
  <c r="D180" i="17055"/>
  <c r="F180" i="17055"/>
  <c r="B180" i="17055"/>
  <c r="AI220" i="2"/>
  <c r="AI195" i="2"/>
  <c r="AI166" i="2"/>
  <c r="AI235" i="2"/>
  <c r="AI204" i="2"/>
  <c r="AI178" i="2"/>
  <c r="AI154" i="2"/>
  <c r="AJ50" i="2"/>
  <c r="AJ42" i="2"/>
  <c r="AJ62" i="2" s="1"/>
  <c r="AJ46" i="2"/>
  <c r="AJ72" i="2" s="1"/>
  <c r="AJ44" i="2"/>
  <c r="AJ67" i="2" s="1"/>
  <c r="AJ69" i="2" s="1"/>
  <c r="AG31" i="17028" s="1"/>
  <c r="AJ48" i="2"/>
  <c r="AJ77" i="2" s="1"/>
  <c r="AK76" i="2" s="1"/>
  <c r="AI81" i="2"/>
  <c r="AH180" i="2"/>
  <c r="AH182" i="2" s="1"/>
  <c r="AH205" i="2" s="1"/>
  <c r="AH194" i="2"/>
  <c r="AF31" i="17028"/>
  <c r="AF108" i="17055"/>
  <c r="AF120" i="17055"/>
  <c r="AH88" i="2"/>
  <c r="AJ155" i="2"/>
  <c r="AJ102" i="2"/>
  <c r="AJ167" i="2"/>
  <c r="AE37" i="17028"/>
  <c r="AE14" i="17056"/>
  <c r="AE28" i="17056" s="1"/>
  <c r="AE39" i="17056" s="1"/>
  <c r="AE67" i="17056" s="1"/>
  <c r="AE80" i="17056" s="1"/>
  <c r="AE91" i="17056" s="1"/>
  <c r="AF13" i="17056"/>
  <c r="AB127" i="17028"/>
  <c r="AB138" i="17028" s="1"/>
  <c r="AB140" i="17028" s="1"/>
  <c r="AB117" i="17028"/>
  <c r="AB48" i="17030"/>
  <c r="A181" i="17055"/>
  <c r="AE131" i="17055"/>
  <c r="M181" i="17055" s="1"/>
  <c r="AI168" i="2"/>
  <c r="AI170" i="2" s="1"/>
  <c r="AI196" i="2" s="1"/>
  <c r="AI179" i="2"/>
  <c r="AH90" i="2"/>
  <c r="AC115" i="17028"/>
  <c r="AD120" i="17056"/>
  <c r="AD108" i="17056"/>
  <c r="AJ66" i="2"/>
  <c r="AK66" i="2" s="1"/>
  <c r="AD111" i="17028"/>
  <c r="AG14" i="17055"/>
  <c r="AG28" i="17055" s="1"/>
  <c r="AG39" i="17055" s="1"/>
  <c r="AG67" i="17055" s="1"/>
  <c r="AG80" i="17055" s="1"/>
  <c r="AG91" i="17055" s="1"/>
  <c r="AH13" i="17055"/>
  <c r="AG65" i="17055"/>
  <c r="AG38" i="17055"/>
  <c r="AG106" i="17055"/>
  <c r="AG27" i="17055"/>
  <c r="AF206" i="2"/>
  <c r="AF207" i="2" s="1"/>
  <c r="AC42" i="17030" s="1"/>
  <c r="AC94" i="17030" s="1"/>
  <c r="AF198" i="2"/>
  <c r="AC42" i="17028" s="1"/>
  <c r="AC94" i="17028" s="1"/>
  <c r="AI82" i="2"/>
  <c r="AI84" i="2" s="1"/>
  <c r="AI90" i="2" s="1"/>
  <c r="AI52" i="2"/>
  <c r="AG197" i="2"/>
  <c r="AG203" i="2"/>
  <c r="AG219" i="2" s="1"/>
  <c r="AG234" i="2" s="1"/>
  <c r="AJ103" i="2"/>
  <c r="AJ112" i="2"/>
  <c r="AJ121" i="2" s="1"/>
  <c r="L176" i="17049"/>
  <c r="AE93" i="17049"/>
  <c r="AF41" i="17049"/>
  <c r="L174" i="17055"/>
  <c r="AB92" i="17049"/>
  <c r="AB100" i="17049" s="1"/>
  <c r="AB48" i="17049"/>
  <c r="AC40" i="17049"/>
  <c r="AG105" i="17048"/>
  <c r="AF109" i="17048"/>
  <c r="AG88" i="17054"/>
  <c r="AG81" i="17057"/>
  <c r="AF88" i="17057"/>
  <c r="AH88" i="17051"/>
  <c r="AI71" i="17054"/>
  <c r="G177" i="17030"/>
  <c r="K177" i="17030" s="1"/>
  <c r="L177" i="17030" s="1"/>
  <c r="AC93" i="17055"/>
  <c r="AD41" i="17055"/>
  <c r="AI66" i="17054"/>
  <c r="AI76" i="17054"/>
  <c r="AB115" i="17058"/>
  <c r="AB127" i="17058" s="1"/>
  <c r="AB138" i="17058" s="1"/>
  <c r="AJ66" i="17051"/>
  <c r="G176" i="17050"/>
  <c r="K176" i="17050" s="1"/>
  <c r="L176" i="17050" s="1"/>
  <c r="G177" i="17028"/>
  <c r="K177" i="17028" s="1"/>
  <c r="AD37" i="17055"/>
  <c r="AC89" i="17056"/>
  <c r="AB87" i="17058"/>
  <c r="AB89" i="17058" s="1"/>
  <c r="AH76" i="17057"/>
  <c r="G179" i="17030"/>
  <c r="K179" i="17030" s="1"/>
  <c r="AH66" i="17057"/>
  <c r="AC113" i="17059"/>
  <c r="AC125" i="17059" s="1"/>
  <c r="AC136" i="17059" s="1"/>
  <c r="AC93" i="17052"/>
  <c r="AD41" i="17052"/>
  <c r="AD89" i="17053"/>
  <c r="AD89" i="17052"/>
  <c r="AH89" i="17054"/>
  <c r="AJ71" i="17051"/>
  <c r="AJ76" i="17051"/>
  <c r="G174" i="17058"/>
  <c r="K174" i="17058" s="1"/>
  <c r="G175" i="17055"/>
  <c r="K175" i="17055" s="1"/>
  <c r="AC93" i="17056"/>
  <c r="AD41" i="17056"/>
  <c r="AD33" i="17058"/>
  <c r="AD29" i="17059"/>
  <c r="AE33" i="17055"/>
  <c r="E178" i="17049"/>
  <c r="C178" i="17049"/>
  <c r="AD131" i="17052"/>
  <c r="M180" i="17052" s="1"/>
  <c r="A180" i="17052"/>
  <c r="AG235" i="17057"/>
  <c r="AG166" i="17057"/>
  <c r="AG154" i="17057"/>
  <c r="AG195" i="17057"/>
  <c r="AG220" i="17057"/>
  <c r="AG178" i="17057"/>
  <c r="AG204" i="17057"/>
  <c r="AA43" i="17056"/>
  <c r="AA95" i="17056" s="1"/>
  <c r="AD226" i="17054"/>
  <c r="AA43" i="17055" s="1"/>
  <c r="AA95" i="17055" s="1"/>
  <c r="AE221" i="17054"/>
  <c r="A180" i="17028"/>
  <c r="AD131" i="17028"/>
  <c r="M180" i="17028" s="1"/>
  <c r="AF13" i="17053"/>
  <c r="AE14" i="17053"/>
  <c r="AE28" i="17053" s="1"/>
  <c r="AE39" i="17053" s="1"/>
  <c r="AE67" i="17053" s="1"/>
  <c r="AE80" i="17053" s="1"/>
  <c r="AE91" i="17053" s="1"/>
  <c r="AH226" i="17048"/>
  <c r="AE43" i="17049" s="1"/>
  <c r="AE95" i="17049" s="1"/>
  <c r="AE43" i="17050"/>
  <c r="AE95" i="17050" s="1"/>
  <c r="AI221" i="17048"/>
  <c r="AC117" i="17049"/>
  <c r="AC123" i="17049"/>
  <c r="AC134" i="17049" s="1"/>
  <c r="AD111" i="17049"/>
  <c r="AJ78" i="17051"/>
  <c r="AJ155" i="17051"/>
  <c r="AJ83" i="17051"/>
  <c r="AJ73" i="17051"/>
  <c r="AJ68" i="17051"/>
  <c r="AJ167" i="17051"/>
  <c r="AJ63" i="17051"/>
  <c r="AJ102" i="17051"/>
  <c r="AD120" i="17058"/>
  <c r="AD108" i="17058"/>
  <c r="C178" i="17028"/>
  <c r="E178" i="17028"/>
  <c r="AC40" i="17028"/>
  <c r="AG105" i="2"/>
  <c r="AE33" i="17056"/>
  <c r="AD33" i="17056"/>
  <c r="AD37" i="17056" s="1"/>
  <c r="AE81" i="17053"/>
  <c r="AE109" i="17053"/>
  <c r="AD117" i="17053"/>
  <c r="AD121" i="17053"/>
  <c r="AD132" i="17053" s="1"/>
  <c r="AD140" i="17053" s="1"/>
  <c r="AD206" i="17057"/>
  <c r="AD207" i="17057" s="1"/>
  <c r="AA42" i="17059" s="1"/>
  <c r="AA94" i="17059" s="1"/>
  <c r="AD198" i="17057"/>
  <c r="AA42" i="17058" s="1"/>
  <c r="AA94" i="17058" s="1"/>
  <c r="AA92" i="17053"/>
  <c r="AA100" i="17053" s="1"/>
  <c r="F177" i="17053" s="1"/>
  <c r="AA48" i="17053"/>
  <c r="AC226" i="17057"/>
  <c r="Z43" i="17058" s="1"/>
  <c r="Z95" i="17058" s="1"/>
  <c r="Z43" i="17059"/>
  <c r="Z95" i="17059" s="1"/>
  <c r="AD221" i="17057"/>
  <c r="AB93" i="17059"/>
  <c r="AC41" i="17059"/>
  <c r="AI111" i="17030"/>
  <c r="AH123" i="17030"/>
  <c r="AH134" i="17030" s="1"/>
  <c r="C176" i="17059"/>
  <c r="E176" i="17059"/>
  <c r="AE93" i="17030"/>
  <c r="AF41" i="17030"/>
  <c r="A180" i="17049"/>
  <c r="AD131" i="17049"/>
  <c r="M180" i="17049" s="1"/>
  <c r="AG13" i="17052"/>
  <c r="AF65" i="17052"/>
  <c r="AF14" i="17052"/>
  <c r="AF28" i="17052" s="1"/>
  <c r="AF39" i="17052" s="1"/>
  <c r="AF67" i="17052" s="1"/>
  <c r="AF80" i="17052" s="1"/>
  <c r="AF91" i="17052" s="1"/>
  <c r="AF38" i="17052"/>
  <c r="AF27" i="17052"/>
  <c r="AF106" i="17052"/>
  <c r="AE203" i="17057"/>
  <c r="AE219" i="17057" s="1"/>
  <c r="AE234" i="17057" s="1"/>
  <c r="AE197" i="17057"/>
  <c r="AE108" i="17028"/>
  <c r="AE120" i="17028"/>
  <c r="AO110" i="17056"/>
  <c r="AN122" i="17056"/>
  <c r="AN133" i="17056" s="1"/>
  <c r="AF27" i="17049"/>
  <c r="AG13" i="17049"/>
  <c r="AF38" i="17049"/>
  <c r="AF65" i="17049"/>
  <c r="AF14" i="17049"/>
  <c r="AF28" i="17049" s="1"/>
  <c r="AF39" i="17049" s="1"/>
  <c r="AF67" i="17049" s="1"/>
  <c r="AF80" i="17049" s="1"/>
  <c r="AF91" i="17049" s="1"/>
  <c r="AF106" i="17049"/>
  <c r="K173" i="17056"/>
  <c r="L173" i="17056" s="1"/>
  <c r="AK110" i="17050"/>
  <c r="AJ122" i="17050"/>
  <c r="AJ133" i="17050" s="1"/>
  <c r="AE83" i="17055"/>
  <c r="AH82" i="17054"/>
  <c r="AH84" i="17054" s="1"/>
  <c r="AE35" i="17055" s="1"/>
  <c r="AH52" i="17054"/>
  <c r="AJ223" i="17051"/>
  <c r="AJ224" i="17051"/>
  <c r="AJ225" i="17051"/>
  <c r="AJ107" i="17051"/>
  <c r="AJ97" i="17051"/>
  <c r="AJ222" i="17051"/>
  <c r="AJ106" i="17051"/>
  <c r="AJ108" i="17051"/>
  <c r="AD81" i="17056"/>
  <c r="AE33" i="17053"/>
  <c r="AE37" i="17053" s="1"/>
  <c r="N182" i="17028"/>
  <c r="H80" i="17062"/>
  <c r="AI69" i="17051"/>
  <c r="AI64" i="17051"/>
  <c r="AI89" i="17051"/>
  <c r="Z92" i="17055"/>
  <c r="Z100" i="17055" s="1"/>
  <c r="F176" i="17055" s="1"/>
  <c r="Z48" i="17055"/>
  <c r="AI81" i="17051"/>
  <c r="AI112" i="17053"/>
  <c r="AH124" i="17053"/>
  <c r="AH135" i="17053" s="1"/>
  <c r="C177" i="17050"/>
  <c r="E177" i="17050"/>
  <c r="G175" i="17052"/>
  <c r="AH127" i="17051"/>
  <c r="AL107" i="17048"/>
  <c r="AL224" i="17048"/>
  <c r="AL225" i="17048"/>
  <c r="AL108" i="17048"/>
  <c r="AL106" i="17048"/>
  <c r="AL222" i="17048"/>
  <c r="AL223" i="17048"/>
  <c r="AA117" i="17055"/>
  <c r="D177" i="17055" s="1"/>
  <c r="AA123" i="17055"/>
  <c r="AA134" i="17055" s="1"/>
  <c r="AA140" i="17055" s="1"/>
  <c r="B177" i="17055" s="1"/>
  <c r="AB111" i="17055"/>
  <c r="AF203" i="17054"/>
  <c r="AF219" i="17054" s="1"/>
  <c r="AF234" i="17054" s="1"/>
  <c r="AF197" i="17054"/>
  <c r="AD92" i="17050"/>
  <c r="AB40" i="17052"/>
  <c r="AF105" i="17051"/>
  <c r="AI46" i="17054"/>
  <c r="AI72" i="17054" s="1"/>
  <c r="AI74" i="17054" s="1"/>
  <c r="AI42" i="17054"/>
  <c r="AI62" i="17054" s="1"/>
  <c r="AI64" i="17054" s="1"/>
  <c r="AI50" i="17054"/>
  <c r="AI48" i="17054"/>
  <c r="AI77" i="17054" s="1"/>
  <c r="AI79" i="17054" s="1"/>
  <c r="AI44" i="17054"/>
  <c r="AI67" i="17054" s="1"/>
  <c r="AI69" i="17054" s="1"/>
  <c r="AF31" i="17055" s="1"/>
  <c r="AC83" i="17058"/>
  <c r="AC37" i="17058"/>
  <c r="AC111" i="17058"/>
  <c r="AE120" i="17052"/>
  <c r="AE108" i="17052"/>
  <c r="AA117" i="17052"/>
  <c r="D177" i="17052" s="1"/>
  <c r="AA123" i="17052"/>
  <c r="AA134" i="17052" s="1"/>
  <c r="AA140" i="17052" s="1"/>
  <c r="B177" i="17052" s="1"/>
  <c r="AB111" i="17052"/>
  <c r="E180" i="17030"/>
  <c r="C180" i="17030"/>
  <c r="G174" i="17056"/>
  <c r="AF109" i="2"/>
  <c r="AH64" i="17054"/>
  <c r="AH179" i="17054"/>
  <c r="AH168" i="17054"/>
  <c r="AH170" i="17054" s="1"/>
  <c r="AH196" i="17054" s="1"/>
  <c r="Z40" i="17058"/>
  <c r="AD105" i="17057"/>
  <c r="AE93" i="17028"/>
  <c r="AF41" i="17028"/>
  <c r="AD85" i="17055"/>
  <c r="AD113" i="17055"/>
  <c r="AD125" i="17055" s="1"/>
  <c r="AD136" i="17055" s="1"/>
  <c r="AA40" i="17056"/>
  <c r="AD109" i="17054"/>
  <c r="AE104" i="17054"/>
  <c r="AI52" i="17051"/>
  <c r="AI82" i="17051"/>
  <c r="AI84" i="17051" s="1"/>
  <c r="AF35" i="17052" s="1"/>
  <c r="AE226" i="17051"/>
  <c r="AB43" i="17052" s="1"/>
  <c r="AB95" i="17052" s="1"/>
  <c r="AB43" i="17053"/>
  <c r="AB95" i="17053" s="1"/>
  <c r="AF221" i="17051"/>
  <c r="B177" i="17059"/>
  <c r="D177" i="17059"/>
  <c r="AG89" i="17057"/>
  <c r="AI61" i="2"/>
  <c r="AH87" i="2"/>
  <c r="AC131" i="17053"/>
  <c r="M179" i="17053" s="1"/>
  <c r="A179" i="17053"/>
  <c r="AJ50" i="17051"/>
  <c r="AJ48" i="17051"/>
  <c r="AJ77" i="17051" s="1"/>
  <c r="AJ46" i="17051"/>
  <c r="AJ72" i="17051" s="1"/>
  <c r="AJ42" i="17051"/>
  <c r="AJ62" i="17051" s="1"/>
  <c r="AJ64" i="17051" s="1"/>
  <c r="AJ44" i="17051"/>
  <c r="AJ67" i="17051" s="1"/>
  <c r="AL106" i="2"/>
  <c r="AL108" i="2"/>
  <c r="AL224" i="2"/>
  <c r="AL225" i="2"/>
  <c r="AL222" i="2"/>
  <c r="AL223" i="2"/>
  <c r="AL107" i="2"/>
  <c r="AG122" i="17057"/>
  <c r="AG126" i="17057"/>
  <c r="AG125" i="17057"/>
  <c r="AG123" i="17057"/>
  <c r="AG124" i="17057"/>
  <c r="AH108" i="17057"/>
  <c r="AH107" i="17057"/>
  <c r="AH97" i="17057"/>
  <c r="AH224" i="17057"/>
  <c r="AH223" i="17057"/>
  <c r="AH225" i="17057"/>
  <c r="AH106" i="17057"/>
  <c r="AH222" i="17057"/>
  <c r="Z117" i="17056"/>
  <c r="D176" i="17056" s="1"/>
  <c r="Z121" i="17056"/>
  <c r="Z132" i="17056" s="1"/>
  <c r="Z140" i="17056" s="1"/>
  <c r="B176" i="17056" s="1"/>
  <c r="AA109" i="17056"/>
  <c r="AG90" i="17054"/>
  <c r="AH81" i="17054"/>
  <c r="Y48" i="17059"/>
  <c r="Y92" i="17059"/>
  <c r="Y100" i="17059" s="1"/>
  <c r="F175" i="17059" s="1"/>
  <c r="G175" i="17059" s="1"/>
  <c r="K175" i="17059" s="1"/>
  <c r="L175" i="17059" s="1"/>
  <c r="AH204" i="17054"/>
  <c r="AH178" i="17054"/>
  <c r="AH220" i="17054"/>
  <c r="AH235" i="17054"/>
  <c r="AH154" i="17054"/>
  <c r="AH166" i="17054"/>
  <c r="AH195" i="17054"/>
  <c r="AI79" i="17051"/>
  <c r="AF33" i="17053" s="1"/>
  <c r="AI74" i="17051"/>
  <c r="D179" i="17028"/>
  <c r="F179" i="17028"/>
  <c r="G78" i="17062"/>
  <c r="B179" i="17028"/>
  <c r="AH90" i="17051"/>
  <c r="AB40" i="17053"/>
  <c r="AE109" i="17051"/>
  <c r="AF104" i="17051"/>
  <c r="A179" i="17050"/>
  <c r="AC131" i="17050"/>
  <c r="M179" i="17050" s="1"/>
  <c r="AE206" i="17054"/>
  <c r="AE207" i="17054" s="1"/>
  <c r="AB42" i="17056" s="1"/>
  <c r="AB94" i="17056" s="1"/>
  <c r="AE198" i="17054"/>
  <c r="AB42" i="17055" s="1"/>
  <c r="AB94" i="17055" s="1"/>
  <c r="C176" i="17055"/>
  <c r="E176" i="17055"/>
  <c r="AB93" i="17058"/>
  <c r="AC41" i="17058"/>
  <c r="AD14" i="17059"/>
  <c r="AD28" i="17059" s="1"/>
  <c r="AD39" i="17059" s="1"/>
  <c r="AD67" i="17059" s="1"/>
  <c r="AD80" i="17059" s="1"/>
  <c r="AD91" i="17059" s="1"/>
  <c r="AE13" i="17059"/>
  <c r="AA92" i="17052"/>
  <c r="AA100" i="17052" s="1"/>
  <c r="F177" i="17052" s="1"/>
  <c r="AA48" i="17052"/>
  <c r="AK38" i="17054"/>
  <c r="AJ95" i="17054"/>
  <c r="AJ96" i="17054" s="1"/>
  <c r="AJ36" i="17054"/>
  <c r="AJ59" i="17054"/>
  <c r="AJ34" i="17054"/>
  <c r="AJ35" i="17054" s="1"/>
  <c r="AJ39" i="17054"/>
  <c r="AJ60" i="17054" s="1"/>
  <c r="AM112" i="17056"/>
  <c r="AL124" i="17056"/>
  <c r="AL135" i="17056" s="1"/>
  <c r="AC85" i="17058"/>
  <c r="G177" i="17049"/>
  <c r="AL111" i="17059"/>
  <c r="AK123" i="17059"/>
  <c r="AK134" i="17059" s="1"/>
  <c r="AK89" i="17048"/>
  <c r="K174" i="17052"/>
  <c r="L174" i="17052" s="1"/>
  <c r="AH61" i="17051"/>
  <c r="AG87" i="17051"/>
  <c r="Z92" i="17056"/>
  <c r="Z100" i="17056" s="1"/>
  <c r="F176" i="17056" s="1"/>
  <c r="Z48" i="17056"/>
  <c r="AD120" i="17050"/>
  <c r="AD108" i="17050"/>
  <c r="F178" i="17050"/>
  <c r="D178" i="17050"/>
  <c r="B178" i="17050"/>
  <c r="C175" i="17058"/>
  <c r="E175" i="17058"/>
  <c r="AF83" i="17049"/>
  <c r="AI39" i="17057"/>
  <c r="AI60" i="17057" s="1"/>
  <c r="AJ38" i="17057"/>
  <c r="AI34" i="17057"/>
  <c r="AI35" i="17057" s="1"/>
  <c r="AI36" i="17057"/>
  <c r="AI95" i="17057"/>
  <c r="AI96" i="17057" s="1"/>
  <c r="AI59" i="17057"/>
  <c r="Z40" i="17059"/>
  <c r="AC109" i="17057"/>
  <c r="AD104" i="17057"/>
  <c r="E178" i="17030"/>
  <c r="C178" i="17030"/>
  <c r="AA40" i="17055"/>
  <c r="AE105" i="17054"/>
  <c r="AH14" i="17030"/>
  <c r="AH28" i="17030" s="1"/>
  <c r="AH39" i="17030" s="1"/>
  <c r="AH67" i="17030" s="1"/>
  <c r="AH80" i="17030" s="1"/>
  <c r="AH91" i="17030" s="1"/>
  <c r="AI13" i="17030"/>
  <c r="AG180" i="17054"/>
  <c r="AG182" i="17054" s="1"/>
  <c r="AG205" i="17054" s="1"/>
  <c r="AG194" i="17054"/>
  <c r="C177" i="17053"/>
  <c r="E177" i="17053"/>
  <c r="F179" i="17049"/>
  <c r="D179" i="17049"/>
  <c r="B179" i="17049"/>
  <c r="AI107" i="17054"/>
  <c r="AI225" i="17054"/>
  <c r="AI108" i="17054"/>
  <c r="AI224" i="17054"/>
  <c r="AI222" i="17054"/>
  <c r="AI223" i="17054"/>
  <c r="AI97" i="17054"/>
  <c r="AI106" i="17054"/>
  <c r="AD115" i="17052"/>
  <c r="AD127" i="17052" s="1"/>
  <c r="AD138" i="17052" s="1"/>
  <c r="AB117" i="17059"/>
  <c r="AB121" i="17059"/>
  <c r="AB132" i="17059" s="1"/>
  <c r="AB140" i="17059" s="1"/>
  <c r="AC131" i="17058"/>
  <c r="M179" i="17058" s="1"/>
  <c r="A179" i="17058"/>
  <c r="A178" i="17059"/>
  <c r="AB131" i="17059"/>
  <c r="M178" i="17059" s="1"/>
  <c r="AG61" i="17054"/>
  <c r="AF87" i="17054"/>
  <c r="AL111" i="17053"/>
  <c r="AK123" i="17053"/>
  <c r="AK134" i="17053" s="1"/>
  <c r="AD40" i="17030"/>
  <c r="AH104" i="2"/>
  <c r="AF194" i="17057"/>
  <c r="AF180" i="17057"/>
  <c r="AF182" i="17057" s="1"/>
  <c r="AF205" i="17057" s="1"/>
  <c r="AD93" i="17053"/>
  <c r="AE41" i="17053"/>
  <c r="AI122" i="17051"/>
  <c r="AI124" i="17051"/>
  <c r="AI125" i="17051"/>
  <c r="AI123" i="17051"/>
  <c r="AI126" i="17051"/>
  <c r="AB123" i="17058"/>
  <c r="AB134" i="17058" s="1"/>
  <c r="AH155" i="17057"/>
  <c r="AH63" i="17057"/>
  <c r="AH83" i="17057"/>
  <c r="AH68" i="17057"/>
  <c r="AH73" i="17057"/>
  <c r="AH167" i="17057"/>
  <c r="AH102" i="17057"/>
  <c r="AH78" i="17057"/>
  <c r="G176" i="17053"/>
  <c r="K176" i="17053" s="1"/>
  <c r="L176" i="17053" s="1"/>
  <c r="AB92" i="17028"/>
  <c r="AB100" i="17028" s="1"/>
  <c r="F178" i="17028" s="1"/>
  <c r="AB48" i="17028"/>
  <c r="AF127" i="17057"/>
  <c r="AD115" i="17055"/>
  <c r="AD127" i="17055" s="1"/>
  <c r="AD138" i="17055" s="1"/>
  <c r="AD87" i="17055"/>
  <c r="F179" i="17052"/>
  <c r="B179" i="17052"/>
  <c r="D179" i="17052"/>
  <c r="AD125" i="17028"/>
  <c r="AD136" i="17028" s="1"/>
  <c r="AE113" i="17028"/>
  <c r="AE83" i="17052"/>
  <c r="AH194" i="17051"/>
  <c r="AH180" i="17051"/>
  <c r="AH182" i="17051" s="1"/>
  <c r="AH205" i="17051" s="1"/>
  <c r="AN112" i="17050"/>
  <c r="AM124" i="17050"/>
  <c r="AM135" i="17050" s="1"/>
  <c r="C176" i="17052"/>
  <c r="E176" i="17052"/>
  <c r="K173" i="17058"/>
  <c r="L173" i="17058" s="1"/>
  <c r="AE35" i="17052"/>
  <c r="AE37" i="17052" s="1"/>
  <c r="AJ112" i="17059"/>
  <c r="AI124" i="17059"/>
  <c r="AI135" i="17059" s="1"/>
  <c r="AF65" i="17028"/>
  <c r="AG13" i="17028"/>
  <c r="AF27" i="17028"/>
  <c r="AF106" i="17028"/>
  <c r="AF14" i="17028"/>
  <c r="AF28" i="17028" s="1"/>
  <c r="AF39" i="17028" s="1"/>
  <c r="AF67" i="17028" s="1"/>
  <c r="AF80" i="17028" s="1"/>
  <c r="AF91" i="17028" s="1"/>
  <c r="AF38" i="17028"/>
  <c r="D178" i="17053"/>
  <c r="B178" i="17053"/>
  <c r="AC92" i="17030"/>
  <c r="AE120" i="17049"/>
  <c r="AE108" i="17049"/>
  <c r="AH124" i="17054"/>
  <c r="AH125" i="17054"/>
  <c r="AH126" i="17054"/>
  <c r="AH123" i="17054"/>
  <c r="AH122" i="17054"/>
  <c r="AI178" i="17051"/>
  <c r="AI204" i="17051"/>
  <c r="AI220" i="17051"/>
  <c r="AI154" i="17051"/>
  <c r="AI166" i="17051"/>
  <c r="AI235" i="17051"/>
  <c r="AI195" i="17051"/>
  <c r="Y92" i="17058"/>
  <c r="Y100" i="17058" s="1"/>
  <c r="F175" i="17058" s="1"/>
  <c r="Y48" i="17058"/>
  <c r="AD120" i="17053"/>
  <c r="AD108" i="17053"/>
  <c r="AD33" i="17059"/>
  <c r="D181" i="17030"/>
  <c r="F181" i="17030"/>
  <c r="B181" i="17030"/>
  <c r="AG226" i="2"/>
  <c r="AD43" i="17028" s="1"/>
  <c r="AD95" i="17028" s="1"/>
  <c r="AD43" i="17030"/>
  <c r="AD95" i="17030" s="1"/>
  <c r="AH221" i="2"/>
  <c r="AE14" i="17050"/>
  <c r="AE28" i="17050" s="1"/>
  <c r="AE39" i="17050" s="1"/>
  <c r="AE67" i="17050" s="1"/>
  <c r="AE80" i="17050" s="1"/>
  <c r="AE91" i="17050" s="1"/>
  <c r="AF13" i="17050"/>
  <c r="AG168" i="17057"/>
  <c r="AG170" i="17057" s="1"/>
  <c r="AG196" i="17057" s="1"/>
  <c r="AG179" i="17057"/>
  <c r="AC113" i="17056"/>
  <c r="AC125" i="17056" s="1"/>
  <c r="AC136" i="17056" s="1"/>
  <c r="AJ112" i="17051"/>
  <c r="AJ121" i="17051" s="1"/>
  <c r="AJ103" i="17051"/>
  <c r="AL38" i="17051"/>
  <c r="AK95" i="17051"/>
  <c r="AK96" i="17051" s="1"/>
  <c r="AK36" i="17051"/>
  <c r="AK34" i="17051"/>
  <c r="AK35" i="17051" s="1"/>
  <c r="AK59" i="17051"/>
  <c r="AK39" i="17051"/>
  <c r="AK60" i="17051" s="1"/>
  <c r="Z125" i="17058"/>
  <c r="Z136" i="17058" s="1"/>
  <c r="Z140" i="17058" s="1"/>
  <c r="B176" i="17058" s="1"/>
  <c r="AA113" i="17058"/>
  <c r="Z117" i="17058"/>
  <c r="D176" i="17058" s="1"/>
  <c r="AL68" i="2"/>
  <c r="AL78" i="2"/>
  <c r="AL83" i="2"/>
  <c r="AL73" i="2"/>
  <c r="AL63" i="2"/>
  <c r="AF206" i="17051"/>
  <c r="AF207" i="17051" s="1"/>
  <c r="AC42" i="17053" s="1"/>
  <c r="AC94" i="17053" s="1"/>
  <c r="AF198" i="17051"/>
  <c r="AC42" i="17052" s="1"/>
  <c r="AC94" i="17052" s="1"/>
  <c r="AF131" i="17030"/>
  <c r="M182" i="17030" s="1"/>
  <c r="A182" i="17030"/>
  <c r="AE38" i="17058"/>
  <c r="AF13" i="17058"/>
  <c r="AE106" i="17058"/>
  <c r="AE14" i="17058"/>
  <c r="AE28" i="17058" s="1"/>
  <c r="AE39" i="17058" s="1"/>
  <c r="AE67" i="17058" s="1"/>
  <c r="AE80" i="17058" s="1"/>
  <c r="AE91" i="17058" s="1"/>
  <c r="AE65" i="17058"/>
  <c r="AE27" i="17058"/>
  <c r="AH50" i="17057"/>
  <c r="AH46" i="17057"/>
  <c r="AH72" i="17057" s="1"/>
  <c r="AH74" i="17057" s="1"/>
  <c r="AH44" i="17057"/>
  <c r="AH67" i="17057" s="1"/>
  <c r="AH69" i="17057" s="1"/>
  <c r="AH48" i="17057"/>
  <c r="AH77" i="17057" s="1"/>
  <c r="AH79" i="17057" s="1"/>
  <c r="AH42" i="17057"/>
  <c r="AH62" i="17057" s="1"/>
  <c r="AH64" i="17057" s="1"/>
  <c r="AH103" i="17057"/>
  <c r="AH112" i="17057"/>
  <c r="AH121" i="17057" s="1"/>
  <c r="C175" i="17056"/>
  <c r="E175" i="17056"/>
  <c r="AG127" i="17054"/>
  <c r="AD31" i="17058"/>
  <c r="AC117" i="17030"/>
  <c r="AC121" i="17030"/>
  <c r="AC132" i="17030" s="1"/>
  <c r="AD109" i="17030"/>
  <c r="K176" i="17028"/>
  <c r="L176" i="17028" s="1"/>
  <c r="C16" i="17062" s="1"/>
  <c r="AI168" i="17051"/>
  <c r="AI170" i="17051" s="1"/>
  <c r="AI196" i="17051" s="1"/>
  <c r="AI179" i="17051"/>
  <c r="AB125" i="17052"/>
  <c r="AB136" i="17052" s="1"/>
  <c r="AC113" i="17052"/>
  <c r="AH71" i="17057"/>
  <c r="AG120" i="17030"/>
  <c r="AG108" i="17030"/>
  <c r="AG82" i="17057"/>
  <c r="AG84" i="17057" s="1"/>
  <c r="AG90" i="17057" s="1"/>
  <c r="AG52" i="17057"/>
  <c r="AE87" i="17057"/>
  <c r="AF61" i="17057"/>
  <c r="AG203" i="17051"/>
  <c r="AG219" i="17051" s="1"/>
  <c r="AG234" i="17051" s="1"/>
  <c r="AG197" i="17051"/>
  <c r="AK89" i="2"/>
  <c r="AL63" i="17048"/>
  <c r="AL78" i="17048"/>
  <c r="AL83" i="17048"/>
  <c r="AL73" i="17048"/>
  <c r="AL68" i="17048"/>
  <c r="AM110" i="17059"/>
  <c r="AL122" i="17059"/>
  <c r="AL133" i="17059" s="1"/>
  <c r="AE40" i="17050"/>
  <c r="AI104" i="17048"/>
  <c r="AC108" i="17059"/>
  <c r="AC120" i="17059"/>
  <c r="AI103" i="17054"/>
  <c r="AI112" i="17054"/>
  <c r="AI121" i="17054" s="1"/>
  <c r="AI83" i="17054"/>
  <c r="AI68" i="17054"/>
  <c r="AI63" i="17054"/>
  <c r="AI78" i="17054"/>
  <c r="AI155" i="17054"/>
  <c r="AI102" i="17054"/>
  <c r="AI73" i="17054"/>
  <c r="AI167" i="17054"/>
  <c r="AC37" i="17059"/>
  <c r="AC109" i="17059"/>
  <c r="AC81" i="17059"/>
  <c r="AC89" i="17059" s="1"/>
  <c r="AK110" i="17058" l="1"/>
  <c r="AJ122" i="17058"/>
  <c r="AJ133" i="17058" s="1"/>
  <c r="AN114" i="17052"/>
  <c r="AM126" i="17052"/>
  <c r="AM137" i="17052" s="1"/>
  <c r="AK126" i="17048"/>
  <c r="AN116" i="17055"/>
  <c r="AM128" i="17055"/>
  <c r="AM139" i="17055" s="1"/>
  <c r="AN110" i="17049"/>
  <c r="AM122" i="17049"/>
  <c r="AM133" i="17049" s="1"/>
  <c r="AM109" i="17049"/>
  <c r="AL121" i="17049"/>
  <c r="AL132" i="17049" s="1"/>
  <c r="AI88" i="17048"/>
  <c r="AM112" i="17058"/>
  <c r="AL124" i="17058"/>
  <c r="AL135" i="17058" s="1"/>
  <c r="AJ109" i="17058"/>
  <c r="AI121" i="17058"/>
  <c r="AI132" i="17058" s="1"/>
  <c r="AM109" i="17052"/>
  <c r="AL121" i="17052"/>
  <c r="AL132" i="17052" s="1"/>
  <c r="AP114" i="17028"/>
  <c r="AP126" i="17028" s="1"/>
  <c r="AP137" i="17028" s="1"/>
  <c r="AO126" i="17028"/>
  <c r="AO137" i="17028" s="1"/>
  <c r="AM114" i="17059"/>
  <c r="AL126" i="17059"/>
  <c r="AL137" i="17059" s="1"/>
  <c r="AJ115" i="17059"/>
  <c r="AI127" i="17059"/>
  <c r="AI138" i="17059" s="1"/>
  <c r="AL115" i="17056"/>
  <c r="AK127" i="17056"/>
  <c r="AK138" i="17056" s="1"/>
  <c r="AN109" i="17028"/>
  <c r="AM121" i="17028"/>
  <c r="AM132" i="17028" s="1"/>
  <c r="AK66" i="17048"/>
  <c r="AJ127" i="17048"/>
  <c r="AL115" i="17053"/>
  <c r="AK127" i="17053"/>
  <c r="AK138" i="17053" s="1"/>
  <c r="AJ116" i="17053"/>
  <c r="AI128" i="17053"/>
  <c r="AI139" i="17053" s="1"/>
  <c r="AJ110" i="17055"/>
  <c r="AI122" i="17055"/>
  <c r="AI133" i="17055" s="1"/>
  <c r="AJ114" i="17058"/>
  <c r="AI126" i="17058"/>
  <c r="AI137" i="17058" s="1"/>
  <c r="AC48" i="17030"/>
  <c r="AC140" i="17049"/>
  <c r="AJ127" i="2"/>
  <c r="AG37" i="17050"/>
  <c r="AG85" i="17050"/>
  <c r="AG89" i="17050" s="1"/>
  <c r="AF41" i="17050"/>
  <c r="AE93" i="17050"/>
  <c r="AD125" i="17049"/>
  <c r="AD136" i="17049" s="1"/>
  <c r="AE113" i="17049"/>
  <c r="AC140" i="17030"/>
  <c r="AI180" i="17048"/>
  <c r="AI182" i="17048" s="1"/>
  <c r="AI205" i="17048" s="1"/>
  <c r="AI194" i="17048"/>
  <c r="AK112" i="17048"/>
  <c r="AK121" i="17048" s="1"/>
  <c r="AK103" i="17048"/>
  <c r="AK125" i="2"/>
  <c r="AK124" i="17048"/>
  <c r="AJ195" i="17048"/>
  <c r="AJ220" i="17048"/>
  <c r="AJ154" i="17048"/>
  <c r="AJ178" i="17048"/>
  <c r="AJ235" i="17048"/>
  <c r="AJ166" i="17048"/>
  <c r="AJ204" i="17048"/>
  <c r="AG206" i="17048"/>
  <c r="AG207" i="17048" s="1"/>
  <c r="AD42" i="17050" s="1"/>
  <c r="AG198" i="17048"/>
  <c r="AD42" i="17049" s="1"/>
  <c r="AD94" i="17049" s="1"/>
  <c r="AF35" i="17049"/>
  <c r="AH197" i="17048"/>
  <c r="AH203" i="17048"/>
  <c r="AH219" i="17048" s="1"/>
  <c r="AH234" i="17048" s="1"/>
  <c r="AE37" i="17049"/>
  <c r="AE87" i="17049"/>
  <c r="AE89" i="17049" s="1"/>
  <c r="AE115" i="17049"/>
  <c r="AE127" i="17049" s="1"/>
  <c r="AE138" i="17049" s="1"/>
  <c r="AL34" i="17048"/>
  <c r="AL35" i="17048" s="1"/>
  <c r="AL95" i="17048"/>
  <c r="AL96" i="17048" s="1"/>
  <c r="AL59" i="17048"/>
  <c r="AL36" i="17048"/>
  <c r="AL97" i="17048" s="1"/>
  <c r="AM38" i="17048"/>
  <c r="AL39" i="17048"/>
  <c r="AL60" i="17048" s="1"/>
  <c r="AF109" i="17050"/>
  <c r="AJ52" i="17048"/>
  <c r="AJ82" i="17048"/>
  <c r="AK46" i="17048"/>
  <c r="AK72" i="17048" s="1"/>
  <c r="AK74" i="17048" s="1"/>
  <c r="AH33" i="17049" s="1"/>
  <c r="AH85" i="17049" s="1"/>
  <c r="AK50" i="17048"/>
  <c r="AK42" i="17048"/>
  <c r="AK62" i="17048" s="1"/>
  <c r="AK64" i="17048" s="1"/>
  <c r="AH29" i="17050" s="1"/>
  <c r="AH81" i="17050" s="1"/>
  <c r="AK44" i="17048"/>
  <c r="AK67" i="17048" s="1"/>
  <c r="AK48" i="17048"/>
  <c r="AK77" i="17048" s="1"/>
  <c r="AK79" i="17048" s="1"/>
  <c r="AH33" i="17050" s="1"/>
  <c r="AK125" i="17048"/>
  <c r="AK127" i="17048" s="1"/>
  <c r="AF35" i="17028"/>
  <c r="AF37" i="17028" s="1"/>
  <c r="AK71" i="17048"/>
  <c r="AK155" i="17048"/>
  <c r="AK167" i="17048"/>
  <c r="AK102" i="17048"/>
  <c r="AK122" i="2"/>
  <c r="AK122" i="17048"/>
  <c r="AI88" i="2"/>
  <c r="AD125" i="17050"/>
  <c r="AD136" i="17050" s="1"/>
  <c r="AD140" i="17050" s="1"/>
  <c r="AE113" i="17050"/>
  <c r="AE117" i="17050" s="1"/>
  <c r="AD117" i="17050"/>
  <c r="AJ168" i="17048"/>
  <c r="AJ170" i="17048" s="1"/>
  <c r="AJ196" i="17048" s="1"/>
  <c r="AJ179" i="17048"/>
  <c r="AI81" i="17048"/>
  <c r="AH87" i="17048"/>
  <c r="AC94" i="17050"/>
  <c r="AC100" i="17050" s="1"/>
  <c r="AC48" i="17050"/>
  <c r="AK76" i="17048"/>
  <c r="AG83" i="17028"/>
  <c r="AG198" i="2"/>
  <c r="AD42" i="17028" s="1"/>
  <c r="AD94" i="17028" s="1"/>
  <c r="AG206" i="2"/>
  <c r="AG207" i="2" s="1"/>
  <c r="AD42" i="17030" s="1"/>
  <c r="AD94" i="17030" s="1"/>
  <c r="AE111" i="17028"/>
  <c r="AF111" i="17028" s="1"/>
  <c r="AG111" i="17028" s="1"/>
  <c r="AJ52" i="2"/>
  <c r="AJ82" i="2"/>
  <c r="AJ84" i="2" s="1"/>
  <c r="AG35" i="17028" s="1"/>
  <c r="AG87" i="17028" s="1"/>
  <c r="C180" i="17055"/>
  <c r="E180" i="17055"/>
  <c r="AM38" i="2"/>
  <c r="AL59" i="2"/>
  <c r="AL39" i="2"/>
  <c r="AL60" i="2" s="1"/>
  <c r="AL95" i="2"/>
  <c r="AL96" i="2" s="1"/>
  <c r="AL36" i="2"/>
  <c r="AL97" i="2" s="1"/>
  <c r="AL123" i="2" s="1"/>
  <c r="AL34" i="2"/>
  <c r="AL35" i="2" s="1"/>
  <c r="AK48" i="2"/>
  <c r="AK77" i="2" s="1"/>
  <c r="AK50" i="2"/>
  <c r="AK44" i="2"/>
  <c r="AK67" i="2" s="1"/>
  <c r="AK46" i="2"/>
  <c r="AK72" i="2" s="1"/>
  <c r="AK74" i="2" s="1"/>
  <c r="AK42" i="2"/>
  <c r="AK62" i="2" s="1"/>
  <c r="AK64" i="2" s="1"/>
  <c r="AK126" i="2"/>
  <c r="AI81" i="17054"/>
  <c r="AJ178" i="2"/>
  <c r="AJ166" i="2"/>
  <c r="AJ195" i="2"/>
  <c r="AJ204" i="2"/>
  <c r="AJ220" i="2"/>
  <c r="AJ235" i="2"/>
  <c r="AJ154" i="2"/>
  <c r="AG108" i="17055"/>
  <c r="AG120" i="17055"/>
  <c r="D181" i="17055"/>
  <c r="B181" i="17055"/>
  <c r="F181" i="17055"/>
  <c r="AJ64" i="2"/>
  <c r="AJ81" i="2"/>
  <c r="AE113" i="17030"/>
  <c r="AD125" i="17030"/>
  <c r="AD136" i="17030" s="1"/>
  <c r="AC127" i="17028"/>
  <c r="AC138" i="17028" s="1"/>
  <c r="AC140" i="17028" s="1"/>
  <c r="AD115" i="17028"/>
  <c r="AD117" i="17028" s="1"/>
  <c r="AC117" i="17028"/>
  <c r="AI180" i="2"/>
  <c r="AI182" i="2" s="1"/>
  <c r="AI205" i="2" s="1"/>
  <c r="AI194" i="2"/>
  <c r="AG13" i="17056"/>
  <c r="AF14" i="17056"/>
  <c r="AF28" i="17056" s="1"/>
  <c r="AF39" i="17056" s="1"/>
  <c r="AF67" i="17056" s="1"/>
  <c r="AF80" i="17056" s="1"/>
  <c r="AF91" i="17056" s="1"/>
  <c r="AJ179" i="2"/>
  <c r="AJ168" i="2"/>
  <c r="AJ170" i="2" s="1"/>
  <c r="AJ196" i="2" s="1"/>
  <c r="AH197" i="2"/>
  <c r="AH203" i="2"/>
  <c r="AH219" i="2" s="1"/>
  <c r="AH234" i="2" s="1"/>
  <c r="AK112" i="2"/>
  <c r="AK121" i="2" s="1"/>
  <c r="AK103" i="2"/>
  <c r="AK124" i="2"/>
  <c r="AH27" i="17055"/>
  <c r="AH14" i="17055"/>
  <c r="AH28" i="17055" s="1"/>
  <c r="AH39" i="17055" s="1"/>
  <c r="AH67" i="17055" s="1"/>
  <c r="AH80" i="17055" s="1"/>
  <c r="AH91" i="17055" s="1"/>
  <c r="AH106" i="17055"/>
  <c r="AH38" i="17055"/>
  <c r="AH65" i="17055"/>
  <c r="AI13" i="17055"/>
  <c r="AE120" i="17056"/>
  <c r="AE108" i="17056"/>
  <c r="AF131" i="17055"/>
  <c r="M182" i="17055" s="1"/>
  <c r="A182" i="17055"/>
  <c r="G179" i="17055"/>
  <c r="AC100" i="17030"/>
  <c r="AD123" i="17028"/>
  <c r="AD134" i="17028" s="1"/>
  <c r="A180" i="17056"/>
  <c r="AD131" i="17056"/>
  <c r="M180" i="17056" s="1"/>
  <c r="AJ79" i="2"/>
  <c r="AF83" i="17028"/>
  <c r="AJ74" i="2"/>
  <c r="AG33" i="17028" s="1"/>
  <c r="AG85" i="17028" s="1"/>
  <c r="AK71" i="2"/>
  <c r="AK155" i="2"/>
  <c r="AK102" i="2"/>
  <c r="AK167" i="2"/>
  <c r="F179" i="17056"/>
  <c r="D179" i="17056"/>
  <c r="B179" i="17056"/>
  <c r="E16" i="17062"/>
  <c r="AF93" i="17049"/>
  <c r="AG41" i="17049"/>
  <c r="L175" i="17055"/>
  <c r="AD40" i="17049"/>
  <c r="AH105" i="17048"/>
  <c r="AG109" i="17048"/>
  <c r="AC92" i="17049"/>
  <c r="AC100" i="17049" s="1"/>
  <c r="AC48" i="17049"/>
  <c r="G180" i="17030"/>
  <c r="K180" i="17030" s="1"/>
  <c r="AK66" i="17051"/>
  <c r="AC115" i="17058"/>
  <c r="AC127" i="17058" s="1"/>
  <c r="AC138" i="17058" s="1"/>
  <c r="AK71" i="17051"/>
  <c r="AD93" i="17055"/>
  <c r="AE41" i="17055"/>
  <c r="AK76" i="17051"/>
  <c r="AJ69" i="17051"/>
  <c r="AG31" i="17052" s="1"/>
  <c r="AJ79" i="17051"/>
  <c r="AG33" i="17053" s="1"/>
  <c r="G178" i="17049"/>
  <c r="K178" i="17049" s="1"/>
  <c r="AJ71" i="17054"/>
  <c r="AJ66" i="17054"/>
  <c r="AD89" i="17055"/>
  <c r="L177" i="17028"/>
  <c r="AD93" i="17056"/>
  <c r="AE41" i="17056"/>
  <c r="AD93" i="17052"/>
  <c r="AE41" i="17052"/>
  <c r="AI66" i="17057"/>
  <c r="G177" i="17053"/>
  <c r="K177" i="17053" s="1"/>
  <c r="L177" i="17053" s="1"/>
  <c r="AE37" i="17055"/>
  <c r="AI71" i="17057"/>
  <c r="AE33" i="17059"/>
  <c r="AE31" i="17058"/>
  <c r="AF33" i="17056"/>
  <c r="AF83" i="17055"/>
  <c r="AE33" i="17058"/>
  <c r="AE29" i="17059"/>
  <c r="AC117" i="17059"/>
  <c r="AC121" i="17059"/>
  <c r="AC132" i="17059" s="1"/>
  <c r="AC140" i="17059" s="1"/>
  <c r="AI180" i="17051"/>
  <c r="AI182" i="17051" s="1"/>
  <c r="AI205" i="17051" s="1"/>
  <c r="AI194" i="17051"/>
  <c r="AH52" i="17057"/>
  <c r="AH82" i="17057"/>
  <c r="AH84" i="17057" s="1"/>
  <c r="D182" i="17030"/>
  <c r="F182" i="17030"/>
  <c r="B182" i="17030"/>
  <c r="AK50" i="17051"/>
  <c r="AK44" i="17051"/>
  <c r="AK67" i="17051" s="1"/>
  <c r="AK69" i="17051" s="1"/>
  <c r="AK46" i="17051"/>
  <c r="AK72" i="17051" s="1"/>
  <c r="AK74" i="17051" s="1"/>
  <c r="AK48" i="17051"/>
  <c r="AK77" i="17051" s="1"/>
  <c r="AK79" i="17051" s="1"/>
  <c r="AK42" i="17051"/>
  <c r="AK62" i="17051" s="1"/>
  <c r="AK64" i="17051" s="1"/>
  <c r="AJ154" i="17051"/>
  <c r="AJ195" i="17051"/>
  <c r="AJ178" i="17051"/>
  <c r="AJ204" i="17051"/>
  <c r="AJ220" i="17051"/>
  <c r="AJ166" i="17051"/>
  <c r="AJ235" i="17051"/>
  <c r="AG194" i="17057"/>
  <c r="AG180" i="17057"/>
  <c r="AG182" i="17057" s="1"/>
  <c r="AG205" i="17057" s="1"/>
  <c r="AD85" i="17059"/>
  <c r="AD113" i="17059"/>
  <c r="AD125" i="17059" s="1"/>
  <c r="AD136" i="17059" s="1"/>
  <c r="AO112" i="17050"/>
  <c r="AN124" i="17050"/>
  <c r="AN135" i="17050" s="1"/>
  <c r="AH168" i="17057"/>
  <c r="AH170" i="17057" s="1"/>
  <c r="AH196" i="17057" s="1"/>
  <c r="AH179" i="17057"/>
  <c r="AM111" i="17053"/>
  <c r="AL123" i="17053"/>
  <c r="AL134" i="17053" s="1"/>
  <c r="AH108" i="17030"/>
  <c r="AH120" i="17030"/>
  <c r="AI106" i="17057"/>
  <c r="AI222" i="17057"/>
  <c r="AI107" i="17057"/>
  <c r="AI108" i="17057"/>
  <c r="AI225" i="17057"/>
  <c r="AI97" i="17057"/>
  <c r="AI224" i="17057"/>
  <c r="AI223" i="17057"/>
  <c r="AJ112" i="17054"/>
  <c r="AJ121" i="17054" s="1"/>
  <c r="AJ103" i="17054"/>
  <c r="AC93" i="17058"/>
  <c r="AD41" i="17058"/>
  <c r="AC40" i="17053"/>
  <c r="AF109" i="17051"/>
  <c r="AG104" i="17051"/>
  <c r="AG127" i="17057"/>
  <c r="AJ61" i="2"/>
  <c r="AI87" i="2"/>
  <c r="AC43" i="17053"/>
  <c r="AC95" i="17053" s="1"/>
  <c r="AF226" i="17051"/>
  <c r="AC43" i="17052" s="1"/>
  <c r="AC95" i="17052" s="1"/>
  <c r="AG221" i="17051"/>
  <c r="AJ111" i="17030"/>
  <c r="AI123" i="17030"/>
  <c r="AI134" i="17030" s="1"/>
  <c r="AC93" i="17059"/>
  <c r="AD41" i="17059"/>
  <c r="AD40" i="17028"/>
  <c r="AH105" i="2"/>
  <c r="AH109" i="2" s="1"/>
  <c r="AJ74" i="17051"/>
  <c r="AG33" i="17052" s="1"/>
  <c r="AE108" i="17053"/>
  <c r="AE120" i="17053"/>
  <c r="AD37" i="17059"/>
  <c r="AD81" i="17059"/>
  <c r="AD109" i="17059"/>
  <c r="AI89" i="17054"/>
  <c r="AE92" i="17050"/>
  <c r="G175" i="17056"/>
  <c r="C176" i="17058"/>
  <c r="E176" i="17058"/>
  <c r="AK108" i="17051"/>
  <c r="AK107" i="17051"/>
  <c r="AK225" i="17051"/>
  <c r="AK106" i="17051"/>
  <c r="AK97" i="17051"/>
  <c r="AK224" i="17051"/>
  <c r="AK222" i="17051"/>
  <c r="AK223" i="17051"/>
  <c r="AE87" i="17052"/>
  <c r="AE89" i="17052" s="1"/>
  <c r="AE115" i="17052"/>
  <c r="AE127" i="17052" s="1"/>
  <c r="AE138" i="17052" s="1"/>
  <c r="AE93" i="17053"/>
  <c r="AF41" i="17053"/>
  <c r="AD92" i="17030"/>
  <c r="AI124" i="17054"/>
  <c r="AI126" i="17054"/>
  <c r="AI122" i="17054"/>
  <c r="AI123" i="17054"/>
  <c r="AI125" i="17054"/>
  <c r="AB40" i="17055"/>
  <c r="AF105" i="17054"/>
  <c r="AI50" i="17057"/>
  <c r="AI42" i="17057"/>
  <c r="AI62" i="17057" s="1"/>
  <c r="AI64" i="17057" s="1"/>
  <c r="AF29" i="17059" s="1"/>
  <c r="AI46" i="17057"/>
  <c r="AI72" i="17057" s="1"/>
  <c r="AI74" i="17057" s="1"/>
  <c r="AF33" i="17058" s="1"/>
  <c r="AI44" i="17057"/>
  <c r="AI67" i="17057" s="1"/>
  <c r="AI69" i="17057" s="1"/>
  <c r="AI48" i="17057"/>
  <c r="AI77" i="17057" s="1"/>
  <c r="AI79" i="17057" s="1"/>
  <c r="E178" i="17050"/>
  <c r="C178" i="17050"/>
  <c r="A180" i="17050"/>
  <c r="AD131" i="17050"/>
  <c r="M180" i="17050" s="1"/>
  <c r="AJ50" i="17054"/>
  <c r="AJ42" i="17054"/>
  <c r="AJ62" i="17054" s="1"/>
  <c r="AJ44" i="17054"/>
  <c r="AJ67" i="17054" s="1"/>
  <c r="AJ69" i="17054" s="1"/>
  <c r="AG31" i="17055" s="1"/>
  <c r="AJ46" i="17054"/>
  <c r="AJ72" i="17054" s="1"/>
  <c r="AJ48" i="17054"/>
  <c r="AJ77" i="17054" s="1"/>
  <c r="AJ79" i="17054" s="1"/>
  <c r="AL38" i="17054"/>
  <c r="AK34" i="17054"/>
  <c r="AK35" i="17054" s="1"/>
  <c r="AK36" i="17054"/>
  <c r="AK95" i="17054"/>
  <c r="AK96" i="17054" s="1"/>
  <c r="AK59" i="17054"/>
  <c r="AK39" i="17054"/>
  <c r="AK60" i="17054" s="1"/>
  <c r="E176" i="17056"/>
  <c r="C176" i="17056"/>
  <c r="AH194" i="17054"/>
  <c r="AH180" i="17054"/>
  <c r="AH182" i="17054" s="1"/>
  <c r="AH205" i="17054" s="1"/>
  <c r="K174" i="17056"/>
  <c r="L174" i="17056" s="1"/>
  <c r="AB92" i="17052"/>
  <c r="AB100" i="17052" s="1"/>
  <c r="F178" i="17052" s="1"/>
  <c r="AB48" i="17052"/>
  <c r="K175" i="17052"/>
  <c r="L175" i="17052" s="1"/>
  <c r="AF85" i="17053"/>
  <c r="AG65" i="17049"/>
  <c r="AG38" i="17049"/>
  <c r="AG27" i="17049"/>
  <c r="AG106" i="17049"/>
  <c r="AH13" i="17049"/>
  <c r="AG14" i="17049"/>
  <c r="AG28" i="17049" s="1"/>
  <c r="AG39" i="17049" s="1"/>
  <c r="AG67" i="17049" s="1"/>
  <c r="AG80" i="17049" s="1"/>
  <c r="AG91" i="17049" s="1"/>
  <c r="AJ76" i="17054"/>
  <c r="AC48" i="17028"/>
  <c r="AC92" i="17028"/>
  <c r="AC100" i="17028" s="1"/>
  <c r="AD131" i="17058"/>
  <c r="M180" i="17058" s="1"/>
  <c r="A180" i="17058"/>
  <c r="AD117" i="17049"/>
  <c r="AD123" i="17049"/>
  <c r="AD134" i="17049" s="1"/>
  <c r="AE111" i="17049"/>
  <c r="AG13" i="17053"/>
  <c r="AF14" i="17053"/>
  <c r="AF28" i="17053" s="1"/>
  <c r="AF39" i="17053" s="1"/>
  <c r="AF67" i="17053" s="1"/>
  <c r="AF80" i="17053" s="1"/>
  <c r="AF91" i="17053" s="1"/>
  <c r="AF33" i="17055"/>
  <c r="AL61" i="17048"/>
  <c r="AG206" i="17051"/>
  <c r="AG207" i="17051" s="1"/>
  <c r="AD42" i="17053" s="1"/>
  <c r="AD94" i="17053" s="1"/>
  <c r="AG198" i="17051"/>
  <c r="AD42" i="17052" s="1"/>
  <c r="AD94" i="17052" s="1"/>
  <c r="AG131" i="17030"/>
  <c r="M183" i="17030" s="1"/>
  <c r="A183" i="17030"/>
  <c r="AC125" i="17052"/>
  <c r="AC136" i="17052" s="1"/>
  <c r="AD113" i="17052"/>
  <c r="AK127" i="2"/>
  <c r="AK112" i="17051"/>
  <c r="AK121" i="17051" s="1"/>
  <c r="AK103" i="17051"/>
  <c r="AG13" i="17050"/>
  <c r="AF14" i="17050"/>
  <c r="AF28" i="17050" s="1"/>
  <c r="AF39" i="17050" s="1"/>
  <c r="AF67" i="17050" s="1"/>
  <c r="AF80" i="17050" s="1"/>
  <c r="AF91" i="17050" s="1"/>
  <c r="A180" i="17053"/>
  <c r="AD131" i="17053"/>
  <c r="M180" i="17053" s="1"/>
  <c r="A181" i="17049"/>
  <c r="AE131" i="17049"/>
  <c r="M181" i="17049" s="1"/>
  <c r="E178" i="17053"/>
  <c r="C178" i="17053"/>
  <c r="AF120" i="17028"/>
  <c r="AF108" i="17028"/>
  <c r="G176" i="17052"/>
  <c r="AH203" i="17051"/>
  <c r="AH219" i="17051" s="1"/>
  <c r="AH234" i="17051" s="1"/>
  <c r="AH197" i="17051"/>
  <c r="AG109" i="2"/>
  <c r="AH61" i="17054"/>
  <c r="AG87" i="17054"/>
  <c r="C179" i="17049"/>
  <c r="E179" i="17049"/>
  <c r="AA92" i="17055"/>
  <c r="AA100" i="17055" s="1"/>
  <c r="F177" i="17055" s="1"/>
  <c r="AA48" i="17055"/>
  <c r="AI68" i="17057"/>
  <c r="AI155" i="17057"/>
  <c r="AI83" i="17057"/>
  <c r="AI63" i="17057"/>
  <c r="AI102" i="17057"/>
  <c r="AI167" i="17057"/>
  <c r="AI73" i="17057"/>
  <c r="AI78" i="17057"/>
  <c r="AJ36" i="17057"/>
  <c r="AK38" i="17057"/>
  <c r="AJ34" i="17057"/>
  <c r="AJ35" i="17057" s="1"/>
  <c r="AJ95" i="17057"/>
  <c r="AJ96" i="17057" s="1"/>
  <c r="AJ39" i="17057"/>
  <c r="AJ60" i="17057" s="1"/>
  <c r="AJ59" i="17057"/>
  <c r="AM111" i="17059"/>
  <c r="AL123" i="17059"/>
  <c r="AL134" i="17059" s="1"/>
  <c r="AJ68" i="17054"/>
  <c r="AJ78" i="17054"/>
  <c r="AJ73" i="17054"/>
  <c r="AJ102" i="17054"/>
  <c r="AJ83" i="17054"/>
  <c r="AJ167" i="17054"/>
  <c r="AJ63" i="17054"/>
  <c r="AJ155" i="17054"/>
  <c r="AE14" i="17059"/>
  <c r="AE28" i="17059" s="1"/>
  <c r="AE39" i="17059" s="1"/>
  <c r="AE67" i="17059" s="1"/>
  <c r="AE80" i="17059" s="1"/>
  <c r="AE91" i="17059" s="1"/>
  <c r="AF13" i="17059"/>
  <c r="D179" i="17050"/>
  <c r="B179" i="17050"/>
  <c r="F179" i="17050"/>
  <c r="AB48" i="17053"/>
  <c r="AB92" i="17053"/>
  <c r="AB100" i="17053" s="1"/>
  <c r="F178" i="17053" s="1"/>
  <c r="C179" i="17028"/>
  <c r="E179" i="17028"/>
  <c r="AF33" i="17052"/>
  <c r="AH81" i="17057"/>
  <c r="AJ52" i="17051"/>
  <c r="AJ82" i="17051"/>
  <c r="AJ84" i="17051" s="1"/>
  <c r="AG35" i="17052" s="1"/>
  <c r="D179" i="17053"/>
  <c r="B179" i="17053"/>
  <c r="F179" i="17053"/>
  <c r="C177" i="17059"/>
  <c r="E177" i="17059"/>
  <c r="AA40" i="17058"/>
  <c r="AE105" i="17057"/>
  <c r="AH90" i="17054"/>
  <c r="AF29" i="17056"/>
  <c r="AE29" i="17056"/>
  <c r="AB117" i="17052"/>
  <c r="D178" i="17052" s="1"/>
  <c r="AB123" i="17052"/>
  <c r="AB134" i="17052" s="1"/>
  <c r="AB140" i="17052" s="1"/>
  <c r="B178" i="17052" s="1"/>
  <c r="AC111" i="17052"/>
  <c r="AB117" i="17055"/>
  <c r="D178" i="17055" s="1"/>
  <c r="AB123" i="17055"/>
  <c r="AB134" i="17055" s="1"/>
  <c r="AB140" i="17055" s="1"/>
  <c r="B178" i="17055" s="1"/>
  <c r="AC111" i="17055"/>
  <c r="AM108" i="17048"/>
  <c r="AM106" i="17048"/>
  <c r="AM225" i="17048"/>
  <c r="AM107" i="17048"/>
  <c r="AM223" i="17048"/>
  <c r="AM222" i="17048"/>
  <c r="AM224" i="17048"/>
  <c r="AJ81" i="17051"/>
  <c r="AK81" i="17051" s="1"/>
  <c r="AG29" i="17053"/>
  <c r="AI90" i="17051"/>
  <c r="AF29" i="17053"/>
  <c r="N183" i="17028"/>
  <c r="H81" i="17062"/>
  <c r="AL110" i="17050"/>
  <c r="AK122" i="17050"/>
  <c r="AK133" i="17050" s="1"/>
  <c r="AF120" i="17049"/>
  <c r="AF108" i="17049"/>
  <c r="AP110" i="17056"/>
  <c r="AP122" i="17056" s="1"/>
  <c r="AP133" i="17056" s="1"/>
  <c r="AO122" i="17056"/>
  <c r="AO133" i="17056" s="1"/>
  <c r="AF120" i="17052"/>
  <c r="AF108" i="17052"/>
  <c r="AA43" i="17059"/>
  <c r="AA95" i="17059" s="1"/>
  <c r="AD226" i="17057"/>
  <c r="AA43" i="17058" s="1"/>
  <c r="AA95" i="17058" s="1"/>
  <c r="AE221" i="17057"/>
  <c r="AD113" i="17056"/>
  <c r="AD125" i="17056" s="1"/>
  <c r="AD136" i="17056" s="1"/>
  <c r="AD85" i="17056"/>
  <c r="AD89" i="17056" s="1"/>
  <c r="AJ89" i="17051"/>
  <c r="L174" i="17058"/>
  <c r="AI88" i="17051"/>
  <c r="AB43" i="17056"/>
  <c r="AB95" i="17056" s="1"/>
  <c r="AE226" i="17054"/>
  <c r="AB43" i="17055" s="1"/>
  <c r="AB95" i="17055" s="1"/>
  <c r="AF221" i="17054"/>
  <c r="AI76" i="17057"/>
  <c r="AL89" i="17048"/>
  <c r="AD117" i="17030"/>
  <c r="AD121" i="17030"/>
  <c r="AD132" i="17030" s="1"/>
  <c r="AE109" i="17030"/>
  <c r="AA125" i="17058"/>
  <c r="AA136" i="17058" s="1"/>
  <c r="AA140" i="17058" s="1"/>
  <c r="B177" i="17058" s="1"/>
  <c r="AB113" i="17058"/>
  <c r="AA117" i="17058"/>
  <c r="D177" i="17058" s="1"/>
  <c r="AE43" i="17030"/>
  <c r="AE95" i="17030" s="1"/>
  <c r="AH226" i="2"/>
  <c r="AE43" i="17028" s="1"/>
  <c r="AE95" i="17028" s="1"/>
  <c r="AI221" i="2"/>
  <c r="AK112" i="17059"/>
  <c r="AJ124" i="17059"/>
  <c r="AJ135" i="17059" s="1"/>
  <c r="AI127" i="17051"/>
  <c r="AE40" i="17030"/>
  <c r="AI104" i="2"/>
  <c r="AA117" i="17056"/>
  <c r="D177" i="17056" s="1"/>
  <c r="AA121" i="17056"/>
  <c r="AA132" i="17056" s="1"/>
  <c r="AA140" i="17056" s="1"/>
  <c r="B177" i="17056" s="1"/>
  <c r="AB109" i="17056"/>
  <c r="AF93" i="17028"/>
  <c r="AG41" i="17028"/>
  <c r="AC40" i="17052"/>
  <c r="AG105" i="17051"/>
  <c r="AF206" i="17054"/>
  <c r="AF207" i="17054" s="1"/>
  <c r="AC42" i="17056" s="1"/>
  <c r="AC94" i="17056" s="1"/>
  <c r="AF198" i="17054"/>
  <c r="AC42" i="17055" s="1"/>
  <c r="AC94" i="17055" s="1"/>
  <c r="AE113" i="17053"/>
  <c r="AE125" i="17053" s="1"/>
  <c r="AE136" i="17053" s="1"/>
  <c r="AE85" i="17053"/>
  <c r="AE89" i="17053" s="1"/>
  <c r="AJ122" i="17051"/>
  <c r="AJ126" i="17051"/>
  <c r="AJ123" i="17051"/>
  <c r="AJ124" i="17051"/>
  <c r="AJ125" i="17051"/>
  <c r="AG38" i="17052"/>
  <c r="AG27" i="17052"/>
  <c r="AH13" i="17052"/>
  <c r="AG106" i="17052"/>
  <c r="AG14" i="17052"/>
  <c r="AG28" i="17052" s="1"/>
  <c r="AG39" i="17052" s="1"/>
  <c r="AG67" i="17052" s="1"/>
  <c r="AG80" i="17052" s="1"/>
  <c r="AG91" i="17052" s="1"/>
  <c r="AG65" i="17052"/>
  <c r="AF87" i="17052"/>
  <c r="B180" i="17028"/>
  <c r="G79" i="17062"/>
  <c r="F180" i="17028"/>
  <c r="D180" i="17028"/>
  <c r="B180" i="17052"/>
  <c r="F180" i="17052"/>
  <c r="D180" i="17052"/>
  <c r="AE85" i="17055"/>
  <c r="AE113" i="17055"/>
  <c r="AE125" i="17055" s="1"/>
  <c r="AE136" i="17055" s="1"/>
  <c r="AI195" i="17054"/>
  <c r="AI178" i="17054"/>
  <c r="AI204" i="17054"/>
  <c r="AI166" i="17054"/>
  <c r="AI154" i="17054"/>
  <c r="AI220" i="17054"/>
  <c r="AI235" i="17054"/>
  <c r="A179" i="17059"/>
  <c r="AC131" i="17059"/>
  <c r="M179" i="17059" s="1"/>
  <c r="AF14" i="17058"/>
  <c r="AF28" i="17058" s="1"/>
  <c r="AF39" i="17058" s="1"/>
  <c r="AF67" i="17058" s="1"/>
  <c r="AF80" i="17058" s="1"/>
  <c r="AF91" i="17058" s="1"/>
  <c r="AG13" i="17058"/>
  <c r="AF38" i="17058"/>
  <c r="AF106" i="17058"/>
  <c r="AF27" i="17058"/>
  <c r="AF65" i="17058"/>
  <c r="AM223" i="2"/>
  <c r="AM224" i="2"/>
  <c r="AM107" i="2"/>
  <c r="AM106" i="2"/>
  <c r="AM108" i="2"/>
  <c r="AM222" i="2"/>
  <c r="AM225" i="2"/>
  <c r="AL89" i="2"/>
  <c r="AH13" i="17028"/>
  <c r="AG14" i="17028"/>
  <c r="AG28" i="17028" s="1"/>
  <c r="AG39" i="17028" s="1"/>
  <c r="AG67" i="17028" s="1"/>
  <c r="AG80" i="17028" s="1"/>
  <c r="AG91" i="17028" s="1"/>
  <c r="AG38" i="17028"/>
  <c r="AG65" i="17028"/>
  <c r="AG106" i="17028"/>
  <c r="AG27" i="17028"/>
  <c r="F179" i="17058"/>
  <c r="D179" i="17058"/>
  <c r="B179" i="17058"/>
  <c r="AG197" i="17054"/>
  <c r="AG203" i="17054"/>
  <c r="AG219" i="17054" s="1"/>
  <c r="AG234" i="17054" s="1"/>
  <c r="AD109" i="17057"/>
  <c r="AA40" i="17059"/>
  <c r="AE104" i="17057"/>
  <c r="AH124" i="17057"/>
  <c r="AH125" i="17057"/>
  <c r="AH126" i="17057"/>
  <c r="AH122" i="17057"/>
  <c r="AH123" i="17057"/>
  <c r="AA48" i="17056"/>
  <c r="AA92" i="17056"/>
  <c r="AA100" i="17056" s="1"/>
  <c r="F177" i="17056" s="1"/>
  <c r="AC89" i="17058"/>
  <c r="AI52" i="17054"/>
  <c r="AI82" i="17054"/>
  <c r="AI84" i="17054" s="1"/>
  <c r="AF35" i="17055" s="1"/>
  <c r="AM68" i="17048"/>
  <c r="AM83" i="17048"/>
  <c r="AM73" i="17048"/>
  <c r="AM78" i="17048"/>
  <c r="AM63" i="17048"/>
  <c r="AJ112" i="17053"/>
  <c r="AI124" i="17053"/>
  <c r="AI135" i="17053" s="1"/>
  <c r="AE131" i="17028"/>
  <c r="M181" i="17028" s="1"/>
  <c r="A181" i="17028"/>
  <c r="B180" i="17049"/>
  <c r="F180" i="17049"/>
  <c r="D180" i="17049"/>
  <c r="AD85" i="17058"/>
  <c r="AI179" i="17054"/>
  <c r="AI168" i="17054"/>
  <c r="AI170" i="17054" s="1"/>
  <c r="AI196" i="17054" s="1"/>
  <c r="AF40" i="17050"/>
  <c r="AJ104" i="17048"/>
  <c r="AN110" i="17059"/>
  <c r="AM122" i="17059"/>
  <c r="AM133" i="17059" s="1"/>
  <c r="AF87" i="17057"/>
  <c r="AG61" i="17057"/>
  <c r="AD83" i="17058"/>
  <c r="AD111" i="17058"/>
  <c r="AH166" i="17057"/>
  <c r="AH178" i="17057"/>
  <c r="AH195" i="17057"/>
  <c r="AH220" i="17057"/>
  <c r="AH235" i="17057"/>
  <c r="AH154" i="17057"/>
  <c r="AH204" i="17057"/>
  <c r="AE120" i="17058"/>
  <c r="AE108" i="17058"/>
  <c r="AM83" i="2"/>
  <c r="AM78" i="2"/>
  <c r="AM63" i="2"/>
  <c r="AM68" i="2"/>
  <c r="AM73" i="2"/>
  <c r="AK83" i="17051"/>
  <c r="AK102" i="17051"/>
  <c r="AK78" i="17051"/>
  <c r="AK155" i="17051"/>
  <c r="AK68" i="17051"/>
  <c r="AK167" i="17051"/>
  <c r="AK73" i="17051"/>
  <c r="AK63" i="17051"/>
  <c r="AL59" i="17051"/>
  <c r="AL95" i="17051"/>
  <c r="AL96" i="17051" s="1"/>
  <c r="AL34" i="17051"/>
  <c r="AL35" i="17051" s="1"/>
  <c r="AL39" i="17051"/>
  <c r="AL60" i="17051" s="1"/>
  <c r="AL36" i="17051"/>
  <c r="AM38" i="17051"/>
  <c r="AE87" i="17055"/>
  <c r="AE115" i="17055"/>
  <c r="AE127" i="17055" s="1"/>
  <c r="AE138" i="17055" s="1"/>
  <c r="AE108" i="17050"/>
  <c r="AE120" i="17050"/>
  <c r="E181" i="17030"/>
  <c r="C181" i="17030"/>
  <c r="AH127" i="17054"/>
  <c r="AE125" i="17028"/>
  <c r="AE136" i="17028" s="1"/>
  <c r="AF113" i="17028"/>
  <c r="E179" i="17052"/>
  <c r="C179" i="17052"/>
  <c r="AG88" i="17057"/>
  <c r="AH89" i="17057"/>
  <c r="AF203" i="17057"/>
  <c r="AF219" i="17057" s="1"/>
  <c r="AF234" i="17057" s="1"/>
  <c r="AF197" i="17057"/>
  <c r="D178" i="17059"/>
  <c r="B178" i="17059"/>
  <c r="AI14" i="17030"/>
  <c r="AI28" i="17030" s="1"/>
  <c r="AI39" i="17030" s="1"/>
  <c r="AI67" i="17030" s="1"/>
  <c r="AI80" i="17030" s="1"/>
  <c r="AI91" i="17030" s="1"/>
  <c r="AJ13" i="17030"/>
  <c r="G178" i="17030"/>
  <c r="K178" i="17030" s="1"/>
  <c r="L178" i="17030" s="1"/>
  <c r="L179" i="17030" s="1"/>
  <c r="Z48" i="17059"/>
  <c r="Z92" i="17059"/>
  <c r="Z100" i="17059" s="1"/>
  <c r="F176" i="17059" s="1"/>
  <c r="G176" i="17059" s="1"/>
  <c r="K176" i="17059" s="1"/>
  <c r="L176" i="17059" s="1"/>
  <c r="AI112" i="17057"/>
  <c r="AI121" i="17057" s="1"/>
  <c r="AI103" i="17057"/>
  <c r="G175" i="17058"/>
  <c r="AH87" i="17051"/>
  <c r="AI61" i="17051"/>
  <c r="K177" i="17049"/>
  <c r="L177" i="17049" s="1"/>
  <c r="AN112" i="17056"/>
  <c r="AM124" i="17056"/>
  <c r="AM135" i="17056" s="1"/>
  <c r="AJ97" i="17054"/>
  <c r="AJ108" i="17054"/>
  <c r="AJ106" i="17054"/>
  <c r="AJ225" i="17054"/>
  <c r="AJ107" i="17054"/>
  <c r="AJ222" i="17054"/>
  <c r="AJ223" i="17054"/>
  <c r="AJ224" i="17054"/>
  <c r="AD120" i="17059"/>
  <c r="AD108" i="17059"/>
  <c r="G176" i="17055"/>
  <c r="AD35" i="17058"/>
  <c r="AD37" i="17058" s="1"/>
  <c r="AE109" i="17054"/>
  <c r="AB40" i="17056"/>
  <c r="AF104" i="17054"/>
  <c r="Z92" i="17058"/>
  <c r="Z100" i="17058" s="1"/>
  <c r="F176" i="17058" s="1"/>
  <c r="Z48" i="17058"/>
  <c r="C177" i="17052"/>
  <c r="E177" i="17052"/>
  <c r="AE131" i="17052"/>
  <c r="M181" i="17052" s="1"/>
  <c r="A181" i="17052"/>
  <c r="AC123" i="17058"/>
  <c r="AC134" i="17058" s="1"/>
  <c r="E177" i="17055"/>
  <c r="C177" i="17055"/>
  <c r="G177" i="17050"/>
  <c r="K177" i="17050" s="1"/>
  <c r="L177" i="17050" s="1"/>
  <c r="AF31" i="17052"/>
  <c r="AE206" i="17057"/>
  <c r="AE207" i="17057" s="1"/>
  <c r="AB42" i="17059" s="1"/>
  <c r="AB94" i="17059" s="1"/>
  <c r="AE198" i="17057"/>
  <c r="AB42" i="17058" s="1"/>
  <c r="AB94" i="17058" s="1"/>
  <c r="AF93" i="17030"/>
  <c r="AG41" i="17030"/>
  <c r="AE121" i="17053"/>
  <c r="AE132" i="17053" s="1"/>
  <c r="AE85" i="17056"/>
  <c r="G178" i="17028"/>
  <c r="AJ179" i="17051"/>
  <c r="AJ168" i="17051"/>
  <c r="AJ170" i="17051" s="1"/>
  <c r="AJ196" i="17051" s="1"/>
  <c r="AF43" i="17050"/>
  <c r="AF95" i="17050" s="1"/>
  <c r="AI226" i="17048"/>
  <c r="AF43" i="17049" s="1"/>
  <c r="AF95" i="17049" s="1"/>
  <c r="AJ221" i="17048"/>
  <c r="AH88" i="17054"/>
  <c r="AK110" i="17055" l="1"/>
  <c r="AJ122" i="17055"/>
  <c r="AJ133" i="17055" s="1"/>
  <c r="AM115" i="17053"/>
  <c r="AL127" i="17053"/>
  <c r="AL138" i="17053" s="1"/>
  <c r="AO109" i="17028"/>
  <c r="AN121" i="17028"/>
  <c r="AN132" i="17028" s="1"/>
  <c r="AK115" i="17059"/>
  <c r="AJ127" i="17059"/>
  <c r="AJ138" i="17059" s="1"/>
  <c r="AK109" i="17058"/>
  <c r="AJ121" i="17058"/>
  <c r="AJ132" i="17058" s="1"/>
  <c r="AO114" i="17052"/>
  <c r="AN126" i="17052"/>
  <c r="AN137" i="17052" s="1"/>
  <c r="AL125" i="2"/>
  <c r="AL76" i="17048"/>
  <c r="AL71" i="17048"/>
  <c r="AL66" i="17048"/>
  <c r="AN109" i="17049"/>
  <c r="AM121" i="17049"/>
  <c r="AM132" i="17049" s="1"/>
  <c r="AO116" i="17055"/>
  <c r="AN128" i="17055"/>
  <c r="AN139" i="17055" s="1"/>
  <c r="AO110" i="17049"/>
  <c r="AN122" i="17049"/>
  <c r="AN133" i="17049" s="1"/>
  <c r="AL126" i="2"/>
  <c r="AL126" i="17048"/>
  <c r="AK114" i="17058"/>
  <c r="AJ126" i="17058"/>
  <c r="AJ137" i="17058" s="1"/>
  <c r="AK116" i="17053"/>
  <c r="AJ128" i="17053"/>
  <c r="AJ139" i="17053" s="1"/>
  <c r="AM115" i="17056"/>
  <c r="AL127" i="17056"/>
  <c r="AL138" i="17056" s="1"/>
  <c r="AN114" i="17059"/>
  <c r="AM126" i="17059"/>
  <c r="AM137" i="17059" s="1"/>
  <c r="AN109" i="17052"/>
  <c r="AM121" i="17052"/>
  <c r="AM132" i="17052" s="1"/>
  <c r="AN112" i="17058"/>
  <c r="AM124" i="17058"/>
  <c r="AM135" i="17058" s="1"/>
  <c r="AL110" i="17058"/>
  <c r="AK122" i="17058"/>
  <c r="AK133" i="17058" s="1"/>
  <c r="G180" i="17055"/>
  <c r="K180" i="17055" s="1"/>
  <c r="AL122" i="2"/>
  <c r="AL127" i="2" s="1"/>
  <c r="AF93" i="17050"/>
  <c r="AG41" i="17050"/>
  <c r="AL124" i="17048"/>
  <c r="AL123" i="17048"/>
  <c r="AH85" i="17050"/>
  <c r="AH89" i="17050" s="1"/>
  <c r="AH37" i="17050"/>
  <c r="AJ81" i="17048"/>
  <c r="AI87" i="17048"/>
  <c r="AL42" i="17048"/>
  <c r="AL62" i="17048" s="1"/>
  <c r="AL64" i="17048" s="1"/>
  <c r="AL48" i="17048"/>
  <c r="AL77" i="17048" s="1"/>
  <c r="AL79" i="17048" s="1"/>
  <c r="AI33" i="17050" s="1"/>
  <c r="AI85" i="17050" s="1"/>
  <c r="AL46" i="17048"/>
  <c r="AL72" i="17048" s="1"/>
  <c r="AL44" i="17048"/>
  <c r="AL67" i="17048" s="1"/>
  <c r="AL50" i="17048"/>
  <c r="AI203" i="17048"/>
  <c r="AI219" i="17048" s="1"/>
  <c r="AI234" i="17048" s="1"/>
  <c r="AI197" i="17048"/>
  <c r="AD100" i="17030"/>
  <c r="AJ180" i="17048"/>
  <c r="AJ182" i="17048" s="1"/>
  <c r="AJ205" i="17048" s="1"/>
  <c r="AJ194" i="17048"/>
  <c r="AH198" i="17048"/>
  <c r="AE42" i="17049" s="1"/>
  <c r="AE94" i="17049" s="1"/>
  <c r="AH206" i="17048"/>
  <c r="AH207" i="17048" s="1"/>
  <c r="AE42" i="17050" s="1"/>
  <c r="AD94" i="17050"/>
  <c r="AD100" i="17050" s="1"/>
  <c r="AD48" i="17050"/>
  <c r="AL122" i="17048"/>
  <c r="AL125" i="17048"/>
  <c r="AD140" i="17049"/>
  <c r="AL124" i="2"/>
  <c r="AD48" i="17030"/>
  <c r="AL71" i="2"/>
  <c r="AF87" i="17028"/>
  <c r="AF89" i="17028" s="1"/>
  <c r="AE123" i="17028"/>
  <c r="AE134" i="17028" s="1"/>
  <c r="AJ88" i="2"/>
  <c r="AK69" i="17048"/>
  <c r="AH31" i="17049" s="1"/>
  <c r="AH83" i="17049" s="1"/>
  <c r="AK52" i="17048"/>
  <c r="AK82" i="17048"/>
  <c r="AK84" i="17048" s="1"/>
  <c r="AG109" i="17050"/>
  <c r="AL155" i="17048"/>
  <c r="AL102" i="17048"/>
  <c r="AL167" i="17048"/>
  <c r="AK204" i="17048"/>
  <c r="AK195" i="17048"/>
  <c r="AK154" i="17048"/>
  <c r="AK235" i="17048"/>
  <c r="AK220" i="17048"/>
  <c r="AK178" i="17048"/>
  <c r="AK166" i="17048"/>
  <c r="AE125" i="17050"/>
  <c r="AE136" i="17050" s="1"/>
  <c r="AE140" i="17050" s="1"/>
  <c r="AF113" i="17050"/>
  <c r="AK179" i="17048"/>
  <c r="AK168" i="17048"/>
  <c r="AK170" i="17048" s="1"/>
  <c r="AK196" i="17048" s="1"/>
  <c r="AJ84" i="17048"/>
  <c r="AJ88" i="17048"/>
  <c r="AM95" i="17048"/>
  <c r="AM96" i="17048" s="1"/>
  <c r="AM124" i="17048" s="1"/>
  <c r="AN38" i="17048"/>
  <c r="AM36" i="17048"/>
  <c r="AM97" i="17048" s="1"/>
  <c r="AM39" i="17048"/>
  <c r="AM60" i="17048" s="1"/>
  <c r="AM59" i="17048"/>
  <c r="AM34" i="17048"/>
  <c r="AM35" i="17048" s="1"/>
  <c r="AG89" i="17028"/>
  <c r="AL103" i="17048"/>
  <c r="AL112" i="17048"/>
  <c r="AL121" i="17048" s="1"/>
  <c r="AF87" i="17049"/>
  <c r="AF89" i="17049" s="1"/>
  <c r="AF115" i="17049"/>
  <c r="AF127" i="17049" s="1"/>
  <c r="AF138" i="17049" s="1"/>
  <c r="AF37" i="17049"/>
  <c r="AF121" i="17050"/>
  <c r="AF132" i="17050" s="1"/>
  <c r="AE125" i="17049"/>
  <c r="AE136" i="17049" s="1"/>
  <c r="AF113" i="17049"/>
  <c r="AI27" i="17055"/>
  <c r="AI14" i="17055"/>
  <c r="AI28" i="17055" s="1"/>
  <c r="AI39" i="17055" s="1"/>
  <c r="AI67" i="17055" s="1"/>
  <c r="AI80" i="17055" s="1"/>
  <c r="AI91" i="17055" s="1"/>
  <c r="AI106" i="17055"/>
  <c r="AJ13" i="17055"/>
  <c r="AI38" i="17055"/>
  <c r="AI65" i="17055"/>
  <c r="AJ180" i="2"/>
  <c r="AJ182" i="2" s="1"/>
  <c r="AJ205" i="2" s="1"/>
  <c r="AJ194" i="2"/>
  <c r="AH29" i="17030"/>
  <c r="AH81" i="17030" s="1"/>
  <c r="AD140" i="17030"/>
  <c r="E179" i="17056"/>
  <c r="C179" i="17056"/>
  <c r="AF123" i="17028"/>
  <c r="AF134" i="17028" s="1"/>
  <c r="AH206" i="2"/>
  <c r="AH207" i="2" s="1"/>
  <c r="AE42" i="17030" s="1"/>
  <c r="AE94" i="17030" s="1"/>
  <c r="AH198" i="2"/>
  <c r="AE42" i="17028" s="1"/>
  <c r="AE94" i="17028" s="1"/>
  <c r="AG14" i="17056"/>
  <c r="AG28" i="17056" s="1"/>
  <c r="AG39" i="17056" s="1"/>
  <c r="AG67" i="17056" s="1"/>
  <c r="AG80" i="17056" s="1"/>
  <c r="AG91" i="17056" s="1"/>
  <c r="AH13" i="17056"/>
  <c r="AD127" i="17028"/>
  <c r="AD138" i="17028" s="1"/>
  <c r="AD140" i="17028" s="1"/>
  <c r="AE115" i="17028"/>
  <c r="AK81" i="2"/>
  <c r="AK69" i="2"/>
  <c r="AL66" i="2"/>
  <c r="AM34" i="2"/>
  <c r="AM35" i="2" s="1"/>
  <c r="AM95" i="2"/>
  <c r="AM96" i="2" s="1"/>
  <c r="AM39" i="2"/>
  <c r="AM60" i="2" s="1"/>
  <c r="AM36" i="2"/>
  <c r="AM97" i="2" s="1"/>
  <c r="AN38" i="2"/>
  <c r="AM59" i="2"/>
  <c r="AG37" i="17028"/>
  <c r="AG33" i="17030"/>
  <c r="AH120" i="17055"/>
  <c r="AH108" i="17055"/>
  <c r="AK79" i="2"/>
  <c r="AH33" i="17030" s="1"/>
  <c r="AH85" i="17030" s="1"/>
  <c r="AL76" i="2"/>
  <c r="AM76" i="2" s="1"/>
  <c r="AL112" i="2"/>
  <c r="AL121" i="2" s="1"/>
  <c r="AL103" i="2"/>
  <c r="AK168" i="2"/>
  <c r="AK170" i="2" s="1"/>
  <c r="AK196" i="2" s="1"/>
  <c r="AK179" i="2"/>
  <c r="F180" i="17056"/>
  <c r="D180" i="17056"/>
  <c r="B180" i="17056"/>
  <c r="D182" i="17055"/>
  <c r="B182" i="17055"/>
  <c r="F182" i="17055"/>
  <c r="AF108" i="17056"/>
  <c r="AF120" i="17056"/>
  <c r="AE125" i="17030"/>
  <c r="AE136" i="17030" s="1"/>
  <c r="AF113" i="17030"/>
  <c r="AF125" i="17030" s="1"/>
  <c r="AF136" i="17030" s="1"/>
  <c r="E181" i="17055"/>
  <c r="C181" i="17055"/>
  <c r="AH33" i="17028"/>
  <c r="AH85" i="17028" s="1"/>
  <c r="AL48" i="2"/>
  <c r="AL77" i="2" s="1"/>
  <c r="AL79" i="2" s="1"/>
  <c r="AL46" i="2"/>
  <c r="AL72" i="2" s="1"/>
  <c r="AL74" i="2" s="1"/>
  <c r="AI33" i="17028" s="1"/>
  <c r="AI85" i="17028" s="1"/>
  <c r="AL44" i="2"/>
  <c r="AL67" i="2" s="1"/>
  <c r="AL69" i="2" s="1"/>
  <c r="AL50" i="2"/>
  <c r="AL42" i="2"/>
  <c r="AL62" i="2" s="1"/>
  <c r="AL102" i="2"/>
  <c r="AL167" i="2"/>
  <c r="AL155" i="2"/>
  <c r="AL64" i="2"/>
  <c r="AI29" i="17030" s="1"/>
  <c r="AI81" i="17030" s="1"/>
  <c r="AG123" i="17028"/>
  <c r="AG134" i="17028" s="1"/>
  <c r="K179" i="17055"/>
  <c r="A181" i="17056"/>
  <c r="AE131" i="17056"/>
  <c r="M181" i="17056" s="1"/>
  <c r="AK166" i="2"/>
  <c r="AK154" i="2"/>
  <c r="AK235" i="2"/>
  <c r="AK220" i="2"/>
  <c r="AK195" i="2"/>
  <c r="AK178" i="2"/>
  <c r="AK204" i="2"/>
  <c r="AI197" i="2"/>
  <c r="AI203" i="2"/>
  <c r="AI219" i="2" s="1"/>
  <c r="AI234" i="2" s="1"/>
  <c r="AG29" i="17030"/>
  <c r="AJ90" i="2"/>
  <c r="AG131" i="17055"/>
  <c r="M183" i="17055" s="1"/>
  <c r="A183" i="17055"/>
  <c r="AK82" i="2"/>
  <c r="AK84" i="2" s="1"/>
  <c r="AH35" i="17028" s="1"/>
  <c r="AK52" i="2"/>
  <c r="AG93" i="17049"/>
  <c r="AH41" i="17049"/>
  <c r="AE89" i="17055"/>
  <c r="AE140" i="17053"/>
  <c r="AE40" i="17049"/>
  <c r="AI105" i="17048"/>
  <c r="AH109" i="17048"/>
  <c r="L180" i="17030"/>
  <c r="AD92" i="17049"/>
  <c r="AD100" i="17049" s="1"/>
  <c r="AD48" i="17049"/>
  <c r="AJ76" i="17057"/>
  <c r="AK66" i="17054"/>
  <c r="AE117" i="17053"/>
  <c r="AE113" i="17056"/>
  <c r="AE125" i="17056" s="1"/>
  <c r="AE136" i="17056" s="1"/>
  <c r="AE93" i="17055"/>
  <c r="AF41" i="17055"/>
  <c r="G179" i="17049"/>
  <c r="K179" i="17049" s="1"/>
  <c r="AK71" i="17054"/>
  <c r="AL66" i="17051"/>
  <c r="AJ71" i="17057"/>
  <c r="AJ88" i="17051"/>
  <c r="AJ74" i="17054"/>
  <c r="AG33" i="17055" s="1"/>
  <c r="G179" i="17028"/>
  <c r="I78" i="17062" s="1"/>
  <c r="AL71" i="17051"/>
  <c r="AJ89" i="17054"/>
  <c r="AJ66" i="17057"/>
  <c r="AJ127" i="17051"/>
  <c r="G176" i="17058"/>
  <c r="AE93" i="17052"/>
  <c r="AF41" i="17052"/>
  <c r="AI90" i="17054"/>
  <c r="G178" i="17050"/>
  <c r="AE93" i="17056"/>
  <c r="AF41" i="17056"/>
  <c r="AF85" i="17058"/>
  <c r="AF81" i="17059"/>
  <c r="AH33" i="17053"/>
  <c r="F181" i="17052"/>
  <c r="D181" i="17052"/>
  <c r="B181" i="17052"/>
  <c r="AG206" i="17054"/>
  <c r="AG207" i="17054" s="1"/>
  <c r="AD42" i="17056" s="1"/>
  <c r="AD94" i="17056" s="1"/>
  <c r="AG198" i="17054"/>
  <c r="AD42" i="17055" s="1"/>
  <c r="AD94" i="17055" s="1"/>
  <c r="D179" i="17059"/>
  <c r="B179" i="17059"/>
  <c r="F179" i="17059"/>
  <c r="C177" i="17056"/>
  <c r="E177" i="17056"/>
  <c r="AF115" i="17055"/>
  <c r="AF127" i="17055" s="1"/>
  <c r="AF138" i="17055" s="1"/>
  <c r="AF87" i="17055"/>
  <c r="N184" i="17028"/>
  <c r="H82" i="17062"/>
  <c r="AC117" i="17055"/>
  <c r="AC123" i="17055"/>
  <c r="AC134" i="17055" s="1"/>
  <c r="AC140" i="17055" s="1"/>
  <c r="AD111" i="17055"/>
  <c r="AF85" i="17052"/>
  <c r="AH14" i="17049"/>
  <c r="AH28" i="17049" s="1"/>
  <c r="AH39" i="17049" s="1"/>
  <c r="AH67" i="17049" s="1"/>
  <c r="AH80" i="17049" s="1"/>
  <c r="AH91" i="17049" s="1"/>
  <c r="AH38" i="17049"/>
  <c r="AH106" i="17049"/>
  <c r="AH65" i="17049"/>
  <c r="AH27" i="17049"/>
  <c r="AI13" i="17049"/>
  <c r="AK83" i="17054"/>
  <c r="AK78" i="17054"/>
  <c r="AK73" i="17054"/>
  <c r="AK102" i="17054"/>
  <c r="AK155" i="17054"/>
  <c r="AK68" i="17054"/>
  <c r="AK167" i="17054"/>
  <c r="AK63" i="17054"/>
  <c r="AM38" i="17054"/>
  <c r="AL95" i="17054"/>
  <c r="AL96" i="17054" s="1"/>
  <c r="AL36" i="17054"/>
  <c r="AL59" i="17054"/>
  <c r="AL34" i="17054"/>
  <c r="AL35" i="17054" s="1"/>
  <c r="AL39" i="17054"/>
  <c r="AL60" i="17054" s="1"/>
  <c r="AI122" i="17057"/>
  <c r="AI125" i="17057"/>
  <c r="AI124" i="17057"/>
  <c r="AI126" i="17057"/>
  <c r="AI123" i="17057"/>
  <c r="A184" i="17030"/>
  <c r="AH131" i="17030"/>
  <c r="M184" i="17030" s="1"/>
  <c r="AH194" i="17057"/>
  <c r="AH180" i="17057"/>
  <c r="AH182" i="17057" s="1"/>
  <c r="AH205" i="17057" s="1"/>
  <c r="AI203" i="17051"/>
  <c r="AI219" i="17051" s="1"/>
  <c r="AI234" i="17051" s="1"/>
  <c r="AI197" i="17051"/>
  <c r="AE81" i="17059"/>
  <c r="AE37" i="17059"/>
  <c r="AE109" i="17059"/>
  <c r="AF37" i="17055"/>
  <c r="AF31" i="17058"/>
  <c r="AF83" i="17052"/>
  <c r="AF37" i="17052"/>
  <c r="AN224" i="17048"/>
  <c r="AN107" i="17048"/>
  <c r="AN108" i="17048"/>
  <c r="AN222" i="17048"/>
  <c r="AN106" i="17048"/>
  <c r="AN223" i="17048"/>
  <c r="AN225" i="17048"/>
  <c r="AJ125" i="17054"/>
  <c r="AJ126" i="17054"/>
  <c r="AJ124" i="17054"/>
  <c r="AJ123" i="17054"/>
  <c r="AJ122" i="17054"/>
  <c r="AI178" i="17057"/>
  <c r="AI235" i="17057"/>
  <c r="AI154" i="17057"/>
  <c r="AI166" i="17057"/>
  <c r="AI195" i="17057"/>
  <c r="AI204" i="17057"/>
  <c r="AI220" i="17057"/>
  <c r="AL224" i="17051"/>
  <c r="AL223" i="17051"/>
  <c r="AL107" i="17051"/>
  <c r="AL222" i="17051"/>
  <c r="AL108" i="17051"/>
  <c r="AL225" i="17051"/>
  <c r="AL97" i="17051"/>
  <c r="AL106" i="17051"/>
  <c r="AL68" i="17051"/>
  <c r="AL155" i="17051"/>
  <c r="AL73" i="17051"/>
  <c r="AL63" i="17051"/>
  <c r="AL83" i="17051"/>
  <c r="AL78" i="17051"/>
  <c r="AL102" i="17051"/>
  <c r="AL167" i="17051"/>
  <c r="AK179" i="17051"/>
  <c r="AK168" i="17051"/>
  <c r="AK170" i="17051" s="1"/>
  <c r="AK196" i="17051" s="1"/>
  <c r="AJ81" i="17054"/>
  <c r="C179" i="17058"/>
  <c r="E179" i="17058"/>
  <c r="AG120" i="17028"/>
  <c r="AG108" i="17028"/>
  <c r="AE92" i="17030"/>
  <c r="AC43" i="17056"/>
  <c r="AC95" i="17056" s="1"/>
  <c r="AF226" i="17054"/>
  <c r="AC43" i="17055" s="1"/>
  <c r="AC95" i="17055" s="1"/>
  <c r="AG221" i="17054"/>
  <c r="A182" i="17049"/>
  <c r="AF131" i="17049"/>
  <c r="M182" i="17049" s="1"/>
  <c r="AF81" i="17053"/>
  <c r="AF89" i="17053" s="1"/>
  <c r="AF109" i="17053"/>
  <c r="AF37" i="17053"/>
  <c r="C178" i="17055"/>
  <c r="E178" i="17055"/>
  <c r="AE37" i="17056"/>
  <c r="AE81" i="17056"/>
  <c r="AE89" i="17056" s="1"/>
  <c r="AG85" i="17052"/>
  <c r="AF14" i="17059"/>
  <c r="AF28" i="17059" s="1"/>
  <c r="AF39" i="17059" s="1"/>
  <c r="AF67" i="17059" s="1"/>
  <c r="AF80" i="17059" s="1"/>
  <c r="AF91" i="17059" s="1"/>
  <c r="AG13" i="17059"/>
  <c r="AJ168" i="17054"/>
  <c r="AJ170" i="17054" s="1"/>
  <c r="AJ196" i="17054" s="1"/>
  <c r="AJ179" i="17054"/>
  <c r="AN111" i="17059"/>
  <c r="AM123" i="17059"/>
  <c r="AM134" i="17059" s="1"/>
  <c r="AJ222" i="17057"/>
  <c r="AJ224" i="17057"/>
  <c r="AJ223" i="17057"/>
  <c r="AJ107" i="17057"/>
  <c r="AJ106" i="17057"/>
  <c r="AJ108" i="17057"/>
  <c r="AJ97" i="17057"/>
  <c r="AJ225" i="17057"/>
  <c r="AF120" i="17053"/>
  <c r="AF108" i="17053"/>
  <c r="D180" i="17058"/>
  <c r="B180" i="17058"/>
  <c r="F180" i="17058"/>
  <c r="AJ52" i="17054"/>
  <c r="AJ82" i="17054"/>
  <c r="AJ84" i="17054" s="1"/>
  <c r="AG35" i="17055" s="1"/>
  <c r="AC40" i="17055"/>
  <c r="AG105" i="17054"/>
  <c r="AI127" i="17054"/>
  <c r="AD117" i="17059"/>
  <c r="AD121" i="17059"/>
  <c r="AD132" i="17059" s="1"/>
  <c r="AD140" i="17059" s="1"/>
  <c r="AD92" i="17028"/>
  <c r="AD100" i="17028" s="1"/>
  <c r="AD48" i="17028"/>
  <c r="AK111" i="17030"/>
  <c r="AJ123" i="17030"/>
  <c r="AJ134" i="17030" s="1"/>
  <c r="AC92" i="17053"/>
  <c r="AC100" i="17053" s="1"/>
  <c r="AC48" i="17053"/>
  <c r="C182" i="17030"/>
  <c r="E182" i="17030"/>
  <c r="AL76" i="17051"/>
  <c r="AH90" i="17057"/>
  <c r="AE85" i="17058"/>
  <c r="AG43" i="17050"/>
  <c r="AG95" i="17050" s="1"/>
  <c r="AJ226" i="17048"/>
  <c r="AG43" i="17049" s="1"/>
  <c r="AG95" i="17049" s="1"/>
  <c r="AK221" i="17048"/>
  <c r="AJ194" i="17051"/>
  <c r="AJ180" i="17051"/>
  <c r="AJ182" i="17051" s="1"/>
  <c r="AJ205" i="17051" s="1"/>
  <c r="AG37" i="17052"/>
  <c r="AG83" i="17052"/>
  <c r="G177" i="17052"/>
  <c r="AC40" i="17056"/>
  <c r="AF109" i="17054"/>
  <c r="AG104" i="17054"/>
  <c r="AD87" i="17058"/>
  <c r="AD89" i="17058" s="1"/>
  <c r="AD115" i="17058"/>
  <c r="AD127" i="17058" s="1"/>
  <c r="AD138" i="17058" s="1"/>
  <c r="K176" i="17055"/>
  <c r="L176" i="17055" s="1"/>
  <c r="AI87" i="17051"/>
  <c r="AJ61" i="17051"/>
  <c r="AJ14" i="17030"/>
  <c r="AJ28" i="17030" s="1"/>
  <c r="AJ39" i="17030" s="1"/>
  <c r="AJ67" i="17030" s="1"/>
  <c r="AJ80" i="17030" s="1"/>
  <c r="AJ91" i="17030" s="1"/>
  <c r="AK13" i="17030"/>
  <c r="AF125" i="17028"/>
  <c r="AF136" i="17028" s="1"/>
  <c r="AG113" i="17028"/>
  <c r="G181" i="17030"/>
  <c r="K181" i="17030" s="1"/>
  <c r="AL103" i="17051"/>
  <c r="AL112" i="17051"/>
  <c r="AL121" i="17051" s="1"/>
  <c r="AH61" i="17057"/>
  <c r="AG87" i="17057"/>
  <c r="AF92" i="17050"/>
  <c r="AI194" i="17054"/>
  <c r="AI180" i="17054"/>
  <c r="AI182" i="17054" s="1"/>
  <c r="AI205" i="17054" s="1"/>
  <c r="AI13" i="17028"/>
  <c r="AH38" i="17028"/>
  <c r="AH14" i="17028"/>
  <c r="AH28" i="17028" s="1"/>
  <c r="AH39" i="17028" s="1"/>
  <c r="AH67" i="17028" s="1"/>
  <c r="AH80" i="17028" s="1"/>
  <c r="AH91" i="17028" s="1"/>
  <c r="AH27" i="17028"/>
  <c r="AH106" i="17028"/>
  <c r="AH65" i="17028"/>
  <c r="AM126" i="2"/>
  <c r="AG27" i="17058"/>
  <c r="AH13" i="17058"/>
  <c r="AG65" i="17058"/>
  <c r="AG38" i="17058"/>
  <c r="AG14" i="17058"/>
  <c r="AG28" i="17058" s="1"/>
  <c r="AG39" i="17058" s="1"/>
  <c r="AG67" i="17058" s="1"/>
  <c r="AG80" i="17058" s="1"/>
  <c r="AG91" i="17058" s="1"/>
  <c r="AG106" i="17058"/>
  <c r="C180" i="17052"/>
  <c r="E180" i="17052"/>
  <c r="C180" i="17028"/>
  <c r="E180" i="17028"/>
  <c r="AD40" i="17052"/>
  <c r="AH105" i="17051"/>
  <c r="AG93" i="17028"/>
  <c r="AH41" i="17028"/>
  <c r="AL112" i="17059"/>
  <c r="AK124" i="17059"/>
  <c r="AK135" i="17059" s="1"/>
  <c r="AH88" i="17057"/>
  <c r="AE35" i="17058"/>
  <c r="AF81" i="17056"/>
  <c r="AF37" i="17056"/>
  <c r="AB40" i="17058"/>
  <c r="AF105" i="17057"/>
  <c r="AE108" i="17059"/>
  <c r="AE120" i="17059"/>
  <c r="AI179" i="17057"/>
  <c r="AI168" i="17057"/>
  <c r="AI170" i="17057" s="1"/>
  <c r="AI196" i="17057" s="1"/>
  <c r="AI89" i="17057"/>
  <c r="AH87" i="17054"/>
  <c r="AI61" i="17054"/>
  <c r="G178" i="17053"/>
  <c r="K178" i="17053" s="1"/>
  <c r="L178" i="17053" s="1"/>
  <c r="F180" i="17053"/>
  <c r="B180" i="17053"/>
  <c r="D180" i="17053"/>
  <c r="AF120" i="17050"/>
  <c r="AF108" i="17050"/>
  <c r="D183" i="17030"/>
  <c r="B183" i="17030"/>
  <c r="F183" i="17030"/>
  <c r="AF113" i="17055"/>
  <c r="AF125" i="17055" s="1"/>
  <c r="AF136" i="17055" s="1"/>
  <c r="AF85" i="17055"/>
  <c r="AH13" i="17053"/>
  <c r="AG14" i="17053"/>
  <c r="AG28" i="17053" s="1"/>
  <c r="AG39" i="17053" s="1"/>
  <c r="AG67" i="17053" s="1"/>
  <c r="AG80" i="17053" s="1"/>
  <c r="AG91" i="17053" s="1"/>
  <c r="AH29" i="17053"/>
  <c r="AK76" i="17054"/>
  <c r="AF113" i="17053"/>
  <c r="AF125" i="17053" s="1"/>
  <c r="AF136" i="17053" s="1"/>
  <c r="AK224" i="17054"/>
  <c r="AK108" i="17054"/>
  <c r="AK97" i="17054"/>
  <c r="AK107" i="17054"/>
  <c r="AK222" i="17054"/>
  <c r="AK106" i="17054"/>
  <c r="AK225" i="17054"/>
  <c r="AK223" i="17054"/>
  <c r="AB92" i="17055"/>
  <c r="AB100" i="17055" s="1"/>
  <c r="F178" i="17055" s="1"/>
  <c r="AB48" i="17055"/>
  <c r="AF93" i="17053"/>
  <c r="AG41" i="17053"/>
  <c r="K175" i="17056"/>
  <c r="L175" i="17056" s="1"/>
  <c r="AD89" i="17059"/>
  <c r="AH31" i="17052"/>
  <c r="AD93" i="17059"/>
  <c r="AE41" i="17059"/>
  <c r="AJ220" i="17054"/>
  <c r="AJ166" i="17054"/>
  <c r="AJ235" i="17054"/>
  <c r="AJ195" i="17054"/>
  <c r="AJ204" i="17054"/>
  <c r="AJ154" i="17054"/>
  <c r="AJ178" i="17054"/>
  <c r="AF85" i="17056"/>
  <c r="AE113" i="17059"/>
  <c r="AE125" i="17059" s="1"/>
  <c r="AE136" i="17059" s="1"/>
  <c r="AE85" i="17059"/>
  <c r="A180" i="17059"/>
  <c r="AD131" i="17059"/>
  <c r="M180" i="17059" s="1"/>
  <c r="K175" i="17058"/>
  <c r="L175" i="17058" s="1"/>
  <c r="AE131" i="17050"/>
  <c r="M181" i="17050" s="1"/>
  <c r="A181" i="17050"/>
  <c r="AM59" i="17051"/>
  <c r="AN38" i="17051"/>
  <c r="AM34" i="17051"/>
  <c r="AM35" i="17051" s="1"/>
  <c r="AM36" i="17051"/>
  <c r="AM39" i="17051"/>
  <c r="AM60" i="17051" s="1"/>
  <c r="AM95" i="17051"/>
  <c r="AM96" i="17051" s="1"/>
  <c r="AM89" i="2"/>
  <c r="AG40" i="17050"/>
  <c r="AK104" i="17048"/>
  <c r="AB40" i="17059"/>
  <c r="AE109" i="17057"/>
  <c r="AF104" i="17057"/>
  <c r="AF40" i="17030"/>
  <c r="AJ104" i="2"/>
  <c r="C177" i="17058"/>
  <c r="E177" i="17058"/>
  <c r="AC117" i="17052"/>
  <c r="AC123" i="17052"/>
  <c r="AC134" i="17052" s="1"/>
  <c r="AC140" i="17052" s="1"/>
  <c r="AD111" i="17052"/>
  <c r="AJ68" i="17057"/>
  <c r="AJ78" i="17057"/>
  <c r="AJ102" i="17057"/>
  <c r="AJ63" i="17057"/>
  <c r="AJ167" i="17057"/>
  <c r="AJ155" i="17057"/>
  <c r="AJ73" i="17057"/>
  <c r="AJ83" i="17057"/>
  <c r="AK36" i="17057"/>
  <c r="AK39" i="17057"/>
  <c r="AK60" i="17057" s="1"/>
  <c r="AK34" i="17057"/>
  <c r="AK35" i="17057" s="1"/>
  <c r="AK95" i="17057"/>
  <c r="AK96" i="17057" s="1"/>
  <c r="AL38" i="17057"/>
  <c r="AK59" i="17057"/>
  <c r="B181" i="17049"/>
  <c r="F181" i="17049"/>
  <c r="D181" i="17049"/>
  <c r="AG87" i="17052"/>
  <c r="AI82" i="17057"/>
  <c r="AI84" i="17057" s="1"/>
  <c r="AI90" i="17057" s="1"/>
  <c r="AI52" i="17057"/>
  <c r="A181" i="17053"/>
  <c r="AE131" i="17053"/>
  <c r="M181" i="17053" s="1"/>
  <c r="AE40" i="17028"/>
  <c r="AI105" i="2"/>
  <c r="AI109" i="2" s="1"/>
  <c r="AG93" i="17030"/>
  <c r="AH41" i="17030"/>
  <c r="C178" i="17059"/>
  <c r="E178" i="17059"/>
  <c r="F181" i="17028"/>
  <c r="B181" i="17028"/>
  <c r="D181" i="17028"/>
  <c r="G80" i="17062"/>
  <c r="AH127" i="17057"/>
  <c r="AA48" i="17059"/>
  <c r="AA92" i="17059"/>
  <c r="AA100" i="17059" s="1"/>
  <c r="F177" i="17059" s="1"/>
  <c r="G177" i="17059" s="1"/>
  <c r="K177" i="17059" s="1"/>
  <c r="L177" i="17059" s="1"/>
  <c r="AG120" i="17052"/>
  <c r="AG108" i="17052"/>
  <c r="AG83" i="17055"/>
  <c r="AF131" i="17052"/>
  <c r="M182" i="17052" s="1"/>
  <c r="A182" i="17052"/>
  <c r="E178" i="17052"/>
  <c r="C178" i="17052"/>
  <c r="AJ64" i="17054"/>
  <c r="AJ112" i="17057"/>
  <c r="AJ121" i="17057" s="1"/>
  <c r="AJ103" i="17057"/>
  <c r="AH206" i="17051"/>
  <c r="AH207" i="17051" s="1"/>
  <c r="AE42" i="17053" s="1"/>
  <c r="AE94" i="17053" s="1"/>
  <c r="AH198" i="17051"/>
  <c r="AE42" i="17052" s="1"/>
  <c r="AE94" i="17052" s="1"/>
  <c r="AF131" i="17028"/>
  <c r="M182" i="17028" s="1"/>
  <c r="A182" i="17028"/>
  <c r="AK178" i="17051"/>
  <c r="AK204" i="17051"/>
  <c r="AK235" i="17051"/>
  <c r="AK166" i="17051"/>
  <c r="AK195" i="17051"/>
  <c r="AK220" i="17051"/>
  <c r="AK154" i="17051"/>
  <c r="K178" i="17028"/>
  <c r="L178" i="17028" s="1"/>
  <c r="AN63" i="17048"/>
  <c r="AN78" i="17048"/>
  <c r="AN68" i="17048"/>
  <c r="AN73" i="17048"/>
  <c r="AN83" i="17048"/>
  <c r="G177" i="17055"/>
  <c r="AB92" i="17056"/>
  <c r="AB100" i="17056" s="1"/>
  <c r="F178" i="17056" s="1"/>
  <c r="AB48" i="17056"/>
  <c r="AG85" i="17053"/>
  <c r="AO112" i="17056"/>
  <c r="AN124" i="17056"/>
  <c r="AN135" i="17056" s="1"/>
  <c r="AI120" i="17030"/>
  <c r="AI108" i="17030"/>
  <c r="AF206" i="17057"/>
  <c r="AF207" i="17057" s="1"/>
  <c r="AC42" i="17059" s="1"/>
  <c r="AC94" i="17059" s="1"/>
  <c r="AF198" i="17057"/>
  <c r="AC42" i="17058" s="1"/>
  <c r="AC94" i="17058" s="1"/>
  <c r="G179" i="17052"/>
  <c r="AL42" i="17051"/>
  <c r="AL62" i="17051" s="1"/>
  <c r="AL64" i="17051" s="1"/>
  <c r="AL46" i="17051"/>
  <c r="AL72" i="17051" s="1"/>
  <c r="AL74" i="17051" s="1"/>
  <c r="AL48" i="17051"/>
  <c r="AL77" i="17051" s="1"/>
  <c r="AL79" i="17051" s="1"/>
  <c r="AI33" i="17053" s="1"/>
  <c r="AL44" i="17051"/>
  <c r="AL67" i="17051" s="1"/>
  <c r="AL69" i="17051" s="1"/>
  <c r="AL50" i="17051"/>
  <c r="AK89" i="17051"/>
  <c r="AN78" i="2"/>
  <c r="AN68" i="2"/>
  <c r="AN63" i="2"/>
  <c r="AN83" i="2"/>
  <c r="AN73" i="2"/>
  <c r="AN225" i="2"/>
  <c r="AN224" i="2"/>
  <c r="AN222" i="2"/>
  <c r="AN107" i="2"/>
  <c r="AN106" i="2"/>
  <c r="AN223" i="2"/>
  <c r="AN108" i="2"/>
  <c r="AE131" i="17058"/>
  <c r="M181" i="17058" s="1"/>
  <c r="A181" i="17058"/>
  <c r="AD123" i="17058"/>
  <c r="AD134" i="17058" s="1"/>
  <c r="AO110" i="17059"/>
  <c r="AN122" i="17059"/>
  <c r="AN133" i="17059" s="1"/>
  <c r="C180" i="17049"/>
  <c r="E180" i="17049"/>
  <c r="AK112" i="17053"/>
  <c r="AJ124" i="17053"/>
  <c r="AJ135" i="17053" s="1"/>
  <c r="AM89" i="17048"/>
  <c r="AF120" i="17058"/>
  <c r="AF108" i="17058"/>
  <c r="AF115" i="17052"/>
  <c r="AF127" i="17052" s="1"/>
  <c r="AF138" i="17052" s="1"/>
  <c r="AH27" i="17052"/>
  <c r="AH38" i="17052"/>
  <c r="AH65" i="17052"/>
  <c r="AH106" i="17052"/>
  <c r="AH14" i="17052"/>
  <c r="AH28" i="17052" s="1"/>
  <c r="AH39" i="17052" s="1"/>
  <c r="AH67" i="17052" s="1"/>
  <c r="AH80" i="17052" s="1"/>
  <c r="AH91" i="17052" s="1"/>
  <c r="AI13" i="17052"/>
  <c r="AC92" i="17052"/>
  <c r="AC100" i="17052" s="1"/>
  <c r="AC48" i="17052"/>
  <c r="AB117" i="17056"/>
  <c r="D178" i="17056" s="1"/>
  <c r="AB121" i="17056"/>
  <c r="AB132" i="17056" s="1"/>
  <c r="AB140" i="17056" s="1"/>
  <c r="B178" i="17056" s="1"/>
  <c r="AC109" i="17056"/>
  <c r="AF43" i="17030"/>
  <c r="AF95" i="17030" s="1"/>
  <c r="AI226" i="2"/>
  <c r="AF43" i="17028" s="1"/>
  <c r="AF95" i="17028" s="1"/>
  <c r="AJ221" i="2"/>
  <c r="AB125" i="17058"/>
  <c r="AB136" i="17058" s="1"/>
  <c r="AB140" i="17058" s="1"/>
  <c r="B178" i="17058" s="1"/>
  <c r="AB117" i="17058"/>
  <c r="D178" i="17058" s="1"/>
  <c r="AC113" i="17058"/>
  <c r="AE117" i="17030"/>
  <c r="AE121" i="17030"/>
  <c r="AE132" i="17030" s="1"/>
  <c r="AE140" i="17030" s="1"/>
  <c r="AF109" i="17030"/>
  <c r="AE226" i="17057"/>
  <c r="AB43" i="17058" s="1"/>
  <c r="AB95" i="17058" s="1"/>
  <c r="AB43" i="17059"/>
  <c r="AB95" i="17059" s="1"/>
  <c r="AF221" i="17057"/>
  <c r="AM110" i="17050"/>
  <c r="AL122" i="17050"/>
  <c r="AL133" i="17050" s="1"/>
  <c r="AG37" i="17053"/>
  <c r="AG81" i="17053"/>
  <c r="AG109" i="17053"/>
  <c r="AI88" i="17054"/>
  <c r="AA48" i="17058"/>
  <c r="AA92" i="17058"/>
  <c r="AA100" i="17058" s="1"/>
  <c r="F177" i="17058" s="1"/>
  <c r="E179" i="17053"/>
  <c r="C179" i="17053"/>
  <c r="AI81" i="17057"/>
  <c r="C179" i="17050"/>
  <c r="E179" i="17050"/>
  <c r="AJ48" i="17057"/>
  <c r="AJ77" i="17057" s="1"/>
  <c r="AJ79" i="17057" s="1"/>
  <c r="AJ42" i="17057"/>
  <c r="AJ62" i="17057" s="1"/>
  <c r="AJ50" i="17057"/>
  <c r="AJ44" i="17057"/>
  <c r="AJ67" i="17057" s="1"/>
  <c r="AJ69" i="17057" s="1"/>
  <c r="AG31" i="17058" s="1"/>
  <c r="AJ46" i="17057"/>
  <c r="AJ72" i="17057" s="1"/>
  <c r="AJ74" i="17057" s="1"/>
  <c r="K176" i="17052"/>
  <c r="L176" i="17052" s="1"/>
  <c r="AH13" i="17050"/>
  <c r="AG14" i="17050"/>
  <c r="AG28" i="17050" s="1"/>
  <c r="AG39" i="17050" s="1"/>
  <c r="AG67" i="17050" s="1"/>
  <c r="AG80" i="17050" s="1"/>
  <c r="AG91" i="17050" s="1"/>
  <c r="AD125" i="17052"/>
  <c r="AD136" i="17052" s="1"/>
  <c r="AE113" i="17052"/>
  <c r="AE125" i="17052" s="1"/>
  <c r="AE136" i="17052" s="1"/>
  <c r="L178" i="17049"/>
  <c r="AE117" i="17049"/>
  <c r="AE123" i="17049"/>
  <c r="AE134" i="17049" s="1"/>
  <c r="AF111" i="17049"/>
  <c r="AJ90" i="17051"/>
  <c r="AG120" i="17049"/>
  <c r="AG108" i="17049"/>
  <c r="AH197" i="17054"/>
  <c r="AH203" i="17054"/>
  <c r="AH219" i="17054" s="1"/>
  <c r="AH234" i="17054" s="1"/>
  <c r="G176" i="17056"/>
  <c r="K176" i="17056" s="1"/>
  <c r="AK112" i="17054"/>
  <c r="AK121" i="17054" s="1"/>
  <c r="AK103" i="17054"/>
  <c r="AK44" i="17054"/>
  <c r="AK67" i="17054" s="1"/>
  <c r="AK69" i="17054" s="1"/>
  <c r="AH31" i="17055" s="1"/>
  <c r="AK46" i="17054"/>
  <c r="AK72" i="17054" s="1"/>
  <c r="AK50" i="17054"/>
  <c r="AK42" i="17054"/>
  <c r="AK62" i="17054" s="1"/>
  <c r="AK48" i="17054"/>
  <c r="AK77" i="17054" s="1"/>
  <c r="AK79" i="17054" s="1"/>
  <c r="D180" i="17050"/>
  <c r="F180" i="17050"/>
  <c r="B180" i="17050"/>
  <c r="AK123" i="17051"/>
  <c r="AK126" i="17051"/>
  <c r="AK125" i="17051"/>
  <c r="AK122" i="17051"/>
  <c r="AK124" i="17051"/>
  <c r="AH33" i="17052"/>
  <c r="AD43" i="17053"/>
  <c r="AD95" i="17053" s="1"/>
  <c r="AG226" i="17051"/>
  <c r="AD43" i="17052" s="1"/>
  <c r="AD95" i="17052" s="1"/>
  <c r="AH221" i="17051"/>
  <c r="AJ87" i="2"/>
  <c r="AK61" i="2"/>
  <c r="AD40" i="17053"/>
  <c r="AG109" i="17051"/>
  <c r="AH104" i="17051"/>
  <c r="AD93" i="17058"/>
  <c r="AE41" i="17058"/>
  <c r="AN111" i="17053"/>
  <c r="AM123" i="17053"/>
  <c r="AM134" i="17053" s="1"/>
  <c r="AP112" i="17050"/>
  <c r="AP124" i="17050" s="1"/>
  <c r="AP135" i="17050" s="1"/>
  <c r="AO124" i="17050"/>
  <c r="AO135" i="17050" s="1"/>
  <c r="AG203" i="17057"/>
  <c r="AG219" i="17057" s="1"/>
  <c r="AG234" i="17057" s="1"/>
  <c r="AG197" i="17057"/>
  <c r="AK52" i="17051"/>
  <c r="AK82" i="17051"/>
  <c r="AK84" i="17051" s="1"/>
  <c r="AK90" i="17051" s="1"/>
  <c r="AG33" i="17056"/>
  <c r="AE83" i="17058"/>
  <c r="AE111" i="17058"/>
  <c r="AF33" i="17059"/>
  <c r="AF37" i="17059" s="1"/>
  <c r="AO114" i="17059" l="1"/>
  <c r="AN126" i="17059"/>
  <c r="AN137" i="17059" s="1"/>
  <c r="AP116" i="17055"/>
  <c r="AP128" i="17055" s="1"/>
  <c r="AP139" i="17055" s="1"/>
  <c r="AO128" i="17055"/>
  <c r="AO139" i="17055" s="1"/>
  <c r="AP114" i="17052"/>
  <c r="AP126" i="17052" s="1"/>
  <c r="AP137" i="17052" s="1"/>
  <c r="AO126" i="17052"/>
  <c r="AO137" i="17052" s="1"/>
  <c r="AL115" i="17059"/>
  <c r="AK127" i="17059"/>
  <c r="AK138" i="17059" s="1"/>
  <c r="AM125" i="17048"/>
  <c r="AE48" i="17030"/>
  <c r="AM123" i="17048"/>
  <c r="AO112" i="17058"/>
  <c r="AN124" i="17058"/>
  <c r="AN135" i="17058" s="1"/>
  <c r="AL116" i="17053"/>
  <c r="AK128" i="17053"/>
  <c r="AK139" i="17053" s="1"/>
  <c r="AN115" i="17053"/>
  <c r="AM127" i="17053"/>
  <c r="AM138" i="17053" s="1"/>
  <c r="AM110" i="17058"/>
  <c r="AL122" i="17058"/>
  <c r="AL133" i="17058" s="1"/>
  <c r="AO109" i="17052"/>
  <c r="AN121" i="17052"/>
  <c r="AN132" i="17052" s="1"/>
  <c r="AN115" i="17056"/>
  <c r="AM127" i="17056"/>
  <c r="AM138" i="17056" s="1"/>
  <c r="AL114" i="17058"/>
  <c r="AK126" i="17058"/>
  <c r="AK137" i="17058" s="1"/>
  <c r="AP110" i="17049"/>
  <c r="AP122" i="17049" s="1"/>
  <c r="AP133" i="17049" s="1"/>
  <c r="AO122" i="17049"/>
  <c r="AO133" i="17049" s="1"/>
  <c r="AO109" i="17049"/>
  <c r="AN121" i="17049"/>
  <c r="AN132" i="17049" s="1"/>
  <c r="AL109" i="17058"/>
  <c r="AK121" i="17058"/>
  <c r="AK132" i="17058" s="1"/>
  <c r="AP109" i="17028"/>
  <c r="AP121" i="17028" s="1"/>
  <c r="AP132" i="17028" s="1"/>
  <c r="AO121" i="17028"/>
  <c r="AO132" i="17028" s="1"/>
  <c r="AL110" i="17055"/>
  <c r="AK122" i="17055"/>
  <c r="AK133" i="17055" s="1"/>
  <c r="G181" i="17055"/>
  <c r="K181" i="17055" s="1"/>
  <c r="AL127" i="17048"/>
  <c r="AK90" i="17048"/>
  <c r="AG93" i="17050"/>
  <c r="AH41" i="17050"/>
  <c r="AL168" i="17048"/>
  <c r="AL170" i="17048" s="1"/>
  <c r="AL196" i="17048" s="1"/>
  <c r="AL179" i="17048"/>
  <c r="AM126" i="17048"/>
  <c r="AM50" i="17048"/>
  <c r="AM48" i="17048"/>
  <c r="AM77" i="17048" s="1"/>
  <c r="AM79" i="17048" s="1"/>
  <c r="AJ33" i="17050" s="1"/>
  <c r="AJ85" i="17050" s="1"/>
  <c r="AM44" i="17048"/>
  <c r="AM67" i="17048" s="1"/>
  <c r="AM69" i="17048" s="1"/>
  <c r="AM42" i="17048"/>
  <c r="AM62" i="17048" s="1"/>
  <c r="AM64" i="17048" s="1"/>
  <c r="AJ29" i="17050" s="1"/>
  <c r="AM46" i="17048"/>
  <c r="AM72" i="17048" s="1"/>
  <c r="AM74" i="17048" s="1"/>
  <c r="AN59" i="17048"/>
  <c r="AN36" i="17048"/>
  <c r="AN97" i="17048" s="1"/>
  <c r="AN39" i="17048"/>
  <c r="AN60" i="17048" s="1"/>
  <c r="AN34" i="17048"/>
  <c r="AN35" i="17048" s="1"/>
  <c r="AN95" i="17048"/>
  <c r="AN96" i="17048" s="1"/>
  <c r="AO38" i="17048"/>
  <c r="AK88" i="17048"/>
  <c r="AL69" i="17048"/>
  <c r="AM66" i="17048"/>
  <c r="AM122" i="17048"/>
  <c r="AI29" i="17050"/>
  <c r="AI37" i="17050" s="1"/>
  <c r="AE100" i="17030"/>
  <c r="AK90" i="2"/>
  <c r="AH37" i="17030"/>
  <c r="AL235" i="17048"/>
  <c r="AL178" i="17048"/>
  <c r="AL204" i="17048"/>
  <c r="AL154" i="17048"/>
  <c r="AL195" i="17048"/>
  <c r="AL220" i="17048"/>
  <c r="AL166" i="17048"/>
  <c r="AM102" i="17048"/>
  <c r="AM155" i="17048"/>
  <c r="AM167" i="17048"/>
  <c r="AK194" i="17048"/>
  <c r="AK180" i="17048"/>
  <c r="AK182" i="17048" s="1"/>
  <c r="AK205" i="17048" s="1"/>
  <c r="AJ203" i="17048"/>
  <c r="AJ219" i="17048" s="1"/>
  <c r="AJ234" i="17048" s="1"/>
  <c r="AJ197" i="17048"/>
  <c r="AI206" i="17048"/>
  <c r="AI207" i="17048" s="1"/>
  <c r="AF42" i="17050" s="1"/>
  <c r="AI198" i="17048"/>
  <c r="AF42" i="17049" s="1"/>
  <c r="AF94" i="17049" s="1"/>
  <c r="AL74" i="17048"/>
  <c r="AI33" i="17049" s="1"/>
  <c r="AI85" i="17049" s="1"/>
  <c r="AM71" i="17048"/>
  <c r="AN71" i="17048" s="1"/>
  <c r="AK81" i="17048"/>
  <c r="AJ87" i="17048"/>
  <c r="AH35" i="17049"/>
  <c r="AG35" i="17049"/>
  <c r="AJ90" i="17048"/>
  <c r="AG121" i="17050"/>
  <c r="AG132" i="17050" s="1"/>
  <c r="AE94" i="17050"/>
  <c r="AE100" i="17050" s="1"/>
  <c r="AE48" i="17050"/>
  <c r="AL82" i="17048"/>
  <c r="AL52" i="17048"/>
  <c r="AH89" i="17030"/>
  <c r="AE140" i="17049"/>
  <c r="AM61" i="17048"/>
  <c r="AM122" i="2"/>
  <c r="G179" i="17056"/>
  <c r="K179" i="17056" s="1"/>
  <c r="AF125" i="17049"/>
  <c r="AF136" i="17049" s="1"/>
  <c r="AG113" i="17049"/>
  <c r="AM103" i="17048"/>
  <c r="AM112" i="17048"/>
  <c r="AM121" i="17048" s="1"/>
  <c r="AF125" i="17050"/>
  <c r="AF136" i="17050" s="1"/>
  <c r="AF140" i="17050" s="1"/>
  <c r="AG113" i="17050"/>
  <c r="AF117" i="17050"/>
  <c r="AM76" i="17048"/>
  <c r="AN76" i="17048" s="1"/>
  <c r="AH109" i="17050"/>
  <c r="AH87" i="17028"/>
  <c r="AL81" i="2"/>
  <c r="AG81" i="17030"/>
  <c r="AG37" i="17030"/>
  <c r="AN39" i="2"/>
  <c r="AN60" i="2" s="1"/>
  <c r="AO38" i="2"/>
  <c r="AN59" i="2"/>
  <c r="AN34" i="2"/>
  <c r="AN35" i="2" s="1"/>
  <c r="AN95" i="2"/>
  <c r="AN96" i="2" s="1"/>
  <c r="AN36" i="2"/>
  <c r="AN97" i="2" s="1"/>
  <c r="AE127" i="17028"/>
  <c r="AE138" i="17028" s="1"/>
  <c r="AE140" i="17028" s="1"/>
  <c r="AF115" i="17028"/>
  <c r="AM123" i="2"/>
  <c r="AE117" i="17028"/>
  <c r="AI33" i="17030"/>
  <c r="AG85" i="17030"/>
  <c r="AG113" i="17030"/>
  <c r="AM66" i="2"/>
  <c r="AJ197" i="2"/>
  <c r="AJ203" i="2"/>
  <c r="AJ219" i="2" s="1"/>
  <c r="AJ234" i="2" s="1"/>
  <c r="AK13" i="17055"/>
  <c r="AJ14" i="17055"/>
  <c r="AJ28" i="17055" s="1"/>
  <c r="AJ39" i="17055" s="1"/>
  <c r="AJ67" i="17055" s="1"/>
  <c r="AJ80" i="17055" s="1"/>
  <c r="AJ91" i="17055" s="1"/>
  <c r="AJ27" i="17055"/>
  <c r="AJ38" i="17055"/>
  <c r="AJ65" i="17055"/>
  <c r="AJ106" i="17055"/>
  <c r="AK88" i="2"/>
  <c r="AL179" i="2"/>
  <c r="AL168" i="2"/>
  <c r="AL170" i="2" s="1"/>
  <c r="AL196" i="2" s="1"/>
  <c r="AF131" i="17056"/>
  <c r="M182" i="17056" s="1"/>
  <c r="A182" i="17056"/>
  <c r="AK194" i="2"/>
  <c r="AK180" i="2"/>
  <c r="AK182" i="2" s="1"/>
  <c r="AK205" i="2" s="1"/>
  <c r="A184" i="17055"/>
  <c r="AH131" i="17055"/>
  <c r="M184" i="17055" s="1"/>
  <c r="AM167" i="2"/>
  <c r="AM102" i="2"/>
  <c r="AM155" i="2"/>
  <c r="AG120" i="17056"/>
  <c r="AG108" i="17056"/>
  <c r="AI120" i="17055"/>
  <c r="AI108" i="17055"/>
  <c r="AM124" i="2"/>
  <c r="C180" i="17056"/>
  <c r="E180" i="17056"/>
  <c r="AM42" i="2"/>
  <c r="AM62" i="2" s="1"/>
  <c r="AM64" i="2" s="1"/>
  <c r="AJ29" i="17030" s="1"/>
  <c r="AM48" i="2"/>
  <c r="AM77" i="2" s="1"/>
  <c r="AM79" i="2" s="1"/>
  <c r="AJ33" i="17030" s="1"/>
  <c r="AJ85" i="17030" s="1"/>
  <c r="AM44" i="2"/>
  <c r="AM67" i="2" s="1"/>
  <c r="AM69" i="2" s="1"/>
  <c r="AM46" i="2"/>
  <c r="AM72" i="2" s="1"/>
  <c r="AM74" i="2" s="1"/>
  <c r="AJ33" i="17028" s="1"/>
  <c r="AJ85" i="17028" s="1"/>
  <c r="AM50" i="2"/>
  <c r="AM125" i="2"/>
  <c r="B183" i="17055"/>
  <c r="D183" i="17055"/>
  <c r="F183" i="17055"/>
  <c r="AI206" i="2"/>
  <c r="AI207" i="2" s="1"/>
  <c r="AF42" i="17030" s="1"/>
  <c r="AF94" i="17030" s="1"/>
  <c r="AI198" i="2"/>
  <c r="AF42" i="17028" s="1"/>
  <c r="AF94" i="17028" s="1"/>
  <c r="D181" i="17056"/>
  <c r="B181" i="17056"/>
  <c r="F181" i="17056"/>
  <c r="AL52" i="2"/>
  <c r="AL82" i="2"/>
  <c r="AL84" i="2" s="1"/>
  <c r="AL90" i="2" s="1"/>
  <c r="E182" i="17055"/>
  <c r="C182" i="17055"/>
  <c r="AL195" i="2"/>
  <c r="AL220" i="2"/>
  <c r="AL204" i="2"/>
  <c r="AL178" i="2"/>
  <c r="AL166" i="2"/>
  <c r="AL154" i="2"/>
  <c r="AL235" i="2"/>
  <c r="AM103" i="2"/>
  <c r="AM112" i="2"/>
  <c r="AM121" i="2" s="1"/>
  <c r="AH31" i="17028"/>
  <c r="AI31" i="17028"/>
  <c r="AI13" i="17056"/>
  <c r="AH14" i="17056"/>
  <c r="AH28" i="17056" s="1"/>
  <c r="AH39" i="17056" s="1"/>
  <c r="AH67" i="17056" s="1"/>
  <c r="AH80" i="17056" s="1"/>
  <c r="AH91" i="17056" s="1"/>
  <c r="AM71" i="2"/>
  <c r="AN71" i="2" s="1"/>
  <c r="L181" i="17030"/>
  <c r="AH93" i="17049"/>
  <c r="AI41" i="17049"/>
  <c r="AG89" i="17053"/>
  <c r="AJ105" i="17048"/>
  <c r="AF40" i="17049"/>
  <c r="AI109" i="17048"/>
  <c r="AE92" i="17049"/>
  <c r="AE100" i="17049" s="1"/>
  <c r="AE48" i="17049"/>
  <c r="AF113" i="17056"/>
  <c r="AF125" i="17056" s="1"/>
  <c r="AF136" i="17056" s="1"/>
  <c r="AF89" i="17052"/>
  <c r="K179" i="17028"/>
  <c r="L179" i="17028" s="1"/>
  <c r="AL66" i="17054"/>
  <c r="G182" i="17030"/>
  <c r="K182" i="17030" s="1"/>
  <c r="K176" i="17058"/>
  <c r="L176" i="17058" s="1"/>
  <c r="AF89" i="17056"/>
  <c r="AF93" i="17055"/>
  <c r="AG41" i="17055"/>
  <c r="AK76" i="17057"/>
  <c r="AK89" i="17054"/>
  <c r="AF113" i="17052"/>
  <c r="AF125" i="17052" s="1"/>
  <c r="AF136" i="17052" s="1"/>
  <c r="AK88" i="17051"/>
  <c r="G180" i="17049"/>
  <c r="K180" i="17049" s="1"/>
  <c r="AM76" i="17051"/>
  <c r="AI88" i="17057"/>
  <c r="AJ81" i="17057"/>
  <c r="AF89" i="17055"/>
  <c r="AM71" i="17051"/>
  <c r="L176" i="17056"/>
  <c r="AF93" i="17052"/>
  <c r="AG41" i="17052"/>
  <c r="AK127" i="17051"/>
  <c r="AK66" i="17057"/>
  <c r="G180" i="17028"/>
  <c r="I79" i="17062" s="1"/>
  <c r="AE89" i="17059"/>
  <c r="G177" i="17056"/>
  <c r="K177" i="17056" s="1"/>
  <c r="AN89" i="2"/>
  <c r="AG115" i="17052"/>
  <c r="AG127" i="17052" s="1"/>
  <c r="AG138" i="17052" s="1"/>
  <c r="K178" i="17050"/>
  <c r="L178" i="17050" s="1"/>
  <c r="AL71" i="17054"/>
  <c r="G178" i="17052"/>
  <c r="AJ127" i="17054"/>
  <c r="AF93" i="17056"/>
  <c r="AG41" i="17056"/>
  <c r="AI33" i="17052"/>
  <c r="AG83" i="17058"/>
  <c r="AI85" i="17053"/>
  <c r="AH33" i="17056"/>
  <c r="AI29" i="17053"/>
  <c r="AG33" i="17058"/>
  <c r="AG33" i="17059"/>
  <c r="AI31" i="17052"/>
  <c r="AG87" i="17055"/>
  <c r="AG115" i="17055"/>
  <c r="AG127" i="17055" s="1"/>
  <c r="AG138" i="17055" s="1"/>
  <c r="AE123" i="17058"/>
  <c r="AE134" i="17058" s="1"/>
  <c r="AE93" i="17058"/>
  <c r="AF41" i="17058"/>
  <c r="AK52" i="17054"/>
  <c r="AK82" i="17054"/>
  <c r="AK84" i="17054" s="1"/>
  <c r="AH83" i="17055"/>
  <c r="C178" i="17058"/>
  <c r="E178" i="17058"/>
  <c r="AI38" i="17052"/>
  <c r="AI27" i="17052"/>
  <c r="AI65" i="17052"/>
  <c r="AI14" i="17052"/>
  <c r="AI28" i="17052" s="1"/>
  <c r="AI39" i="17052" s="1"/>
  <c r="AI67" i="17052" s="1"/>
  <c r="AI80" i="17052" s="1"/>
  <c r="AI91" i="17052" s="1"/>
  <c r="AJ13" i="17052"/>
  <c r="AI106" i="17052"/>
  <c r="AL52" i="17051"/>
  <c r="AL82" i="17051"/>
  <c r="AL84" i="17051" s="1"/>
  <c r="AL90" i="17051" s="1"/>
  <c r="K177" i="17055"/>
  <c r="L177" i="17055" s="1"/>
  <c r="G81" i="17062"/>
  <c r="D182" i="17028"/>
  <c r="F182" i="17028"/>
  <c r="B182" i="17028"/>
  <c r="F182" i="17052"/>
  <c r="D182" i="17052"/>
  <c r="B182" i="17052"/>
  <c r="C181" i="17028"/>
  <c r="E181" i="17028"/>
  <c r="AO224" i="17048"/>
  <c r="AO223" i="17048"/>
  <c r="AO222" i="17048"/>
  <c r="AO106" i="17048"/>
  <c r="AO225" i="17048"/>
  <c r="AO108" i="17048"/>
  <c r="AO107" i="17048"/>
  <c r="AK44" i="17057"/>
  <c r="AK67" i="17057" s="1"/>
  <c r="AK69" i="17057" s="1"/>
  <c r="AH31" i="17058" s="1"/>
  <c r="AK48" i="17057"/>
  <c r="AK77" i="17057" s="1"/>
  <c r="AK79" i="17057" s="1"/>
  <c r="AH33" i="17059" s="1"/>
  <c r="AK42" i="17057"/>
  <c r="AK62" i="17057" s="1"/>
  <c r="AK64" i="17057" s="1"/>
  <c r="AK50" i="17057"/>
  <c r="AK46" i="17057"/>
  <c r="AK72" i="17057" s="1"/>
  <c r="AK74" i="17057" s="1"/>
  <c r="AD117" i="17052"/>
  <c r="AD123" i="17052"/>
  <c r="AD134" i="17052" s="1"/>
  <c r="AD140" i="17052" s="1"/>
  <c r="AE111" i="17052"/>
  <c r="AM50" i="17051"/>
  <c r="AM42" i="17051"/>
  <c r="AM62" i="17051" s="1"/>
  <c r="AM64" i="17051" s="1"/>
  <c r="AJ29" i="17053" s="1"/>
  <c r="AM48" i="17051"/>
  <c r="AM77" i="17051" s="1"/>
  <c r="AM79" i="17051" s="1"/>
  <c r="AM46" i="17051"/>
  <c r="AM72" i="17051" s="1"/>
  <c r="AM74" i="17051" s="1"/>
  <c r="AM44" i="17051"/>
  <c r="AM67" i="17051" s="1"/>
  <c r="AM69" i="17051" s="1"/>
  <c r="AM112" i="17059"/>
  <c r="AL124" i="17059"/>
  <c r="AL135" i="17059" s="1"/>
  <c r="AI13" i="17058"/>
  <c r="AH106" i="17058"/>
  <c r="AH14" i="17058"/>
  <c r="AH28" i="17058" s="1"/>
  <c r="AH39" i="17058" s="1"/>
  <c r="AH67" i="17058" s="1"/>
  <c r="AH80" i="17058" s="1"/>
  <c r="AH91" i="17058" s="1"/>
  <c r="AH65" i="17058"/>
  <c r="AH38" i="17058"/>
  <c r="AH27" i="17058"/>
  <c r="AH120" i="17028"/>
  <c r="AH108" i="17028"/>
  <c r="AJ87" i="17051"/>
  <c r="AK61" i="17051"/>
  <c r="AD40" i="17056"/>
  <c r="AG109" i="17054"/>
  <c r="AH104" i="17054"/>
  <c r="AJ203" i="17051"/>
  <c r="AJ219" i="17051" s="1"/>
  <c r="AJ234" i="17051" s="1"/>
  <c r="AJ197" i="17051"/>
  <c r="AJ194" i="17054"/>
  <c r="AJ180" i="17054"/>
  <c r="AJ182" i="17054" s="1"/>
  <c r="AJ205" i="17054" s="1"/>
  <c r="A183" i="17028"/>
  <c r="AG131" i="17028"/>
  <c r="M183" i="17028" s="1"/>
  <c r="AL126" i="17051"/>
  <c r="AL122" i="17051"/>
  <c r="AL123" i="17051"/>
  <c r="AL124" i="17051"/>
  <c r="AL125" i="17051"/>
  <c r="AH108" i="17049"/>
  <c r="AH120" i="17049"/>
  <c r="AK87" i="2"/>
  <c r="AL61" i="2"/>
  <c r="AG108" i="17050"/>
  <c r="AG120" i="17050"/>
  <c r="AG121" i="17053"/>
  <c r="AG132" i="17053" s="1"/>
  <c r="AG43" i="17030"/>
  <c r="AG95" i="17030" s="1"/>
  <c r="AJ226" i="2"/>
  <c r="AG43" i="17028" s="1"/>
  <c r="AG95" i="17028" s="1"/>
  <c r="AK221" i="2"/>
  <c r="AH108" i="17052"/>
  <c r="AH120" i="17052"/>
  <c r="AP110" i="17059"/>
  <c r="AP122" i="17059" s="1"/>
  <c r="AP133" i="17059" s="1"/>
  <c r="AO122" i="17059"/>
  <c r="AO133" i="17059" s="1"/>
  <c r="K179" i="17052"/>
  <c r="AP112" i="17056"/>
  <c r="AP124" i="17056" s="1"/>
  <c r="AP135" i="17056" s="1"/>
  <c r="AO124" i="17056"/>
  <c r="AO135" i="17056" s="1"/>
  <c r="F181" i="17053"/>
  <c r="D181" i="17053"/>
  <c r="B181" i="17053"/>
  <c r="AK83" i="17057"/>
  <c r="AK63" i="17057"/>
  <c r="AK73" i="17057"/>
  <c r="AK78" i="17057"/>
  <c r="AK102" i="17057"/>
  <c r="AK68" i="17057"/>
  <c r="AK167" i="17057"/>
  <c r="AK155" i="17057"/>
  <c r="AH40" i="17050"/>
  <c r="AL104" i="17048"/>
  <c r="AN34" i="17051"/>
  <c r="AN35" i="17051" s="1"/>
  <c r="AN39" i="17051"/>
  <c r="AN60" i="17051" s="1"/>
  <c r="AN59" i="17051"/>
  <c r="AO38" i="17051"/>
  <c r="AN95" i="17051"/>
  <c r="AN96" i="17051" s="1"/>
  <c r="AN36" i="17051"/>
  <c r="E180" i="17053"/>
  <c r="C180" i="17053"/>
  <c r="AI194" i="17057"/>
  <c r="AI180" i="17057"/>
  <c r="AI182" i="17057" s="1"/>
  <c r="AI205" i="17057" s="1"/>
  <c r="AE87" i="17058"/>
  <c r="AE89" i="17058" s="1"/>
  <c r="AE115" i="17058"/>
  <c r="AE127" i="17058" s="1"/>
  <c r="AE138" i="17058" s="1"/>
  <c r="AD92" i="17052"/>
  <c r="AD100" i="17052" s="1"/>
  <c r="AD48" i="17052"/>
  <c r="G180" i="17052"/>
  <c r="AG108" i="17058"/>
  <c r="AG120" i="17058"/>
  <c r="AK226" i="17048"/>
  <c r="AH43" i="17049" s="1"/>
  <c r="AH95" i="17049" s="1"/>
  <c r="AH43" i="17050"/>
  <c r="AH95" i="17050" s="1"/>
  <c r="AL221" i="17048"/>
  <c r="C180" i="17058"/>
  <c r="E180" i="17058"/>
  <c r="AF117" i="17053"/>
  <c r="AF121" i="17053"/>
  <c r="AF132" i="17053" s="1"/>
  <c r="AF140" i="17053" s="1"/>
  <c r="AG226" i="17054"/>
  <c r="AD43" i="17055" s="1"/>
  <c r="AD95" i="17055" s="1"/>
  <c r="AD43" i="17056"/>
  <c r="AD95" i="17056" s="1"/>
  <c r="AH221" i="17054"/>
  <c r="AL168" i="17051"/>
  <c r="AL170" i="17051" s="1"/>
  <c r="AL196" i="17051" s="1"/>
  <c r="AL179" i="17051"/>
  <c r="AL89" i="17051"/>
  <c r="AI206" i="17051"/>
  <c r="AI207" i="17051" s="1"/>
  <c r="AF42" i="17053" s="1"/>
  <c r="AF94" i="17053" s="1"/>
  <c r="AI198" i="17051"/>
  <c r="AF42" i="17052" s="1"/>
  <c r="AF94" i="17052" s="1"/>
  <c r="AH203" i="17057"/>
  <c r="AH219" i="17057" s="1"/>
  <c r="AH234" i="17057" s="1"/>
  <c r="AH197" i="17057"/>
  <c r="AL48" i="17054"/>
  <c r="AL77" i="17054" s="1"/>
  <c r="AL79" i="17054" s="1"/>
  <c r="AI33" i="17056" s="1"/>
  <c r="AL42" i="17054"/>
  <c r="AL62" i="17054" s="1"/>
  <c r="AL64" i="17054" s="1"/>
  <c r="AL46" i="17054"/>
  <c r="AL72" i="17054" s="1"/>
  <c r="AL74" i="17054" s="1"/>
  <c r="AL44" i="17054"/>
  <c r="AL67" i="17054" s="1"/>
  <c r="AL69" i="17054" s="1"/>
  <c r="AL50" i="17054"/>
  <c r="AM39" i="17054"/>
  <c r="AM60" i="17054" s="1"/>
  <c r="AM59" i="17054"/>
  <c r="AM34" i="17054"/>
  <c r="AM35" i="17054" s="1"/>
  <c r="AM36" i="17054"/>
  <c r="AM95" i="17054"/>
  <c r="AM96" i="17054" s="1"/>
  <c r="AN38" i="17054"/>
  <c r="AK179" i="17054"/>
  <c r="AK168" i="17054"/>
  <c r="AK170" i="17054" s="1"/>
  <c r="AK196" i="17054" s="1"/>
  <c r="AK74" i="17054"/>
  <c r="AF113" i="17059"/>
  <c r="AF125" i="17059" s="1"/>
  <c r="AF136" i="17059" s="1"/>
  <c r="AF85" i="17059"/>
  <c r="AF89" i="17059" s="1"/>
  <c r="AG85" i="17056"/>
  <c r="AG206" i="17057"/>
  <c r="AG207" i="17057" s="1"/>
  <c r="AD42" i="17059" s="1"/>
  <c r="AD94" i="17059" s="1"/>
  <c r="AG198" i="17057"/>
  <c r="AD42" i="17058" s="1"/>
  <c r="AD94" i="17058" s="1"/>
  <c r="AE40" i="17053"/>
  <c r="AH109" i="17051"/>
  <c r="AI104" i="17051"/>
  <c r="AH85" i="17052"/>
  <c r="AN61" i="17048"/>
  <c r="AH14" i="17050"/>
  <c r="AH28" i="17050" s="1"/>
  <c r="AH39" i="17050" s="1"/>
  <c r="AH67" i="17050" s="1"/>
  <c r="AH80" i="17050" s="1"/>
  <c r="AH91" i="17050" s="1"/>
  <c r="AI13" i="17050"/>
  <c r="G179" i="17050"/>
  <c r="G179" i="17053"/>
  <c r="K179" i="17053" s="1"/>
  <c r="L179" i="17053" s="1"/>
  <c r="AC125" i="17058"/>
  <c r="AC136" i="17058" s="1"/>
  <c r="AC140" i="17058" s="1"/>
  <c r="AD113" i="17058"/>
  <c r="AC117" i="17058"/>
  <c r="E178" i="17056"/>
  <c r="C178" i="17056"/>
  <c r="AJ90" i="17054"/>
  <c r="AG29" i="17056"/>
  <c r="AL59" i="17057"/>
  <c r="AL34" i="17057"/>
  <c r="AL35" i="17057" s="1"/>
  <c r="AL39" i="17057"/>
  <c r="AL60" i="17057" s="1"/>
  <c r="AL95" i="17057"/>
  <c r="AL96" i="17057" s="1"/>
  <c r="AL36" i="17057"/>
  <c r="AM38" i="17057"/>
  <c r="AK108" i="17057"/>
  <c r="AK223" i="17057"/>
  <c r="AK225" i="17057"/>
  <c r="AK224" i="17057"/>
  <c r="AK106" i="17057"/>
  <c r="AK107" i="17057"/>
  <c r="AK97" i="17057"/>
  <c r="AK222" i="17057"/>
  <c r="AJ89" i="17057"/>
  <c r="AG40" i="17030"/>
  <c r="AK104" i="2"/>
  <c r="AG92" i="17050"/>
  <c r="AO73" i="2"/>
  <c r="AO63" i="2"/>
  <c r="AO68" i="2"/>
  <c r="AO83" i="2"/>
  <c r="AO78" i="2"/>
  <c r="AM103" i="17051"/>
  <c r="AM112" i="17051"/>
  <c r="AM121" i="17051" s="1"/>
  <c r="AM83" i="17051"/>
  <c r="AM68" i="17051"/>
  <c r="AM73" i="17051"/>
  <c r="AM167" i="17051"/>
  <c r="AM78" i="17051"/>
  <c r="AM63" i="17051"/>
  <c r="AM102" i="17051"/>
  <c r="AM155" i="17051"/>
  <c r="B180" i="17059"/>
  <c r="F180" i="17059"/>
  <c r="D180" i="17059"/>
  <c r="AL76" i="17054"/>
  <c r="AB48" i="17058"/>
  <c r="AB92" i="17058"/>
  <c r="AB100" i="17058" s="1"/>
  <c r="F178" i="17058" s="1"/>
  <c r="AH93" i="17028"/>
  <c r="AI41" i="17028"/>
  <c r="AM127" i="2"/>
  <c r="AI27" i="17028"/>
  <c r="AJ13" i="17028"/>
  <c r="AI106" i="17028"/>
  <c r="AI65" i="17028"/>
  <c r="AI14" i="17028"/>
  <c r="AI28" i="17028" s="1"/>
  <c r="AI39" i="17028" s="1"/>
  <c r="AI67" i="17028" s="1"/>
  <c r="AI80" i="17028" s="1"/>
  <c r="AI91" i="17028" s="1"/>
  <c r="AI38" i="17028"/>
  <c r="AK14" i="17030"/>
  <c r="AK28" i="17030" s="1"/>
  <c r="AK39" i="17030" s="1"/>
  <c r="AK67" i="17030" s="1"/>
  <c r="AK80" i="17030" s="1"/>
  <c r="AK91" i="17030" s="1"/>
  <c r="AL13" i="17030"/>
  <c r="AC48" i="17056"/>
  <c r="AC92" i="17056"/>
  <c r="AC100" i="17056" s="1"/>
  <c r="AG89" i="17052"/>
  <c r="AC48" i="17055"/>
  <c r="AC92" i="17055"/>
  <c r="AC100" i="17055" s="1"/>
  <c r="AJ122" i="17057"/>
  <c r="AJ124" i="17057"/>
  <c r="AJ125" i="17057"/>
  <c r="AJ126" i="17057"/>
  <c r="AJ123" i="17057"/>
  <c r="AH13" i="17059"/>
  <c r="AG14" i="17059"/>
  <c r="AG28" i="17059" s="1"/>
  <c r="AG39" i="17059" s="1"/>
  <c r="AG67" i="17059" s="1"/>
  <c r="AG80" i="17059" s="1"/>
  <c r="AG91" i="17059" s="1"/>
  <c r="G179" i="17058"/>
  <c r="AF83" i="17058"/>
  <c r="AF111" i="17058"/>
  <c r="AG111" i="17058" s="1"/>
  <c r="AE117" i="17059"/>
  <c r="AE121" i="17059"/>
  <c r="AE132" i="17059" s="1"/>
  <c r="AE140" i="17059" s="1"/>
  <c r="B184" i="17030"/>
  <c r="F184" i="17030"/>
  <c r="D184" i="17030"/>
  <c r="AK71" i="17057"/>
  <c r="AL63" i="17054"/>
  <c r="AL78" i="17054"/>
  <c r="AL83" i="17054"/>
  <c r="AL68" i="17054"/>
  <c r="AL167" i="17054"/>
  <c r="AL73" i="17054"/>
  <c r="AL155" i="17054"/>
  <c r="AL102" i="17054"/>
  <c r="AD117" i="17055"/>
  <c r="AD123" i="17055"/>
  <c r="AD134" i="17055" s="1"/>
  <c r="AD140" i="17055" s="1"/>
  <c r="AE111" i="17055"/>
  <c r="C179" i="17059"/>
  <c r="E179" i="17059"/>
  <c r="C181" i="17052"/>
  <c r="E181" i="17052"/>
  <c r="AF109" i="17059"/>
  <c r="AD92" i="17053"/>
  <c r="AD100" i="17053" s="1"/>
  <c r="AD48" i="17053"/>
  <c r="AJ52" i="17057"/>
  <c r="AJ82" i="17057"/>
  <c r="AJ84" i="17057" s="1"/>
  <c r="AG35" i="17058" s="1"/>
  <c r="AN89" i="17048"/>
  <c r="AE92" i="17028"/>
  <c r="AE100" i="17028" s="1"/>
  <c r="AE48" i="17028"/>
  <c r="F181" i="17050"/>
  <c r="D181" i="17050"/>
  <c r="B181" i="17050"/>
  <c r="AG108" i="17053"/>
  <c r="AG120" i="17053"/>
  <c r="C183" i="17030"/>
  <c r="E183" i="17030"/>
  <c r="AE40" i="17052"/>
  <c r="AI105" i="17051"/>
  <c r="AL204" i="17051"/>
  <c r="AL235" i="17051"/>
  <c r="AL220" i="17051"/>
  <c r="AL178" i="17051"/>
  <c r="AL166" i="17051"/>
  <c r="AL195" i="17051"/>
  <c r="AL154" i="17051"/>
  <c r="A182" i="17053"/>
  <c r="AF131" i="17053"/>
  <c r="M182" i="17053" s="1"/>
  <c r="AK180" i="17051"/>
  <c r="AK182" i="17051" s="1"/>
  <c r="AK205" i="17051" s="1"/>
  <c r="AK194" i="17051"/>
  <c r="AI127" i="17057"/>
  <c r="AL112" i="17054"/>
  <c r="AL121" i="17054" s="1"/>
  <c r="AL103" i="17054"/>
  <c r="AH85" i="17053"/>
  <c r="A183" i="17049"/>
  <c r="AG131" i="17049"/>
  <c r="M183" i="17049" s="1"/>
  <c r="L179" i="17049"/>
  <c r="AN110" i="17050"/>
  <c r="AM122" i="17050"/>
  <c r="AM133" i="17050" s="1"/>
  <c r="AC117" i="17056"/>
  <c r="AC121" i="17056"/>
  <c r="AC132" i="17056" s="1"/>
  <c r="AC140" i="17056" s="1"/>
  <c r="AD109" i="17056"/>
  <c r="AF131" i="17058"/>
  <c r="M182" i="17058" s="1"/>
  <c r="A182" i="17058"/>
  <c r="AL112" i="17053"/>
  <c r="AK124" i="17053"/>
  <c r="AK135" i="17053" s="1"/>
  <c r="B181" i="17058"/>
  <c r="D181" i="17058"/>
  <c r="F181" i="17058"/>
  <c r="AN125" i="2"/>
  <c r="AH93" i="17030"/>
  <c r="AI41" i="17030"/>
  <c r="AK103" i="17057"/>
  <c r="AK112" i="17057"/>
  <c r="AK121" i="17057" s="1"/>
  <c r="AJ64" i="17057"/>
  <c r="AJ179" i="17057"/>
  <c r="AJ168" i="17057"/>
  <c r="AJ170" i="17057" s="1"/>
  <c r="AJ196" i="17057" s="1"/>
  <c r="G177" i="17058"/>
  <c r="AB92" i="17059"/>
  <c r="AB100" i="17059" s="1"/>
  <c r="F178" i="17059" s="1"/>
  <c r="G178" i="17059" s="1"/>
  <c r="K178" i="17059" s="1"/>
  <c r="L178" i="17059" s="1"/>
  <c r="AB48" i="17059"/>
  <c r="AG113" i="17055"/>
  <c r="AG125" i="17055" s="1"/>
  <c r="AG136" i="17055" s="1"/>
  <c r="AG85" i="17055"/>
  <c r="AE93" i="17059"/>
  <c r="AF41" i="17059"/>
  <c r="AI13" i="17053"/>
  <c r="AH14" i="17053"/>
  <c r="AH28" i="17053" s="1"/>
  <c r="AH39" i="17053" s="1"/>
  <c r="AH67" i="17053" s="1"/>
  <c r="AH80" i="17053" s="1"/>
  <c r="AH91" i="17053" s="1"/>
  <c r="AJ61" i="17054"/>
  <c r="AI87" i="17054"/>
  <c r="AC40" i="17058"/>
  <c r="AG105" i="17057"/>
  <c r="AD40" i="17055"/>
  <c r="AH105" i="17054"/>
  <c r="AE37" i="17058"/>
  <c r="AO111" i="17053"/>
  <c r="AN123" i="17053"/>
  <c r="AN134" i="17053" s="1"/>
  <c r="AH226" i="17051"/>
  <c r="AE43" i="17052" s="1"/>
  <c r="AE95" i="17052" s="1"/>
  <c r="AE43" i="17053"/>
  <c r="AE95" i="17053" s="1"/>
  <c r="AI221" i="17051"/>
  <c r="E180" i="17050"/>
  <c r="C180" i="17050"/>
  <c r="AK204" i="17054"/>
  <c r="AK195" i="17054"/>
  <c r="AK166" i="17054"/>
  <c r="AK220" i="17054"/>
  <c r="AK178" i="17054"/>
  <c r="AK154" i="17054"/>
  <c r="AK235" i="17054"/>
  <c r="AH206" i="17054"/>
  <c r="AH207" i="17054" s="1"/>
  <c r="AE42" i="17056" s="1"/>
  <c r="AE94" i="17056" s="1"/>
  <c r="AH198" i="17054"/>
  <c r="AE42" i="17055" s="1"/>
  <c r="AE94" i="17055" s="1"/>
  <c r="AF117" i="17049"/>
  <c r="AF123" i="17049"/>
  <c r="AF134" i="17049" s="1"/>
  <c r="AG111" i="17049"/>
  <c r="AC43" i="17059"/>
  <c r="AC95" i="17059" s="1"/>
  <c r="AF226" i="17057"/>
  <c r="AC43" i="17058" s="1"/>
  <c r="AC95" i="17058" s="1"/>
  <c r="AG221" i="17057"/>
  <c r="AF117" i="17030"/>
  <c r="AF121" i="17030"/>
  <c r="AF132" i="17030" s="1"/>
  <c r="AF140" i="17030" s="1"/>
  <c r="AG109" i="17030"/>
  <c r="AI131" i="17030"/>
  <c r="M185" i="17030" s="1"/>
  <c r="A185" i="17030"/>
  <c r="AG113" i="17053"/>
  <c r="AG125" i="17053" s="1"/>
  <c r="AG136" i="17053" s="1"/>
  <c r="AJ220" i="17057"/>
  <c r="AJ204" i="17057"/>
  <c r="AJ235" i="17057"/>
  <c r="AJ154" i="17057"/>
  <c r="AJ178" i="17057"/>
  <c r="AJ195" i="17057"/>
  <c r="AJ166" i="17057"/>
  <c r="AH35" i="17052"/>
  <c r="AG37" i="17055"/>
  <c r="A183" i="17052"/>
  <c r="AG131" i="17052"/>
  <c r="M183" i="17052" s="1"/>
  <c r="AO73" i="17048"/>
  <c r="AO68" i="17048"/>
  <c r="AO63" i="17048"/>
  <c r="AO78" i="17048"/>
  <c r="AO83" i="17048"/>
  <c r="AF40" i="17028"/>
  <c r="AJ105" i="2"/>
  <c r="AJ109" i="2" s="1"/>
  <c r="E181" i="17049"/>
  <c r="C181" i="17049"/>
  <c r="AL81" i="17051"/>
  <c r="AF92" i="17030"/>
  <c r="AF109" i="17057"/>
  <c r="AC40" i="17059"/>
  <c r="AG104" i="17057"/>
  <c r="AO225" i="2"/>
  <c r="AO106" i="2"/>
  <c r="AO107" i="2"/>
  <c r="AO224" i="2"/>
  <c r="AO223" i="2"/>
  <c r="AO222" i="2"/>
  <c r="AO108" i="2"/>
  <c r="AM223" i="17051"/>
  <c r="AM222" i="17051"/>
  <c r="AM106" i="17051"/>
  <c r="AM225" i="17051"/>
  <c r="AM107" i="17051"/>
  <c r="AM224" i="17051"/>
  <c r="AM108" i="17051"/>
  <c r="AM97" i="17051"/>
  <c r="AH83" i="17052"/>
  <c r="AG93" i="17053"/>
  <c r="AH41" i="17053"/>
  <c r="AK122" i="17054"/>
  <c r="AK124" i="17054"/>
  <c r="AK123" i="17054"/>
  <c r="AK126" i="17054"/>
  <c r="AK125" i="17054"/>
  <c r="AH81" i="17053"/>
  <c r="AH37" i="17053"/>
  <c r="AH109" i="17053"/>
  <c r="AF131" i="17050"/>
  <c r="M182" i="17050" s="1"/>
  <c r="A182" i="17050"/>
  <c r="AE131" i="17059"/>
  <c r="M181" i="17059" s="1"/>
  <c r="A181" i="17059"/>
  <c r="AI197" i="17054"/>
  <c r="AI203" i="17054"/>
  <c r="AI219" i="17054" s="1"/>
  <c r="AI234" i="17054" s="1"/>
  <c r="AH87" i="17057"/>
  <c r="AI61" i="17057"/>
  <c r="AG125" i="17028"/>
  <c r="AG136" i="17028" s="1"/>
  <c r="AH113" i="17028"/>
  <c r="AJ108" i="17030"/>
  <c r="AJ120" i="17030"/>
  <c r="K177" i="17052"/>
  <c r="L177" i="17052" s="1"/>
  <c r="AM66" i="17051"/>
  <c r="AL111" i="17030"/>
  <c r="AK123" i="17030"/>
  <c r="AK134" i="17030" s="1"/>
  <c r="AO111" i="17059"/>
  <c r="AN123" i="17059"/>
  <c r="AN134" i="17059" s="1"/>
  <c r="AF120" i="17059"/>
  <c r="AF108" i="17059"/>
  <c r="G178" i="17055"/>
  <c r="D182" i="17049"/>
  <c r="F182" i="17049"/>
  <c r="B182" i="17049"/>
  <c r="AK81" i="17054"/>
  <c r="AN123" i="17048"/>
  <c r="AF35" i="17058"/>
  <c r="AJ88" i="17054"/>
  <c r="AL108" i="17054"/>
  <c r="AL106" i="17054"/>
  <c r="AL97" i="17054"/>
  <c r="AL225" i="17054"/>
  <c r="AL223" i="17054"/>
  <c r="AL224" i="17054"/>
  <c r="AL107" i="17054"/>
  <c r="AL222" i="17054"/>
  <c r="AK64" i="17054"/>
  <c r="AH29" i="17056" s="1"/>
  <c r="AI38" i="17049"/>
  <c r="AI27" i="17049"/>
  <c r="AI106" i="17049"/>
  <c r="AJ13" i="17049"/>
  <c r="AI65" i="17049"/>
  <c r="AI14" i="17049"/>
  <c r="AI28" i="17049" s="1"/>
  <c r="AI39" i="17049" s="1"/>
  <c r="AI67" i="17049" s="1"/>
  <c r="AI80" i="17049" s="1"/>
  <c r="AI91" i="17049" s="1"/>
  <c r="H83" i="17062"/>
  <c r="N185" i="17028"/>
  <c r="AF48" i="17030" l="1"/>
  <c r="AP109" i="17049"/>
  <c r="AP121" i="17049" s="1"/>
  <c r="AP132" i="17049" s="1"/>
  <c r="AO121" i="17049"/>
  <c r="AO132" i="17049" s="1"/>
  <c r="AP109" i="17052"/>
  <c r="AP121" i="17052" s="1"/>
  <c r="AP132" i="17052" s="1"/>
  <c r="AO121" i="17052"/>
  <c r="AO132" i="17052" s="1"/>
  <c r="AM115" i="17059"/>
  <c r="AL127" i="17059"/>
  <c r="AL138" i="17059" s="1"/>
  <c r="AN124" i="2"/>
  <c r="AN125" i="17048"/>
  <c r="AM110" i="17055"/>
  <c r="AL122" i="17055"/>
  <c r="AL133" i="17055" s="1"/>
  <c r="AM109" i="17058"/>
  <c r="AL121" i="17058"/>
  <c r="AL132" i="17058" s="1"/>
  <c r="AO115" i="17056"/>
  <c r="AN127" i="17056"/>
  <c r="AN138" i="17056" s="1"/>
  <c r="AN110" i="17058"/>
  <c r="AM122" i="17058"/>
  <c r="AM133" i="17058" s="1"/>
  <c r="AM116" i="17053"/>
  <c r="AL128" i="17053"/>
  <c r="AL139" i="17053" s="1"/>
  <c r="AM114" i="17058"/>
  <c r="AL126" i="17058"/>
  <c r="AL137" i="17058" s="1"/>
  <c r="AO115" i="17053"/>
  <c r="AN127" i="17053"/>
  <c r="AN138" i="17053" s="1"/>
  <c r="AP112" i="17058"/>
  <c r="AP124" i="17058" s="1"/>
  <c r="AP135" i="17058" s="1"/>
  <c r="AO124" i="17058"/>
  <c r="AO135" i="17058" s="1"/>
  <c r="AP114" i="17059"/>
  <c r="AP126" i="17059" s="1"/>
  <c r="AP137" i="17059" s="1"/>
  <c r="AO126" i="17059"/>
  <c r="AO137" i="17059" s="1"/>
  <c r="AF100" i="17030"/>
  <c r="AJ37" i="17030"/>
  <c r="AI109" i="17050"/>
  <c r="AJ109" i="17050" s="1"/>
  <c r="AJ121" i="17050" s="1"/>
  <c r="AJ132" i="17050" s="1"/>
  <c r="L78" i="17062"/>
  <c r="AN123" i="2"/>
  <c r="L182" i="17030"/>
  <c r="AM127" i="17048"/>
  <c r="AJ31" i="17049"/>
  <c r="AJ83" i="17049" s="1"/>
  <c r="AH93" i="17050"/>
  <c r="AI41" i="17050"/>
  <c r="AI81" i="17050"/>
  <c r="AI89" i="17050" s="1"/>
  <c r="AJ33" i="17049"/>
  <c r="AJ85" i="17049" s="1"/>
  <c r="AN122" i="17048"/>
  <c r="AJ81" i="17050"/>
  <c r="AJ89" i="17050" s="1"/>
  <c r="AJ37" i="17050"/>
  <c r="AL81" i="17048"/>
  <c r="AK87" i="17048"/>
  <c r="AK203" i="17048"/>
  <c r="AK219" i="17048" s="1"/>
  <c r="AK234" i="17048" s="1"/>
  <c r="AK197" i="17048"/>
  <c r="AP38" i="17048"/>
  <c r="AO59" i="17048"/>
  <c r="AO39" i="17048"/>
  <c r="AO60" i="17048" s="1"/>
  <c r="AO95" i="17048"/>
  <c r="AO96" i="17048" s="1"/>
  <c r="AO36" i="17048"/>
  <c r="AO97" i="17048" s="1"/>
  <c r="AO34" i="17048"/>
  <c r="AO35" i="17048" s="1"/>
  <c r="AN155" i="17048"/>
  <c r="AN167" i="17048"/>
  <c r="AN102" i="17048"/>
  <c r="AL180" i="17048"/>
  <c r="AL182" i="17048" s="1"/>
  <c r="AL205" i="17048" s="1"/>
  <c r="AL194" i="17048"/>
  <c r="AN124" i="17048"/>
  <c r="AN126" i="2"/>
  <c r="AG113" i="17052"/>
  <c r="AG125" i="17052" s="1"/>
  <c r="AG136" i="17052" s="1"/>
  <c r="G182" i="17055"/>
  <c r="K182" i="17055" s="1"/>
  <c r="AM178" i="17048"/>
  <c r="AM195" i="17048"/>
  <c r="AM220" i="17048"/>
  <c r="AM204" i="17048"/>
  <c r="AM154" i="17048"/>
  <c r="AM166" i="17048"/>
  <c r="AM235" i="17048"/>
  <c r="AH37" i="17049"/>
  <c r="AH87" i="17049"/>
  <c r="AH89" i="17049" s="1"/>
  <c r="AI31" i="17049"/>
  <c r="AN44" i="17048"/>
  <c r="AN67" i="17048" s="1"/>
  <c r="AN69" i="17048" s="1"/>
  <c r="AK31" i="17049" s="1"/>
  <c r="AK83" i="17049" s="1"/>
  <c r="AN46" i="17048"/>
  <c r="AN72" i="17048" s="1"/>
  <c r="AN50" i="17048"/>
  <c r="AN48" i="17048"/>
  <c r="AN77" i="17048" s="1"/>
  <c r="AN42" i="17048"/>
  <c r="AN62" i="17048" s="1"/>
  <c r="AO61" i="17048" s="1"/>
  <c r="AM82" i="17048"/>
  <c r="AM84" i="17048" s="1"/>
  <c r="AM52" i="17048"/>
  <c r="AH121" i="17050"/>
  <c r="AH132" i="17050" s="1"/>
  <c r="AF94" i="17050"/>
  <c r="AF100" i="17050" s="1"/>
  <c r="AF48" i="17050"/>
  <c r="AG87" i="17049"/>
  <c r="AG89" i="17049" s="1"/>
  <c r="AG37" i="17049"/>
  <c r="AG115" i="17049"/>
  <c r="AG127" i="17049" s="1"/>
  <c r="AG138" i="17049" s="1"/>
  <c r="AJ206" i="17048"/>
  <c r="AJ207" i="17048" s="1"/>
  <c r="AG42" i="17050" s="1"/>
  <c r="AJ198" i="17048"/>
  <c r="AG42" i="17049" s="1"/>
  <c r="AG94" i="17049" s="1"/>
  <c r="AM168" i="17048"/>
  <c r="AM170" i="17048" s="1"/>
  <c r="AM196" i="17048" s="1"/>
  <c r="AM179" i="17048"/>
  <c r="AN66" i="17048"/>
  <c r="AO66" i="17048" s="1"/>
  <c r="AN126" i="17048"/>
  <c r="AF140" i="17049"/>
  <c r="AG125" i="17050"/>
  <c r="AG136" i="17050" s="1"/>
  <c r="AG140" i="17050" s="1"/>
  <c r="AH113" i="17050"/>
  <c r="AG125" i="17049"/>
  <c r="AG136" i="17049" s="1"/>
  <c r="AH113" i="17049"/>
  <c r="AL84" i="17048"/>
  <c r="AI35" i="17049" s="1"/>
  <c r="AL88" i="17048"/>
  <c r="AG117" i="17050"/>
  <c r="AN112" i="17048"/>
  <c r="AN121" i="17048" s="1"/>
  <c r="AN103" i="17048"/>
  <c r="AJ31" i="17028"/>
  <c r="AJ83" i="17028" s="1"/>
  <c r="AO71" i="2"/>
  <c r="AH111" i="17028"/>
  <c r="AI111" i="17028" s="1"/>
  <c r="AH83" i="17028"/>
  <c r="A183" i="17056"/>
  <c r="AG131" i="17056"/>
  <c r="M183" i="17056" s="1"/>
  <c r="AK197" i="2"/>
  <c r="AK203" i="2"/>
  <c r="AK219" i="2" s="1"/>
  <c r="AK234" i="2" s="1"/>
  <c r="AL194" i="2"/>
  <c r="AL180" i="2"/>
  <c r="AL182" i="2" s="1"/>
  <c r="AL205" i="2" s="1"/>
  <c r="AG89" i="17030"/>
  <c r="AH108" i="17056"/>
  <c r="AH120" i="17056"/>
  <c r="E183" i="17055"/>
  <c r="C183" i="17055"/>
  <c r="AM52" i="2"/>
  <c r="AM82" i="2"/>
  <c r="B184" i="17055"/>
  <c r="D184" i="17055"/>
  <c r="F184" i="17055"/>
  <c r="AN122" i="2"/>
  <c r="AN127" i="2" s="1"/>
  <c r="AJ81" i="17030"/>
  <c r="AJ89" i="17030" s="1"/>
  <c r="AJ13" i="17056"/>
  <c r="AI14" i="17056"/>
  <c r="AI28" i="17056" s="1"/>
  <c r="AI39" i="17056" s="1"/>
  <c r="AI67" i="17056" s="1"/>
  <c r="AI80" i="17056" s="1"/>
  <c r="AI91" i="17056" s="1"/>
  <c r="AM154" i="2"/>
  <c r="AM220" i="2"/>
  <c r="AM195" i="2"/>
  <c r="AM235" i="2"/>
  <c r="AM204" i="2"/>
  <c r="AM166" i="2"/>
  <c r="AM178" i="2"/>
  <c r="A185" i="17055"/>
  <c r="AI131" i="17055"/>
  <c r="M185" i="17055" s="1"/>
  <c r="D182" i="17056"/>
  <c r="F182" i="17056"/>
  <c r="B182" i="17056"/>
  <c r="AJ108" i="17055"/>
  <c r="AJ120" i="17055"/>
  <c r="AN66" i="2"/>
  <c r="AL88" i="2"/>
  <c r="AN103" i="2"/>
  <c r="AN112" i="2"/>
  <c r="AN121" i="2" s="1"/>
  <c r="AM81" i="2"/>
  <c r="AH89" i="17028"/>
  <c r="AI35" i="17028"/>
  <c r="AN167" i="2"/>
  <c r="AN102" i="2"/>
  <c r="AN155" i="2"/>
  <c r="AN76" i="2"/>
  <c r="AJ206" i="2"/>
  <c r="AJ207" i="2" s="1"/>
  <c r="AG42" i="17030" s="1"/>
  <c r="AG94" i="17030" s="1"/>
  <c r="AJ198" i="2"/>
  <c r="AG42" i="17028" s="1"/>
  <c r="AG94" i="17028" s="1"/>
  <c r="AI85" i="17030"/>
  <c r="AI89" i="17030" s="1"/>
  <c r="AI37" i="17030"/>
  <c r="AP38" i="2"/>
  <c r="AO39" i="2"/>
  <c r="AO60" i="2" s="1"/>
  <c r="AO59" i="2"/>
  <c r="AO34" i="2"/>
  <c r="AO35" i="2" s="1"/>
  <c r="AO95" i="2"/>
  <c r="AO96" i="2" s="1"/>
  <c r="AO124" i="2" s="1"/>
  <c r="AO36" i="2"/>
  <c r="AO97" i="2" s="1"/>
  <c r="AI83" i="17028"/>
  <c r="C181" i="17056"/>
  <c r="E181" i="17056"/>
  <c r="G180" i="17056"/>
  <c r="AM168" i="2"/>
  <c r="AM170" i="2" s="1"/>
  <c r="AM196" i="2" s="1"/>
  <c r="AM179" i="2"/>
  <c r="AK14" i="17055"/>
  <c r="AK28" i="17055" s="1"/>
  <c r="AK39" i="17055" s="1"/>
  <c r="AK67" i="17055" s="1"/>
  <c r="AK80" i="17055" s="1"/>
  <c r="AK91" i="17055" s="1"/>
  <c r="AK106" i="17055"/>
  <c r="AL13" i="17055"/>
  <c r="AK65" i="17055"/>
  <c r="AK38" i="17055"/>
  <c r="AK27" i="17055"/>
  <c r="AG125" i="17030"/>
  <c r="AG136" i="17030" s="1"/>
  <c r="AH113" i="17030"/>
  <c r="AF127" i="17028"/>
  <c r="AF138" i="17028" s="1"/>
  <c r="AF140" i="17028" s="1"/>
  <c r="AG115" i="17028"/>
  <c r="AF117" i="17028"/>
  <c r="AN42" i="2"/>
  <c r="AN62" i="2" s="1"/>
  <c r="AN64" i="2" s="1"/>
  <c r="AK29" i="17030" s="1"/>
  <c r="AK81" i="17030" s="1"/>
  <c r="AN44" i="2"/>
  <c r="AN67" i="2" s="1"/>
  <c r="AN69" i="2" s="1"/>
  <c r="AN46" i="2"/>
  <c r="AN72" i="2" s="1"/>
  <c r="AN74" i="2" s="1"/>
  <c r="AK33" i="17028" s="1"/>
  <c r="AK85" i="17028" s="1"/>
  <c r="AN48" i="2"/>
  <c r="AN77" i="2" s="1"/>
  <c r="AN79" i="2" s="1"/>
  <c r="AK33" i="17030" s="1"/>
  <c r="AK85" i="17030" s="1"/>
  <c r="AN50" i="2"/>
  <c r="AH37" i="17028"/>
  <c r="AI93" i="17049"/>
  <c r="AJ41" i="17049"/>
  <c r="AG113" i="17056"/>
  <c r="AG125" i="17056" s="1"/>
  <c r="AG136" i="17056" s="1"/>
  <c r="AF92" i="17049"/>
  <c r="AF100" i="17049" s="1"/>
  <c r="AF48" i="17049"/>
  <c r="AG40" i="17049"/>
  <c r="AK105" i="17048"/>
  <c r="AJ109" i="17048"/>
  <c r="AM81" i="17051"/>
  <c r="AI35" i="17052"/>
  <c r="AI87" i="17052" s="1"/>
  <c r="K178" i="17052"/>
  <c r="L178" i="17052" s="1"/>
  <c r="AL88" i="17051"/>
  <c r="AG93" i="17055"/>
  <c r="AH41" i="17055"/>
  <c r="AM89" i="17051"/>
  <c r="AH89" i="17053"/>
  <c r="AM76" i="17054"/>
  <c r="AN76" i="17051"/>
  <c r="AN71" i="17051"/>
  <c r="AL71" i="17057"/>
  <c r="K180" i="17028"/>
  <c r="L180" i="17028" s="1"/>
  <c r="AG89" i="17055"/>
  <c r="G183" i="17030"/>
  <c r="K183" i="17030" s="1"/>
  <c r="AK81" i="17057"/>
  <c r="AL66" i="17057"/>
  <c r="L177" i="17056"/>
  <c r="AK89" i="17057"/>
  <c r="AO89" i="17048"/>
  <c r="AM71" i="17054"/>
  <c r="AG140" i="17053"/>
  <c r="AG93" i="17056"/>
  <c r="AH41" i="17056"/>
  <c r="AG93" i="17052"/>
  <c r="AH41" i="17052"/>
  <c r="G179" i="17059"/>
  <c r="K179" i="17059" s="1"/>
  <c r="L179" i="17059" s="1"/>
  <c r="L180" i="17049"/>
  <c r="G180" i="17050"/>
  <c r="K180" i="17050" s="1"/>
  <c r="K78" i="17062"/>
  <c r="AL76" i="17057"/>
  <c r="AH85" i="17059"/>
  <c r="AI85" i="17056"/>
  <c r="AJ33" i="17052"/>
  <c r="AG87" i="17058"/>
  <c r="AG37" i="17058"/>
  <c r="AJ33" i="17053"/>
  <c r="AJ37" i="17053" s="1"/>
  <c r="AI31" i="17055"/>
  <c r="AL125" i="17054"/>
  <c r="AL124" i="17054"/>
  <c r="AL123" i="17054"/>
  <c r="AL126" i="17054"/>
  <c r="AL122" i="17054"/>
  <c r="AF115" i="17058"/>
  <c r="AF127" i="17058" s="1"/>
  <c r="AF138" i="17058" s="1"/>
  <c r="AF87" i="17058"/>
  <c r="AF89" i="17058" s="1"/>
  <c r="AD40" i="17059"/>
  <c r="AG109" i="17057"/>
  <c r="AH104" i="17057"/>
  <c r="AF48" i="17028"/>
  <c r="AF92" i="17028"/>
  <c r="AF100" i="17028" s="1"/>
  <c r="D185" i="17030"/>
  <c r="B185" i="17030"/>
  <c r="F185" i="17030"/>
  <c r="AG226" i="17057"/>
  <c r="AD43" i="17058" s="1"/>
  <c r="AD95" i="17058" s="1"/>
  <c r="AD43" i="17059"/>
  <c r="AD95" i="17059" s="1"/>
  <c r="AH221" i="17057"/>
  <c r="AC48" i="17058"/>
  <c r="AC92" i="17058"/>
  <c r="AC100" i="17058" s="1"/>
  <c r="AI14" i="17053"/>
  <c r="AI28" i="17053" s="1"/>
  <c r="AI39" i="17053" s="1"/>
  <c r="AI67" i="17053" s="1"/>
  <c r="AI80" i="17053" s="1"/>
  <c r="AI91" i="17053" s="1"/>
  <c r="AJ13" i="17053"/>
  <c r="AO110" i="17050"/>
  <c r="AN122" i="17050"/>
  <c r="AN133" i="17050" s="1"/>
  <c r="AF40" i="17052"/>
  <c r="AJ105" i="17051"/>
  <c r="AF117" i="17059"/>
  <c r="AF121" i="17059"/>
  <c r="AF132" i="17059" s="1"/>
  <c r="AF140" i="17059" s="1"/>
  <c r="K179" i="17058"/>
  <c r="AI108" i="17028"/>
  <c r="AI120" i="17028"/>
  <c r="AI93" i="17028"/>
  <c r="AJ41" i="17028"/>
  <c r="AL50" i="17057"/>
  <c r="AL44" i="17057"/>
  <c r="AL67" i="17057" s="1"/>
  <c r="AL69" i="17057" s="1"/>
  <c r="AL42" i="17057"/>
  <c r="AL62" i="17057" s="1"/>
  <c r="AL64" i="17057" s="1"/>
  <c r="AI29" i="17059" s="1"/>
  <c r="AL46" i="17057"/>
  <c r="AL72" i="17057" s="1"/>
  <c r="AL48" i="17057"/>
  <c r="AL77" i="17057" s="1"/>
  <c r="AL79" i="17057" s="1"/>
  <c r="AH81" i="17056"/>
  <c r="AH37" i="17056"/>
  <c r="K179" i="17050"/>
  <c r="L179" i="17050" s="1"/>
  <c r="J78" i="17062"/>
  <c r="AL82" i="17054"/>
  <c r="AL84" i="17054" s="1"/>
  <c r="AI35" i="17055" s="1"/>
  <c r="AL52" i="17054"/>
  <c r="K180" i="17052"/>
  <c r="G82" i="17062"/>
  <c r="F183" i="17028"/>
  <c r="D183" i="17028"/>
  <c r="B183" i="17028"/>
  <c r="AH120" i="17058"/>
  <c r="AH108" i="17058"/>
  <c r="AG85" i="17059"/>
  <c r="AG113" i="17059"/>
  <c r="AG125" i="17059" s="1"/>
  <c r="AG136" i="17059" s="1"/>
  <c r="AJ81" i="17053"/>
  <c r="AK90" i="17054"/>
  <c r="AI29" i="17056"/>
  <c r="AP111" i="17059"/>
  <c r="AP123" i="17059" s="1"/>
  <c r="AP134" i="17059" s="1"/>
  <c r="AO123" i="17059"/>
  <c r="AO134" i="17059" s="1"/>
  <c r="AC92" i="17059"/>
  <c r="AC100" i="17059" s="1"/>
  <c r="AC48" i="17059"/>
  <c r="AH87" i="17052"/>
  <c r="AH89" i="17052" s="1"/>
  <c r="AH115" i="17052"/>
  <c r="AH127" i="17052" s="1"/>
  <c r="AH138" i="17052" s="1"/>
  <c r="AE40" i="17055"/>
  <c r="AI105" i="17054"/>
  <c r="AM112" i="17053"/>
  <c r="AL124" i="17053"/>
  <c r="AL135" i="17053" s="1"/>
  <c r="AG131" i="17053"/>
  <c r="M183" i="17053" s="1"/>
  <c r="A183" i="17053"/>
  <c r="AG108" i="17059"/>
  <c r="AG120" i="17059"/>
  <c r="AK120" i="17030"/>
  <c r="AK108" i="17030"/>
  <c r="AL68" i="17057"/>
  <c r="AL73" i="17057"/>
  <c r="AL78" i="17057"/>
  <c r="AL63" i="17057"/>
  <c r="AL155" i="17057"/>
  <c r="AL74" i="17057"/>
  <c r="AL167" i="17057"/>
  <c r="AL102" i="17057"/>
  <c r="AL83" i="17057"/>
  <c r="AD125" i="17058"/>
  <c r="AD136" i="17058" s="1"/>
  <c r="AD140" i="17058" s="1"/>
  <c r="AD117" i="17058"/>
  <c r="AE113" i="17058"/>
  <c r="AJ13" i="17050"/>
  <c r="AI14" i="17050"/>
  <c r="AI28" i="17050" s="1"/>
  <c r="AI39" i="17050" s="1"/>
  <c r="AI67" i="17050" s="1"/>
  <c r="AI80" i="17050" s="1"/>
  <c r="AI91" i="17050" s="1"/>
  <c r="AE92" i="17053"/>
  <c r="AE100" i="17053" s="1"/>
  <c r="AE48" i="17053"/>
  <c r="AM50" i="17054"/>
  <c r="AM44" i="17054"/>
  <c r="AM67" i="17054" s="1"/>
  <c r="AM69" i="17054" s="1"/>
  <c r="AM48" i="17054"/>
  <c r="AM77" i="17054" s="1"/>
  <c r="AM46" i="17054"/>
  <c r="AM72" i="17054" s="1"/>
  <c r="AM74" i="17054" s="1"/>
  <c r="AJ33" i="17055" s="1"/>
  <c r="AM42" i="17054"/>
  <c r="AM62" i="17054" s="1"/>
  <c r="AM64" i="17054" s="1"/>
  <c r="AJ29" i="17056" s="1"/>
  <c r="G180" i="17058"/>
  <c r="AO95" i="17051"/>
  <c r="AO96" i="17051" s="1"/>
  <c r="AO59" i="17051"/>
  <c r="AO34" i="17051"/>
  <c r="AO35" i="17051" s="1"/>
  <c r="AO36" i="17051"/>
  <c r="AO39" i="17051"/>
  <c r="AO60" i="17051" s="1"/>
  <c r="AP38" i="17051"/>
  <c r="AP222" i="17048"/>
  <c r="AP223" i="17048"/>
  <c r="AP224" i="17048"/>
  <c r="AP225" i="17048"/>
  <c r="AP107" i="17048"/>
  <c r="AP106" i="17048"/>
  <c r="AP108" i="17048"/>
  <c r="AL61" i="17051"/>
  <c r="AK87" i="17051"/>
  <c r="G181" i="17028"/>
  <c r="E182" i="17028"/>
  <c r="C182" i="17028"/>
  <c r="AM66" i="17054"/>
  <c r="AJ14" i="17052"/>
  <c r="AJ28" i="17052" s="1"/>
  <c r="AJ39" i="17052" s="1"/>
  <c r="AJ67" i="17052" s="1"/>
  <c r="AJ80" i="17052" s="1"/>
  <c r="AJ91" i="17052" s="1"/>
  <c r="AJ65" i="17052"/>
  <c r="AJ106" i="17052"/>
  <c r="AJ38" i="17052"/>
  <c r="AJ27" i="17052"/>
  <c r="AK13" i="17052"/>
  <c r="AH85" i="17056"/>
  <c r="AI85" i="17052"/>
  <c r="C182" i="17049"/>
  <c r="E182" i="17049"/>
  <c r="AH35" i="17055"/>
  <c r="AN66" i="17051"/>
  <c r="AJ131" i="17030"/>
  <c r="M186" i="17030" s="1"/>
  <c r="A186" i="17030"/>
  <c r="AI206" i="17054"/>
  <c r="AI207" i="17054" s="1"/>
  <c r="AF42" i="17056" s="1"/>
  <c r="AF94" i="17056" s="1"/>
  <c r="AI198" i="17054"/>
  <c r="AF42" i="17055" s="1"/>
  <c r="AF94" i="17055" s="1"/>
  <c r="AO126" i="2"/>
  <c r="G181" i="17049"/>
  <c r="D183" i="17052"/>
  <c r="B183" i="17052"/>
  <c r="F183" i="17052"/>
  <c r="AG123" i="17049"/>
  <c r="AG134" i="17049" s="1"/>
  <c r="AH111" i="17049"/>
  <c r="AK88" i="17054"/>
  <c r="AF43" i="17053"/>
  <c r="AF95" i="17053" s="1"/>
  <c r="AI226" i="17051"/>
  <c r="AF43" i="17052" s="1"/>
  <c r="AF95" i="17052" s="1"/>
  <c r="AJ221" i="17051"/>
  <c r="AP111" i="17053"/>
  <c r="AP123" i="17053" s="1"/>
  <c r="AP134" i="17053" s="1"/>
  <c r="AO123" i="17053"/>
  <c r="AO134" i="17053" s="1"/>
  <c r="AD92" i="17055"/>
  <c r="AD100" i="17055" s="1"/>
  <c r="AD48" i="17055"/>
  <c r="AK61" i="17054"/>
  <c r="AJ87" i="17054"/>
  <c r="AJ194" i="17057"/>
  <c r="AJ180" i="17057"/>
  <c r="AJ182" i="17057" s="1"/>
  <c r="AJ205" i="17057" s="1"/>
  <c r="AI93" i="17030"/>
  <c r="AJ41" i="17030"/>
  <c r="AJ88" i="17057"/>
  <c r="AH113" i="17053"/>
  <c r="AH117" i="17053" s="1"/>
  <c r="AL195" i="17054"/>
  <c r="AL178" i="17054"/>
  <c r="AL154" i="17054"/>
  <c r="AL220" i="17054"/>
  <c r="AL235" i="17054"/>
  <c r="AL204" i="17054"/>
  <c r="AL166" i="17054"/>
  <c r="AP68" i="2"/>
  <c r="AP78" i="2"/>
  <c r="AP73" i="2"/>
  <c r="AP63" i="2"/>
  <c r="AP83" i="2"/>
  <c r="G181" i="17052"/>
  <c r="AE117" i="17055"/>
  <c r="AE123" i="17055"/>
  <c r="AE134" i="17055" s="1"/>
  <c r="AE140" i="17055" s="1"/>
  <c r="AF111" i="17055"/>
  <c r="AL89" i="17054"/>
  <c r="C184" i="17030"/>
  <c r="E184" i="17030"/>
  <c r="AF123" i="17058"/>
  <c r="AF134" i="17058" s="1"/>
  <c r="AH14" i="17059"/>
  <c r="AH28" i="17059" s="1"/>
  <c r="AH39" i="17059" s="1"/>
  <c r="AH67" i="17059" s="1"/>
  <c r="AH80" i="17059" s="1"/>
  <c r="AH91" i="17059" s="1"/>
  <c r="AI13" i="17059"/>
  <c r="AK123" i="17057"/>
  <c r="AK124" i="17057"/>
  <c r="AK126" i="17057"/>
  <c r="AK125" i="17057"/>
  <c r="AK122" i="17057"/>
  <c r="AG37" i="17056"/>
  <c r="AG81" i="17056"/>
  <c r="AG89" i="17056" s="1"/>
  <c r="G178" i="17056"/>
  <c r="K178" i="17056" s="1"/>
  <c r="AH120" i="17050"/>
  <c r="AH108" i="17050"/>
  <c r="AO38" i="17054"/>
  <c r="AN34" i="17054"/>
  <c r="AN35" i="17054" s="1"/>
  <c r="AN36" i="17054"/>
  <c r="AN39" i="17054"/>
  <c r="AN60" i="17054" s="1"/>
  <c r="AN59" i="17054"/>
  <c r="AN95" i="17054"/>
  <c r="AN96" i="17054" s="1"/>
  <c r="AM68" i="17054"/>
  <c r="AM83" i="17054"/>
  <c r="AM167" i="17054"/>
  <c r="AM73" i="17054"/>
  <c r="AM78" i="17054"/>
  <c r="AM63" i="17054"/>
  <c r="AM102" i="17054"/>
  <c r="AM155" i="17054"/>
  <c r="AL194" i="17051"/>
  <c r="AL180" i="17051"/>
  <c r="AL182" i="17051" s="1"/>
  <c r="AL205" i="17051" s="1"/>
  <c r="AH226" i="17054"/>
  <c r="AE43" i="17055" s="1"/>
  <c r="AE95" i="17055" s="1"/>
  <c r="AE43" i="17056"/>
  <c r="AE95" i="17056" s="1"/>
  <c r="AI221" i="17054"/>
  <c r="A183" i="17058"/>
  <c r="AG131" i="17058"/>
  <c r="M183" i="17058" s="1"/>
  <c r="AI203" i="17057"/>
  <c r="AI219" i="17057" s="1"/>
  <c r="AI234" i="17057" s="1"/>
  <c r="AI197" i="17057"/>
  <c r="AN73" i="17051"/>
  <c r="AN167" i="17051"/>
  <c r="AN63" i="17051"/>
  <c r="AN83" i="17051"/>
  <c r="AN68" i="17051"/>
  <c r="AN155" i="17051"/>
  <c r="AN102" i="17051"/>
  <c r="AN78" i="17051"/>
  <c r="AH92" i="17050"/>
  <c r="E181" i="17053"/>
  <c r="C181" i="17053"/>
  <c r="AH43" i="17030"/>
  <c r="AH95" i="17030" s="1"/>
  <c r="AK226" i="2"/>
  <c r="AH43" i="17028" s="1"/>
  <c r="AH95" i="17028" s="1"/>
  <c r="AL221" i="2"/>
  <c r="AG117" i="17053"/>
  <c r="AL127" i="17051"/>
  <c r="AJ206" i="17051"/>
  <c r="AJ207" i="17051" s="1"/>
  <c r="AG42" i="17053" s="1"/>
  <c r="AG94" i="17053" s="1"/>
  <c r="AJ198" i="17051"/>
  <c r="AG42" i="17052" s="1"/>
  <c r="AG94" i="17052" s="1"/>
  <c r="AE40" i="17056"/>
  <c r="AH109" i="17054"/>
  <c r="AI104" i="17054"/>
  <c r="AI65" i="17058"/>
  <c r="AI38" i="17058"/>
  <c r="AI27" i="17058"/>
  <c r="AJ13" i="17058"/>
  <c r="AI106" i="17058"/>
  <c r="AI14" i="17058"/>
  <c r="AI28" i="17058" s="1"/>
  <c r="AI39" i="17058" s="1"/>
  <c r="AI67" i="17058" s="1"/>
  <c r="AI80" i="17058" s="1"/>
  <c r="AI91" i="17058" s="1"/>
  <c r="AI121" i="17050"/>
  <c r="AI132" i="17050" s="1"/>
  <c r="E182" i="17052"/>
  <c r="C182" i="17052"/>
  <c r="AI120" i="17052"/>
  <c r="AI108" i="17052"/>
  <c r="AF93" i="17058"/>
  <c r="AG41" i="17058"/>
  <c r="AI83" i="17052"/>
  <c r="AG85" i="17058"/>
  <c r="AI37" i="17053"/>
  <c r="AI109" i="17053"/>
  <c r="AJ109" i="17053" s="1"/>
  <c r="AI81" i="17053"/>
  <c r="AI89" i="17053" s="1"/>
  <c r="H84" i="17062"/>
  <c r="N186" i="17028"/>
  <c r="AM111" i="17030"/>
  <c r="AL123" i="17030"/>
  <c r="AL134" i="17030" s="1"/>
  <c r="AH125" i="17028"/>
  <c r="AH136" i="17028" s="1"/>
  <c r="AI113" i="17028"/>
  <c r="AH121" i="17053"/>
  <c r="AH132" i="17053" s="1"/>
  <c r="AH93" i="17053"/>
  <c r="AI41" i="17053"/>
  <c r="AD117" i="17056"/>
  <c r="AD121" i="17056"/>
  <c r="AD132" i="17056" s="1"/>
  <c r="AD140" i="17056" s="1"/>
  <c r="AE109" i="17056"/>
  <c r="B183" i="17049"/>
  <c r="F183" i="17049"/>
  <c r="D183" i="17049"/>
  <c r="AL14" i="17030"/>
  <c r="AL28" i="17030" s="1"/>
  <c r="AL39" i="17030" s="1"/>
  <c r="AL67" i="17030" s="1"/>
  <c r="AL80" i="17030" s="1"/>
  <c r="AL91" i="17030" s="1"/>
  <c r="AM13" i="17030"/>
  <c r="C180" i="17059"/>
  <c r="E180" i="17059"/>
  <c r="AM168" i="17051"/>
  <c r="AM170" i="17051" s="1"/>
  <c r="AM196" i="17051" s="1"/>
  <c r="AM179" i="17051"/>
  <c r="AG92" i="17030"/>
  <c r="AG100" i="17030" s="1"/>
  <c r="AN38" i="17057"/>
  <c r="AM59" i="17057"/>
  <c r="AM36" i="17057"/>
  <c r="AM34" i="17057"/>
  <c r="AM35" i="17057" s="1"/>
  <c r="AM95" i="17057"/>
  <c r="AM96" i="17057" s="1"/>
  <c r="AM39" i="17057"/>
  <c r="AM60" i="17057" s="1"/>
  <c r="AM97" i="17054"/>
  <c r="AM106" i="17054"/>
  <c r="AM108" i="17054"/>
  <c r="AM223" i="17054"/>
  <c r="AM224" i="17054"/>
  <c r="AM225" i="17054"/>
  <c r="AM222" i="17054"/>
  <c r="AM107" i="17054"/>
  <c r="AN42" i="17051"/>
  <c r="AN62" i="17051" s="1"/>
  <c r="AN64" i="17051" s="1"/>
  <c r="AN44" i="17051"/>
  <c r="AN67" i="17051" s="1"/>
  <c r="AN69" i="17051" s="1"/>
  <c r="AN50" i="17051"/>
  <c r="AN48" i="17051"/>
  <c r="AN77" i="17051" s="1"/>
  <c r="AN79" i="17051" s="1"/>
  <c r="AN46" i="17051"/>
  <c r="AN72" i="17051" s="1"/>
  <c r="AI40" i="17050"/>
  <c r="AM104" i="17048"/>
  <c r="A184" i="17052"/>
  <c r="AH131" i="17052"/>
  <c r="M184" i="17052" s="1"/>
  <c r="AD92" i="17056"/>
  <c r="AD100" i="17056" s="1"/>
  <c r="AD48" i="17056"/>
  <c r="A184" i="17028"/>
  <c r="AH131" i="17028"/>
  <c r="M184" i="17028" s="1"/>
  <c r="AN112" i="17059"/>
  <c r="AM124" i="17059"/>
  <c r="AM135" i="17059" s="1"/>
  <c r="AJ106" i="17049"/>
  <c r="AJ14" i="17049"/>
  <c r="AJ28" i="17049" s="1"/>
  <c r="AJ39" i="17049" s="1"/>
  <c r="AJ67" i="17049" s="1"/>
  <c r="AJ80" i="17049" s="1"/>
  <c r="AJ91" i="17049" s="1"/>
  <c r="AJ27" i="17049"/>
  <c r="AK13" i="17049"/>
  <c r="AJ65" i="17049"/>
  <c r="AJ38" i="17049"/>
  <c r="AL81" i="17054"/>
  <c r="K178" i="17055"/>
  <c r="L178" i="17055" s="1"/>
  <c r="F181" i="17059"/>
  <c r="B181" i="17059"/>
  <c r="D181" i="17059"/>
  <c r="AG117" i="17030"/>
  <c r="AG121" i="17030"/>
  <c r="AG132" i="17030" s="1"/>
  <c r="AG140" i="17030" s="1"/>
  <c r="AH109" i="17030"/>
  <c r="AF93" i="17059"/>
  <c r="AG41" i="17059"/>
  <c r="AK220" i="17057"/>
  <c r="AK195" i="17057"/>
  <c r="AK235" i="17057"/>
  <c r="AK204" i="17057"/>
  <c r="AK166" i="17057"/>
  <c r="AK178" i="17057"/>
  <c r="AK154" i="17057"/>
  <c r="D182" i="17053"/>
  <c r="B182" i="17053"/>
  <c r="F182" i="17053"/>
  <c r="AE48" i="17052"/>
  <c r="AE92" i="17052"/>
  <c r="AE100" i="17052" s="1"/>
  <c r="AL179" i="17054"/>
  <c r="AL168" i="17054"/>
  <c r="AL170" i="17054" s="1"/>
  <c r="AL196" i="17054" s="1"/>
  <c r="AF37" i="17058"/>
  <c r="AO89" i="2"/>
  <c r="AL224" i="17057"/>
  <c r="AL223" i="17057"/>
  <c r="AL107" i="17057"/>
  <c r="AL222" i="17057"/>
  <c r="AL97" i="17057"/>
  <c r="AL106" i="17057"/>
  <c r="AL108" i="17057"/>
  <c r="AL225" i="17057"/>
  <c r="AK180" i="17054"/>
  <c r="AK182" i="17054" s="1"/>
  <c r="AK205" i="17054" s="1"/>
  <c r="AK194" i="17054"/>
  <c r="AH206" i="17057"/>
  <c r="AH207" i="17057" s="1"/>
  <c r="AE42" i="17059" s="1"/>
  <c r="AE94" i="17059" s="1"/>
  <c r="AH198" i="17057"/>
  <c r="AE42" i="17058" s="1"/>
  <c r="AE94" i="17058" s="1"/>
  <c r="AM61" i="2"/>
  <c r="AL87" i="2"/>
  <c r="AH131" i="17049"/>
  <c r="M184" i="17049" s="1"/>
  <c r="A184" i="17049"/>
  <c r="AG123" i="17058"/>
  <c r="AG134" i="17058" s="1"/>
  <c r="AI108" i="17049"/>
  <c r="AI120" i="17049"/>
  <c r="A182" i="17059"/>
  <c r="AF131" i="17059"/>
  <c r="M182" i="17059" s="1"/>
  <c r="AJ61" i="17057"/>
  <c r="AI87" i="17057"/>
  <c r="D182" i="17050"/>
  <c r="F182" i="17050"/>
  <c r="B182" i="17050"/>
  <c r="AK127" i="17054"/>
  <c r="AH37" i="17052"/>
  <c r="AM126" i="17051"/>
  <c r="AM123" i="17051"/>
  <c r="AM125" i="17051"/>
  <c r="AM122" i="17051"/>
  <c r="AM124" i="17051"/>
  <c r="AG40" i="17028"/>
  <c r="AK105" i="2"/>
  <c r="AK109" i="2" s="1"/>
  <c r="AD40" i="17058"/>
  <c r="AH105" i="17057"/>
  <c r="AH120" i="17053"/>
  <c r="AH108" i="17053"/>
  <c r="K177" i="17058"/>
  <c r="L177" i="17058" s="1"/>
  <c r="AH29" i="17059"/>
  <c r="AJ90" i="17057"/>
  <c r="AG29" i="17059"/>
  <c r="C181" i="17058"/>
  <c r="E181" i="17058"/>
  <c r="F182" i="17058"/>
  <c r="D182" i="17058"/>
  <c r="B182" i="17058"/>
  <c r="AK203" i="17051"/>
  <c r="AK219" i="17051" s="1"/>
  <c r="AK234" i="17051" s="1"/>
  <c r="AK197" i="17051"/>
  <c r="E181" i="17050"/>
  <c r="C181" i="17050"/>
  <c r="AP107" i="2"/>
  <c r="AP222" i="2"/>
  <c r="AP106" i="2"/>
  <c r="AP225" i="2"/>
  <c r="AP108" i="2"/>
  <c r="AP224" i="2"/>
  <c r="AP223" i="2"/>
  <c r="AH83" i="17058"/>
  <c r="AH111" i="17058"/>
  <c r="AJ127" i="17057"/>
  <c r="AJ38" i="17028"/>
  <c r="AJ65" i="17028"/>
  <c r="AK13" i="17028"/>
  <c r="AJ106" i="17028"/>
  <c r="AJ14" i="17028"/>
  <c r="AJ28" i="17028" s="1"/>
  <c r="AJ39" i="17028" s="1"/>
  <c r="AJ67" i="17028" s="1"/>
  <c r="AJ80" i="17028" s="1"/>
  <c r="AJ91" i="17028" s="1"/>
  <c r="AJ27" i="17028"/>
  <c r="AM178" i="17051"/>
  <c r="AM204" i="17051"/>
  <c r="AM220" i="17051"/>
  <c r="AM154" i="17051"/>
  <c r="AM195" i="17051"/>
  <c r="AM235" i="17051"/>
  <c r="AM166" i="17051"/>
  <c r="AH40" i="17030"/>
  <c r="AL104" i="2"/>
  <c r="AL112" i="17057"/>
  <c r="AL121" i="17057" s="1"/>
  <c r="AL103" i="17057"/>
  <c r="AI109" i="17051"/>
  <c r="AF40" i="17053"/>
  <c r="AJ104" i="17051"/>
  <c r="AI33" i="17055"/>
  <c r="AH33" i="17055"/>
  <c r="AM103" i="17054"/>
  <c r="AM112" i="17054"/>
  <c r="AM121" i="17054" s="1"/>
  <c r="AI43" i="17050"/>
  <c r="AI95" i="17050" s="1"/>
  <c r="AL226" i="17048"/>
  <c r="AI43" i="17049" s="1"/>
  <c r="AI95" i="17049" s="1"/>
  <c r="AM221" i="17048"/>
  <c r="G180" i="17053"/>
  <c r="K180" i="17053" s="1"/>
  <c r="L180" i="17053" s="1"/>
  <c r="AN97" i="17051"/>
  <c r="AN225" i="17051"/>
  <c r="AN222" i="17051"/>
  <c r="AN224" i="17051"/>
  <c r="AN108" i="17051"/>
  <c r="AN106" i="17051"/>
  <c r="AN223" i="17051"/>
  <c r="AN107" i="17051"/>
  <c r="AN103" i="17051"/>
  <c r="AN112" i="17051"/>
  <c r="AN121" i="17051" s="1"/>
  <c r="AK168" i="17057"/>
  <c r="AK170" i="17057" s="1"/>
  <c r="AK196" i="17057" s="1"/>
  <c r="AK179" i="17057"/>
  <c r="AP68" i="17048"/>
  <c r="AP78" i="17048"/>
  <c r="AP73" i="17048"/>
  <c r="AP63" i="17048"/>
  <c r="AP83" i="17048"/>
  <c r="A183" i="17050"/>
  <c r="AG131" i="17050"/>
  <c r="M183" i="17050" s="1"/>
  <c r="AJ203" i="17054"/>
  <c r="AJ219" i="17054" s="1"/>
  <c r="AJ234" i="17054" s="1"/>
  <c r="AJ197" i="17054"/>
  <c r="AM52" i="17051"/>
  <c r="AM82" i="17051"/>
  <c r="AM84" i="17051" s="1"/>
  <c r="AM90" i="17051" s="1"/>
  <c r="AE117" i="17052"/>
  <c r="AE123" i="17052"/>
  <c r="AE134" i="17052" s="1"/>
  <c r="AE140" i="17052" s="1"/>
  <c r="AF111" i="17052"/>
  <c r="AK52" i="17057"/>
  <c r="AK82" i="17057"/>
  <c r="AK84" i="17057" s="1"/>
  <c r="AK90" i="17057" s="1"/>
  <c r="G178" i="17058"/>
  <c r="AJ31" i="17052"/>
  <c r="AH33" i="17058"/>
  <c r="AN127" i="17048" l="1"/>
  <c r="AN114" i="17058"/>
  <c r="AM126" i="17058"/>
  <c r="AM137" i="17058" s="1"/>
  <c r="AO110" i="17058"/>
  <c r="AN122" i="17058"/>
  <c r="AN133" i="17058" s="1"/>
  <c r="AN109" i="17058"/>
  <c r="AM121" i="17058"/>
  <c r="AM132" i="17058" s="1"/>
  <c r="AH113" i="17052"/>
  <c r="AH125" i="17052" s="1"/>
  <c r="AH136" i="17052" s="1"/>
  <c r="AO125" i="2"/>
  <c r="AO126" i="17048"/>
  <c r="AP115" i="17053"/>
  <c r="AP127" i="17053" s="1"/>
  <c r="AP138" i="17053" s="1"/>
  <c r="AO127" i="17053"/>
  <c r="AO138" i="17053" s="1"/>
  <c r="AN116" i="17053"/>
  <c r="AM128" i="17053"/>
  <c r="AM139" i="17053" s="1"/>
  <c r="AP115" i="17056"/>
  <c r="AP127" i="17056" s="1"/>
  <c r="AP138" i="17056" s="1"/>
  <c r="AO127" i="17056"/>
  <c r="AO138" i="17056" s="1"/>
  <c r="AN110" i="17055"/>
  <c r="AM122" i="17055"/>
  <c r="AM133" i="17055" s="1"/>
  <c r="AN115" i="17059"/>
  <c r="AM127" i="17059"/>
  <c r="AM138" i="17059" s="1"/>
  <c r="AG140" i="17049"/>
  <c r="AJ111" i="17028"/>
  <c r="AK37" i="17030"/>
  <c r="AH113" i="17056"/>
  <c r="AH125" i="17056" s="1"/>
  <c r="AH136" i="17056" s="1"/>
  <c r="L183" i="17030"/>
  <c r="AJ41" i="17050"/>
  <c r="AI93" i="17050"/>
  <c r="AO124" i="17048"/>
  <c r="AJ35" i="17049"/>
  <c r="AO123" i="17048"/>
  <c r="AO122" i="17048"/>
  <c r="AH125" i="17049"/>
  <c r="AH136" i="17049" s="1"/>
  <c r="AI113" i="17049"/>
  <c r="AM180" i="17048"/>
  <c r="AM182" i="17048" s="1"/>
  <c r="AM205" i="17048" s="1"/>
  <c r="AM194" i="17048"/>
  <c r="AI83" i="17049"/>
  <c r="AI37" i="17049"/>
  <c r="AL203" i="17048"/>
  <c r="AL219" i="17048" s="1"/>
  <c r="AL234" i="17048" s="1"/>
  <c r="AL197" i="17048"/>
  <c r="AM81" i="17048"/>
  <c r="AL87" i="17048"/>
  <c r="AO122" i="2"/>
  <c r="AM90" i="17048"/>
  <c r="AO125" i="17048"/>
  <c r="AO127" i="17048" s="1"/>
  <c r="AO123" i="2"/>
  <c r="AO127" i="2" s="1"/>
  <c r="AO76" i="2"/>
  <c r="AH125" i="17050"/>
  <c r="AH136" i="17050" s="1"/>
  <c r="AH140" i="17050" s="1"/>
  <c r="AI113" i="17050"/>
  <c r="AN64" i="17048"/>
  <c r="AO112" i="17048"/>
  <c r="AO121" i="17048" s="1"/>
  <c r="AO103" i="17048"/>
  <c r="AN52" i="17048"/>
  <c r="AN82" i="17048"/>
  <c r="AN84" i="17048" s="1"/>
  <c r="AK35" i="17049" s="1"/>
  <c r="AK87" i="17049" s="1"/>
  <c r="AQ38" i="17048"/>
  <c r="AP34" i="17048"/>
  <c r="AP35" i="17048" s="1"/>
  <c r="AP36" i="17048"/>
  <c r="AP97" i="17048" s="1"/>
  <c r="AP126" i="17048" s="1"/>
  <c r="AP59" i="17048"/>
  <c r="AP39" i="17048"/>
  <c r="AP60" i="17048" s="1"/>
  <c r="AP95" i="17048"/>
  <c r="AP96" i="17048" s="1"/>
  <c r="AG117" i="17049"/>
  <c r="AN74" i="17048"/>
  <c r="AO71" i="17048"/>
  <c r="AH115" i="17049"/>
  <c r="AH127" i="17049" s="1"/>
  <c r="AH138" i="17049" s="1"/>
  <c r="AK206" i="17048"/>
  <c r="AK207" i="17048" s="1"/>
  <c r="AH42" i="17050" s="1"/>
  <c r="AK198" i="17048"/>
  <c r="AH42" i="17049" s="1"/>
  <c r="AH94" i="17049" s="1"/>
  <c r="AG48" i="17030"/>
  <c r="AK89" i="17030"/>
  <c r="AN178" i="17048"/>
  <c r="AN166" i="17048"/>
  <c r="AN204" i="17048"/>
  <c r="AN154" i="17048"/>
  <c r="AN235" i="17048"/>
  <c r="AN195" i="17048"/>
  <c r="AN220" i="17048"/>
  <c r="AI115" i="17049"/>
  <c r="AI127" i="17049" s="1"/>
  <c r="AI138" i="17049" s="1"/>
  <c r="AI87" i="17049"/>
  <c r="AI89" i="17049" s="1"/>
  <c r="AG94" i="17050"/>
  <c r="AG100" i="17050" s="1"/>
  <c r="AG48" i="17050"/>
  <c r="AM88" i="17048"/>
  <c r="AH117" i="17050"/>
  <c r="AN79" i="17048"/>
  <c r="AK33" i="17050" s="1"/>
  <c r="AO76" i="17048"/>
  <c r="AL90" i="17048"/>
  <c r="AN179" i="17048"/>
  <c r="AN168" i="17048"/>
  <c r="AN170" i="17048" s="1"/>
  <c r="AN196" i="17048" s="1"/>
  <c r="AO48" i="17048"/>
  <c r="AO77" i="17048" s="1"/>
  <c r="AO79" i="17048" s="1"/>
  <c r="AO42" i="17048"/>
  <c r="AO62" i="17048" s="1"/>
  <c r="AO64" i="17048" s="1"/>
  <c r="AO46" i="17048"/>
  <c r="AO72" i="17048" s="1"/>
  <c r="AO74" i="17048" s="1"/>
  <c r="AO50" i="17048"/>
  <c r="AO44" i="17048"/>
  <c r="AO67" i="17048" s="1"/>
  <c r="AO167" i="17048"/>
  <c r="AO102" i="17048"/>
  <c r="AO155" i="17048"/>
  <c r="AK31" i="17028"/>
  <c r="AK108" i="17055"/>
  <c r="AK120" i="17055"/>
  <c r="AI37" i="17028"/>
  <c r="AI87" i="17028"/>
  <c r="AI89" i="17028" s="1"/>
  <c r="F185" i="17055"/>
  <c r="B185" i="17055"/>
  <c r="D185" i="17055"/>
  <c r="G181" i="17056"/>
  <c r="E182" i="17056"/>
  <c r="C182" i="17056"/>
  <c r="AL14" i="17055"/>
  <c r="AL28" i="17055" s="1"/>
  <c r="AL39" i="17055" s="1"/>
  <c r="AL67" i="17055" s="1"/>
  <c r="AL80" i="17055" s="1"/>
  <c r="AL91" i="17055" s="1"/>
  <c r="AL27" i="17055"/>
  <c r="AM13" i="17055"/>
  <c r="AL106" i="17055"/>
  <c r="AL65" i="17055"/>
  <c r="AL38" i="17055"/>
  <c r="AO112" i="2"/>
  <c r="AO121" i="2" s="1"/>
  <c r="AO103" i="2"/>
  <c r="AN81" i="2"/>
  <c r="AO66" i="2"/>
  <c r="AK13" i="17056"/>
  <c r="AJ14" i="17056"/>
  <c r="AJ28" i="17056" s="1"/>
  <c r="AJ39" i="17056" s="1"/>
  <c r="AJ67" i="17056" s="1"/>
  <c r="AJ80" i="17056" s="1"/>
  <c r="AJ91" i="17056" s="1"/>
  <c r="G183" i="17055"/>
  <c r="AO44" i="2"/>
  <c r="AO67" i="2" s="1"/>
  <c r="AO69" i="2" s="1"/>
  <c r="AL31" i="17028" s="1"/>
  <c r="AL83" i="17028" s="1"/>
  <c r="AO46" i="2"/>
  <c r="AO72" i="2" s="1"/>
  <c r="AO74" i="2" s="1"/>
  <c r="AL33" i="17028" s="1"/>
  <c r="AL85" i="17028" s="1"/>
  <c r="AO50" i="2"/>
  <c r="AO48" i="2"/>
  <c r="AO77" i="2" s="1"/>
  <c r="AO79" i="2" s="1"/>
  <c r="AL33" i="17030" s="1"/>
  <c r="AO42" i="2"/>
  <c r="AO62" i="2" s="1"/>
  <c r="AN178" i="2"/>
  <c r="AN154" i="2"/>
  <c r="AN204" i="2"/>
  <c r="AN220" i="2"/>
  <c r="AN235" i="2"/>
  <c r="AN195" i="2"/>
  <c r="AN166" i="2"/>
  <c r="AM84" i="2"/>
  <c r="AM88" i="2"/>
  <c r="A184" i="17056"/>
  <c r="AH131" i="17056"/>
  <c r="M184" i="17056" s="1"/>
  <c r="F183" i="17056"/>
  <c r="D183" i="17056"/>
  <c r="B183" i="17056"/>
  <c r="AN82" i="2"/>
  <c r="AN84" i="2" s="1"/>
  <c r="AN52" i="2"/>
  <c r="AH125" i="17030"/>
  <c r="AH136" i="17030" s="1"/>
  <c r="AI113" i="17030"/>
  <c r="AM194" i="2"/>
  <c r="AM180" i="2"/>
  <c r="AM182" i="2" s="1"/>
  <c r="AM205" i="2" s="1"/>
  <c r="AO155" i="2"/>
  <c r="AO167" i="2"/>
  <c r="AO102" i="2"/>
  <c r="AI108" i="17056"/>
  <c r="AI120" i="17056"/>
  <c r="AL203" i="2"/>
  <c r="AL219" i="2" s="1"/>
  <c r="AL234" i="2" s="1"/>
  <c r="AL197" i="2"/>
  <c r="AO64" i="2"/>
  <c r="AL29" i="17030" s="1"/>
  <c r="AG127" i="17028"/>
  <c r="AG138" i="17028" s="1"/>
  <c r="AG140" i="17028" s="1"/>
  <c r="AG117" i="17028"/>
  <c r="AH115" i="17028"/>
  <c r="K180" i="17056"/>
  <c r="L79" i="17062"/>
  <c r="AP39" i="2"/>
  <c r="AP60" i="2" s="1"/>
  <c r="AP59" i="2"/>
  <c r="AQ38" i="2"/>
  <c r="AP95" i="2"/>
  <c r="AP96" i="2" s="1"/>
  <c r="AP36" i="2"/>
  <c r="AP97" i="2" s="1"/>
  <c r="AP34" i="2"/>
  <c r="AP35" i="2" s="1"/>
  <c r="AN179" i="2"/>
  <c r="AN168" i="2"/>
  <c r="AN170" i="2" s="1"/>
  <c r="AN196" i="2" s="1"/>
  <c r="A186" i="17055"/>
  <c r="AJ131" i="17055"/>
  <c r="M186" i="17055" s="1"/>
  <c r="C184" i="17055"/>
  <c r="E184" i="17055"/>
  <c r="AK206" i="2"/>
  <c r="AK207" i="2" s="1"/>
  <c r="AH42" i="17030" s="1"/>
  <c r="AH94" i="17030" s="1"/>
  <c r="AK198" i="2"/>
  <c r="AH42" i="17028" s="1"/>
  <c r="AH94" i="17028" s="1"/>
  <c r="AH123" i="17028"/>
  <c r="AH134" i="17028" s="1"/>
  <c r="AI123" i="17028"/>
  <c r="AI134" i="17028" s="1"/>
  <c r="AI37" i="17052"/>
  <c r="AJ93" i="17049"/>
  <c r="AK41" i="17049"/>
  <c r="L180" i="17050"/>
  <c r="AG92" i="17049"/>
  <c r="AG100" i="17049" s="1"/>
  <c r="AG48" i="17049"/>
  <c r="AH40" i="17049"/>
  <c r="AL105" i="17048"/>
  <c r="AK109" i="17048"/>
  <c r="J79" i="17062"/>
  <c r="G181" i="17053"/>
  <c r="K181" i="17053" s="1"/>
  <c r="L181" i="17053" s="1"/>
  <c r="AN71" i="17054"/>
  <c r="AI115" i="17052"/>
  <c r="AI127" i="17052" s="1"/>
  <c r="AI138" i="17052" s="1"/>
  <c r="L178" i="17056"/>
  <c r="L179" i="17056" s="1"/>
  <c r="AN81" i="17051"/>
  <c r="AI113" i="17052"/>
  <c r="AI125" i="17052" s="1"/>
  <c r="AI136" i="17052" s="1"/>
  <c r="AH93" i="17055"/>
  <c r="AI41" i="17055"/>
  <c r="AM66" i="17057"/>
  <c r="AP89" i="2"/>
  <c r="AN76" i="17054"/>
  <c r="AG89" i="17058"/>
  <c r="G180" i="17059"/>
  <c r="K180" i="17059" s="1"/>
  <c r="L180" i="17059" s="1"/>
  <c r="AO71" i="17051"/>
  <c r="AM88" i="17051"/>
  <c r="AM79" i="17054"/>
  <c r="AL127" i="17054"/>
  <c r="AH93" i="17056"/>
  <c r="AI41" i="17056"/>
  <c r="AO76" i="17051"/>
  <c r="L179" i="17052"/>
  <c r="AI89" i="17052"/>
  <c r="G182" i="17052"/>
  <c r="K182" i="17052" s="1"/>
  <c r="G182" i="17049"/>
  <c r="K182" i="17049" s="1"/>
  <c r="AM71" i="17057"/>
  <c r="AH93" i="17052"/>
  <c r="AI41" i="17052"/>
  <c r="AO66" i="17051"/>
  <c r="M78" i="17062"/>
  <c r="AK29" i="17053"/>
  <c r="AI33" i="17059"/>
  <c r="AJ31" i="17055"/>
  <c r="AK31" i="17052"/>
  <c r="AJ121" i="17053"/>
  <c r="AJ132" i="17053" s="1"/>
  <c r="AI87" i="17055"/>
  <c r="AL85" i="17030"/>
  <c r="AH123" i="17058"/>
  <c r="AH134" i="17058" s="1"/>
  <c r="AK197" i="17054"/>
  <c r="AK203" i="17054"/>
  <c r="AK219" i="17054" s="1"/>
  <c r="AK234" i="17054" s="1"/>
  <c r="AO112" i="17059"/>
  <c r="AN124" i="17059"/>
  <c r="AN135" i="17059" s="1"/>
  <c r="AQ83" i="17048"/>
  <c r="AQ73" i="17048"/>
  <c r="AQ78" i="17048"/>
  <c r="AQ63" i="17048"/>
  <c r="AQ68" i="17048"/>
  <c r="AI109" i="17054"/>
  <c r="AF40" i="17056"/>
  <c r="AJ104" i="17054"/>
  <c r="AN74" i="17051"/>
  <c r="AN107" i="17054"/>
  <c r="AN222" i="17054"/>
  <c r="AN97" i="17054"/>
  <c r="AN108" i="17054"/>
  <c r="AN223" i="17054"/>
  <c r="AN225" i="17054"/>
  <c r="AN106" i="17054"/>
  <c r="AN224" i="17054"/>
  <c r="A184" i="17050"/>
  <c r="AH131" i="17050"/>
  <c r="M184" i="17050" s="1"/>
  <c r="AH125" i="17053"/>
  <c r="AH136" i="17053" s="1"/>
  <c r="AH140" i="17053" s="1"/>
  <c r="AI113" i="17053"/>
  <c r="AI125" i="17053" s="1"/>
  <c r="AI136" i="17053" s="1"/>
  <c r="AH123" i="17049"/>
  <c r="AH134" i="17049" s="1"/>
  <c r="AI111" i="17049"/>
  <c r="AK106" i="17052"/>
  <c r="AK27" i="17052"/>
  <c r="AL13" i="17052"/>
  <c r="AK65" i="17052"/>
  <c r="AK14" i="17052"/>
  <c r="AK28" i="17052" s="1"/>
  <c r="AK39" i="17052" s="1"/>
  <c r="AK67" i="17052" s="1"/>
  <c r="AK80" i="17052" s="1"/>
  <c r="AK91" i="17052" s="1"/>
  <c r="AK38" i="17052"/>
  <c r="K180" i="17058"/>
  <c r="AL89" i="17057"/>
  <c r="AJ123" i="17028"/>
  <c r="AJ134" i="17028" s="1"/>
  <c r="AI108" i="17053"/>
  <c r="AI120" i="17053"/>
  <c r="AM76" i="17057"/>
  <c r="AN123" i="17051"/>
  <c r="AN124" i="17051"/>
  <c r="AN125" i="17051"/>
  <c r="AN126" i="17051"/>
  <c r="AN122" i="17051"/>
  <c r="AJ109" i="17051"/>
  <c r="AG40" i="17053"/>
  <c r="AK104" i="17051"/>
  <c r="AH37" i="17059"/>
  <c r="AH81" i="17059"/>
  <c r="AH89" i="17059" s="1"/>
  <c r="A184" i="17053"/>
  <c r="AH131" i="17053"/>
  <c r="M184" i="17053" s="1"/>
  <c r="B182" i="17059"/>
  <c r="F182" i="17059"/>
  <c r="D182" i="17059"/>
  <c r="AJ120" i="17049"/>
  <c r="AJ108" i="17049"/>
  <c r="D184" i="17052"/>
  <c r="F184" i="17052"/>
  <c r="B184" i="17052"/>
  <c r="AQ225" i="17048"/>
  <c r="AQ224" i="17048"/>
  <c r="AQ222" i="17048"/>
  <c r="AQ107" i="17048"/>
  <c r="AQ223" i="17048"/>
  <c r="AQ108" i="17048"/>
  <c r="AQ106" i="17048"/>
  <c r="AM122" i="17054"/>
  <c r="AM123" i="17054"/>
  <c r="AM126" i="17054"/>
  <c r="AM124" i="17054"/>
  <c r="AM125" i="17054"/>
  <c r="AO38" i="17057"/>
  <c r="AN59" i="17057"/>
  <c r="AN39" i="17057"/>
  <c r="AN60" i="17057" s="1"/>
  <c r="AN36" i="17057"/>
  <c r="AN34" i="17057"/>
  <c r="AN35" i="17057" s="1"/>
  <c r="AN95" i="17057"/>
  <c r="AN96" i="17057" s="1"/>
  <c r="AI93" i="17053"/>
  <c r="AJ41" i="17053"/>
  <c r="AN111" i="17030"/>
  <c r="AM123" i="17030"/>
  <c r="AM134" i="17030" s="1"/>
  <c r="AK13" i="17058"/>
  <c r="AJ106" i="17058"/>
  <c r="AJ27" i="17058"/>
  <c r="AJ14" i="17058"/>
  <c r="AJ28" i="17058" s="1"/>
  <c r="AJ39" i="17058" s="1"/>
  <c r="AJ67" i="17058" s="1"/>
  <c r="AJ80" i="17058" s="1"/>
  <c r="AJ91" i="17058" s="1"/>
  <c r="AJ65" i="17058"/>
  <c r="AJ38" i="17058"/>
  <c r="AN50" i="17054"/>
  <c r="AN48" i="17054"/>
  <c r="AN77" i="17054" s="1"/>
  <c r="AN79" i="17054" s="1"/>
  <c r="AN46" i="17054"/>
  <c r="AN72" i="17054" s="1"/>
  <c r="AN44" i="17054"/>
  <c r="AN67" i="17054" s="1"/>
  <c r="AN69" i="17054" s="1"/>
  <c r="AN42" i="17054"/>
  <c r="AN62" i="17054" s="1"/>
  <c r="AN64" i="17054" s="1"/>
  <c r="AK29" i="17056" s="1"/>
  <c r="AH120" i="17059"/>
  <c r="AH108" i="17059"/>
  <c r="AJ203" i="17057"/>
  <c r="AJ219" i="17057" s="1"/>
  <c r="AJ234" i="17057" s="1"/>
  <c r="AJ197" i="17057"/>
  <c r="K181" i="17049"/>
  <c r="L181" i="17049" s="1"/>
  <c r="AJ120" i="17052"/>
  <c r="AJ108" i="17052"/>
  <c r="I80" i="17062"/>
  <c r="K181" i="17028"/>
  <c r="L181" i="17028" s="1"/>
  <c r="AQ38" i="17051"/>
  <c r="AP34" i="17051"/>
  <c r="AP35" i="17051" s="1"/>
  <c r="AP36" i="17051"/>
  <c r="AP59" i="17051"/>
  <c r="AP95" i="17051"/>
  <c r="AP96" i="17051" s="1"/>
  <c r="AP39" i="17051"/>
  <c r="AP60" i="17051" s="1"/>
  <c r="AO68" i="17051"/>
  <c r="AO155" i="17051"/>
  <c r="AO73" i="17051"/>
  <c r="AO63" i="17051"/>
  <c r="AO167" i="17051"/>
  <c r="AO102" i="17051"/>
  <c r="AO83" i="17051"/>
  <c r="AO78" i="17051"/>
  <c r="AK83" i="17028"/>
  <c r="AK111" i="17028"/>
  <c r="AQ222" i="2"/>
  <c r="AQ108" i="2"/>
  <c r="AQ223" i="2"/>
  <c r="AQ106" i="2"/>
  <c r="AQ225" i="2"/>
  <c r="AQ107" i="2"/>
  <c r="AQ224" i="2"/>
  <c r="AL81" i="17057"/>
  <c r="AJ93" i="17028"/>
  <c r="AK41" i="17028"/>
  <c r="AG40" i="17052"/>
  <c r="AK105" i="17051"/>
  <c r="AD48" i="17059"/>
  <c r="AD92" i="17059"/>
  <c r="AD100" i="17059" s="1"/>
  <c r="AI37" i="17055"/>
  <c r="AI83" i="17055"/>
  <c r="AJ85" i="17053"/>
  <c r="AJ89" i="17053" s="1"/>
  <c r="AJ85" i="17052"/>
  <c r="K178" i="17058"/>
  <c r="L178" i="17058" s="1"/>
  <c r="F183" i="17050"/>
  <c r="D183" i="17050"/>
  <c r="B183" i="17050"/>
  <c r="AI33" i="17058"/>
  <c r="AH85" i="17055"/>
  <c r="AH113" i="17055"/>
  <c r="AH125" i="17055" s="1"/>
  <c r="AH136" i="17055" s="1"/>
  <c r="AH37" i="17055"/>
  <c r="AF92" i="17053"/>
  <c r="AF100" i="17053" s="1"/>
  <c r="AF48" i="17053"/>
  <c r="AK65" i="17028"/>
  <c r="AK14" i="17028"/>
  <c r="AK28" i="17028" s="1"/>
  <c r="AK39" i="17028" s="1"/>
  <c r="AK67" i="17028" s="1"/>
  <c r="AK80" i="17028" s="1"/>
  <c r="AK91" i="17028" s="1"/>
  <c r="AL13" i="17028"/>
  <c r="AK38" i="17028"/>
  <c r="AK27" i="17028"/>
  <c r="AK106" i="17028"/>
  <c r="AH35" i="17058"/>
  <c r="AH37" i="17058" s="1"/>
  <c r="AP122" i="2"/>
  <c r="C182" i="17058"/>
  <c r="E182" i="17058"/>
  <c r="G181" i="17058"/>
  <c r="AE40" i="17058"/>
  <c r="AI105" i="17057"/>
  <c r="AH40" i="17028"/>
  <c r="AL105" i="2"/>
  <c r="AN61" i="2"/>
  <c r="AM87" i="2"/>
  <c r="AL122" i="17057"/>
  <c r="AL126" i="17057"/>
  <c r="AL123" i="17057"/>
  <c r="AL125" i="17057"/>
  <c r="AL124" i="17057"/>
  <c r="AL180" i="17054"/>
  <c r="AL182" i="17054" s="1"/>
  <c r="AL205" i="17054" s="1"/>
  <c r="AL194" i="17054"/>
  <c r="C181" i="17059"/>
  <c r="E181" i="17059"/>
  <c r="AM81" i="17054"/>
  <c r="AK88" i="17057"/>
  <c r="AI92" i="17050"/>
  <c r="AN82" i="17051"/>
  <c r="AN84" i="17051" s="1"/>
  <c r="AN52" i="17051"/>
  <c r="AM50" i="17057"/>
  <c r="AM42" i="17057"/>
  <c r="AM62" i="17057" s="1"/>
  <c r="AM64" i="17057" s="1"/>
  <c r="AM46" i="17057"/>
  <c r="AM72" i="17057" s="1"/>
  <c r="AM74" i="17057" s="1"/>
  <c r="AM44" i="17057"/>
  <c r="AM67" i="17057" s="1"/>
  <c r="AM69" i="17057" s="1"/>
  <c r="AM48" i="17057"/>
  <c r="AM77" i="17057" s="1"/>
  <c r="AM79" i="17057" s="1"/>
  <c r="AN13" i="17030"/>
  <c r="AM14" i="17030"/>
  <c r="AM28" i="17030" s="1"/>
  <c r="AM39" i="17030" s="1"/>
  <c r="AM67" i="17030" s="1"/>
  <c r="AM80" i="17030" s="1"/>
  <c r="AM91" i="17030" s="1"/>
  <c r="C183" i="17049"/>
  <c r="E183" i="17049"/>
  <c r="AI125" i="17028"/>
  <c r="AI136" i="17028" s="1"/>
  <c r="AJ113" i="17028"/>
  <c r="H85" i="17062"/>
  <c r="N187" i="17028"/>
  <c r="A185" i="17052"/>
  <c r="AI131" i="17052"/>
  <c r="M185" i="17052" s="1"/>
  <c r="AE92" i="17056"/>
  <c r="AE100" i="17056" s="1"/>
  <c r="AE48" i="17056"/>
  <c r="AL226" i="2"/>
  <c r="AI43" i="17028" s="1"/>
  <c r="AI95" i="17028" s="1"/>
  <c r="AI43" i="17030"/>
  <c r="AI95" i="17030" s="1"/>
  <c r="AM221" i="2"/>
  <c r="AI31" i="17058"/>
  <c r="AN89" i="17051"/>
  <c r="AM89" i="17054"/>
  <c r="AN102" i="17054"/>
  <c r="AN68" i="17054"/>
  <c r="AN63" i="17054"/>
  <c r="AN155" i="17054"/>
  <c r="AN73" i="17054"/>
  <c r="AN83" i="17054"/>
  <c r="AN78" i="17054"/>
  <c r="AN167" i="17054"/>
  <c r="AO95" i="17054"/>
  <c r="AO96" i="17054" s="1"/>
  <c r="AO39" i="17054"/>
  <c r="AO60" i="17054" s="1"/>
  <c r="AO59" i="17054"/>
  <c r="AO34" i="17054"/>
  <c r="AO35" i="17054" s="1"/>
  <c r="AP38" i="17054"/>
  <c r="AO36" i="17054"/>
  <c r="K181" i="17052"/>
  <c r="AJ93" i="17030"/>
  <c r="AK41" i="17030"/>
  <c r="F186" i="17030"/>
  <c r="B186" i="17030"/>
  <c r="D186" i="17030"/>
  <c r="AH115" i="17055"/>
  <c r="AH127" i="17055" s="1"/>
  <c r="AH138" i="17055" s="1"/>
  <c r="AH87" i="17055"/>
  <c r="AN66" i="17054"/>
  <c r="AO112" i="17051"/>
  <c r="AO121" i="17051" s="1"/>
  <c r="AO103" i="17051"/>
  <c r="AM52" i="17054"/>
  <c r="AM82" i="17054"/>
  <c r="AM84" i="17054" s="1"/>
  <c r="AK13" i="17050"/>
  <c r="AJ14" i="17050"/>
  <c r="AJ28" i="17050" s="1"/>
  <c r="AJ39" i="17050" s="1"/>
  <c r="AJ67" i="17050" s="1"/>
  <c r="AJ80" i="17050" s="1"/>
  <c r="AJ91" i="17050" s="1"/>
  <c r="A187" i="17030"/>
  <c r="AK131" i="17030"/>
  <c r="M187" i="17030" s="1"/>
  <c r="AQ83" i="2"/>
  <c r="AQ78" i="2"/>
  <c r="AQ73" i="2"/>
  <c r="AQ63" i="2"/>
  <c r="AQ68" i="2"/>
  <c r="AF40" i="17055"/>
  <c r="AJ105" i="17054"/>
  <c r="AI37" i="17056"/>
  <c r="AI81" i="17056"/>
  <c r="AI89" i="17056" s="1"/>
  <c r="AH89" i="17056"/>
  <c r="AF48" i="17052"/>
  <c r="AF92" i="17052"/>
  <c r="AF100" i="17052" s="1"/>
  <c r="AP110" i="17050"/>
  <c r="AP122" i="17050" s="1"/>
  <c r="AP133" i="17050" s="1"/>
  <c r="AO122" i="17050"/>
  <c r="AO133" i="17050" s="1"/>
  <c r="AK33" i="17053"/>
  <c r="AH85" i="17058"/>
  <c r="AJ206" i="17054"/>
  <c r="AJ207" i="17054" s="1"/>
  <c r="AG42" i="17056" s="1"/>
  <c r="AG94" i="17056" s="1"/>
  <c r="AJ198" i="17054"/>
  <c r="AG42" i="17055" s="1"/>
  <c r="AG94" i="17055" s="1"/>
  <c r="AN220" i="17051"/>
  <c r="AN166" i="17051"/>
  <c r="AN235" i="17051"/>
  <c r="AN178" i="17051"/>
  <c r="AN195" i="17051"/>
  <c r="AN204" i="17051"/>
  <c r="AN154" i="17051"/>
  <c r="AH92" i="17030"/>
  <c r="AJ108" i="17028"/>
  <c r="AJ120" i="17028"/>
  <c r="AJ85" i="17055"/>
  <c r="AK61" i="17057"/>
  <c r="AJ87" i="17057"/>
  <c r="D184" i="17049"/>
  <c r="B184" i="17049"/>
  <c r="F184" i="17049"/>
  <c r="E182" i="17053"/>
  <c r="C182" i="17053"/>
  <c r="L179" i="17055"/>
  <c r="AM112" i="17057"/>
  <c r="AM121" i="17057" s="1"/>
  <c r="AM103" i="17057"/>
  <c r="AM63" i="17057"/>
  <c r="AM155" i="17057"/>
  <c r="AM83" i="17057"/>
  <c r="AM167" i="17057"/>
  <c r="AM102" i="17057"/>
  <c r="AM68" i="17057"/>
  <c r="AM73" i="17057"/>
  <c r="AM78" i="17057"/>
  <c r="AI14" i="17059"/>
  <c r="AI28" i="17059" s="1"/>
  <c r="AI39" i="17059" s="1"/>
  <c r="AI67" i="17059" s="1"/>
  <c r="AI80" i="17059" s="1"/>
  <c r="AI91" i="17059" s="1"/>
  <c r="AJ13" i="17059"/>
  <c r="AJ226" i="17051"/>
  <c r="AG43" i="17052" s="1"/>
  <c r="AG95" i="17052" s="1"/>
  <c r="AG43" i="17053"/>
  <c r="AG95" i="17053" s="1"/>
  <c r="AK221" i="17051"/>
  <c r="C183" i="17052"/>
  <c r="E183" i="17052"/>
  <c r="AO50" i="17051"/>
  <c r="AO44" i="17051"/>
  <c r="AO67" i="17051" s="1"/>
  <c r="AO48" i="17051"/>
  <c r="AO77" i="17051" s="1"/>
  <c r="AO46" i="17051"/>
  <c r="AO72" i="17051" s="1"/>
  <c r="AO42" i="17051"/>
  <c r="AO62" i="17051" s="1"/>
  <c r="AE125" i="17058"/>
  <c r="AE136" i="17058" s="1"/>
  <c r="AE140" i="17058" s="1"/>
  <c r="AF113" i="17058"/>
  <c r="AE117" i="17058"/>
  <c r="AL179" i="17057"/>
  <c r="AL168" i="17057"/>
  <c r="AL170" i="17057" s="1"/>
  <c r="AL196" i="17057" s="1"/>
  <c r="A184" i="17058"/>
  <c r="AH131" i="17058"/>
  <c r="M184" i="17058" s="1"/>
  <c r="AL52" i="17057"/>
  <c r="AL82" i="17057"/>
  <c r="AL84" i="17057" s="1"/>
  <c r="AL90" i="17057" s="1"/>
  <c r="AJ81" i="17056"/>
  <c r="AJ83" i="17052"/>
  <c r="AM195" i="17054"/>
  <c r="AM178" i="17054"/>
  <c r="AM166" i="17054"/>
  <c r="AM154" i="17054"/>
  <c r="AM235" i="17054"/>
  <c r="AM204" i="17054"/>
  <c r="AM220" i="17054"/>
  <c r="AL154" i="17057"/>
  <c r="AL178" i="17057"/>
  <c r="AL220" i="17057"/>
  <c r="AL204" i="17057"/>
  <c r="AL195" i="17057"/>
  <c r="AL166" i="17057"/>
  <c r="AL235" i="17057"/>
  <c r="AM127" i="17051"/>
  <c r="AG93" i="17059"/>
  <c r="AH41" i="17059"/>
  <c r="B184" i="17028"/>
  <c r="D184" i="17028"/>
  <c r="F184" i="17028"/>
  <c r="G83" i="17062"/>
  <c r="AJ40" i="17050"/>
  <c r="AN104" i="17048"/>
  <c r="AM180" i="17051"/>
  <c r="AM182" i="17051" s="1"/>
  <c r="AM205" i="17051" s="1"/>
  <c r="AM194" i="17051"/>
  <c r="AN179" i="17051"/>
  <c r="AN168" i="17051"/>
  <c r="AN170" i="17051" s="1"/>
  <c r="AN196" i="17051" s="1"/>
  <c r="AI206" i="17057"/>
  <c r="AI207" i="17057" s="1"/>
  <c r="AF42" i="17059" s="1"/>
  <c r="AF94" i="17059" s="1"/>
  <c r="AI198" i="17057"/>
  <c r="AF42" i="17058" s="1"/>
  <c r="AF94" i="17058" s="1"/>
  <c r="AM179" i="17054"/>
  <c r="AM168" i="17054"/>
  <c r="AM170" i="17054" s="1"/>
  <c r="AM196" i="17054" s="1"/>
  <c r="G184" i="17030"/>
  <c r="K184" i="17030" s="1"/>
  <c r="L184" i="17030" s="1"/>
  <c r="AI120" i="17050"/>
  <c r="AI108" i="17050"/>
  <c r="AI81" i="17059"/>
  <c r="AF117" i="17052"/>
  <c r="AF123" i="17052"/>
  <c r="AF134" i="17052" s="1"/>
  <c r="AF140" i="17052" s="1"/>
  <c r="AG111" i="17052"/>
  <c r="AP89" i="17048"/>
  <c r="AK194" i="17057"/>
  <c r="AK180" i="17057"/>
  <c r="AK182" i="17057" s="1"/>
  <c r="AK205" i="17057" s="1"/>
  <c r="AM226" i="17048"/>
  <c r="AJ43" i="17049" s="1"/>
  <c r="AJ95" i="17049" s="1"/>
  <c r="AJ43" i="17050"/>
  <c r="AJ95" i="17050" s="1"/>
  <c r="AN221" i="17048"/>
  <c r="AL88" i="17054"/>
  <c r="AI85" i="17055"/>
  <c r="AI40" i="17030"/>
  <c r="AM104" i="2"/>
  <c r="G181" i="17050"/>
  <c r="K181" i="17050" s="1"/>
  <c r="AK206" i="17051"/>
  <c r="AK207" i="17051" s="1"/>
  <c r="AH42" i="17053" s="1"/>
  <c r="AH94" i="17053" s="1"/>
  <c r="AK198" i="17051"/>
  <c r="AH42" i="17052" s="1"/>
  <c r="AH94" i="17052" s="1"/>
  <c r="AG109" i="17059"/>
  <c r="AH109" i="17059" s="1"/>
  <c r="AG37" i="17059"/>
  <c r="AG81" i="17059"/>
  <c r="AG89" i="17059" s="1"/>
  <c r="AD92" i="17058"/>
  <c r="AD100" i="17058" s="1"/>
  <c r="AD48" i="17058"/>
  <c r="AG48" i="17028"/>
  <c r="AG92" i="17028"/>
  <c r="AG100" i="17028" s="1"/>
  <c r="E182" i="17050"/>
  <c r="C182" i="17050"/>
  <c r="AI131" i="17049"/>
  <c r="M185" i="17049" s="1"/>
  <c r="A185" i="17049"/>
  <c r="AH117" i="17030"/>
  <c r="AH121" i="17030"/>
  <c r="AH132" i="17030" s="1"/>
  <c r="AI109" i="17030"/>
  <c r="AK65" i="17049"/>
  <c r="AK38" i="17049"/>
  <c r="AK14" i="17049"/>
  <c r="AK28" i="17049" s="1"/>
  <c r="AK39" i="17049" s="1"/>
  <c r="AK67" i="17049" s="1"/>
  <c r="AK80" i="17049" s="1"/>
  <c r="AK91" i="17049" s="1"/>
  <c r="AL13" i="17049"/>
  <c r="AK27" i="17049"/>
  <c r="AK106" i="17049"/>
  <c r="AM223" i="17057"/>
  <c r="AM108" i="17057"/>
  <c r="AM106" i="17057"/>
  <c r="AM222" i="17057"/>
  <c r="AM107" i="17057"/>
  <c r="AM224" i="17057"/>
  <c r="AM225" i="17057"/>
  <c r="AM97" i="17057"/>
  <c r="AL108" i="17030"/>
  <c r="AL120" i="17030"/>
  <c r="AE117" i="17056"/>
  <c r="AE121" i="17056"/>
  <c r="AE132" i="17056" s="1"/>
  <c r="AE140" i="17056" s="1"/>
  <c r="AF109" i="17056"/>
  <c r="AI121" i="17053"/>
  <c r="AI132" i="17053" s="1"/>
  <c r="AG93" i="17058"/>
  <c r="AH41" i="17058"/>
  <c r="AJ35" i="17052"/>
  <c r="AJ37" i="17052" s="1"/>
  <c r="AI108" i="17058"/>
  <c r="AI120" i="17058"/>
  <c r="D183" i="17058"/>
  <c r="B183" i="17058"/>
  <c r="F183" i="17058"/>
  <c r="AF43" i="17056"/>
  <c r="AF95" i="17056" s="1"/>
  <c r="AI226" i="17054"/>
  <c r="AF43" i="17055" s="1"/>
  <c r="AF95" i="17055" s="1"/>
  <c r="AJ221" i="17054"/>
  <c r="AL197" i="17051"/>
  <c r="AL203" i="17051"/>
  <c r="AL219" i="17051" s="1"/>
  <c r="AL234" i="17051" s="1"/>
  <c r="AN103" i="17054"/>
  <c r="AN112" i="17054"/>
  <c r="AN121" i="17054" s="1"/>
  <c r="AK127" i="17057"/>
  <c r="AF117" i="17055"/>
  <c r="AF123" i="17055"/>
  <c r="AF134" i="17055" s="1"/>
  <c r="AF140" i="17055" s="1"/>
  <c r="AG111" i="17055"/>
  <c r="AK87" i="17054"/>
  <c r="AL61" i="17054"/>
  <c r="G182" i="17028"/>
  <c r="AM61" i="17051"/>
  <c r="AL87" i="17051"/>
  <c r="AO108" i="17051"/>
  <c r="AO107" i="17051"/>
  <c r="AO225" i="17051"/>
  <c r="AO223" i="17051"/>
  <c r="AO97" i="17051"/>
  <c r="AO106" i="17051"/>
  <c r="AO222" i="17051"/>
  <c r="AO224" i="17051"/>
  <c r="AG131" i="17059"/>
  <c r="M183" i="17059" s="1"/>
  <c r="A183" i="17059"/>
  <c r="D183" i="17053"/>
  <c r="F183" i="17053"/>
  <c r="B183" i="17053"/>
  <c r="AN112" i="17053"/>
  <c r="AM124" i="17053"/>
  <c r="AM135" i="17053" s="1"/>
  <c r="AE48" i="17055"/>
  <c r="AE92" i="17055"/>
  <c r="AE100" i="17055" s="1"/>
  <c r="C183" i="17028"/>
  <c r="E183" i="17028"/>
  <c r="K79" i="17062"/>
  <c r="A185" i="17028"/>
  <c r="AI131" i="17028"/>
  <c r="M185" i="17028" s="1"/>
  <c r="AL90" i="17054"/>
  <c r="AJ14" i="17053"/>
  <c r="AJ28" i="17053" s="1"/>
  <c r="AJ39" i="17053" s="1"/>
  <c r="AJ67" i="17053" s="1"/>
  <c r="AJ80" i="17053" s="1"/>
  <c r="AJ91" i="17053" s="1"/>
  <c r="AK13" i="17053"/>
  <c r="AE43" i="17059"/>
  <c r="AE95" i="17059" s="1"/>
  <c r="AH226" i="17057"/>
  <c r="AE43" i="17058" s="1"/>
  <c r="AE95" i="17058" s="1"/>
  <c r="AI221" i="17057"/>
  <c r="C185" i="17030"/>
  <c r="E185" i="17030"/>
  <c r="AH109" i="17057"/>
  <c r="AE40" i="17059"/>
  <c r="AI104" i="17057"/>
  <c r="AG115" i="17058"/>
  <c r="AG127" i="17058" s="1"/>
  <c r="AG138" i="17058" s="1"/>
  <c r="AH113" i="17059"/>
  <c r="AH125" i="17059" s="1"/>
  <c r="AH136" i="17059" s="1"/>
  <c r="AP110" i="17058" l="1"/>
  <c r="AP122" i="17058" s="1"/>
  <c r="AP133" i="17058" s="1"/>
  <c r="AO122" i="17058"/>
  <c r="AO133" i="17058" s="1"/>
  <c r="AP71" i="2"/>
  <c r="AO115" i="17059"/>
  <c r="AN127" i="17059"/>
  <c r="AN138" i="17059" s="1"/>
  <c r="AO109" i="17058"/>
  <c r="AN121" i="17058"/>
  <c r="AN132" i="17058" s="1"/>
  <c r="AO114" i="17058"/>
  <c r="AN126" i="17058"/>
  <c r="AN137" i="17058" s="1"/>
  <c r="AP123" i="2"/>
  <c r="AO110" i="17055"/>
  <c r="AN122" i="17055"/>
  <c r="AN133" i="17055" s="1"/>
  <c r="AO116" i="17053"/>
  <c r="AN128" i="17053"/>
  <c r="AN139" i="17053" s="1"/>
  <c r="AL33" i="17050"/>
  <c r="AL85" i="17050" s="1"/>
  <c r="AH140" i="17030"/>
  <c r="AH117" i="17049"/>
  <c r="G182" i="17056"/>
  <c r="K182" i="17056" s="1"/>
  <c r="AH140" i="17049"/>
  <c r="AK35" i="17028"/>
  <c r="AK87" i="17028" s="1"/>
  <c r="AK89" i="17028" s="1"/>
  <c r="AH100" i="17030"/>
  <c r="AH48" i="17030"/>
  <c r="AP126" i="2"/>
  <c r="AI113" i="17056"/>
  <c r="AI125" i="17056" s="1"/>
  <c r="AI136" i="17056" s="1"/>
  <c r="AP125" i="17048"/>
  <c r="AJ87" i="17049"/>
  <c r="AJ89" i="17049" s="1"/>
  <c r="AJ37" i="17049"/>
  <c r="AP122" i="17048"/>
  <c r="AJ93" i="17050"/>
  <c r="AK41" i="17050"/>
  <c r="AP76" i="2"/>
  <c r="AN194" i="17048"/>
  <c r="AN180" i="17048"/>
  <c r="AN182" i="17048" s="1"/>
  <c r="AN205" i="17048" s="1"/>
  <c r="AP155" i="17048"/>
  <c r="AP102" i="17048"/>
  <c r="AP167" i="17048"/>
  <c r="AN90" i="2"/>
  <c r="AO168" i="17048"/>
  <c r="AO170" i="17048" s="1"/>
  <c r="AO196" i="17048" s="1"/>
  <c r="AO179" i="17048"/>
  <c r="AH94" i="17050"/>
  <c r="AH100" i="17050" s="1"/>
  <c r="AH48" i="17050"/>
  <c r="AK29" i="17050"/>
  <c r="AN90" i="17048"/>
  <c r="AL29" i="17050"/>
  <c r="AI125" i="17049"/>
  <c r="AI136" i="17049" s="1"/>
  <c r="AJ113" i="17049"/>
  <c r="AJ125" i="17049" s="1"/>
  <c r="AJ136" i="17049" s="1"/>
  <c r="AP123" i="17048"/>
  <c r="AP124" i="17048"/>
  <c r="AP127" i="17048" s="1"/>
  <c r="AP124" i="2"/>
  <c r="AO69" i="17048"/>
  <c r="AL31" i="17049" s="1"/>
  <c r="AL83" i="17049" s="1"/>
  <c r="AP66" i="17048"/>
  <c r="AP76" i="17048"/>
  <c r="AP44" i="17048"/>
  <c r="AP67" i="17048" s="1"/>
  <c r="AP42" i="17048"/>
  <c r="AP62" i="17048" s="1"/>
  <c r="AP64" i="17048" s="1"/>
  <c r="AM29" i="17050" s="1"/>
  <c r="AP50" i="17048"/>
  <c r="AP48" i="17048"/>
  <c r="AP77" i="17048" s="1"/>
  <c r="AP79" i="17048" s="1"/>
  <c r="AM33" i="17050" s="1"/>
  <c r="AM85" i="17050" s="1"/>
  <c r="AP46" i="17048"/>
  <c r="AP72" i="17048" s="1"/>
  <c r="AP74" i="17048" s="1"/>
  <c r="AM33" i="17049" s="1"/>
  <c r="AM85" i="17049" s="1"/>
  <c r="AO178" i="17048"/>
  <c r="AO235" i="17048"/>
  <c r="AO220" i="17048"/>
  <c r="AO195" i="17048"/>
  <c r="AO154" i="17048"/>
  <c r="AO204" i="17048"/>
  <c r="AO166" i="17048"/>
  <c r="AJ115" i="17049"/>
  <c r="AJ127" i="17049" s="1"/>
  <c r="AJ138" i="17049" s="1"/>
  <c r="AN81" i="17048"/>
  <c r="AM87" i="17048"/>
  <c r="AK33" i="17049"/>
  <c r="AL33" i="17049"/>
  <c r="AL85" i="17049" s="1"/>
  <c r="AN88" i="17048"/>
  <c r="AP61" i="17048"/>
  <c r="AP125" i="2"/>
  <c r="AP69" i="17048"/>
  <c r="G184" i="17055"/>
  <c r="K184" i="17055" s="1"/>
  <c r="AO52" i="17048"/>
  <c r="AO82" i="17048"/>
  <c r="AO84" i="17048" s="1"/>
  <c r="AL35" i="17049" s="1"/>
  <c r="AL87" i="17049" s="1"/>
  <c r="AK85" i="17050"/>
  <c r="AP71" i="17048"/>
  <c r="AQ71" i="17048" s="1"/>
  <c r="AP103" i="17048"/>
  <c r="AP112" i="17048"/>
  <c r="AP121" i="17048" s="1"/>
  <c r="AQ36" i="17048"/>
  <c r="AQ97" i="17048" s="1"/>
  <c r="AQ39" i="17048"/>
  <c r="AQ60" i="17048" s="1"/>
  <c r="AQ34" i="17048"/>
  <c r="AQ35" i="17048" s="1"/>
  <c r="AR38" i="17048"/>
  <c r="AQ59" i="17048"/>
  <c r="AQ95" i="17048"/>
  <c r="AQ96" i="17048" s="1"/>
  <c r="AQ125" i="17048" s="1"/>
  <c r="AI125" i="17050"/>
  <c r="AI136" i="17050" s="1"/>
  <c r="AI140" i="17050" s="1"/>
  <c r="AJ113" i="17050"/>
  <c r="AK113" i="17050" s="1"/>
  <c r="AK125" i="17050" s="1"/>
  <c r="AK136" i="17050" s="1"/>
  <c r="AI117" i="17050"/>
  <c r="AL198" i="17048"/>
  <c r="AI42" i="17049" s="1"/>
  <c r="AI94" i="17049" s="1"/>
  <c r="AL206" i="17048"/>
  <c r="AL207" i="17048" s="1"/>
  <c r="AI42" i="17050" s="1"/>
  <c r="AM203" i="17048"/>
  <c r="AM219" i="17048" s="1"/>
  <c r="AM234" i="17048" s="1"/>
  <c r="AM197" i="17048"/>
  <c r="AQ59" i="2"/>
  <c r="AQ95" i="2"/>
  <c r="AQ96" i="2" s="1"/>
  <c r="AR38" i="2"/>
  <c r="AQ36" i="2"/>
  <c r="AQ97" i="2" s="1"/>
  <c r="AQ124" i="2" s="1"/>
  <c r="AQ34" i="2"/>
  <c r="AQ35" i="2" s="1"/>
  <c r="AQ39" i="2"/>
  <c r="AQ60" i="2" s="1"/>
  <c r="AO82" i="2"/>
  <c r="AO52" i="2"/>
  <c r="AO235" i="2"/>
  <c r="AO220" i="2"/>
  <c r="AO204" i="2"/>
  <c r="AO178" i="2"/>
  <c r="AO195" i="2"/>
  <c r="AO154" i="2"/>
  <c r="AO166" i="2"/>
  <c r="L180" i="17056"/>
  <c r="B186" i="17055"/>
  <c r="F186" i="17055"/>
  <c r="D186" i="17055"/>
  <c r="AH127" i="17028"/>
  <c r="AH138" i="17028" s="1"/>
  <c r="AH140" i="17028" s="1"/>
  <c r="AH117" i="17028"/>
  <c r="AL198" i="2"/>
  <c r="AI42" i="17028" s="1"/>
  <c r="AI94" i="17028" s="1"/>
  <c r="AL206" i="2"/>
  <c r="AL207" i="2" s="1"/>
  <c r="AI42" i="17030" s="1"/>
  <c r="AI94" i="17030" s="1"/>
  <c r="AM203" i="2"/>
  <c r="AM219" i="2" s="1"/>
  <c r="AM234" i="2" s="1"/>
  <c r="AM197" i="2"/>
  <c r="AL13" i="17056"/>
  <c r="AK14" i="17056"/>
  <c r="AK28" i="17056" s="1"/>
  <c r="AK39" i="17056" s="1"/>
  <c r="AK67" i="17056" s="1"/>
  <c r="AK80" i="17056" s="1"/>
  <c r="AK91" i="17056" s="1"/>
  <c r="AN13" i="17055"/>
  <c r="AM65" i="17055"/>
  <c r="AM106" i="17055"/>
  <c r="AM27" i="17055"/>
  <c r="AM38" i="17055"/>
  <c r="AM14" i="17055"/>
  <c r="AM28" i="17055" s="1"/>
  <c r="AM39" i="17055" s="1"/>
  <c r="AM67" i="17055" s="1"/>
  <c r="AM80" i="17055" s="1"/>
  <c r="AM91" i="17055" s="1"/>
  <c r="C185" i="17055"/>
  <c r="E185" i="17055"/>
  <c r="AP103" i="2"/>
  <c r="AP112" i="2"/>
  <c r="AP121" i="2" s="1"/>
  <c r="AO179" i="2"/>
  <c r="AO168" i="2"/>
  <c r="AO170" i="2" s="1"/>
  <c r="AO196" i="2" s="1"/>
  <c r="AI125" i="17030"/>
  <c r="AI136" i="17030" s="1"/>
  <c r="AJ113" i="17030"/>
  <c r="AN88" i="2"/>
  <c r="AM90" i="2"/>
  <c r="AJ35" i="17028"/>
  <c r="AP66" i="2"/>
  <c r="AK131" i="17055"/>
  <c r="M187" i="17055" s="1"/>
  <c r="A187" i="17055"/>
  <c r="AN180" i="2"/>
  <c r="AN182" i="2" s="1"/>
  <c r="AN205" i="2" s="1"/>
  <c r="AN194" i="2"/>
  <c r="E183" i="17056"/>
  <c r="C183" i="17056"/>
  <c r="AJ108" i="17056"/>
  <c r="AJ120" i="17056"/>
  <c r="AP42" i="2"/>
  <c r="AP62" i="2" s="1"/>
  <c r="AP64" i="2" s="1"/>
  <c r="AP44" i="2"/>
  <c r="AP67" i="2" s="1"/>
  <c r="AP69" i="2" s="1"/>
  <c r="AM31" i="17028" s="1"/>
  <c r="AM83" i="17028" s="1"/>
  <c r="AP46" i="2"/>
  <c r="AP72" i="2" s="1"/>
  <c r="AP50" i="2"/>
  <c r="AP48" i="2"/>
  <c r="AP77" i="2" s="1"/>
  <c r="AP79" i="2" s="1"/>
  <c r="AM33" i="17030" s="1"/>
  <c r="AM85" i="17030" s="1"/>
  <c r="AP167" i="2"/>
  <c r="AP155" i="2"/>
  <c r="AP102" i="2"/>
  <c r="AI131" i="17056"/>
  <c r="M185" i="17056" s="1"/>
  <c r="A185" i="17056"/>
  <c r="D184" i="17056"/>
  <c r="F184" i="17056"/>
  <c r="B184" i="17056"/>
  <c r="K183" i="17055"/>
  <c r="AO81" i="2"/>
  <c r="AP81" i="2" s="1"/>
  <c r="AL120" i="17055"/>
  <c r="AL108" i="17055"/>
  <c r="K181" i="17056"/>
  <c r="L80" i="17062"/>
  <c r="AI115" i="17028"/>
  <c r="L181" i="17050"/>
  <c r="AK93" i="17049"/>
  <c r="AL41" i="17049"/>
  <c r="AH92" i="17049"/>
  <c r="AH100" i="17049" s="1"/>
  <c r="AH48" i="17049"/>
  <c r="K80" i="17062"/>
  <c r="AM105" i="17048"/>
  <c r="AI40" i="17049"/>
  <c r="AL109" i="17048"/>
  <c r="AP71" i="17051"/>
  <c r="AM90" i="17054"/>
  <c r="AK33" i="17056"/>
  <c r="AK37" i="17056" s="1"/>
  <c r="AJ113" i="17052"/>
  <c r="AJ125" i="17052" s="1"/>
  <c r="AJ136" i="17052" s="1"/>
  <c r="AI35" i="17058"/>
  <c r="AI87" i="17058" s="1"/>
  <c r="AP76" i="17051"/>
  <c r="M79" i="17062"/>
  <c r="G182" i="17050"/>
  <c r="K182" i="17050" s="1"/>
  <c r="AI93" i="17055"/>
  <c r="AJ41" i="17055"/>
  <c r="AJ33" i="17056"/>
  <c r="AJ37" i="17056" s="1"/>
  <c r="AP66" i="17051"/>
  <c r="AN88" i="17051"/>
  <c r="AN81" i="17054"/>
  <c r="AO74" i="17051"/>
  <c r="AL33" i="17052" s="1"/>
  <c r="G183" i="17052"/>
  <c r="K183" i="17052" s="1"/>
  <c r="AI117" i="17053"/>
  <c r="L180" i="17052"/>
  <c r="AM81" i="17057"/>
  <c r="AO81" i="17051"/>
  <c r="AI93" i="17052"/>
  <c r="AJ41" i="17052"/>
  <c r="AI93" i="17056"/>
  <c r="AJ41" i="17056"/>
  <c r="G185" i="17030"/>
  <c r="K185" i="17030" s="1"/>
  <c r="L185" i="17030" s="1"/>
  <c r="AH89" i="17055"/>
  <c r="L179" i="17058"/>
  <c r="AO76" i="17054"/>
  <c r="AL127" i="17057"/>
  <c r="AO71" i="17054"/>
  <c r="AN127" i="17051"/>
  <c r="AI140" i="17053"/>
  <c r="G183" i="17049"/>
  <c r="K183" i="17049" s="1"/>
  <c r="AN66" i="17057"/>
  <c r="AJ113" i="17053"/>
  <c r="AJ125" i="17053" s="1"/>
  <c r="AJ136" i="17053" s="1"/>
  <c r="AJ140" i="17053" s="1"/>
  <c r="AJ33" i="17058"/>
  <c r="AK31" i="17055"/>
  <c r="AH117" i="17059"/>
  <c r="AH121" i="17059"/>
  <c r="AH132" i="17059" s="1"/>
  <c r="AH140" i="17059" s="1"/>
  <c r="AI109" i="17059"/>
  <c r="AK81" i="17056"/>
  <c r="AJ33" i="17059"/>
  <c r="AE48" i="17059"/>
  <c r="AE92" i="17059"/>
  <c r="AE100" i="17059" s="1"/>
  <c r="AJ108" i="17053"/>
  <c r="AJ120" i="17053"/>
  <c r="AO112" i="17053"/>
  <c r="AN124" i="17053"/>
  <c r="AN135" i="17053" s="1"/>
  <c r="AM61" i="17054"/>
  <c r="AL87" i="17054"/>
  <c r="AN220" i="17054"/>
  <c r="AN166" i="17054"/>
  <c r="AN235" i="17054"/>
  <c r="AN204" i="17054"/>
  <c r="AN154" i="17054"/>
  <c r="AN178" i="17054"/>
  <c r="AN195" i="17054"/>
  <c r="AF117" i="17056"/>
  <c r="AF121" i="17056"/>
  <c r="AF132" i="17056" s="1"/>
  <c r="AF140" i="17056" s="1"/>
  <c r="AG109" i="17056"/>
  <c r="AK108" i="17049"/>
  <c r="AK120" i="17049"/>
  <c r="B185" i="17049"/>
  <c r="F185" i="17049"/>
  <c r="D185" i="17049"/>
  <c r="AI92" i="17030"/>
  <c r="AG117" i="17052"/>
  <c r="AG123" i="17052"/>
  <c r="AG134" i="17052" s="1"/>
  <c r="AG140" i="17052" s="1"/>
  <c r="AH111" i="17052"/>
  <c r="AI131" i="17050"/>
  <c r="M185" i="17050" s="1"/>
  <c r="A185" i="17050"/>
  <c r="AH93" i="17059"/>
  <c r="AI41" i="17059"/>
  <c r="AF125" i="17058"/>
  <c r="AF136" i="17058" s="1"/>
  <c r="AF140" i="17058" s="1"/>
  <c r="AF117" i="17058"/>
  <c r="AG113" i="17058"/>
  <c r="AK13" i="17059"/>
  <c r="AJ14" i="17059"/>
  <c r="AJ28" i="17059" s="1"/>
  <c r="AJ39" i="17059" s="1"/>
  <c r="AJ67" i="17059" s="1"/>
  <c r="AJ80" i="17059" s="1"/>
  <c r="AJ91" i="17059" s="1"/>
  <c r="AM89" i="17057"/>
  <c r="AK14" i="17050"/>
  <c r="AK28" i="17050" s="1"/>
  <c r="AK39" i="17050" s="1"/>
  <c r="AK67" i="17050" s="1"/>
  <c r="AK80" i="17050" s="1"/>
  <c r="AK91" i="17050" s="1"/>
  <c r="AL13" i="17050"/>
  <c r="AO178" i="17051"/>
  <c r="AO154" i="17051"/>
  <c r="AO235" i="17051"/>
  <c r="AO166" i="17051"/>
  <c r="AO220" i="17051"/>
  <c r="AO195" i="17051"/>
  <c r="AO204" i="17051"/>
  <c r="AI111" i="17058"/>
  <c r="AI83" i="17058"/>
  <c r="AM120" i="17030"/>
  <c r="AM108" i="17030"/>
  <c r="K181" i="17058"/>
  <c r="AO79" i="17051"/>
  <c r="AQ95" i="17051"/>
  <c r="AQ96" i="17051" s="1"/>
  <c r="AQ39" i="17051"/>
  <c r="AQ60" i="17051" s="1"/>
  <c r="AQ34" i="17051"/>
  <c r="AQ35" i="17051" s="1"/>
  <c r="AQ36" i="17051"/>
  <c r="AQ59" i="17051"/>
  <c r="AR38" i="17051"/>
  <c r="AJ206" i="17057"/>
  <c r="AJ207" i="17057" s="1"/>
  <c r="AG42" i="17059" s="1"/>
  <c r="AG94" i="17059" s="1"/>
  <c r="AJ198" i="17057"/>
  <c r="AG42" i="17058" s="1"/>
  <c r="AG94" i="17058" s="1"/>
  <c r="AN73" i="17057"/>
  <c r="AN83" i="17057"/>
  <c r="AN68" i="17057"/>
  <c r="AN78" i="17057"/>
  <c r="AN155" i="17057"/>
  <c r="AN63" i="17057"/>
  <c r="AN102" i="17057"/>
  <c r="AN167" i="17057"/>
  <c r="A185" i="17053"/>
  <c r="AI131" i="17053"/>
  <c r="M185" i="17053" s="1"/>
  <c r="AK108" i="17052"/>
  <c r="AK120" i="17052"/>
  <c r="AK33" i="17052"/>
  <c r="AI85" i="17059"/>
  <c r="AI89" i="17059" s="1"/>
  <c r="AI113" i="17059"/>
  <c r="AI125" i="17059" s="1"/>
  <c r="AI136" i="17059" s="1"/>
  <c r="AK81" i="17053"/>
  <c r="AK37" i="17053"/>
  <c r="AK109" i="17053"/>
  <c r="C183" i="17053"/>
  <c r="E183" i="17053"/>
  <c r="AM124" i="17057"/>
  <c r="AM125" i="17057"/>
  <c r="AM126" i="17057"/>
  <c r="AM123" i="17057"/>
  <c r="AM122" i="17057"/>
  <c r="AK40" i="17050"/>
  <c r="AO104" i="17048"/>
  <c r="AK226" i="17051"/>
  <c r="AH43" i="17052" s="1"/>
  <c r="AH95" i="17052" s="1"/>
  <c r="AH43" i="17053"/>
  <c r="AH95" i="17053" s="1"/>
  <c r="AL221" i="17051"/>
  <c r="AM179" i="17057"/>
  <c r="AM168" i="17057"/>
  <c r="AM170" i="17057" s="1"/>
  <c r="AM196" i="17057" s="1"/>
  <c r="B187" i="17030"/>
  <c r="F187" i="17030"/>
  <c r="D187" i="17030"/>
  <c r="AK93" i="17030"/>
  <c r="AL41" i="17030"/>
  <c r="AR224" i="17048"/>
  <c r="AR223" i="17048"/>
  <c r="AR108" i="17048"/>
  <c r="AR222" i="17048"/>
  <c r="AR106" i="17048"/>
  <c r="AR225" i="17048"/>
  <c r="AR107" i="17048"/>
  <c r="AH92" i="17028"/>
  <c r="AH100" i="17028" s="1"/>
  <c r="AH48" i="17028"/>
  <c r="AI89" i="17055"/>
  <c r="AO69" i="17051"/>
  <c r="AP102" i="17051"/>
  <c r="AP78" i="17051"/>
  <c r="AP155" i="17051"/>
  <c r="AP63" i="17051"/>
  <c r="AP73" i="17051"/>
  <c r="AP83" i="17051"/>
  <c r="AP167" i="17051"/>
  <c r="AP68" i="17051"/>
  <c r="A184" i="17059"/>
  <c r="AH131" i="17059"/>
  <c r="M184" i="17059" s="1"/>
  <c r="AL13" i="17058"/>
  <c r="AK14" i="17058"/>
  <c r="AK28" i="17058" s="1"/>
  <c r="AK39" i="17058" s="1"/>
  <c r="AK67" i="17058" s="1"/>
  <c r="AK80" i="17058" s="1"/>
  <c r="AK91" i="17058" s="1"/>
  <c r="AK27" i="17058"/>
  <c r="AK65" i="17058"/>
  <c r="AK38" i="17058"/>
  <c r="AK106" i="17058"/>
  <c r="AO111" i="17030"/>
  <c r="AN123" i="17030"/>
  <c r="AN134" i="17030" s="1"/>
  <c r="AN48" i="17057"/>
  <c r="AN77" i="17057" s="1"/>
  <c r="AN79" i="17057" s="1"/>
  <c r="AN50" i="17057"/>
  <c r="AN46" i="17057"/>
  <c r="AN72" i="17057" s="1"/>
  <c r="AN74" i="17057" s="1"/>
  <c r="AN44" i="17057"/>
  <c r="AN67" i="17057" s="1"/>
  <c r="AN69" i="17057" s="1"/>
  <c r="AK31" i="17058" s="1"/>
  <c r="AN42" i="17057"/>
  <c r="AN62" i="17057" s="1"/>
  <c r="AO34" i="17057"/>
  <c r="AO35" i="17057" s="1"/>
  <c r="AO39" i="17057"/>
  <c r="AO60" i="17057" s="1"/>
  <c r="AP38" i="17057"/>
  <c r="AO95" i="17057"/>
  <c r="AO96" i="17057" s="1"/>
  <c r="AO36" i="17057"/>
  <c r="AO59" i="17057"/>
  <c r="C182" i="17059"/>
  <c r="E182" i="17059"/>
  <c r="AK109" i="17051"/>
  <c r="AH40" i="17053"/>
  <c r="AL104" i="17051"/>
  <c r="AG40" i="17056"/>
  <c r="AJ109" i="17054"/>
  <c r="AK104" i="17054"/>
  <c r="AQ89" i="17048"/>
  <c r="AK83" i="17052"/>
  <c r="AN71" i="17057"/>
  <c r="G84" i="17062"/>
  <c r="D185" i="17028"/>
  <c r="F185" i="17028"/>
  <c r="B185" i="17028"/>
  <c r="G183" i="17028"/>
  <c r="AN61" i="17051"/>
  <c r="AM87" i="17051"/>
  <c r="AG117" i="17055"/>
  <c r="AG123" i="17055"/>
  <c r="AG134" i="17055" s="1"/>
  <c r="AG140" i="17055" s="1"/>
  <c r="AH111" i="17055"/>
  <c r="AG43" i="17056"/>
  <c r="AG95" i="17056" s="1"/>
  <c r="AJ226" i="17054"/>
  <c r="AG43" i="17055" s="1"/>
  <c r="AG95" i="17055" s="1"/>
  <c r="AK221" i="17054"/>
  <c r="C183" i="17058"/>
  <c r="E183" i="17058"/>
  <c r="AI131" i="17058"/>
  <c r="M185" i="17058" s="1"/>
  <c r="A185" i="17058"/>
  <c r="AJ115" i="17052"/>
  <c r="AJ127" i="17052" s="1"/>
  <c r="AJ138" i="17052" s="1"/>
  <c r="AJ87" i="17052"/>
  <c r="AJ89" i="17052" s="1"/>
  <c r="AL37" i="17030"/>
  <c r="AL81" i="17030"/>
  <c r="AL89" i="17030" s="1"/>
  <c r="AN226" i="17048"/>
  <c r="AK43" i="17049" s="1"/>
  <c r="AK95" i="17049" s="1"/>
  <c r="AK43" i="17050"/>
  <c r="AK95" i="17050" s="1"/>
  <c r="AO221" i="17048"/>
  <c r="AK203" i="17057"/>
  <c r="AK219" i="17057" s="1"/>
  <c r="AK234" i="17057" s="1"/>
  <c r="AK197" i="17057"/>
  <c r="AM194" i="17054"/>
  <c r="AM180" i="17054"/>
  <c r="AM182" i="17054" s="1"/>
  <c r="AM205" i="17054" s="1"/>
  <c r="AN194" i="17051"/>
  <c r="AN180" i="17051"/>
  <c r="AN182" i="17051" s="1"/>
  <c r="AN205" i="17051" s="1"/>
  <c r="AJ92" i="17050"/>
  <c r="AL194" i="17057"/>
  <c r="AL180" i="17057"/>
  <c r="AL182" i="17057" s="1"/>
  <c r="AL205" i="17057" s="1"/>
  <c r="AO82" i="17051"/>
  <c r="AO84" i="17051" s="1"/>
  <c r="AL35" i="17052" s="1"/>
  <c r="AO52" i="17051"/>
  <c r="G182" i="17053"/>
  <c r="AK85" i="17053"/>
  <c r="AG40" i="17055"/>
  <c r="AK105" i="17054"/>
  <c r="AQ89" i="2"/>
  <c r="AO66" i="17054"/>
  <c r="C186" i="17030"/>
  <c r="E186" i="17030"/>
  <c r="AO106" i="17054"/>
  <c r="AO222" i="17054"/>
  <c r="AO224" i="17054"/>
  <c r="AO225" i="17054"/>
  <c r="AO97" i="17054"/>
  <c r="AO107" i="17054"/>
  <c r="AO108" i="17054"/>
  <c r="AO223" i="17054"/>
  <c r="AO103" i="17054"/>
  <c r="AO112" i="17054"/>
  <c r="AO121" i="17054" s="1"/>
  <c r="B185" i="17052"/>
  <c r="F185" i="17052"/>
  <c r="D185" i="17052"/>
  <c r="AR78" i="17048"/>
  <c r="AR63" i="17048"/>
  <c r="AR68" i="17048"/>
  <c r="AR83" i="17048"/>
  <c r="AR73" i="17048"/>
  <c r="G181" i="17059"/>
  <c r="K181" i="17059" s="1"/>
  <c r="L181" i="17059" s="1"/>
  <c r="AL197" i="17054"/>
  <c r="AL203" i="17054"/>
  <c r="AL219" i="17054" s="1"/>
  <c r="AL234" i="17054" s="1"/>
  <c r="AN87" i="2"/>
  <c r="AO61" i="2"/>
  <c r="AF40" i="17058"/>
  <c r="AJ105" i="17057"/>
  <c r="G182" i="17058"/>
  <c r="AK35" i="17052"/>
  <c r="AH40" i="17052"/>
  <c r="AL105" i="17051"/>
  <c r="AR224" i="2"/>
  <c r="AR108" i="2"/>
  <c r="AR107" i="2"/>
  <c r="AR225" i="2"/>
  <c r="AR223" i="2"/>
  <c r="AR222" i="2"/>
  <c r="AR106" i="2"/>
  <c r="AR63" i="2"/>
  <c r="AR73" i="2"/>
  <c r="AR78" i="2"/>
  <c r="AR68" i="2"/>
  <c r="AR83" i="2"/>
  <c r="AO64" i="17051"/>
  <c r="AO179" i="17051"/>
  <c r="AO168" i="17051"/>
  <c r="AO170" i="17051" s="1"/>
  <c r="AO196" i="17051" s="1"/>
  <c r="AP107" i="17051"/>
  <c r="AP222" i="17051"/>
  <c r="AP97" i="17051"/>
  <c r="AP108" i="17051"/>
  <c r="AP225" i="17051"/>
  <c r="AP106" i="17051"/>
  <c r="AP223" i="17051"/>
  <c r="AP224" i="17051"/>
  <c r="AJ108" i="17058"/>
  <c r="AJ120" i="17058"/>
  <c r="AJ93" i="17053"/>
  <c r="AK41" i="17053"/>
  <c r="AN223" i="17057"/>
  <c r="AN107" i="17057"/>
  <c r="AN225" i="17057"/>
  <c r="AN224" i="17057"/>
  <c r="AN108" i="17057"/>
  <c r="AN97" i="17057"/>
  <c r="AN106" i="17057"/>
  <c r="AN222" i="17057"/>
  <c r="AM127" i="17054"/>
  <c r="AG48" i="17053"/>
  <c r="AG92" i="17053"/>
  <c r="AG100" i="17053" s="1"/>
  <c r="AM13" i="17052"/>
  <c r="AL65" i="17052"/>
  <c r="AL14" i="17052"/>
  <c r="AL28" i="17052" s="1"/>
  <c r="AL39" i="17052" s="1"/>
  <c r="AL67" i="17052" s="1"/>
  <c r="AL80" i="17052" s="1"/>
  <c r="AL91" i="17052" s="1"/>
  <c r="AL38" i="17052"/>
  <c r="AL106" i="17052"/>
  <c r="AL27" i="17052"/>
  <c r="L182" i="17049"/>
  <c r="AF92" i="17056"/>
  <c r="AF100" i="17056" s="1"/>
  <c r="AF48" i="17056"/>
  <c r="AJ83" i="17055"/>
  <c r="AN90" i="17051"/>
  <c r="AI226" i="17057"/>
  <c r="AF43" i="17058" s="1"/>
  <c r="AF95" i="17058" s="1"/>
  <c r="AF43" i="17059"/>
  <c r="AF95" i="17059" s="1"/>
  <c r="AJ221" i="17057"/>
  <c r="AI117" i="17030"/>
  <c r="AI121" i="17030"/>
  <c r="AI132" i="17030" s="1"/>
  <c r="AJ109" i="17030"/>
  <c r="L180" i="17055"/>
  <c r="AK87" i="17057"/>
  <c r="AL61" i="17057"/>
  <c r="A186" i="17028"/>
  <c r="AJ131" i="17028"/>
  <c r="M186" i="17028" s="1"/>
  <c r="AO48" i="17054"/>
  <c r="AO77" i="17054" s="1"/>
  <c r="AO42" i="17054"/>
  <c r="AO62" i="17054" s="1"/>
  <c r="AO64" i="17054" s="1"/>
  <c r="AO44" i="17054"/>
  <c r="AO67" i="17054" s="1"/>
  <c r="AO69" i="17054" s="1"/>
  <c r="AO50" i="17054"/>
  <c r="AO46" i="17054"/>
  <c r="AO72" i="17054" s="1"/>
  <c r="AO74" i="17054" s="1"/>
  <c r="AJ125" i="17028"/>
  <c r="AJ136" i="17028" s="1"/>
  <c r="AK113" i="17028"/>
  <c r="AI40" i="17028"/>
  <c r="AM105" i="2"/>
  <c r="AM109" i="2" s="1"/>
  <c r="AH87" i="17058"/>
  <c r="AH89" i="17058" s="1"/>
  <c r="AH115" i="17058"/>
  <c r="AH127" i="17058" s="1"/>
  <c r="AH138" i="17058" s="1"/>
  <c r="AL106" i="17028"/>
  <c r="AM13" i="17028"/>
  <c r="AL38" i="17028"/>
  <c r="AL65" i="17028"/>
  <c r="AL27" i="17028"/>
  <c r="AL14" i="17028"/>
  <c r="AL28" i="17028" s="1"/>
  <c r="AL39" i="17028" s="1"/>
  <c r="AL67" i="17028" s="1"/>
  <c r="AL80" i="17028" s="1"/>
  <c r="AL91" i="17028" s="1"/>
  <c r="AI85" i="17058"/>
  <c r="A186" i="17052"/>
  <c r="AJ131" i="17052"/>
  <c r="M186" i="17052" s="1"/>
  <c r="C184" i="17052"/>
  <c r="E184" i="17052"/>
  <c r="A186" i="17049"/>
  <c r="AJ131" i="17049"/>
  <c r="M186" i="17049" s="1"/>
  <c r="B184" i="17053"/>
  <c r="F184" i="17053"/>
  <c r="D184" i="17053"/>
  <c r="AJ31" i="17058"/>
  <c r="AI117" i="17049"/>
  <c r="AI123" i="17049"/>
  <c r="AI134" i="17049" s="1"/>
  <c r="AJ111" i="17049"/>
  <c r="B184" i="17050"/>
  <c r="F184" i="17050"/>
  <c r="D184" i="17050"/>
  <c r="F183" i="17059"/>
  <c r="D183" i="17059"/>
  <c r="B183" i="17059"/>
  <c r="AL206" i="17051"/>
  <c r="AL207" i="17051" s="1"/>
  <c r="AI42" i="17053" s="1"/>
  <c r="AI94" i="17053" s="1"/>
  <c r="AL198" i="17051"/>
  <c r="AI42" i="17052" s="1"/>
  <c r="AI94" i="17052" s="1"/>
  <c r="AG117" i="17059"/>
  <c r="AG121" i="17059"/>
  <c r="AG132" i="17059" s="1"/>
  <c r="AG140" i="17059" s="1"/>
  <c r="AL109" i="2"/>
  <c r="AI108" i="17059"/>
  <c r="AI120" i="17059"/>
  <c r="AM195" i="17057"/>
  <c r="AM178" i="17057"/>
  <c r="AM204" i="17057"/>
  <c r="AM166" i="17057"/>
  <c r="AM154" i="17057"/>
  <c r="AM220" i="17057"/>
  <c r="AM235" i="17057"/>
  <c r="E184" i="17049"/>
  <c r="C184" i="17049"/>
  <c r="AO63" i="17054"/>
  <c r="AO167" i="17054"/>
  <c r="AO78" i="17054"/>
  <c r="AO68" i="17054"/>
  <c r="AO73" i="17054"/>
  <c r="AO79" i="17054"/>
  <c r="AL33" i="17056" s="1"/>
  <c r="AO155" i="17054"/>
  <c r="AO102" i="17054"/>
  <c r="AO83" i="17054"/>
  <c r="AN168" i="17054"/>
  <c r="AN170" i="17054" s="1"/>
  <c r="AN196" i="17054" s="1"/>
  <c r="AN179" i="17054"/>
  <c r="AN89" i="17054"/>
  <c r="AJ43" i="17030"/>
  <c r="AJ95" i="17030" s="1"/>
  <c r="AM226" i="2"/>
  <c r="AJ43" i="17028" s="1"/>
  <c r="AJ95" i="17028" s="1"/>
  <c r="AN221" i="2"/>
  <c r="N188" i="17028"/>
  <c r="H86" i="17062"/>
  <c r="AN14" i="17030"/>
  <c r="AN28" i="17030" s="1"/>
  <c r="AN39" i="17030" s="1"/>
  <c r="AN67" i="17030" s="1"/>
  <c r="AN80" i="17030" s="1"/>
  <c r="AN91" i="17030" s="1"/>
  <c r="AO13" i="17030"/>
  <c r="AK108" i="17028"/>
  <c r="AK120" i="17028"/>
  <c r="AK93" i="17028"/>
  <c r="AL41" i="17028"/>
  <c r="AF40" i="17059"/>
  <c r="AI109" i="17057"/>
  <c r="AJ104" i="17057"/>
  <c r="AL13" i="17053"/>
  <c r="AK14" i="17053"/>
  <c r="AK28" i="17053" s="1"/>
  <c r="AK39" i="17053" s="1"/>
  <c r="AK67" i="17053" s="1"/>
  <c r="AK80" i="17053" s="1"/>
  <c r="AK91" i="17053" s="1"/>
  <c r="AJ29" i="17059"/>
  <c r="AO123" i="17051"/>
  <c r="AO124" i="17051"/>
  <c r="AO122" i="17051"/>
  <c r="AO126" i="17051"/>
  <c r="AO125" i="17051"/>
  <c r="K182" i="17028"/>
  <c r="L182" i="17028" s="1"/>
  <c r="I81" i="17062"/>
  <c r="AH93" i="17058"/>
  <c r="AI41" i="17058"/>
  <c r="A188" i="17030"/>
  <c r="AL131" i="17030"/>
  <c r="M188" i="17030" s="1"/>
  <c r="AL27" i="17049"/>
  <c r="AM13" i="17049"/>
  <c r="AL65" i="17049"/>
  <c r="AL14" i="17049"/>
  <c r="AL28" i="17049" s="1"/>
  <c r="AL39" i="17049" s="1"/>
  <c r="AL67" i="17049" s="1"/>
  <c r="AL80" i="17049" s="1"/>
  <c r="AL91" i="17049" s="1"/>
  <c r="AL38" i="17049"/>
  <c r="AL106" i="17049"/>
  <c r="AJ40" i="17030"/>
  <c r="AN104" i="2"/>
  <c r="AI113" i="17055"/>
  <c r="AI37" i="17059"/>
  <c r="AM197" i="17051"/>
  <c r="AM203" i="17051"/>
  <c r="AM219" i="17051" s="1"/>
  <c r="AM234" i="17051" s="1"/>
  <c r="C184" i="17028"/>
  <c r="E184" i="17028"/>
  <c r="AJ35" i="17055"/>
  <c r="B184" i="17058"/>
  <c r="F184" i="17058"/>
  <c r="D184" i="17058"/>
  <c r="AL88" i="17057"/>
  <c r="AF48" i="17055"/>
  <c r="AF92" i="17055"/>
  <c r="AF100" i="17055" s="1"/>
  <c r="AJ120" i="17050"/>
  <c r="AJ108" i="17050"/>
  <c r="AM88" i="17054"/>
  <c r="AP34" i="17054"/>
  <c r="AP35" i="17054" s="1"/>
  <c r="AP39" i="17054"/>
  <c r="AP60" i="17054" s="1"/>
  <c r="AP59" i="17054"/>
  <c r="AQ38" i="17054"/>
  <c r="AP95" i="17054"/>
  <c r="AP96" i="17054" s="1"/>
  <c r="AP36" i="17054"/>
  <c r="AN74" i="17054"/>
  <c r="AM82" i="17057"/>
  <c r="AM84" i="17057" s="1"/>
  <c r="AM52" i="17057"/>
  <c r="AE92" i="17058"/>
  <c r="AE100" i="17058" s="1"/>
  <c r="AE48" i="17058"/>
  <c r="E183" i="17050"/>
  <c r="C183" i="17050"/>
  <c r="AG48" i="17052"/>
  <c r="AG92" i="17052"/>
  <c r="AG100" i="17052" s="1"/>
  <c r="AK123" i="17028"/>
  <c r="AK134" i="17028" s="1"/>
  <c r="AL111" i="17028"/>
  <c r="AM111" i="17028" s="1"/>
  <c r="AO89" i="17051"/>
  <c r="AP103" i="17051"/>
  <c r="AP112" i="17051"/>
  <c r="AP121" i="17051" s="1"/>
  <c r="AP44" i="17051"/>
  <c r="AP67" i="17051" s="1"/>
  <c r="AP69" i="17051" s="1"/>
  <c r="AP50" i="17051"/>
  <c r="AP42" i="17051"/>
  <c r="AP62" i="17051" s="1"/>
  <c r="AP64" i="17051" s="1"/>
  <c r="AP46" i="17051"/>
  <c r="AP72" i="17051" s="1"/>
  <c r="AP74" i="17051" s="1"/>
  <c r="AP48" i="17051"/>
  <c r="AP77" i="17051" s="1"/>
  <c r="AP79" i="17051" s="1"/>
  <c r="J80" i="17062"/>
  <c r="AN52" i="17054"/>
  <c r="AN82" i="17054"/>
  <c r="AN84" i="17054" s="1"/>
  <c r="AK35" i="17055" s="1"/>
  <c r="AN103" i="17057"/>
  <c r="AN112" i="17057"/>
  <c r="AN121" i="17057" s="1"/>
  <c r="AN76" i="17057"/>
  <c r="AN124" i="17054"/>
  <c r="AN123" i="17054"/>
  <c r="AN126" i="17054"/>
  <c r="AN122" i="17054"/>
  <c r="AN125" i="17054"/>
  <c r="AP112" i="17059"/>
  <c r="AP124" i="17059" s="1"/>
  <c r="AP135" i="17059" s="1"/>
  <c r="AO124" i="17059"/>
  <c r="AO135" i="17059" s="1"/>
  <c r="AK206" i="17054"/>
  <c r="AK207" i="17054" s="1"/>
  <c r="AH42" i="17056" s="1"/>
  <c r="AH94" i="17056" s="1"/>
  <c r="AK198" i="17054"/>
  <c r="AH42" i="17055" s="1"/>
  <c r="AH94" i="17055" s="1"/>
  <c r="AI115" i="17055"/>
  <c r="AI127" i="17055" s="1"/>
  <c r="AI138" i="17055" s="1"/>
  <c r="AP115" i="17059" l="1"/>
  <c r="AP127" i="17059" s="1"/>
  <c r="AP138" i="17059" s="1"/>
  <c r="AO127" i="17059"/>
  <c r="AO138" i="17059" s="1"/>
  <c r="AP109" i="17058"/>
  <c r="AP121" i="17058" s="1"/>
  <c r="AP132" i="17058" s="1"/>
  <c r="AO121" i="17058"/>
  <c r="AO132" i="17058" s="1"/>
  <c r="AP114" i="17058"/>
  <c r="AP126" i="17058" s="1"/>
  <c r="AP137" i="17058" s="1"/>
  <c r="AO126" i="17058"/>
  <c r="AO137" i="17058" s="1"/>
  <c r="AP110" i="17055"/>
  <c r="AP122" i="17055" s="1"/>
  <c r="AP133" i="17055" s="1"/>
  <c r="AO122" i="17055"/>
  <c r="AO133" i="17055" s="1"/>
  <c r="AQ123" i="17048"/>
  <c r="AO88" i="17048"/>
  <c r="AP116" i="17053"/>
  <c r="AP128" i="17053" s="1"/>
  <c r="AP139" i="17053" s="1"/>
  <c r="AO128" i="17053"/>
  <c r="AO139" i="17053" s="1"/>
  <c r="L81" i="17062"/>
  <c r="AJ113" i="17056"/>
  <c r="AJ125" i="17056" s="1"/>
  <c r="AJ136" i="17056" s="1"/>
  <c r="AK37" i="17028"/>
  <c r="L181" i="17056"/>
  <c r="L182" i="17056" s="1"/>
  <c r="AL89" i="17049"/>
  <c r="AQ122" i="2"/>
  <c r="AP127" i="2"/>
  <c r="AL41" i="17050"/>
  <c r="AK93" i="17050"/>
  <c r="AM81" i="17050"/>
  <c r="AM89" i="17050" s="1"/>
  <c r="AM37" i="17050"/>
  <c r="AQ112" i="17048"/>
  <c r="AQ121" i="17048" s="1"/>
  <c r="AQ103" i="17048"/>
  <c r="AK37" i="17049"/>
  <c r="AK85" i="17049"/>
  <c r="AK89" i="17049" s="1"/>
  <c r="AK113" i="17049"/>
  <c r="AQ76" i="17048"/>
  <c r="AQ126" i="17048"/>
  <c r="G185" i="17055"/>
  <c r="AM198" i="17048"/>
  <c r="AJ42" i="17049" s="1"/>
  <c r="AJ94" i="17049" s="1"/>
  <c r="AM206" i="17048"/>
  <c r="AM207" i="17048" s="1"/>
  <c r="AJ42" i="17050" s="1"/>
  <c r="AQ167" i="17048"/>
  <c r="AQ155" i="17048"/>
  <c r="AQ102" i="17048"/>
  <c r="AP82" i="17048"/>
  <c r="AP84" i="17048" s="1"/>
  <c r="AM35" i="17049" s="1"/>
  <c r="AM87" i="17049" s="1"/>
  <c r="AP52" i="17048"/>
  <c r="AL37" i="17049"/>
  <c r="AL37" i="17050"/>
  <c r="AL81" i="17050"/>
  <c r="AL89" i="17050" s="1"/>
  <c r="AP179" i="17048"/>
  <c r="AP168" i="17048"/>
  <c r="AP170" i="17048" s="1"/>
  <c r="AP196" i="17048" s="1"/>
  <c r="AN197" i="17048"/>
  <c r="AN203" i="17048"/>
  <c r="AN219" i="17048" s="1"/>
  <c r="AN234" i="17048" s="1"/>
  <c r="AI140" i="17049"/>
  <c r="AQ122" i="17048"/>
  <c r="AQ61" i="17048"/>
  <c r="AR61" i="17048" s="1"/>
  <c r="AJ125" i="17050"/>
  <c r="AJ136" i="17050" s="1"/>
  <c r="AJ140" i="17050" s="1"/>
  <c r="AJ117" i="17050"/>
  <c r="AR34" i="17048"/>
  <c r="AR35" i="17048" s="1"/>
  <c r="AR36" i="17048"/>
  <c r="AR97" i="17048" s="1"/>
  <c r="AR124" i="17048" s="1"/>
  <c r="AR39" i="17048"/>
  <c r="AR60" i="17048" s="1"/>
  <c r="AR59" i="17048"/>
  <c r="AR95" i="17048"/>
  <c r="AR96" i="17048" s="1"/>
  <c r="AS38" i="17048"/>
  <c r="AK115" i="17049"/>
  <c r="AN87" i="17048"/>
  <c r="AO81" i="17048"/>
  <c r="AL113" i="17050"/>
  <c r="AO194" i="17048"/>
  <c r="AO180" i="17048"/>
  <c r="AO182" i="17048" s="1"/>
  <c r="AO205" i="17048" s="1"/>
  <c r="AP88" i="17048"/>
  <c r="AQ124" i="17048"/>
  <c r="AQ127" i="17048" s="1"/>
  <c r="AM31" i="17049"/>
  <c r="AM83" i="17049" s="1"/>
  <c r="AM89" i="17049" s="1"/>
  <c r="G183" i="17056"/>
  <c r="K183" i="17056" s="1"/>
  <c r="AI94" i="17050"/>
  <c r="AI100" i="17050" s="1"/>
  <c r="AI48" i="17050"/>
  <c r="AQ46" i="17048"/>
  <c r="AQ72" i="17048" s="1"/>
  <c r="AQ74" i="17048" s="1"/>
  <c r="AN33" i="17049" s="1"/>
  <c r="AN85" i="17049" s="1"/>
  <c r="AQ48" i="17048"/>
  <c r="AQ77" i="17048" s="1"/>
  <c r="AQ79" i="17048" s="1"/>
  <c r="AQ42" i="17048"/>
  <c r="AQ62" i="17048" s="1"/>
  <c r="AQ64" i="17048" s="1"/>
  <c r="AN29" i="17050" s="1"/>
  <c r="AN81" i="17050" s="1"/>
  <c r="AQ50" i="17048"/>
  <c r="AQ44" i="17048"/>
  <c r="AQ67" i="17048" s="1"/>
  <c r="AQ69" i="17048" s="1"/>
  <c r="AN31" i="17049" s="1"/>
  <c r="AN83" i="17049" s="1"/>
  <c r="AP195" i="17048"/>
  <c r="AP166" i="17048"/>
  <c r="AP204" i="17048"/>
  <c r="AP178" i="17048"/>
  <c r="AP154" i="17048"/>
  <c r="AP220" i="17048"/>
  <c r="AP235" i="17048"/>
  <c r="AO90" i="17048"/>
  <c r="AQ66" i="17048"/>
  <c r="AK109" i="17050"/>
  <c r="AL109" i="17050" s="1"/>
  <c r="AK37" i="17050"/>
  <c r="AK81" i="17050"/>
  <c r="AK89" i="17050" s="1"/>
  <c r="AM29" i="17030"/>
  <c r="AP220" i="2"/>
  <c r="AP204" i="2"/>
  <c r="AP195" i="2"/>
  <c r="AP154" i="2"/>
  <c r="AP166" i="2"/>
  <c r="AP235" i="2"/>
  <c r="AP178" i="2"/>
  <c r="AQ123" i="2"/>
  <c r="K185" i="17055"/>
  <c r="AK120" i="17056"/>
  <c r="AK108" i="17056"/>
  <c r="AO84" i="2"/>
  <c r="AO88" i="2"/>
  <c r="AS38" i="2"/>
  <c r="AR34" i="2"/>
  <c r="AR35" i="2" s="1"/>
  <c r="AR95" i="2"/>
  <c r="AR96" i="2" s="1"/>
  <c r="AR59" i="2"/>
  <c r="AR36" i="2"/>
  <c r="AR97" i="2" s="1"/>
  <c r="AR122" i="2" s="1"/>
  <c r="AR39" i="2"/>
  <c r="AR60" i="2" s="1"/>
  <c r="AQ76" i="2"/>
  <c r="AQ125" i="2"/>
  <c r="AQ126" i="2"/>
  <c r="AI100" i="17030"/>
  <c r="AP52" i="2"/>
  <c r="AP82" i="2"/>
  <c r="A186" i="17056"/>
  <c r="AJ131" i="17056"/>
  <c r="M186" i="17056" s="1"/>
  <c r="AN203" i="2"/>
  <c r="AN219" i="2" s="1"/>
  <c r="AN234" i="2" s="1"/>
  <c r="AN197" i="2"/>
  <c r="F187" i="17055"/>
  <c r="D187" i="17055"/>
  <c r="B187" i="17055"/>
  <c r="AO180" i="2"/>
  <c r="AO182" i="2" s="1"/>
  <c r="AO205" i="2" s="1"/>
  <c r="AO194" i="2"/>
  <c r="AM13" i="17056"/>
  <c r="AL14" i="17056"/>
  <c r="AL28" i="17056" s="1"/>
  <c r="AL39" i="17056" s="1"/>
  <c r="AL67" i="17056" s="1"/>
  <c r="AL80" i="17056" s="1"/>
  <c r="AL91" i="17056" s="1"/>
  <c r="AQ103" i="2"/>
  <c r="AQ112" i="2"/>
  <c r="AQ121" i="2" s="1"/>
  <c r="AP168" i="2"/>
  <c r="AP170" i="2" s="1"/>
  <c r="AP196" i="2" s="1"/>
  <c r="AP179" i="2"/>
  <c r="AJ115" i="17028"/>
  <c r="AJ37" i="17028"/>
  <c r="AJ87" i="17028"/>
  <c r="AJ89" i="17028" s="1"/>
  <c r="AN106" i="17055"/>
  <c r="AN65" i="17055"/>
  <c r="AN27" i="17055"/>
  <c r="AN14" i="17055"/>
  <c r="AN28" i="17055" s="1"/>
  <c r="AN39" i="17055" s="1"/>
  <c r="AN67" i="17055" s="1"/>
  <c r="AN80" i="17055" s="1"/>
  <c r="AN91" i="17055" s="1"/>
  <c r="AO13" i="17055"/>
  <c r="AN38" i="17055"/>
  <c r="AI140" i="17030"/>
  <c r="AI48" i="17030"/>
  <c r="AI127" i="17028"/>
  <c r="AI138" i="17028" s="1"/>
  <c r="AI140" i="17028" s="1"/>
  <c r="AI117" i="17028"/>
  <c r="AL131" i="17055"/>
  <c r="M188" i="17055" s="1"/>
  <c r="A188" i="17055"/>
  <c r="C184" i="17056"/>
  <c r="E184" i="17056"/>
  <c r="F185" i="17056"/>
  <c r="D185" i="17056"/>
  <c r="B185" i="17056"/>
  <c r="AP74" i="2"/>
  <c r="AM33" i="17028" s="1"/>
  <c r="AQ71" i="2"/>
  <c r="AQ66" i="2"/>
  <c r="AJ125" i="17030"/>
  <c r="AJ136" i="17030" s="1"/>
  <c r="AK113" i="17030"/>
  <c r="AM120" i="17055"/>
  <c r="AM108" i="17055"/>
  <c r="AM206" i="2"/>
  <c r="AM207" i="2" s="1"/>
  <c r="AJ42" i="17030" s="1"/>
  <c r="AJ94" i="17030" s="1"/>
  <c r="AM198" i="2"/>
  <c r="AJ42" i="17028" s="1"/>
  <c r="AJ94" i="17028" s="1"/>
  <c r="C186" i="17055"/>
  <c r="E186" i="17055"/>
  <c r="AQ44" i="2"/>
  <c r="AQ67" i="2" s="1"/>
  <c r="AQ69" i="2" s="1"/>
  <c r="AN31" i="17028" s="1"/>
  <c r="AQ48" i="2"/>
  <c r="AQ77" i="2" s="1"/>
  <c r="AQ79" i="2" s="1"/>
  <c r="AN33" i="17030" s="1"/>
  <c r="AN85" i="17030" s="1"/>
  <c r="AQ46" i="2"/>
  <c r="AQ72" i="2" s="1"/>
  <c r="AQ74" i="2" s="1"/>
  <c r="AQ50" i="2"/>
  <c r="AQ42" i="2"/>
  <c r="AQ62" i="2" s="1"/>
  <c r="AQ64" i="2" s="1"/>
  <c r="AN29" i="17030" s="1"/>
  <c r="AQ155" i="2"/>
  <c r="AQ167" i="2"/>
  <c r="AQ102" i="2"/>
  <c r="L182" i="17050"/>
  <c r="AL93" i="17049"/>
  <c r="AM41" i="17049"/>
  <c r="AN105" i="17048"/>
  <c r="AJ40" i="17049"/>
  <c r="AM109" i="17048"/>
  <c r="AI92" i="17049"/>
  <c r="AI100" i="17049" s="1"/>
  <c r="AI48" i="17049"/>
  <c r="AK85" i="17056"/>
  <c r="AK89" i="17056" s="1"/>
  <c r="AI37" i="17058"/>
  <c r="L180" i="17058"/>
  <c r="AO88" i="17051"/>
  <c r="AJ85" i="17056"/>
  <c r="AJ89" i="17056" s="1"/>
  <c r="AJ117" i="17053"/>
  <c r="L181" i="17052"/>
  <c r="AJ93" i="17055"/>
  <c r="AK41" i="17055"/>
  <c r="AP76" i="17054"/>
  <c r="AK113" i="17053"/>
  <c r="AK125" i="17053" s="1"/>
  <c r="AK136" i="17053" s="1"/>
  <c r="J81" i="17062"/>
  <c r="AQ71" i="17051"/>
  <c r="AQ76" i="17051"/>
  <c r="AQ66" i="17051"/>
  <c r="AN88" i="17054"/>
  <c r="AO76" i="17057"/>
  <c r="G184" i="17028"/>
  <c r="I83" i="17062" s="1"/>
  <c r="AI115" i="17058"/>
  <c r="AI127" i="17058" s="1"/>
  <c r="AI138" i="17058" s="1"/>
  <c r="AJ93" i="17052"/>
  <c r="AK41" i="17052"/>
  <c r="AJ93" i="17056"/>
  <c r="AK41" i="17056"/>
  <c r="AP71" i="17054"/>
  <c r="AO66" i="17057"/>
  <c r="G183" i="17050"/>
  <c r="K183" i="17050" s="1"/>
  <c r="AK89" i="17053"/>
  <c r="AK37" i="17052"/>
  <c r="AN89" i="17057"/>
  <c r="AK33" i="17058"/>
  <c r="AK33" i="17059"/>
  <c r="AS68" i="2"/>
  <c r="AS83" i="2"/>
  <c r="AS78" i="2"/>
  <c r="AS73" i="2"/>
  <c r="AS63" i="2"/>
  <c r="AL33" i="17055"/>
  <c r="AK33" i="17055"/>
  <c r="AK37" i="17055" s="1"/>
  <c r="AP63" i="17054"/>
  <c r="AP167" i="17054"/>
  <c r="AP83" i="17054"/>
  <c r="AP102" i="17054"/>
  <c r="AP78" i="17054"/>
  <c r="AP68" i="17054"/>
  <c r="AP155" i="17054"/>
  <c r="AP73" i="17054"/>
  <c r="AK40" i="17030"/>
  <c r="AO104" i="2"/>
  <c r="AN13" i="17049"/>
  <c r="AM65" i="17049"/>
  <c r="AM14" i="17049"/>
  <c r="AM28" i="17049" s="1"/>
  <c r="AM39" i="17049" s="1"/>
  <c r="AM67" i="17049" s="1"/>
  <c r="AM80" i="17049" s="1"/>
  <c r="AM91" i="17049" s="1"/>
  <c r="AM38" i="17049"/>
  <c r="AM106" i="17049"/>
  <c r="AM27" i="17049"/>
  <c r="AJ37" i="17059"/>
  <c r="AJ109" i="17059"/>
  <c r="AJ81" i="17059"/>
  <c r="AJ117" i="17049"/>
  <c r="AJ123" i="17049"/>
  <c r="AJ134" i="17049" s="1"/>
  <c r="AJ140" i="17049" s="1"/>
  <c r="AK111" i="17049"/>
  <c r="AM14" i="17028"/>
  <c r="AM28" i="17028" s="1"/>
  <c r="AM39" i="17028" s="1"/>
  <c r="AM67" i="17028" s="1"/>
  <c r="AM80" i="17028" s="1"/>
  <c r="AM91" i="17028" s="1"/>
  <c r="AM106" i="17028"/>
  <c r="AM38" i="17028"/>
  <c r="AN13" i="17028"/>
  <c r="AM65" i="17028"/>
  <c r="AM27" i="17028"/>
  <c r="AN90" i="17054"/>
  <c r="AK83" i="17058"/>
  <c r="AH92" i="17052"/>
  <c r="AH100" i="17052" s="1"/>
  <c r="AH48" i="17052"/>
  <c r="AL206" i="17054"/>
  <c r="AL207" i="17054" s="1"/>
  <c r="AI42" i="17056" s="1"/>
  <c r="AI94" i="17056" s="1"/>
  <c r="AL198" i="17054"/>
  <c r="AI42" i="17055" s="1"/>
  <c r="AI94" i="17055" s="1"/>
  <c r="C185" i="17052"/>
  <c r="E185" i="17052"/>
  <c r="D185" i="17058"/>
  <c r="F185" i="17058"/>
  <c r="B185" i="17058"/>
  <c r="E185" i="17028"/>
  <c r="C185" i="17028"/>
  <c r="AO225" i="17057"/>
  <c r="AO106" i="17057"/>
  <c r="AO222" i="17057"/>
  <c r="AO223" i="17057"/>
  <c r="AO97" i="17057"/>
  <c r="AO224" i="17057"/>
  <c r="AO107" i="17057"/>
  <c r="AO108" i="17057"/>
  <c r="AN52" i="17057"/>
  <c r="AN82" i="17057"/>
  <c r="AN84" i="17057" s="1"/>
  <c r="AK35" i="17058" s="1"/>
  <c r="D185" i="17053"/>
  <c r="F185" i="17053"/>
  <c r="B185" i="17053"/>
  <c r="AQ48" i="17051"/>
  <c r="AQ77" i="17051" s="1"/>
  <c r="AQ79" i="17051" s="1"/>
  <c r="AN33" i="17053" s="1"/>
  <c r="AQ50" i="17051"/>
  <c r="AQ42" i="17051"/>
  <c r="AQ62" i="17051" s="1"/>
  <c r="AQ64" i="17051" s="1"/>
  <c r="AQ44" i="17051"/>
  <c r="AQ67" i="17051" s="1"/>
  <c r="AQ69" i="17051" s="1"/>
  <c r="AQ46" i="17051"/>
  <c r="AQ72" i="17051" s="1"/>
  <c r="AQ74" i="17051" s="1"/>
  <c r="AG117" i="17056"/>
  <c r="AG121" i="17056"/>
  <c r="AG132" i="17056" s="1"/>
  <c r="AG140" i="17056" s="1"/>
  <c r="AH109" i="17056"/>
  <c r="AK83" i="17055"/>
  <c r="AP222" i="17054"/>
  <c r="AP106" i="17054"/>
  <c r="AP223" i="17054"/>
  <c r="AP224" i="17054"/>
  <c r="AP108" i="17054"/>
  <c r="AP97" i="17054"/>
  <c r="AP107" i="17054"/>
  <c r="AP225" i="17054"/>
  <c r="C184" i="17058"/>
  <c r="E184" i="17058"/>
  <c r="AM206" i="17051"/>
  <c r="AM207" i="17051" s="1"/>
  <c r="AJ42" i="17053" s="1"/>
  <c r="AJ94" i="17053" s="1"/>
  <c r="AM198" i="17051"/>
  <c r="AJ42" i="17052" s="1"/>
  <c r="AJ94" i="17052" s="1"/>
  <c r="AK108" i="17053"/>
  <c r="AK120" i="17053"/>
  <c r="AO14" i="17030"/>
  <c r="AO28" i="17030" s="1"/>
  <c r="AO39" i="17030" s="1"/>
  <c r="AO67" i="17030" s="1"/>
  <c r="AO80" i="17030" s="1"/>
  <c r="AO91" i="17030" s="1"/>
  <c r="AP13" i="17030"/>
  <c r="AP14" i="17030" s="1"/>
  <c r="AP28" i="17030" s="1"/>
  <c r="AP39" i="17030" s="1"/>
  <c r="AP67" i="17030" s="1"/>
  <c r="AP80" i="17030" s="1"/>
  <c r="AP91" i="17030" s="1"/>
  <c r="AK87" i="17055"/>
  <c r="AI92" i="17028"/>
  <c r="AI100" i="17028" s="1"/>
  <c r="AI48" i="17028"/>
  <c r="AL29" i="17056"/>
  <c r="AL108" i="17052"/>
  <c r="AL120" i="17052"/>
  <c r="AO180" i="17051"/>
  <c r="AO182" i="17051" s="1"/>
  <c r="AO205" i="17051" s="1"/>
  <c r="AO194" i="17051"/>
  <c r="AR89" i="2"/>
  <c r="AK87" i="17052"/>
  <c r="AK115" i="17052"/>
  <c r="AK127" i="17052" s="1"/>
  <c r="AK138" i="17052" s="1"/>
  <c r="AO87" i="2"/>
  <c r="AP61" i="2"/>
  <c r="AM88" i="17057"/>
  <c r="AH40" i="17055"/>
  <c r="AL105" i="17054"/>
  <c r="AM197" i="17054"/>
  <c r="AM203" i="17054"/>
  <c r="AM219" i="17054" s="1"/>
  <c r="AM234" i="17054" s="1"/>
  <c r="AL109" i="17051"/>
  <c r="AI40" i="17053"/>
  <c r="AM104" i="17051"/>
  <c r="AL106" i="17058"/>
  <c r="AL65" i="17058"/>
  <c r="AL27" i="17058"/>
  <c r="AL14" i="17058"/>
  <c r="AL28" i="17058" s="1"/>
  <c r="AL39" i="17058" s="1"/>
  <c r="AL67" i="17058" s="1"/>
  <c r="AL80" i="17058" s="1"/>
  <c r="AL91" i="17058" s="1"/>
  <c r="AL38" i="17058"/>
  <c r="AM13" i="17058"/>
  <c r="AM31" i="17052"/>
  <c r="AL31" i="17052"/>
  <c r="E187" i="17030"/>
  <c r="C187" i="17030"/>
  <c r="AM194" i="17057"/>
  <c r="AM180" i="17057"/>
  <c r="AM182" i="17057" s="1"/>
  <c r="AM205" i="17057" s="1"/>
  <c r="AL40" i="17050"/>
  <c r="AP104" i="17048"/>
  <c r="AR59" i="17051"/>
  <c r="AR34" i="17051"/>
  <c r="AR35" i="17051" s="1"/>
  <c r="AR39" i="17051"/>
  <c r="AR60" i="17051" s="1"/>
  <c r="AS38" i="17051"/>
  <c r="AR36" i="17051"/>
  <c r="AR95" i="17051"/>
  <c r="AR96" i="17051" s="1"/>
  <c r="AQ112" i="17051"/>
  <c r="AQ121" i="17051" s="1"/>
  <c r="AQ103" i="17051"/>
  <c r="AM131" i="17030"/>
  <c r="M189" i="17030" s="1"/>
  <c r="A189" i="17030"/>
  <c r="AL85" i="17056"/>
  <c r="AK113" i="17056"/>
  <c r="AK125" i="17056" s="1"/>
  <c r="AK136" i="17056" s="1"/>
  <c r="AP112" i="17053"/>
  <c r="AP124" i="17053" s="1"/>
  <c r="AP135" i="17053" s="1"/>
  <c r="AO124" i="17053"/>
  <c r="AO135" i="17053" s="1"/>
  <c r="AJ131" i="17053"/>
  <c r="M186" i="17053" s="1"/>
  <c r="A186" i="17053"/>
  <c r="AL31" i="17055"/>
  <c r="AL123" i="17028"/>
  <c r="AL134" i="17028" s="1"/>
  <c r="AS107" i="2"/>
  <c r="AS224" i="2"/>
  <c r="AS225" i="2"/>
  <c r="AS108" i="2"/>
  <c r="AS106" i="2"/>
  <c r="AS222" i="2"/>
  <c r="AS223" i="2"/>
  <c r="L183" i="17049"/>
  <c r="AP46" i="17054"/>
  <c r="AP72" i="17054" s="1"/>
  <c r="AP74" i="17054" s="1"/>
  <c r="AP50" i="17054"/>
  <c r="AP48" i="17054"/>
  <c r="AP77" i="17054" s="1"/>
  <c r="AP44" i="17054"/>
  <c r="AP67" i="17054" s="1"/>
  <c r="AP69" i="17054" s="1"/>
  <c r="AP42" i="17054"/>
  <c r="AP62" i="17054" s="1"/>
  <c r="AJ115" i="17055"/>
  <c r="AJ127" i="17055" s="1"/>
  <c r="AJ138" i="17055" s="1"/>
  <c r="AJ87" i="17055"/>
  <c r="AJ89" i="17055" s="1"/>
  <c r="AJ92" i="17030"/>
  <c r="AJ48" i="17030"/>
  <c r="AL120" i="17049"/>
  <c r="AL108" i="17049"/>
  <c r="AM13" i="17053"/>
  <c r="AL14" i="17053"/>
  <c r="AL28" i="17053" s="1"/>
  <c r="AL39" i="17053" s="1"/>
  <c r="AL67" i="17053" s="1"/>
  <c r="AL80" i="17053" s="1"/>
  <c r="AL91" i="17053" s="1"/>
  <c r="AK131" i="17028"/>
  <c r="M187" i="17028" s="1"/>
  <c r="A187" i="17028"/>
  <c r="AN120" i="17030"/>
  <c r="AN108" i="17030"/>
  <c r="AN226" i="2"/>
  <c r="AK43" i="17028" s="1"/>
  <c r="AK95" i="17028" s="1"/>
  <c r="AK43" i="17030"/>
  <c r="AK95" i="17030" s="1"/>
  <c r="AO221" i="2"/>
  <c r="AN180" i="17054"/>
  <c r="AN182" i="17054" s="1"/>
  <c r="AN205" i="17054" s="1"/>
  <c r="AN194" i="17054"/>
  <c r="AI131" i="17059"/>
  <c r="M185" i="17059" s="1"/>
  <c r="A185" i="17059"/>
  <c r="E184" i="17053"/>
  <c r="C184" i="17053"/>
  <c r="G184" i="17052"/>
  <c r="AK125" i="17028"/>
  <c r="AK136" i="17028" s="1"/>
  <c r="AL113" i="17028"/>
  <c r="F186" i="17028"/>
  <c r="G85" i="17062"/>
  <c r="B186" i="17028"/>
  <c r="D186" i="17028"/>
  <c r="L181" i="17055"/>
  <c r="AJ37" i="17055"/>
  <c r="AM29" i="17053"/>
  <c r="AO90" i="17051"/>
  <c r="AL29" i="17053"/>
  <c r="K182" i="17058"/>
  <c r="AR89" i="17048"/>
  <c r="AO204" i="17054"/>
  <c r="AO154" i="17054"/>
  <c r="AO166" i="17054"/>
  <c r="AO178" i="17054"/>
  <c r="AO235" i="17054"/>
  <c r="AO195" i="17054"/>
  <c r="AO220" i="17054"/>
  <c r="AP66" i="17054"/>
  <c r="AG48" i="17055"/>
  <c r="AG92" i="17055"/>
  <c r="AG100" i="17055" s="1"/>
  <c r="G183" i="17058"/>
  <c r="AH117" i="17055"/>
  <c r="AH123" i="17055"/>
  <c r="AH134" i="17055" s="1"/>
  <c r="AH140" i="17055" s="1"/>
  <c r="AI111" i="17055"/>
  <c r="AO61" i="17051"/>
  <c r="AN87" i="17051"/>
  <c r="AO71" i="17057"/>
  <c r="AP81" i="17051"/>
  <c r="AH48" i="17053"/>
  <c r="AH92" i="17053"/>
  <c r="AH100" i="17053" s="1"/>
  <c r="AQ38" i="17057"/>
  <c r="AP36" i="17057"/>
  <c r="AP95" i="17057"/>
  <c r="AP96" i="17057" s="1"/>
  <c r="AP34" i="17057"/>
  <c r="AP35" i="17057" s="1"/>
  <c r="AP39" i="17057"/>
  <c r="AP60" i="17057" s="1"/>
  <c r="AP59" i="17057"/>
  <c r="B184" i="17059"/>
  <c r="D184" i="17059"/>
  <c r="F184" i="17059"/>
  <c r="AP179" i="17051"/>
  <c r="AP168" i="17051"/>
  <c r="AP170" i="17051" s="1"/>
  <c r="AP196" i="17051" s="1"/>
  <c r="AP89" i="17051"/>
  <c r="AM127" i="17057"/>
  <c r="AK121" i="17053"/>
  <c r="AK132" i="17053" s="1"/>
  <c r="A187" i="17052"/>
  <c r="AK131" i="17052"/>
  <c r="M187" i="17052" s="1"/>
  <c r="AN179" i="17057"/>
  <c r="AN168" i="17057"/>
  <c r="AN170" i="17057" s="1"/>
  <c r="AN196" i="17057" s="1"/>
  <c r="AQ83" i="17051"/>
  <c r="AQ102" i="17051"/>
  <c r="AQ73" i="17051"/>
  <c r="AQ155" i="17051"/>
  <c r="AQ68" i="17051"/>
  <c r="AQ78" i="17051"/>
  <c r="AQ63" i="17051"/>
  <c r="AQ167" i="17051"/>
  <c r="M80" i="17062"/>
  <c r="AI89" i="17058"/>
  <c r="D185" i="17050"/>
  <c r="B185" i="17050"/>
  <c r="F185" i="17050"/>
  <c r="C185" i="17049"/>
  <c r="E185" i="17049"/>
  <c r="AJ85" i="17059"/>
  <c r="AJ113" i="17059"/>
  <c r="AJ125" i="17059" s="1"/>
  <c r="AJ136" i="17059" s="1"/>
  <c r="AJ85" i="17058"/>
  <c r="AP166" i="17051"/>
  <c r="AP195" i="17051"/>
  <c r="AP178" i="17051"/>
  <c r="AP154" i="17051"/>
  <c r="AP235" i="17051"/>
  <c r="AP220" i="17051"/>
  <c r="AP204" i="17051"/>
  <c r="AL93" i="17028"/>
  <c r="AM41" i="17028"/>
  <c r="H87" i="17062"/>
  <c r="N189" i="17028"/>
  <c r="AO89" i="17054"/>
  <c r="AL108" i="17028"/>
  <c r="AL120" i="17028"/>
  <c r="AJ40" i="17028"/>
  <c r="AN105" i="2"/>
  <c r="AL87" i="17057"/>
  <c r="AM61" i="17057"/>
  <c r="AK93" i="17053"/>
  <c r="AL41" i="17053"/>
  <c r="AR123" i="2"/>
  <c r="AF48" i="17058"/>
  <c r="AF92" i="17058"/>
  <c r="AF100" i="17058" s="1"/>
  <c r="AS108" i="17048"/>
  <c r="AS222" i="17048"/>
  <c r="AS225" i="17048"/>
  <c r="AS223" i="17048"/>
  <c r="AS224" i="17048"/>
  <c r="AS106" i="17048"/>
  <c r="AS107" i="17048"/>
  <c r="AL87" i="17052"/>
  <c r="AM123" i="17028"/>
  <c r="AM134" i="17028" s="1"/>
  <c r="AO42" i="17057"/>
  <c r="AO62" i="17057" s="1"/>
  <c r="AO64" i="17057" s="1"/>
  <c r="AO46" i="17057"/>
  <c r="AO72" i="17057" s="1"/>
  <c r="AO74" i="17057" s="1"/>
  <c r="AO48" i="17057"/>
  <c r="AO77" i="17057" s="1"/>
  <c r="AO79" i="17057" s="1"/>
  <c r="AO50" i="17057"/>
  <c r="AO44" i="17057"/>
  <c r="AO67" i="17057" s="1"/>
  <c r="AO69" i="17057" s="1"/>
  <c r="AL31" i="17058" s="1"/>
  <c r="AK120" i="17058"/>
  <c r="AK108" i="17058"/>
  <c r="AK113" i="17052"/>
  <c r="AK125" i="17052" s="1"/>
  <c r="AK136" i="17052" s="1"/>
  <c r="AK85" i="17052"/>
  <c r="AM33" i="17052"/>
  <c r="AK120" i="17050"/>
  <c r="AK108" i="17050"/>
  <c r="AK14" i="17059"/>
  <c r="AK28" i="17059" s="1"/>
  <c r="AK39" i="17059" s="1"/>
  <c r="AK67" i="17059" s="1"/>
  <c r="AK80" i="17059" s="1"/>
  <c r="AK91" i="17059" s="1"/>
  <c r="AL13" i="17059"/>
  <c r="AI93" i="17059"/>
  <c r="AJ41" i="17059"/>
  <c r="AN154" i="17057"/>
  <c r="AN195" i="17057"/>
  <c r="AN178" i="17057"/>
  <c r="AN166" i="17057"/>
  <c r="AN235" i="17057"/>
  <c r="AN204" i="17057"/>
  <c r="AN220" i="17057"/>
  <c r="AP82" i="17051"/>
  <c r="AP84" i="17051" s="1"/>
  <c r="AM35" i="17052" s="1"/>
  <c r="AP52" i="17051"/>
  <c r="AP103" i="17054"/>
  <c r="AP112" i="17054"/>
  <c r="AP121" i="17054" s="1"/>
  <c r="AI93" i="17058"/>
  <c r="AJ41" i="17058"/>
  <c r="AO127" i="17051"/>
  <c r="AF92" i="17059"/>
  <c r="AF100" i="17059" s="1"/>
  <c r="AF48" i="17059"/>
  <c r="AM90" i="17057"/>
  <c r="AJ35" i="17058"/>
  <c r="AJ37" i="17058" s="1"/>
  <c r="AN81" i="17057"/>
  <c r="AG43" i="17059"/>
  <c r="AG95" i="17059" s="1"/>
  <c r="AJ226" i="17057"/>
  <c r="AG43" i="17058" s="1"/>
  <c r="AG95" i="17058" s="1"/>
  <c r="AK221" i="17057"/>
  <c r="AP126" i="17051"/>
  <c r="AP122" i="17051"/>
  <c r="AP125" i="17051"/>
  <c r="AP123" i="17051"/>
  <c r="AP124" i="17051"/>
  <c r="AO125" i="17054"/>
  <c r="AO122" i="17054"/>
  <c r="AO123" i="17054"/>
  <c r="AO124" i="17054"/>
  <c r="AO126" i="17054"/>
  <c r="G186" i="17030"/>
  <c r="K186" i="17030" s="1"/>
  <c r="L186" i="17030" s="1"/>
  <c r="K182" i="17053"/>
  <c r="L182" i="17053" s="1"/>
  <c r="K81" i="17062"/>
  <c r="AL203" i="17057"/>
  <c r="AL219" i="17057" s="1"/>
  <c r="AL234" i="17057" s="1"/>
  <c r="AL197" i="17057"/>
  <c r="AO226" i="17048"/>
  <c r="AL43" i="17049" s="1"/>
  <c r="AL95" i="17049" s="1"/>
  <c r="AL43" i="17050"/>
  <c r="AL95" i="17050" s="1"/>
  <c r="AP221" i="17048"/>
  <c r="AG48" i="17056"/>
  <c r="AG92" i="17056"/>
  <c r="AG100" i="17056" s="1"/>
  <c r="G182" i="17059"/>
  <c r="K182" i="17059" s="1"/>
  <c r="L182" i="17059" s="1"/>
  <c r="AL93" i="17030"/>
  <c r="AM41" i="17030"/>
  <c r="G183" i="17053"/>
  <c r="AL85" i="17052"/>
  <c r="AN64" i="17057"/>
  <c r="AN127" i="17054"/>
  <c r="AQ34" i="17054"/>
  <c r="AQ35" i="17054" s="1"/>
  <c r="AQ59" i="17054"/>
  <c r="AQ39" i="17054"/>
  <c r="AQ60" i="17054" s="1"/>
  <c r="AR38" i="17054"/>
  <c r="AQ36" i="17054"/>
  <c r="AQ95" i="17054"/>
  <c r="AQ96" i="17054" s="1"/>
  <c r="AJ131" i="17050"/>
  <c r="M186" i="17050" s="1"/>
  <c r="A186" i="17050"/>
  <c r="AI125" i="17055"/>
  <c r="AI136" i="17055" s="1"/>
  <c r="AJ113" i="17055"/>
  <c r="AJ125" i="17055" s="1"/>
  <c r="AJ136" i="17055" s="1"/>
  <c r="B188" i="17030"/>
  <c r="F188" i="17030"/>
  <c r="D188" i="17030"/>
  <c r="AJ109" i="17057"/>
  <c r="AG40" i="17059"/>
  <c r="AK104" i="17057"/>
  <c r="AO168" i="17054"/>
  <c r="AO170" i="17054" s="1"/>
  <c r="AO196" i="17054" s="1"/>
  <c r="AO179" i="17054"/>
  <c r="G184" i="17049"/>
  <c r="C183" i="17059"/>
  <c r="E183" i="17059"/>
  <c r="E184" i="17050"/>
  <c r="C184" i="17050"/>
  <c r="AJ111" i="17058"/>
  <c r="AJ83" i="17058"/>
  <c r="F186" i="17049"/>
  <c r="B186" i="17049"/>
  <c r="D186" i="17049"/>
  <c r="F186" i="17052"/>
  <c r="B186" i="17052"/>
  <c r="D186" i="17052"/>
  <c r="AO52" i="17054"/>
  <c r="AO82" i="17054"/>
  <c r="AO84" i="17054" s="1"/>
  <c r="AL35" i="17055" s="1"/>
  <c r="AJ117" i="17030"/>
  <c r="AJ121" i="17030"/>
  <c r="AJ132" i="17030" s="1"/>
  <c r="AJ140" i="17030" s="1"/>
  <c r="AK109" i="17030"/>
  <c r="AM27" i="17052"/>
  <c r="AN13" i="17052"/>
  <c r="AM65" i="17052"/>
  <c r="AM14" i="17052"/>
  <c r="AM28" i="17052" s="1"/>
  <c r="AM39" i="17052" s="1"/>
  <c r="AM67" i="17052" s="1"/>
  <c r="AM80" i="17052" s="1"/>
  <c r="AM91" i="17052" s="1"/>
  <c r="AM106" i="17052"/>
  <c r="AM38" i="17052"/>
  <c r="AN123" i="17057"/>
  <c r="AN126" i="17057"/>
  <c r="AN125" i="17057"/>
  <c r="AN122" i="17057"/>
  <c r="AN124" i="17057"/>
  <c r="AJ131" i="17058"/>
  <c r="M186" i="17058" s="1"/>
  <c r="A186" i="17058"/>
  <c r="AI40" i="17052"/>
  <c r="AM105" i="17051"/>
  <c r="AG40" i="17058"/>
  <c r="AK105" i="17057"/>
  <c r="AS83" i="17048"/>
  <c r="AS68" i="17048"/>
  <c r="AS78" i="17048"/>
  <c r="AS73" i="17048"/>
  <c r="AS63" i="17048"/>
  <c r="AN197" i="17051"/>
  <c r="AN203" i="17051"/>
  <c r="AN219" i="17051" s="1"/>
  <c r="AN234" i="17051" s="1"/>
  <c r="AK206" i="17057"/>
  <c r="AK207" i="17057" s="1"/>
  <c r="AH42" i="17059" s="1"/>
  <c r="AH94" i="17059" s="1"/>
  <c r="AK198" i="17057"/>
  <c r="AH42" i="17058" s="1"/>
  <c r="AH94" i="17058" s="1"/>
  <c r="AH43" i="17056"/>
  <c r="AH95" i="17056" s="1"/>
  <c r="AK226" i="17054"/>
  <c r="AH43" i="17055" s="1"/>
  <c r="AH95" i="17055" s="1"/>
  <c r="AL221" i="17054"/>
  <c r="I82" i="17062"/>
  <c r="K183" i="17028"/>
  <c r="L183" i="17028" s="1"/>
  <c r="AK109" i="17054"/>
  <c r="AH40" i="17056"/>
  <c r="AL104" i="17054"/>
  <c r="AO73" i="17057"/>
  <c r="AO102" i="17057"/>
  <c r="AO155" i="17057"/>
  <c r="AO83" i="17057"/>
  <c r="AO68" i="17057"/>
  <c r="AO78" i="17057"/>
  <c r="AO63" i="17057"/>
  <c r="AO167" i="17057"/>
  <c r="AO112" i="17057"/>
  <c r="AO121" i="17057" s="1"/>
  <c r="AO103" i="17057"/>
  <c r="AP111" i="17030"/>
  <c r="AP123" i="17030" s="1"/>
  <c r="AP134" i="17030" s="1"/>
  <c r="AO123" i="17030"/>
  <c r="AO134" i="17030" s="1"/>
  <c r="AL226" i="17051"/>
  <c r="AI43" i="17052" s="1"/>
  <c r="AI95" i="17052" s="1"/>
  <c r="AI43" i="17053"/>
  <c r="AI95" i="17053" s="1"/>
  <c r="AM221" i="17051"/>
  <c r="AK92" i="17050"/>
  <c r="AQ106" i="17051"/>
  <c r="AQ222" i="17051"/>
  <c r="AQ224" i="17051"/>
  <c r="AQ225" i="17051"/>
  <c r="AQ107" i="17051"/>
  <c r="AQ108" i="17051"/>
  <c r="AQ97" i="17051"/>
  <c r="AQ223" i="17051"/>
  <c r="AM33" i="17053"/>
  <c r="AL33" i="17053"/>
  <c r="AO81" i="17054"/>
  <c r="AI123" i="17058"/>
  <c r="AI134" i="17058" s="1"/>
  <c r="AM13" i="17050"/>
  <c r="AL14" i="17050"/>
  <c r="AL28" i="17050" s="1"/>
  <c r="AL39" i="17050" s="1"/>
  <c r="AL67" i="17050" s="1"/>
  <c r="AL80" i="17050" s="1"/>
  <c r="AL91" i="17050" s="1"/>
  <c r="AJ120" i="17059"/>
  <c r="AJ108" i="17059"/>
  <c r="AG125" i="17058"/>
  <c r="AG136" i="17058" s="1"/>
  <c r="AG140" i="17058" s="1"/>
  <c r="AG117" i="17058"/>
  <c r="AH113" i="17058"/>
  <c r="AH117" i="17052"/>
  <c r="AH123" i="17052"/>
  <c r="AH134" i="17052" s="1"/>
  <c r="AH140" i="17052" s="1"/>
  <c r="AI111" i="17052"/>
  <c r="AK131" i="17049"/>
  <c r="M187" i="17049" s="1"/>
  <c r="A187" i="17049"/>
  <c r="AN61" i="17054"/>
  <c r="AM87" i="17054"/>
  <c r="AI117" i="17059"/>
  <c r="AI121" i="17059"/>
  <c r="AI132" i="17059" s="1"/>
  <c r="AI140" i="17059" s="1"/>
  <c r="AR126" i="17048" l="1"/>
  <c r="AR66" i="17048"/>
  <c r="L183" i="17056"/>
  <c r="AN37" i="17030"/>
  <c r="AM37" i="17049"/>
  <c r="AR122" i="17048"/>
  <c r="AL93" i="17050"/>
  <c r="AM41" i="17050"/>
  <c r="AQ168" i="17048"/>
  <c r="AQ170" i="17048" s="1"/>
  <c r="AQ196" i="17048" s="1"/>
  <c r="AQ179" i="17048"/>
  <c r="AQ127" i="2"/>
  <c r="L82" i="17062"/>
  <c r="AN33" i="17050"/>
  <c r="AP81" i="17048"/>
  <c r="AO87" i="17048"/>
  <c r="AR46" i="17048"/>
  <c r="AR72" i="17048" s="1"/>
  <c r="AR74" i="17048" s="1"/>
  <c r="AR48" i="17048"/>
  <c r="AR77" i="17048" s="1"/>
  <c r="AR79" i="17048" s="1"/>
  <c r="AR50" i="17048"/>
  <c r="AR42" i="17048"/>
  <c r="AR62" i="17048" s="1"/>
  <c r="AR64" i="17048" s="1"/>
  <c r="AO29" i="17050" s="1"/>
  <c r="AR44" i="17048"/>
  <c r="AR67" i="17048" s="1"/>
  <c r="AR69" i="17048" s="1"/>
  <c r="AO31" i="17049" s="1"/>
  <c r="AO83" i="17049" s="1"/>
  <c r="AL117" i="17050"/>
  <c r="AJ94" i="17050"/>
  <c r="AJ100" i="17050" s="1"/>
  <c r="AJ48" i="17050"/>
  <c r="AR76" i="17048"/>
  <c r="AQ195" i="17048"/>
  <c r="AQ154" i="17048"/>
  <c r="AQ178" i="17048"/>
  <c r="AQ220" i="17048"/>
  <c r="AQ204" i="17048"/>
  <c r="AQ235" i="17048"/>
  <c r="AQ166" i="17048"/>
  <c r="AM109" i="17050"/>
  <c r="AR123" i="17048"/>
  <c r="AJ100" i="17030"/>
  <c r="AR66" i="2"/>
  <c r="AR76" i="2"/>
  <c r="AR125" i="2"/>
  <c r="AQ52" i="17048"/>
  <c r="AQ82" i="17048"/>
  <c r="AQ84" i="17048" s="1"/>
  <c r="AR167" i="17048"/>
  <c r="AR102" i="17048"/>
  <c r="AR155" i="17048"/>
  <c r="AK125" i="17049"/>
  <c r="AK136" i="17049" s="1"/>
  <c r="AL113" i="17049"/>
  <c r="AL125" i="17050"/>
  <c r="AL136" i="17050" s="1"/>
  <c r="AM113" i="17050"/>
  <c r="AM125" i="17050" s="1"/>
  <c r="AM136" i="17050" s="1"/>
  <c r="AS36" i="17048"/>
  <c r="AS97" i="17048" s="1"/>
  <c r="AS125" i="17048" s="1"/>
  <c r="AS39" i="17048"/>
  <c r="AS60" i="17048" s="1"/>
  <c r="AS59" i="17048"/>
  <c r="AS95" i="17048"/>
  <c r="AS96" i="17048" s="1"/>
  <c r="AS34" i="17048"/>
  <c r="AS35" i="17048" s="1"/>
  <c r="G184" i="17056"/>
  <c r="K184" i="17056" s="1"/>
  <c r="L184" i="17056" s="1"/>
  <c r="AN206" i="17048"/>
  <c r="AN207" i="17048" s="1"/>
  <c r="AK42" i="17050" s="1"/>
  <c r="AN198" i="17048"/>
  <c r="AK42" i="17049" s="1"/>
  <c r="AK94" i="17049" s="1"/>
  <c r="AR125" i="17048"/>
  <c r="AO33" i="17049"/>
  <c r="AO85" i="17049" s="1"/>
  <c r="AN33" i="17028"/>
  <c r="AN85" i="17028" s="1"/>
  <c r="AK117" i="17050"/>
  <c r="AK121" i="17050"/>
  <c r="AK132" i="17050" s="1"/>
  <c r="AK140" i="17050" s="1"/>
  <c r="AL121" i="17050"/>
  <c r="AL132" i="17050" s="1"/>
  <c r="AO197" i="17048"/>
  <c r="AO203" i="17048"/>
  <c r="AO219" i="17048" s="1"/>
  <c r="AO234" i="17048" s="1"/>
  <c r="AK127" i="17049"/>
  <c r="AK138" i="17049" s="1"/>
  <c r="AL115" i="17049"/>
  <c r="AR112" i="17048"/>
  <c r="AR121" i="17048" s="1"/>
  <c r="AR103" i="17048"/>
  <c r="AP90" i="17048"/>
  <c r="AP194" i="17048"/>
  <c r="AP180" i="17048"/>
  <c r="AP182" i="17048" s="1"/>
  <c r="AP205" i="17048" s="1"/>
  <c r="AR71" i="17048"/>
  <c r="AQ52" i="2"/>
  <c r="AQ82" i="2"/>
  <c r="AN206" i="2"/>
  <c r="AN207" i="2" s="1"/>
  <c r="AK42" i="17030" s="1"/>
  <c r="AK94" i="17030" s="1"/>
  <c r="AN198" i="2"/>
  <c r="AK42" i="17028" s="1"/>
  <c r="AK94" i="17028" s="1"/>
  <c r="AP84" i="2"/>
  <c r="AP88" i="2"/>
  <c r="AR167" i="2"/>
  <c r="AR155" i="2"/>
  <c r="AR102" i="2"/>
  <c r="AQ168" i="2"/>
  <c r="AQ170" i="2" s="1"/>
  <c r="AQ196" i="2" s="1"/>
  <c r="AQ179" i="2"/>
  <c r="G186" i="17055"/>
  <c r="AM131" i="17055"/>
  <c r="M189" i="17055" s="1"/>
  <c r="A189" i="17055"/>
  <c r="AR71" i="2"/>
  <c r="D188" i="17055"/>
  <c r="B188" i="17055"/>
  <c r="F188" i="17055"/>
  <c r="AO14" i="17055"/>
  <c r="AO28" i="17055" s="1"/>
  <c r="AO39" i="17055" s="1"/>
  <c r="AO67" i="17055" s="1"/>
  <c r="AO80" i="17055" s="1"/>
  <c r="AO91" i="17055" s="1"/>
  <c r="AO106" i="17055"/>
  <c r="AO65" i="17055"/>
  <c r="AP13" i="17055"/>
  <c r="AO38" i="17055"/>
  <c r="AO27" i="17055"/>
  <c r="AP180" i="2"/>
  <c r="AP182" i="2" s="1"/>
  <c r="AP205" i="2" s="1"/>
  <c r="AP194" i="2"/>
  <c r="AL108" i="17056"/>
  <c r="AL120" i="17056"/>
  <c r="C187" i="17055"/>
  <c r="E187" i="17055"/>
  <c r="AO90" i="2"/>
  <c r="AL35" i="17028"/>
  <c r="AM81" i="17030"/>
  <c r="AM89" i="17030" s="1"/>
  <c r="AM37" i="17030"/>
  <c r="AR124" i="2"/>
  <c r="AN81" i="17030"/>
  <c r="AN89" i="17030" s="1"/>
  <c r="AK125" i="17030"/>
  <c r="AK136" i="17030" s="1"/>
  <c r="AL113" i="17030"/>
  <c r="AM85" i="17028"/>
  <c r="AN120" i="17055"/>
  <c r="AN108" i="17055"/>
  <c r="AN13" i="17056"/>
  <c r="AM14" i="17056"/>
  <c r="AM28" i="17056" s="1"/>
  <c r="AM39" i="17056" s="1"/>
  <c r="AM67" i="17056" s="1"/>
  <c r="AM80" i="17056" s="1"/>
  <c r="AM91" i="17056" s="1"/>
  <c r="B186" i="17056"/>
  <c r="F186" i="17056"/>
  <c r="D186" i="17056"/>
  <c r="AR103" i="2"/>
  <c r="AR112" i="2"/>
  <c r="AR121" i="2" s="1"/>
  <c r="AR46" i="2"/>
  <c r="AR72" i="2" s="1"/>
  <c r="AR74" i="2" s="1"/>
  <c r="AO33" i="17028" s="1"/>
  <c r="AO85" i="17028" s="1"/>
  <c r="AR42" i="2"/>
  <c r="AR62" i="2" s="1"/>
  <c r="AR64" i="2" s="1"/>
  <c r="AO29" i="17030" s="1"/>
  <c r="AO81" i="17030" s="1"/>
  <c r="AR50" i="2"/>
  <c r="AR44" i="2"/>
  <c r="AR67" i="2" s="1"/>
  <c r="AR69" i="2" s="1"/>
  <c r="AO31" i="17028" s="1"/>
  <c r="AO83" i="17028" s="1"/>
  <c r="AR48" i="2"/>
  <c r="AR77" i="2" s="1"/>
  <c r="AR79" i="2" s="1"/>
  <c r="AO33" i="17030" s="1"/>
  <c r="AJ127" i="17028"/>
  <c r="AJ138" i="17028" s="1"/>
  <c r="AJ140" i="17028" s="1"/>
  <c r="AK115" i="17028"/>
  <c r="AJ117" i="17028"/>
  <c r="AQ178" i="2"/>
  <c r="AQ166" i="2"/>
  <c r="AQ220" i="2"/>
  <c r="AQ195" i="2"/>
  <c r="AQ235" i="2"/>
  <c r="AQ204" i="2"/>
  <c r="AQ154" i="2"/>
  <c r="AP81" i="17054"/>
  <c r="AR126" i="2"/>
  <c r="E185" i="17056"/>
  <c r="C185" i="17056"/>
  <c r="AO203" i="2"/>
  <c r="AO219" i="2" s="1"/>
  <c r="AO234" i="2" s="1"/>
  <c r="AO197" i="2"/>
  <c r="AS36" i="2"/>
  <c r="AS97" i="2" s="1"/>
  <c r="AS95" i="2"/>
  <c r="AS96" i="2" s="1"/>
  <c r="AS59" i="2"/>
  <c r="AS34" i="2"/>
  <c r="AS35" i="2" s="1"/>
  <c r="AS39" i="2"/>
  <c r="AS60" i="2" s="1"/>
  <c r="AK131" i="17056"/>
  <c r="M187" i="17056" s="1"/>
  <c r="A187" i="17056"/>
  <c r="AQ81" i="2"/>
  <c r="L183" i="17050"/>
  <c r="AM93" i="17049"/>
  <c r="AN41" i="17049"/>
  <c r="AQ76" i="17054"/>
  <c r="L181" i="17058"/>
  <c r="AJ92" i="17049"/>
  <c r="AJ100" i="17049" s="1"/>
  <c r="AJ48" i="17049"/>
  <c r="AO105" i="17048"/>
  <c r="AK40" i="17049"/>
  <c r="AN109" i="17048"/>
  <c r="G185" i="17028"/>
  <c r="K185" i="17028" s="1"/>
  <c r="AK89" i="17052"/>
  <c r="AP88" i="17051"/>
  <c r="AK117" i="17053"/>
  <c r="AK140" i="17053"/>
  <c r="K184" i="17028"/>
  <c r="L184" i="17028" s="1"/>
  <c r="AR76" i="17051"/>
  <c r="AL113" i="17052"/>
  <c r="AL125" i="17052" s="1"/>
  <c r="AL136" i="17052" s="1"/>
  <c r="L182" i="17052"/>
  <c r="L183" i="17052" s="1"/>
  <c r="AK93" i="17055"/>
  <c r="AL41" i="17055"/>
  <c r="AR71" i="17051"/>
  <c r="G184" i="17053"/>
  <c r="K184" i="17053" s="1"/>
  <c r="G187" i="17030"/>
  <c r="K187" i="17030" s="1"/>
  <c r="L187" i="17030" s="1"/>
  <c r="AP66" i="17057"/>
  <c r="G184" i="17050"/>
  <c r="K184" i="17050" s="1"/>
  <c r="AN88" i="17057"/>
  <c r="AO81" i="17057"/>
  <c r="AP79" i="17054"/>
  <c r="AM33" i="17056" s="1"/>
  <c r="AM85" i="17056" s="1"/>
  <c r="G183" i="17059"/>
  <c r="K183" i="17059" s="1"/>
  <c r="L183" i="17059" s="1"/>
  <c r="AP76" i="17057"/>
  <c r="AQ66" i="17054"/>
  <c r="AK93" i="17052"/>
  <c r="AL41" i="17052"/>
  <c r="J82" i="17062"/>
  <c r="AL115" i="17052"/>
  <c r="AL127" i="17052" s="1"/>
  <c r="AL138" i="17052" s="1"/>
  <c r="AQ89" i="17051"/>
  <c r="G185" i="17052"/>
  <c r="K185" i="17052" s="1"/>
  <c r="AK93" i="17056"/>
  <c r="AL41" i="17056"/>
  <c r="AO89" i="17057"/>
  <c r="AL113" i="17056"/>
  <c r="AL125" i="17056" s="1"/>
  <c r="AL136" i="17056" s="1"/>
  <c r="AL83" i="17058"/>
  <c r="AM31" i="17055"/>
  <c r="AN31" i="17052"/>
  <c r="AL33" i="17058"/>
  <c r="AM33" i="17055"/>
  <c r="AN29" i="17053"/>
  <c r="AI117" i="17052"/>
  <c r="AI123" i="17052"/>
  <c r="AI134" i="17052" s="1"/>
  <c r="AI140" i="17052" s="1"/>
  <c r="AJ111" i="17052"/>
  <c r="AJ131" i="17059"/>
  <c r="M186" i="17059" s="1"/>
  <c r="A186" i="17059"/>
  <c r="AI92" i="17052"/>
  <c r="AI100" i="17052" s="1"/>
  <c r="AI48" i="17052"/>
  <c r="E186" i="17049"/>
  <c r="C186" i="17049"/>
  <c r="AH43" i="17059"/>
  <c r="AH95" i="17059" s="1"/>
  <c r="AK226" i="17057"/>
  <c r="AH43" i="17058" s="1"/>
  <c r="AH95" i="17058" s="1"/>
  <c r="AL221" i="17057"/>
  <c r="AJ93" i="17058"/>
  <c r="AK41" i="17058"/>
  <c r="AL14" i="17059"/>
  <c r="AL28" i="17059" s="1"/>
  <c r="AL39" i="17059" s="1"/>
  <c r="AL67" i="17059" s="1"/>
  <c r="AL80" i="17059" s="1"/>
  <c r="AL91" i="17059" s="1"/>
  <c r="AM13" i="17059"/>
  <c r="AJ48" i="17028"/>
  <c r="AJ92" i="17028"/>
  <c r="AJ100" i="17028" s="1"/>
  <c r="AP44" i="17057"/>
  <c r="AP67" i="17057" s="1"/>
  <c r="AP69" i="17057" s="1"/>
  <c r="AP42" i="17057"/>
  <c r="AP62" i="17057" s="1"/>
  <c r="AP48" i="17057"/>
  <c r="AP77" i="17057" s="1"/>
  <c r="AP79" i="17057" s="1"/>
  <c r="AP50" i="17057"/>
  <c r="AP46" i="17057"/>
  <c r="AP72" i="17057" s="1"/>
  <c r="AP74" i="17057" s="1"/>
  <c r="AM33" i="17058" s="1"/>
  <c r="B186" i="17053"/>
  <c r="D186" i="17053"/>
  <c r="F186" i="17053"/>
  <c r="F189" i="17030"/>
  <c r="B189" i="17030"/>
  <c r="D189" i="17030"/>
  <c r="AR48" i="17051"/>
  <c r="AR77" i="17051" s="1"/>
  <c r="AR79" i="17051" s="1"/>
  <c r="AR42" i="17051"/>
  <c r="AR62" i="17051" s="1"/>
  <c r="AR64" i="17051" s="1"/>
  <c r="AO29" i="17053" s="1"/>
  <c r="AR44" i="17051"/>
  <c r="AR67" i="17051" s="1"/>
  <c r="AR69" i="17051" s="1"/>
  <c r="AR46" i="17051"/>
  <c r="AR72" i="17051" s="1"/>
  <c r="AR50" i="17051"/>
  <c r="AM83" i="17052"/>
  <c r="AM37" i="17052"/>
  <c r="AI92" i="17053"/>
  <c r="AI100" i="17053" s="1"/>
  <c r="AI48" i="17053"/>
  <c r="AL81" i="17056"/>
  <c r="AL89" i="17056" s="1"/>
  <c r="AL37" i="17056"/>
  <c r="AH117" i="17056"/>
  <c r="AH121" i="17056"/>
  <c r="AH132" i="17056" s="1"/>
  <c r="AH140" i="17056" s="1"/>
  <c r="AI109" i="17056"/>
  <c r="C185" i="17053"/>
  <c r="E185" i="17053"/>
  <c r="AK92" i="17030"/>
  <c r="AP168" i="17054"/>
  <c r="AP170" i="17054" s="1"/>
  <c r="AP196" i="17054" s="1"/>
  <c r="AP179" i="17054"/>
  <c r="AK85" i="17058"/>
  <c r="AN206" i="17051"/>
  <c r="AN207" i="17051" s="1"/>
  <c r="AK42" i="17053" s="1"/>
  <c r="AK94" i="17053" s="1"/>
  <c r="AN198" i="17051"/>
  <c r="AK42" i="17052" s="1"/>
  <c r="AK94" i="17052" s="1"/>
  <c r="AH40" i="17058"/>
  <c r="AL105" i="17057"/>
  <c r="AH40" i="17059"/>
  <c r="AK109" i="17057"/>
  <c r="AL104" i="17057"/>
  <c r="B186" i="17050"/>
  <c r="F186" i="17050"/>
  <c r="D186" i="17050"/>
  <c r="K183" i="17053"/>
  <c r="L183" i="17053" s="1"/>
  <c r="K82" i="17062"/>
  <c r="AO127" i="17054"/>
  <c r="A187" i="17058"/>
  <c r="AK131" i="17058"/>
  <c r="M187" i="17058" s="1"/>
  <c r="A188" i="17028"/>
  <c r="AL131" i="17028"/>
  <c r="M188" i="17028" s="1"/>
  <c r="AO87" i="17051"/>
  <c r="AP61" i="17051"/>
  <c r="AM87" i="17052"/>
  <c r="AL109" i="17053"/>
  <c r="AM109" i="17053" s="1"/>
  <c r="AL37" i="17053"/>
  <c r="AL81" i="17053"/>
  <c r="AL125" i="17028"/>
  <c r="AL136" i="17028" s="1"/>
  <c r="AM113" i="17028"/>
  <c r="B187" i="17028"/>
  <c r="G86" i="17062"/>
  <c r="F187" i="17028"/>
  <c r="D187" i="17028"/>
  <c r="A188" i="17049"/>
  <c r="AL131" i="17049"/>
  <c r="M188" i="17049" s="1"/>
  <c r="AL83" i="17055"/>
  <c r="AL37" i="17055"/>
  <c r="AR223" i="17051"/>
  <c r="AR107" i="17051"/>
  <c r="AR225" i="17051"/>
  <c r="AR224" i="17051"/>
  <c r="AR108" i="17051"/>
  <c r="AR222" i="17051"/>
  <c r="AR106" i="17051"/>
  <c r="AR97" i="17051"/>
  <c r="AL92" i="17050"/>
  <c r="AN13" i="17058"/>
  <c r="AM106" i="17058"/>
  <c r="AM14" i="17058"/>
  <c r="AM28" i="17058" s="1"/>
  <c r="AM39" i="17058" s="1"/>
  <c r="AM67" i="17058" s="1"/>
  <c r="AM80" i="17058" s="1"/>
  <c r="AM91" i="17058" s="1"/>
  <c r="AM27" i="17058"/>
  <c r="AM38" i="17058"/>
  <c r="AM65" i="17058"/>
  <c r="A187" i="17053"/>
  <c r="AK131" i="17053"/>
  <c r="M187" i="17053" s="1"/>
  <c r="AP122" i="17054"/>
  <c r="AP126" i="17054"/>
  <c r="AP123" i="17054"/>
  <c r="AP125" i="17054"/>
  <c r="AP124" i="17054"/>
  <c r="AO123" i="17057"/>
  <c r="AO124" i="17057"/>
  <c r="AO126" i="17057"/>
  <c r="AO122" i="17057"/>
  <c r="AO125" i="17057"/>
  <c r="AK37" i="17058"/>
  <c r="AJ89" i="17059"/>
  <c r="AN14" i="17049"/>
  <c r="AN28" i="17049" s="1"/>
  <c r="AN39" i="17049" s="1"/>
  <c r="AN67" i="17049" s="1"/>
  <c r="AN80" i="17049" s="1"/>
  <c r="AN91" i="17049" s="1"/>
  <c r="AN38" i="17049"/>
  <c r="AN65" i="17049"/>
  <c r="AO13" i="17049"/>
  <c r="AN106" i="17049"/>
  <c r="AN27" i="17049"/>
  <c r="AN13" i="17050"/>
  <c r="AM14" i="17050"/>
  <c r="AM28" i="17050" s="1"/>
  <c r="AM39" i="17050" s="1"/>
  <c r="AM67" i="17050" s="1"/>
  <c r="AM80" i="17050" s="1"/>
  <c r="AM91" i="17050" s="1"/>
  <c r="AL85" i="17053"/>
  <c r="AL113" i="17053"/>
  <c r="AL125" i="17053" s="1"/>
  <c r="AL136" i="17053" s="1"/>
  <c r="AJ43" i="17053"/>
  <c r="AJ95" i="17053" s="1"/>
  <c r="AM226" i="17051"/>
  <c r="AJ43" i="17052" s="1"/>
  <c r="AJ95" i="17052" s="1"/>
  <c r="AN221" i="17051"/>
  <c r="AO235" i="17057"/>
  <c r="AO166" i="17057"/>
  <c r="AO154" i="17057"/>
  <c r="AO178" i="17057"/>
  <c r="AO204" i="17057"/>
  <c r="AO195" i="17057"/>
  <c r="AO220" i="17057"/>
  <c r="AH92" i="17056"/>
  <c r="AH100" i="17056" s="1"/>
  <c r="AH48" i="17056"/>
  <c r="AS89" i="17048"/>
  <c r="AG92" i="17058"/>
  <c r="AG100" i="17058" s="1"/>
  <c r="AG48" i="17058"/>
  <c r="AK117" i="17030"/>
  <c r="AK121" i="17030"/>
  <c r="AK132" i="17030" s="1"/>
  <c r="AL109" i="17030"/>
  <c r="AO194" i="17054"/>
  <c r="AO180" i="17054"/>
  <c r="AO182" i="17054" s="1"/>
  <c r="AO205" i="17054" s="1"/>
  <c r="AG92" i="17059"/>
  <c r="AG100" i="17059" s="1"/>
  <c r="AG48" i="17059"/>
  <c r="AQ78" i="17054"/>
  <c r="AQ73" i="17054"/>
  <c r="AQ102" i="17054"/>
  <c r="AQ63" i="17054"/>
  <c r="AQ68" i="17054"/>
  <c r="AQ83" i="17054"/>
  <c r="AQ155" i="17054"/>
  <c r="AQ167" i="17054"/>
  <c r="AN90" i="17057"/>
  <c r="AL29" i="17059"/>
  <c r="AK29" i="17059"/>
  <c r="AM93" i="17030"/>
  <c r="AN41" i="17030"/>
  <c r="AK87" i="17058"/>
  <c r="AJ93" i="17059"/>
  <c r="AK41" i="17059"/>
  <c r="AN83" i="17028"/>
  <c r="AN111" i="17028"/>
  <c r="AL93" i="17053"/>
  <c r="AM41" i="17053"/>
  <c r="G185" i="17049"/>
  <c r="AP180" i="17051"/>
  <c r="AP182" i="17051" s="1"/>
  <c r="AP205" i="17051" s="1"/>
  <c r="AP194" i="17051"/>
  <c r="AP83" i="17057"/>
  <c r="AP102" i="17057"/>
  <c r="AP155" i="17057"/>
  <c r="AP68" i="17057"/>
  <c r="AP167" i="17057"/>
  <c r="AP73" i="17057"/>
  <c r="AP63" i="17057"/>
  <c r="AP78" i="17057"/>
  <c r="AP107" i="17057"/>
  <c r="AP222" i="17057"/>
  <c r="AP97" i="17057"/>
  <c r="AP108" i="17057"/>
  <c r="AP224" i="17057"/>
  <c r="AP225" i="17057"/>
  <c r="AP223" i="17057"/>
  <c r="AP106" i="17057"/>
  <c r="AQ81" i="17051"/>
  <c r="AI117" i="17055"/>
  <c r="AI123" i="17055"/>
  <c r="AI134" i="17055" s="1"/>
  <c r="AI140" i="17055" s="1"/>
  <c r="AJ111" i="17055"/>
  <c r="E186" i="17028"/>
  <c r="C186" i="17028"/>
  <c r="AL120" i="17053"/>
  <c r="AL108" i="17053"/>
  <c r="AQ235" i="17051"/>
  <c r="AQ204" i="17051"/>
  <c r="AQ195" i="17051"/>
  <c r="AQ220" i="17051"/>
  <c r="AQ178" i="17051"/>
  <c r="AQ154" i="17051"/>
  <c r="AQ166" i="17051"/>
  <c r="AS36" i="17051"/>
  <c r="AS34" i="17051"/>
  <c r="AS35" i="17051" s="1"/>
  <c r="AS59" i="17051"/>
  <c r="AS39" i="17051"/>
  <c r="AS60" i="17051" s="1"/>
  <c r="AS95" i="17051"/>
  <c r="AS96" i="17051" s="1"/>
  <c r="AH92" i="17055"/>
  <c r="AH100" i="17055" s="1"/>
  <c r="AH48" i="17055"/>
  <c r="A188" i="17052"/>
  <c r="AL131" i="17052"/>
  <c r="M188" i="17052" s="1"/>
  <c r="AO90" i="17054"/>
  <c r="G184" i="17058"/>
  <c r="AQ82" i="17051"/>
  <c r="AQ84" i="17051" s="1"/>
  <c r="AN35" i="17052" s="1"/>
  <c r="AQ52" i="17051"/>
  <c r="C185" i="17058"/>
  <c r="E185" i="17058"/>
  <c r="AN27" i="17028"/>
  <c r="AO13" i="17028"/>
  <c r="AN65" i="17028"/>
  <c r="AN38" i="17028"/>
  <c r="AN106" i="17028"/>
  <c r="AN14" i="17028"/>
  <c r="AN28" i="17028" s="1"/>
  <c r="AN39" i="17028" s="1"/>
  <c r="AN67" i="17028" s="1"/>
  <c r="AN80" i="17028" s="1"/>
  <c r="AN91" i="17028" s="1"/>
  <c r="AK117" i="17049"/>
  <c r="AK123" i="17049"/>
  <c r="AK134" i="17049" s="1"/>
  <c r="AL111" i="17049"/>
  <c r="AJ117" i="17059"/>
  <c r="AJ121" i="17059"/>
  <c r="AJ132" i="17059" s="1"/>
  <c r="AJ140" i="17059" s="1"/>
  <c r="AL40" i="17030"/>
  <c r="AP104" i="2"/>
  <c r="AK85" i="17055"/>
  <c r="AK89" i="17055" s="1"/>
  <c r="AK113" i="17055"/>
  <c r="AK125" i="17055" s="1"/>
  <c r="AK136" i="17055" s="1"/>
  <c r="AR66" i="17051"/>
  <c r="AP90" i="17051"/>
  <c r="AH125" i="17058"/>
  <c r="AH136" i="17058" s="1"/>
  <c r="AH140" i="17058" s="1"/>
  <c r="AH117" i="17058"/>
  <c r="AI113" i="17058"/>
  <c r="AS61" i="17048"/>
  <c r="AS38" i="17054"/>
  <c r="AR39" i="17054"/>
  <c r="AR60" i="17054" s="1"/>
  <c r="AR36" i="17054"/>
  <c r="AR59" i="17054"/>
  <c r="AR34" i="17054"/>
  <c r="AR35" i="17054" s="1"/>
  <c r="AR95" i="17054"/>
  <c r="AR96" i="17054" s="1"/>
  <c r="AM43" i="17050"/>
  <c r="AM95" i="17050" s="1"/>
  <c r="AP226" i="17048"/>
  <c r="AM43" i="17049" s="1"/>
  <c r="AM95" i="17049" s="1"/>
  <c r="AQ221" i="17048"/>
  <c r="AM85" i="17052"/>
  <c r="AS126" i="17048"/>
  <c r="AS123" i="17048"/>
  <c r="H88" i="17062"/>
  <c r="N190" i="17028"/>
  <c r="E185" i="17050"/>
  <c r="C185" i="17050"/>
  <c r="F187" i="17052"/>
  <c r="D187" i="17052"/>
  <c r="B187" i="17052"/>
  <c r="AL87" i="17055"/>
  <c r="AM206" i="17054"/>
  <c r="AM207" i="17054" s="1"/>
  <c r="AJ42" i="17056" s="1"/>
  <c r="AJ94" i="17056" s="1"/>
  <c r="AM198" i="17054"/>
  <c r="AJ42" i="17055" s="1"/>
  <c r="AJ94" i="17055" s="1"/>
  <c r="AO203" i="17051"/>
  <c r="AO219" i="17051" s="1"/>
  <c r="AO234" i="17051" s="1"/>
  <c r="AO197" i="17051"/>
  <c r="AO108" i="17030"/>
  <c r="AO120" i="17030"/>
  <c r="AP64" i="17054"/>
  <c r="AL33" i="17059"/>
  <c r="AN87" i="17054"/>
  <c r="AO61" i="17054"/>
  <c r="AL120" i="17050"/>
  <c r="AL108" i="17050"/>
  <c r="AQ124" i="17051"/>
  <c r="AQ123" i="17051"/>
  <c r="AQ122" i="17051"/>
  <c r="AQ125" i="17051"/>
  <c r="AQ126" i="17051"/>
  <c r="AO179" i="17057"/>
  <c r="AO168" i="17057"/>
  <c r="AO170" i="17057" s="1"/>
  <c r="AO196" i="17057" s="1"/>
  <c r="AL109" i="17054"/>
  <c r="AI40" i="17056"/>
  <c r="AM104" i="17054"/>
  <c r="AN127" i="17057"/>
  <c r="AN27" i="17052"/>
  <c r="AO13" i="17052"/>
  <c r="AN65" i="17052"/>
  <c r="AN14" i="17052"/>
  <c r="AN28" i="17052" s="1"/>
  <c r="AN39" i="17052" s="1"/>
  <c r="AN67" i="17052" s="1"/>
  <c r="AN80" i="17052" s="1"/>
  <c r="AN91" i="17052" s="1"/>
  <c r="AN106" i="17052"/>
  <c r="AN38" i="17052"/>
  <c r="E186" i="17052"/>
  <c r="C186" i="17052"/>
  <c r="K184" i="17049"/>
  <c r="L184" i="17049" s="1"/>
  <c r="AQ112" i="17054"/>
  <c r="AQ121" i="17054" s="1"/>
  <c r="AQ103" i="17054"/>
  <c r="AP127" i="17051"/>
  <c r="AJ87" i="17058"/>
  <c r="AJ89" i="17058" s="1"/>
  <c r="AJ115" i="17058"/>
  <c r="AJ127" i="17058" s="1"/>
  <c r="AJ138" i="17058" s="1"/>
  <c r="AP166" i="17054"/>
  <c r="AP195" i="17054"/>
  <c r="AP220" i="17054"/>
  <c r="AP154" i="17054"/>
  <c r="AP178" i="17054"/>
  <c r="AP204" i="17054"/>
  <c r="AP235" i="17054"/>
  <c r="AK120" i="17059"/>
  <c r="AK108" i="17059"/>
  <c r="AN61" i="17057"/>
  <c r="AM87" i="17057"/>
  <c r="C184" i="17059"/>
  <c r="E184" i="17059"/>
  <c r="K183" i="17058"/>
  <c r="M81" i="17062"/>
  <c r="AN197" i="17054"/>
  <c r="AN203" i="17054"/>
  <c r="AN219" i="17054" s="1"/>
  <c r="AN234" i="17054" s="1"/>
  <c r="AR83" i="17051"/>
  <c r="AR102" i="17051"/>
  <c r="AR167" i="17051"/>
  <c r="AR73" i="17051"/>
  <c r="AR63" i="17051"/>
  <c r="AR78" i="17051"/>
  <c r="AR68" i="17051"/>
  <c r="AR155" i="17051"/>
  <c r="AI40" i="17055"/>
  <c r="AM105" i="17054"/>
  <c r="AQ61" i="2"/>
  <c r="AP87" i="2"/>
  <c r="AN33" i="17052"/>
  <c r="AM108" i="17028"/>
  <c r="AM120" i="17028"/>
  <c r="AP89" i="17054"/>
  <c r="AS89" i="2"/>
  <c r="AQ71" i="17054"/>
  <c r="B187" i="17049"/>
  <c r="F187" i="17049"/>
  <c r="D187" i="17049"/>
  <c r="AM85" i="17053"/>
  <c r="AI43" i="17056"/>
  <c r="AI95" i="17056" s="1"/>
  <c r="AL226" i="17054"/>
  <c r="AI43" i="17055" s="1"/>
  <c r="AI95" i="17055" s="1"/>
  <c r="AM221" i="17054"/>
  <c r="AJ40" i="17052"/>
  <c r="AN105" i="17051"/>
  <c r="D186" i="17058"/>
  <c r="B186" i="17058"/>
  <c r="F186" i="17058"/>
  <c r="AM120" i="17052"/>
  <c r="AM108" i="17052"/>
  <c r="AJ123" i="17058"/>
  <c r="AJ134" i="17058" s="1"/>
  <c r="C188" i="17030"/>
  <c r="E188" i="17030"/>
  <c r="AQ97" i="17054"/>
  <c r="AQ224" i="17054"/>
  <c r="AQ108" i="17054"/>
  <c r="AQ107" i="17054"/>
  <c r="AQ222" i="17054"/>
  <c r="AQ223" i="17054"/>
  <c r="AQ225" i="17054"/>
  <c r="AQ106" i="17054"/>
  <c r="AQ50" i="17054"/>
  <c r="AQ44" i="17054"/>
  <c r="AQ67" i="17054" s="1"/>
  <c r="AQ48" i="17054"/>
  <c r="AQ77" i="17054" s="1"/>
  <c r="AQ46" i="17054"/>
  <c r="AQ72" i="17054" s="1"/>
  <c r="AQ74" i="17054" s="1"/>
  <c r="AQ42" i="17054"/>
  <c r="AQ62" i="17054" s="1"/>
  <c r="AL206" i="17057"/>
  <c r="AL207" i="17057" s="1"/>
  <c r="AI42" i="17059" s="1"/>
  <c r="AI94" i="17059" s="1"/>
  <c r="AL198" i="17057"/>
  <c r="AI42" i="17058" s="1"/>
  <c r="AI94" i="17058" s="1"/>
  <c r="AO88" i="17054"/>
  <c r="A187" i="17050"/>
  <c r="AK131" i="17050"/>
  <c r="M187" i="17050" s="1"/>
  <c r="AN85" i="17053"/>
  <c r="AO52" i="17057"/>
  <c r="AO82" i="17057"/>
  <c r="AO84" i="17057" s="1"/>
  <c r="AK40" i="17028"/>
  <c r="AO105" i="2"/>
  <c r="AM93" i="17028"/>
  <c r="AN41" i="17028"/>
  <c r="AQ179" i="17051"/>
  <c r="AQ168" i="17051"/>
  <c r="AQ170" i="17051" s="1"/>
  <c r="AQ196" i="17051" s="1"/>
  <c r="AN194" i="17057"/>
  <c r="AN180" i="17057"/>
  <c r="AN182" i="17057" s="1"/>
  <c r="AN205" i="17057" s="1"/>
  <c r="AP103" i="17057"/>
  <c r="AP112" i="17057"/>
  <c r="AP121" i="17057" s="1"/>
  <c r="AR38" i="17057"/>
  <c r="AQ59" i="17057"/>
  <c r="AQ36" i="17057"/>
  <c r="AQ34" i="17057"/>
  <c r="AQ35" i="17057" s="1"/>
  <c r="AQ39" i="17057"/>
  <c r="AQ60" i="17057" s="1"/>
  <c r="AQ95" i="17057"/>
  <c r="AQ96" i="17057" s="1"/>
  <c r="AP71" i="17057"/>
  <c r="AM37" i="17053"/>
  <c r="AM81" i="17053"/>
  <c r="L182" i="17055"/>
  <c r="K184" i="17052"/>
  <c r="B185" i="17059"/>
  <c r="F185" i="17059"/>
  <c r="D185" i="17059"/>
  <c r="AL43" i="17030"/>
  <c r="AL95" i="17030" s="1"/>
  <c r="AO226" i="2"/>
  <c r="AL43" i="17028" s="1"/>
  <c r="AL95" i="17028" s="1"/>
  <c r="AP221" i="2"/>
  <c r="AN131" i="17030"/>
  <c r="M190" i="17030" s="1"/>
  <c r="A190" i="17030"/>
  <c r="AM14" i="17053"/>
  <c r="AM28" i="17053" s="1"/>
  <c r="AM39" i="17053" s="1"/>
  <c r="AM67" i="17053" s="1"/>
  <c r="AM80" i="17053" s="1"/>
  <c r="AM91" i="17053" s="1"/>
  <c r="AN13" i="17053"/>
  <c r="AP52" i="17054"/>
  <c r="AP82" i="17054"/>
  <c r="AP84" i="17054" s="1"/>
  <c r="AM35" i="17055" s="1"/>
  <c r="AR103" i="17051"/>
  <c r="AR112" i="17051"/>
  <c r="AR121" i="17051" s="1"/>
  <c r="AM40" i="17050"/>
  <c r="AQ104" i="17048"/>
  <c r="AM203" i="17057"/>
  <c r="AM219" i="17057" s="1"/>
  <c r="AM234" i="17057" s="1"/>
  <c r="AM197" i="17057"/>
  <c r="AL83" i="17052"/>
  <c r="AL89" i="17052" s="1"/>
  <c r="AL37" i="17052"/>
  <c r="AL108" i="17058"/>
  <c r="AL120" i="17058"/>
  <c r="AM109" i="17051"/>
  <c r="AJ40" i="17053"/>
  <c r="AN104" i="17051"/>
  <c r="AK115" i="17055"/>
  <c r="AK127" i="17055" s="1"/>
  <c r="AK138" i="17055" s="1"/>
  <c r="AP120" i="17030"/>
  <c r="AP108" i="17030"/>
  <c r="AK111" i="17058"/>
  <c r="AM120" i="17049"/>
  <c r="AM108" i="17049"/>
  <c r="AN109" i="2"/>
  <c r="AL85" i="17055"/>
  <c r="AK113" i="17059"/>
  <c r="AK125" i="17059" s="1"/>
  <c r="AK136" i="17059" s="1"/>
  <c r="AK85" i="17059"/>
  <c r="L83" i="17062" l="1"/>
  <c r="AS123" i="2"/>
  <c r="AS71" i="17048"/>
  <c r="AS124" i="17048"/>
  <c r="AS122" i="17048"/>
  <c r="AS127" i="17048" s="1"/>
  <c r="AQ88" i="17048"/>
  <c r="AK48" i="17030"/>
  <c r="AR127" i="2"/>
  <c r="AK100" i="17030"/>
  <c r="AM93" i="17050"/>
  <c r="AN41" i="17050"/>
  <c r="AR127" i="17048"/>
  <c r="AS112" i="17048"/>
  <c r="AS121" i="17048" s="1"/>
  <c r="AS103" i="17048"/>
  <c r="AS122" i="2"/>
  <c r="G185" i="17056"/>
  <c r="K185" i="17056" s="1"/>
  <c r="L185" i="17056" s="1"/>
  <c r="AO198" i="17048"/>
  <c r="AL42" i="17049" s="1"/>
  <c r="AL94" i="17049" s="1"/>
  <c r="AO206" i="17048"/>
  <c r="AO207" i="17048" s="1"/>
  <c r="AL42" i="17050" s="1"/>
  <c r="AS46" i="17048"/>
  <c r="AS42" i="17048"/>
  <c r="AS48" i="17048"/>
  <c r="AS77" i="17048" s="1"/>
  <c r="AS79" i="17048" s="1"/>
  <c r="AU79" i="17048" s="1"/>
  <c r="AS44" i="17048"/>
  <c r="AS50" i="17048"/>
  <c r="AQ90" i="17048"/>
  <c r="AN35" i="17049"/>
  <c r="AO33" i="17050"/>
  <c r="AK94" i="17050"/>
  <c r="AK100" i="17050" s="1"/>
  <c r="AK48" i="17050"/>
  <c r="AS155" i="17048"/>
  <c r="AS102" i="17048"/>
  <c r="AS167" i="17048"/>
  <c r="AN113" i="17050"/>
  <c r="AN125" i="17050" s="1"/>
  <c r="AN136" i="17050" s="1"/>
  <c r="AN37" i="17050"/>
  <c r="AN85" i="17050"/>
  <c r="AN89" i="17050" s="1"/>
  <c r="AR178" i="17048"/>
  <c r="AR235" i="17048"/>
  <c r="AR204" i="17048"/>
  <c r="AR195" i="17048"/>
  <c r="AR154" i="17048"/>
  <c r="AR166" i="17048"/>
  <c r="AR220" i="17048"/>
  <c r="AL125" i="17049"/>
  <c r="AL136" i="17049" s="1"/>
  <c r="AM113" i="17049"/>
  <c r="AR179" i="17048"/>
  <c r="AR168" i="17048"/>
  <c r="AR170" i="17048" s="1"/>
  <c r="AR196" i="17048" s="1"/>
  <c r="AN109" i="17050"/>
  <c r="AO109" i="17050" s="1"/>
  <c r="AM117" i="17050"/>
  <c r="AM121" i="17050"/>
  <c r="AM132" i="17050" s="1"/>
  <c r="AM140" i="17050" s="1"/>
  <c r="AS76" i="17048"/>
  <c r="AK140" i="17049"/>
  <c r="AO111" i="17028"/>
  <c r="L184" i="17050"/>
  <c r="AS126" i="2"/>
  <c r="AP197" i="17048"/>
  <c r="AP203" i="17048"/>
  <c r="AP219" i="17048" s="1"/>
  <c r="AP234" i="17048" s="1"/>
  <c r="AL127" i="17049"/>
  <c r="AL138" i="17049" s="1"/>
  <c r="AM115" i="17049"/>
  <c r="AM127" i="17049" s="1"/>
  <c r="AM138" i="17049" s="1"/>
  <c r="AL140" i="17050"/>
  <c r="AR52" i="17048"/>
  <c r="AR82" i="17048"/>
  <c r="AR84" i="17048" s="1"/>
  <c r="AO35" i="17049" s="1"/>
  <c r="AQ81" i="17048"/>
  <c r="AP87" i="17048"/>
  <c r="AQ194" i="17048"/>
  <c r="AQ180" i="17048"/>
  <c r="AQ182" i="17048" s="1"/>
  <c r="AQ205" i="17048" s="1"/>
  <c r="AS66" i="17048"/>
  <c r="E186" i="17056"/>
  <c r="C186" i="17056"/>
  <c r="A190" i="17055"/>
  <c r="AN131" i="17055"/>
  <c r="M190" i="17055" s="1"/>
  <c r="G187" i="17055"/>
  <c r="C188" i="17055"/>
  <c r="E188" i="17055"/>
  <c r="D189" i="17055"/>
  <c r="B189" i="17055"/>
  <c r="F189" i="17055"/>
  <c r="AK140" i="17030"/>
  <c r="AS125" i="2"/>
  <c r="AR81" i="2"/>
  <c r="AS103" i="2"/>
  <c r="AS112" i="2"/>
  <c r="AS121" i="2" s="1"/>
  <c r="AK127" i="17028"/>
  <c r="AK138" i="17028" s="1"/>
  <c r="AK140" i="17028" s="1"/>
  <c r="AK117" i="17028"/>
  <c r="AR52" i="2"/>
  <c r="AR82" i="2"/>
  <c r="AR84" i="2" s="1"/>
  <c r="AR90" i="2" s="1"/>
  <c r="AR195" i="2"/>
  <c r="AR166" i="2"/>
  <c r="AR178" i="2"/>
  <c r="AR235" i="2"/>
  <c r="AR220" i="2"/>
  <c r="AR154" i="2"/>
  <c r="AR204" i="2"/>
  <c r="AM120" i="17056"/>
  <c r="AM108" i="17056"/>
  <c r="AL115" i="17028"/>
  <c r="AL37" i="17028"/>
  <c r="AL87" i="17028"/>
  <c r="AL89" i="17028" s="1"/>
  <c r="A188" i="17056"/>
  <c r="AL131" i="17056"/>
  <c r="M188" i="17056" s="1"/>
  <c r="K186" i="17055"/>
  <c r="AS76" i="2"/>
  <c r="AS102" i="2"/>
  <c r="AS167" i="2"/>
  <c r="AS155" i="2"/>
  <c r="AL125" i="17030"/>
  <c r="AL136" i="17030" s="1"/>
  <c r="AM113" i="17030"/>
  <c r="AP203" i="2"/>
  <c r="AP219" i="2" s="1"/>
  <c r="AP234" i="2" s="1"/>
  <c r="AP197" i="2"/>
  <c r="AP65" i="17055"/>
  <c r="AP38" i="17055"/>
  <c r="AP14" i="17055"/>
  <c r="AP28" i="17055" s="1"/>
  <c r="AP39" i="17055" s="1"/>
  <c r="AP67" i="17055" s="1"/>
  <c r="AP80" i="17055" s="1"/>
  <c r="AP91" i="17055" s="1"/>
  <c r="AP106" i="17055"/>
  <c r="AP27" i="17055"/>
  <c r="AQ84" i="2"/>
  <c r="AQ90" i="2" s="1"/>
  <c r="AQ88" i="2"/>
  <c r="L182" i="17058"/>
  <c r="D187" i="17056"/>
  <c r="F187" i="17056"/>
  <c r="B187" i="17056"/>
  <c r="AM35" i="17028"/>
  <c r="AS124" i="2"/>
  <c r="AS127" i="2" s="1"/>
  <c r="AP90" i="2"/>
  <c r="AS44" i="2"/>
  <c r="AS67" i="2" s="1"/>
  <c r="AS69" i="2" s="1"/>
  <c r="AU69" i="2" s="1"/>
  <c r="C29" i="17062" s="1"/>
  <c r="AS50" i="2"/>
  <c r="AS42" i="2"/>
  <c r="AS48" i="2"/>
  <c r="AS77" i="2" s="1"/>
  <c r="AS79" i="2" s="1"/>
  <c r="AU79" i="2" s="1"/>
  <c r="AS46" i="2"/>
  <c r="AO198" i="2"/>
  <c r="AL42" i="17028" s="1"/>
  <c r="AL94" i="17028" s="1"/>
  <c r="AO206" i="2"/>
  <c r="AO207" i="2" s="1"/>
  <c r="AL42" i="17030" s="1"/>
  <c r="AL94" i="17030" s="1"/>
  <c r="AN14" i="17056"/>
  <c r="AN28" i="17056" s="1"/>
  <c r="AN39" i="17056" s="1"/>
  <c r="AN67" i="17056" s="1"/>
  <c r="AN80" i="17056" s="1"/>
  <c r="AN91" i="17056" s="1"/>
  <c r="AO13" i="17056"/>
  <c r="AO120" i="17055"/>
  <c r="AO108" i="17055"/>
  <c r="AS71" i="2"/>
  <c r="AQ180" i="2"/>
  <c r="AQ182" i="2" s="1"/>
  <c r="AQ205" i="2" s="1"/>
  <c r="AQ194" i="2"/>
  <c r="AR168" i="2"/>
  <c r="AR170" i="2" s="1"/>
  <c r="AR196" i="2" s="1"/>
  <c r="AR179" i="2"/>
  <c r="AS66" i="2"/>
  <c r="AN93" i="17049"/>
  <c r="AO41" i="17049"/>
  <c r="I84" i="17062"/>
  <c r="AK92" i="17049"/>
  <c r="AK100" i="17049" s="1"/>
  <c r="AK48" i="17049"/>
  <c r="AL40" i="17049"/>
  <c r="AP105" i="17048"/>
  <c r="AO109" i="17048"/>
  <c r="AK89" i="17058"/>
  <c r="K83" i="17062"/>
  <c r="AM115" i="17052"/>
  <c r="AM127" i="17052" s="1"/>
  <c r="AM138" i="17052" s="1"/>
  <c r="AS71" i="17051"/>
  <c r="AM113" i="17056"/>
  <c r="AM125" i="17056" s="1"/>
  <c r="AM136" i="17056" s="1"/>
  <c r="AM113" i="17052"/>
  <c r="AM125" i="17052" s="1"/>
  <c r="AM136" i="17052" s="1"/>
  <c r="L184" i="17053"/>
  <c r="AL113" i="17055"/>
  <c r="AL125" i="17055" s="1"/>
  <c r="AL136" i="17055" s="1"/>
  <c r="AR66" i="17054"/>
  <c r="G184" i="17059"/>
  <c r="K184" i="17059" s="1"/>
  <c r="L184" i="17059" s="1"/>
  <c r="AL115" i="17055"/>
  <c r="AL127" i="17055" s="1"/>
  <c r="AL138" i="17055" s="1"/>
  <c r="L184" i="17052"/>
  <c r="M82" i="17062"/>
  <c r="J83" i="17062"/>
  <c r="AQ66" i="17057"/>
  <c r="AP81" i="17057"/>
  <c r="AL93" i="17055"/>
  <c r="AM41" i="17055"/>
  <c r="AR74" i="17051"/>
  <c r="AO33" i="17052" s="1"/>
  <c r="AQ69" i="17054"/>
  <c r="AN31" i="17055" s="1"/>
  <c r="AR76" i="17054"/>
  <c r="AM113" i="17053"/>
  <c r="AM125" i="17053" s="1"/>
  <c r="AM136" i="17053" s="1"/>
  <c r="G186" i="17028"/>
  <c r="I85" i="17062" s="1"/>
  <c r="AL89" i="17053"/>
  <c r="L183" i="17058"/>
  <c r="AQ127" i="17051"/>
  <c r="AL93" i="17056"/>
  <c r="AM41" i="17056"/>
  <c r="AL93" i="17052"/>
  <c r="AM41" i="17052"/>
  <c r="AQ71" i="17057"/>
  <c r="AP89" i="17057"/>
  <c r="AO127" i="17057"/>
  <c r="AP127" i="17054"/>
  <c r="AM87" i="17055"/>
  <c r="AO33" i="17053"/>
  <c r="AM33" i="17059"/>
  <c r="AM85" i="17058"/>
  <c r="A189" i="17049"/>
  <c r="AM131" i="17049"/>
  <c r="M189" i="17049" s="1"/>
  <c r="AK40" i="17053"/>
  <c r="AN109" i="17051"/>
  <c r="AO104" i="17051"/>
  <c r="AM206" i="17057"/>
  <c r="AM207" i="17057" s="1"/>
  <c r="AJ42" i="17059" s="1"/>
  <c r="AJ94" i="17059" s="1"/>
  <c r="AM198" i="17057"/>
  <c r="AJ42" i="17058" s="1"/>
  <c r="AJ94" i="17058" s="1"/>
  <c r="AM92" i="17050"/>
  <c r="AO13" i="17053"/>
  <c r="AN14" i="17053"/>
  <c r="AN28" i="17053" s="1"/>
  <c r="AN39" i="17053" s="1"/>
  <c r="AN67" i="17053" s="1"/>
  <c r="AN80" i="17053" s="1"/>
  <c r="AN91" i="17053" s="1"/>
  <c r="AM43" i="17030"/>
  <c r="AM95" i="17030" s="1"/>
  <c r="AP226" i="2"/>
  <c r="AM43" i="17028" s="1"/>
  <c r="AM95" i="17028" s="1"/>
  <c r="AQ221" i="2"/>
  <c r="L183" i="17055"/>
  <c r="C186" i="17058"/>
  <c r="E186" i="17058"/>
  <c r="AM109" i="17054"/>
  <c r="AJ40" i="17056"/>
  <c r="AN104" i="17054"/>
  <c r="AL85" i="17059"/>
  <c r="AL113" i="17059"/>
  <c r="AL125" i="17059" s="1"/>
  <c r="AL136" i="17059" s="1"/>
  <c r="E187" i="17052"/>
  <c r="C187" i="17052"/>
  <c r="N191" i="17028"/>
  <c r="H89" i="17062"/>
  <c r="AS44" i="17051"/>
  <c r="AS46" i="17051"/>
  <c r="AS48" i="17051"/>
  <c r="AS42" i="17051"/>
  <c r="AS50" i="17051"/>
  <c r="AP197" i="17051"/>
  <c r="AP203" i="17051"/>
  <c r="AP219" i="17051" s="1"/>
  <c r="AP234" i="17051" s="1"/>
  <c r="AK93" i="17059"/>
  <c r="AL41" i="17059"/>
  <c r="AO197" i="17054"/>
  <c r="AO203" i="17054"/>
  <c r="AO219" i="17054" s="1"/>
  <c r="AO234" i="17054" s="1"/>
  <c r="AH92" i="17058"/>
  <c r="AH100" i="17058" s="1"/>
  <c r="AH48" i="17058"/>
  <c r="AP180" i="17054"/>
  <c r="AP182" i="17054" s="1"/>
  <c r="AP205" i="17054" s="1"/>
  <c r="AP194" i="17054"/>
  <c r="AO37" i="17050"/>
  <c r="AO81" i="17050"/>
  <c r="AR52" i="17051"/>
  <c r="AR82" i="17051"/>
  <c r="AR84" i="17051" s="1"/>
  <c r="AO35" i="17052" s="1"/>
  <c r="AN13" i="17059"/>
  <c r="AM14" i="17059"/>
  <c r="AM28" i="17059" s="1"/>
  <c r="AM39" i="17059" s="1"/>
  <c r="AM67" i="17059" s="1"/>
  <c r="AM80" i="17059" s="1"/>
  <c r="AM91" i="17059" s="1"/>
  <c r="AO81" i="17053"/>
  <c r="AN83" i="17052"/>
  <c r="AN37" i="17052"/>
  <c r="AS76" i="17051"/>
  <c r="AK123" i="17058"/>
  <c r="AK134" i="17058" s="1"/>
  <c r="AJ48" i="17053"/>
  <c r="AJ92" i="17053"/>
  <c r="AJ100" i="17053" s="1"/>
  <c r="AQ224" i="17057"/>
  <c r="AQ108" i="17057"/>
  <c r="AQ97" i="17057"/>
  <c r="AQ107" i="17057"/>
  <c r="AQ222" i="17057"/>
  <c r="AQ225" i="17057"/>
  <c r="AQ223" i="17057"/>
  <c r="AQ106" i="17057"/>
  <c r="AQ194" i="17051"/>
  <c r="AQ180" i="17051"/>
  <c r="AQ182" i="17051" s="1"/>
  <c r="AQ205" i="17051" s="1"/>
  <c r="D187" i="17050"/>
  <c r="F187" i="17050"/>
  <c r="B187" i="17050"/>
  <c r="AN85" i="17052"/>
  <c r="AO38" i="17052"/>
  <c r="AO27" i="17052"/>
  <c r="AO106" i="17052"/>
  <c r="AO65" i="17052"/>
  <c r="AO14" i="17052"/>
  <c r="AO28" i="17052" s="1"/>
  <c r="AO39" i="17052" s="1"/>
  <c r="AO67" i="17052" s="1"/>
  <c r="AO80" i="17052" s="1"/>
  <c r="AO91" i="17052" s="1"/>
  <c r="AP13" i="17052"/>
  <c r="AP90" i="17054"/>
  <c r="AM29" i="17056"/>
  <c r="AO206" i="17051"/>
  <c r="AO207" i="17051" s="1"/>
  <c r="AL42" i="17053" s="1"/>
  <c r="AL94" i="17053" s="1"/>
  <c r="AO198" i="17051"/>
  <c r="AL42" i="17052" s="1"/>
  <c r="AL94" i="17052" s="1"/>
  <c r="AR106" i="17054"/>
  <c r="AR225" i="17054"/>
  <c r="AR224" i="17054"/>
  <c r="AR223" i="17054"/>
  <c r="AR97" i="17054"/>
  <c r="AR108" i="17054"/>
  <c r="AR222" i="17054"/>
  <c r="AR107" i="17054"/>
  <c r="AS66" i="17051"/>
  <c r="AN120" i="17028"/>
  <c r="AN108" i="17028"/>
  <c r="K185" i="17049"/>
  <c r="L185" i="17049" s="1"/>
  <c r="AL81" i="17059"/>
  <c r="AL37" i="17059"/>
  <c r="AQ79" i="17054"/>
  <c r="F188" i="17028"/>
  <c r="B188" i="17028"/>
  <c r="D188" i="17028"/>
  <c r="G87" i="17062"/>
  <c r="G185" i="17053"/>
  <c r="AL120" i="17059"/>
  <c r="AL108" i="17059"/>
  <c r="AI43" i="17059"/>
  <c r="AI95" i="17059" s="1"/>
  <c r="AL226" i="17057"/>
  <c r="AI43" i="17058" s="1"/>
  <c r="AI95" i="17058" s="1"/>
  <c r="AM221" i="17057"/>
  <c r="AM85" i="17055"/>
  <c r="AO31" i="17052"/>
  <c r="AP131" i="17030"/>
  <c r="M192" i="17030" s="1"/>
  <c r="A192" i="17030"/>
  <c r="AN40" i="17050"/>
  <c r="AR104" i="17048"/>
  <c r="AR166" i="17051"/>
  <c r="AR235" i="17051"/>
  <c r="AR154" i="17051"/>
  <c r="AR195" i="17051"/>
  <c r="AR220" i="17051"/>
  <c r="AR178" i="17051"/>
  <c r="AR204" i="17051"/>
  <c r="AM121" i="17053"/>
  <c r="AM132" i="17053" s="1"/>
  <c r="AQ83" i="17057"/>
  <c r="AQ78" i="17057"/>
  <c r="AQ155" i="17057"/>
  <c r="AQ73" i="17057"/>
  <c r="AQ167" i="17057"/>
  <c r="AQ102" i="17057"/>
  <c r="AQ68" i="17057"/>
  <c r="AQ63" i="17057"/>
  <c r="AK92" i="17028"/>
  <c r="AK100" i="17028" s="1"/>
  <c r="AK48" i="17028"/>
  <c r="AQ82" i="17054"/>
  <c r="AQ84" i="17054" s="1"/>
  <c r="AN35" i="17055" s="1"/>
  <c r="AQ52" i="17054"/>
  <c r="AM131" i="17052"/>
  <c r="M189" i="17052" s="1"/>
  <c r="A189" i="17052"/>
  <c r="AK40" i="17052"/>
  <c r="AO105" i="17051"/>
  <c r="AR71" i="17054"/>
  <c r="AQ88" i="17051"/>
  <c r="AJ40" i="17055"/>
  <c r="AN105" i="17054"/>
  <c r="AR168" i="17051"/>
  <c r="AR170" i="17051" s="1"/>
  <c r="AR196" i="17051" s="1"/>
  <c r="AR179" i="17051"/>
  <c r="AN206" i="17054"/>
  <c r="AN207" i="17054" s="1"/>
  <c r="AK42" i="17056" s="1"/>
  <c r="AK94" i="17056" s="1"/>
  <c r="AN198" i="17054"/>
  <c r="AK42" i="17055" s="1"/>
  <c r="AK94" i="17055" s="1"/>
  <c r="AK131" i="17059"/>
  <c r="M187" i="17059" s="1"/>
  <c r="A187" i="17059"/>
  <c r="G185" i="17050"/>
  <c r="K185" i="17050" s="1"/>
  <c r="AR103" i="17054"/>
  <c r="AR112" i="17054"/>
  <c r="AR121" i="17054" s="1"/>
  <c r="AL92" i="17030"/>
  <c r="AL117" i="17049"/>
  <c r="AL123" i="17049"/>
  <c r="AL134" i="17049" s="1"/>
  <c r="AM111" i="17049"/>
  <c r="G185" i="17058"/>
  <c r="K184" i="17058"/>
  <c r="AS112" i="17051"/>
  <c r="AS121" i="17051" s="1"/>
  <c r="AS103" i="17051"/>
  <c r="AJ117" i="17055"/>
  <c r="AJ123" i="17055"/>
  <c r="AJ134" i="17055" s="1"/>
  <c r="AJ140" i="17055" s="1"/>
  <c r="AK111" i="17055"/>
  <c r="AK115" i="17058"/>
  <c r="AK127" i="17058" s="1"/>
  <c r="AK138" i="17058" s="1"/>
  <c r="AN93" i="17030"/>
  <c r="AO41" i="17030"/>
  <c r="AQ89" i="17054"/>
  <c r="AQ64" i="17054"/>
  <c r="AN29" i="17056" s="1"/>
  <c r="AK43" i="17053"/>
  <c r="AK95" i="17053" s="1"/>
  <c r="AN226" i="17051"/>
  <c r="AK43" i="17052" s="1"/>
  <c r="AK95" i="17052" s="1"/>
  <c r="AO221" i="17051"/>
  <c r="AN120" i="17049"/>
  <c r="AN108" i="17049"/>
  <c r="AM125" i="17028"/>
  <c r="AM136" i="17028" s="1"/>
  <c r="AN113" i="17028"/>
  <c r="AL117" i="17053"/>
  <c r="AL121" i="17053"/>
  <c r="AL132" i="17053" s="1"/>
  <c r="AL140" i="17053" s="1"/>
  <c r="AH48" i="17059"/>
  <c r="AH92" i="17059"/>
  <c r="AH100" i="17059" s="1"/>
  <c r="AI117" i="17056"/>
  <c r="AI121" i="17056"/>
  <c r="AI132" i="17056" s="1"/>
  <c r="AI140" i="17056" s="1"/>
  <c r="AJ109" i="17056"/>
  <c r="C189" i="17030"/>
  <c r="E189" i="17030"/>
  <c r="C186" i="17053"/>
  <c r="E186" i="17053"/>
  <c r="AK93" i="17058"/>
  <c r="AL41" i="17058"/>
  <c r="B186" i="17059"/>
  <c r="F186" i="17059"/>
  <c r="D186" i="17059"/>
  <c r="AN109" i="17053"/>
  <c r="AO109" i="17053" s="1"/>
  <c r="AN81" i="17053"/>
  <c r="AN89" i="17053" s="1"/>
  <c r="AN37" i="17053"/>
  <c r="AN33" i="17055"/>
  <c r="AQ76" i="17057"/>
  <c r="AM83" i="17055"/>
  <c r="AM37" i="17055"/>
  <c r="AL111" i="17058"/>
  <c r="AQ42" i="17057"/>
  <c r="AQ62" i="17057" s="1"/>
  <c r="AQ64" i="17057" s="1"/>
  <c r="AQ50" i="17057"/>
  <c r="AQ44" i="17057"/>
  <c r="AQ67" i="17057" s="1"/>
  <c r="AQ69" i="17057" s="1"/>
  <c r="AQ48" i="17057"/>
  <c r="AQ77" i="17057" s="1"/>
  <c r="AQ79" i="17057" s="1"/>
  <c r="AQ46" i="17057"/>
  <c r="AQ72" i="17057" s="1"/>
  <c r="AQ74" i="17057" s="1"/>
  <c r="AN33" i="17058" s="1"/>
  <c r="AO123" i="17028"/>
  <c r="AO134" i="17028" s="1"/>
  <c r="AL131" i="17050"/>
  <c r="M188" i="17050" s="1"/>
  <c r="A188" i="17050"/>
  <c r="AR78" i="17054"/>
  <c r="AR73" i="17054"/>
  <c r="AR102" i="17054"/>
  <c r="AR68" i="17054"/>
  <c r="AR63" i="17054"/>
  <c r="AR167" i="17054"/>
  <c r="AR83" i="17054"/>
  <c r="AR155" i="17054"/>
  <c r="F188" i="17052"/>
  <c r="D188" i="17052"/>
  <c r="B188" i="17052"/>
  <c r="AN87" i="17052"/>
  <c r="AK37" i="17059"/>
  <c r="AK81" i="17059"/>
  <c r="AK89" i="17059" s="1"/>
  <c r="AK109" i="17059"/>
  <c r="AN14" i="17050"/>
  <c r="AN28" i="17050" s="1"/>
  <c r="AN39" i="17050" s="1"/>
  <c r="AN67" i="17050" s="1"/>
  <c r="AN80" i="17050" s="1"/>
  <c r="AN91" i="17050" s="1"/>
  <c r="AO13" i="17050"/>
  <c r="B188" i="17049"/>
  <c r="F188" i="17049"/>
  <c r="D188" i="17049"/>
  <c r="AI40" i="17059"/>
  <c r="AL109" i="17057"/>
  <c r="AM104" i="17057"/>
  <c r="AO85" i="17030"/>
  <c r="AO89" i="17030" s="1"/>
  <c r="AO37" i="17030"/>
  <c r="AL85" i="17058"/>
  <c r="AM120" i="17053"/>
  <c r="AM108" i="17053"/>
  <c r="C185" i="17059"/>
  <c r="E185" i="17059"/>
  <c r="AP204" i="17057"/>
  <c r="AP220" i="17057"/>
  <c r="AP166" i="17057"/>
  <c r="AP178" i="17057"/>
  <c r="AP154" i="17057"/>
  <c r="AP235" i="17057"/>
  <c r="AP195" i="17057"/>
  <c r="AL40" i="17028"/>
  <c r="AP105" i="2"/>
  <c r="G188" i="17030"/>
  <c r="K188" i="17030" s="1"/>
  <c r="L188" i="17030" s="1"/>
  <c r="C187" i="17049"/>
  <c r="E187" i="17049"/>
  <c r="AM131" i="17028"/>
  <c r="M189" i="17028" s="1"/>
  <c r="A189" i="17028"/>
  <c r="AR61" i="2"/>
  <c r="AQ87" i="2"/>
  <c r="AI48" i="17056"/>
  <c r="AI92" i="17056"/>
  <c r="AI100" i="17056" s="1"/>
  <c r="AO194" i="17057"/>
  <c r="AO180" i="17057"/>
  <c r="AO182" i="17057" s="1"/>
  <c r="AO205" i="17057" s="1"/>
  <c r="AP61" i="17054"/>
  <c r="AO87" i="17054"/>
  <c r="L185" i="17028"/>
  <c r="AN43" i="17050"/>
  <c r="AN95" i="17050" s="1"/>
  <c r="AQ226" i="17048"/>
  <c r="AN43" i="17049" s="1"/>
  <c r="AN95" i="17049" s="1"/>
  <c r="AR221" i="17048"/>
  <c r="AM40" i="17030"/>
  <c r="AQ104" i="2"/>
  <c r="AP13" i="17028"/>
  <c r="AO38" i="17028"/>
  <c r="AO106" i="17028"/>
  <c r="AO65" i="17028"/>
  <c r="AO27" i="17028"/>
  <c r="AO14" i="17028"/>
  <c r="AO28" i="17028" s="1"/>
  <c r="AO39" i="17028" s="1"/>
  <c r="AO67" i="17028" s="1"/>
  <c r="AO80" i="17028" s="1"/>
  <c r="AO91" i="17028" s="1"/>
  <c r="AS223" i="17051"/>
  <c r="AS222" i="17051"/>
  <c r="AS106" i="17051"/>
  <c r="AS225" i="17051"/>
  <c r="AS97" i="17051"/>
  <c r="AS107" i="17051"/>
  <c r="AS108" i="17051"/>
  <c r="AS224" i="17051"/>
  <c r="AR81" i="17051"/>
  <c r="AP179" i="17057"/>
  <c r="AP168" i="17057"/>
  <c r="AP170" i="17057" s="1"/>
  <c r="AP196" i="17057" s="1"/>
  <c r="AN123" i="17028"/>
  <c r="AN134" i="17028" s="1"/>
  <c r="D187" i="17053"/>
  <c r="F187" i="17053"/>
  <c r="B187" i="17053"/>
  <c r="AN27" i="17058"/>
  <c r="AN65" i="17058"/>
  <c r="AN38" i="17058"/>
  <c r="AO13" i="17058"/>
  <c r="AN106" i="17058"/>
  <c r="AN14" i="17058"/>
  <c r="AN28" i="17058" s="1"/>
  <c r="AN39" i="17058" s="1"/>
  <c r="AN67" i="17058" s="1"/>
  <c r="AN80" i="17058" s="1"/>
  <c r="AN91" i="17058" s="1"/>
  <c r="AR124" i="17051"/>
  <c r="AR123" i="17051"/>
  <c r="AR122" i="17051"/>
  <c r="AR125" i="17051"/>
  <c r="AR126" i="17051"/>
  <c r="C187" i="17028"/>
  <c r="E187" i="17028"/>
  <c r="AQ61" i="17051"/>
  <c r="AP87" i="17051"/>
  <c r="AL131" i="17058"/>
  <c r="M188" i="17058" s="1"/>
  <c r="A188" i="17058"/>
  <c r="B190" i="17030"/>
  <c r="F190" i="17030"/>
  <c r="D190" i="17030"/>
  <c r="AM89" i="17053"/>
  <c r="AQ103" i="17057"/>
  <c r="AQ112" i="17057"/>
  <c r="AQ121" i="17057" s="1"/>
  <c r="AR95" i="17057"/>
  <c r="AR96" i="17057" s="1"/>
  <c r="AR39" i="17057"/>
  <c r="AR60" i="17057" s="1"/>
  <c r="AR36" i="17057"/>
  <c r="AR34" i="17057"/>
  <c r="AR35" i="17057" s="1"/>
  <c r="AS38" i="17057"/>
  <c r="AR59" i="17057"/>
  <c r="AN197" i="17057"/>
  <c r="AN203" i="17057"/>
  <c r="AN219" i="17057" s="1"/>
  <c r="AN234" i="17057" s="1"/>
  <c r="AN93" i="17028"/>
  <c r="AO41" i="17028"/>
  <c r="AQ123" i="17054"/>
  <c r="AQ125" i="17054"/>
  <c r="AQ124" i="17054"/>
  <c r="AQ126" i="17054"/>
  <c r="AQ122" i="17054"/>
  <c r="AJ48" i="17052"/>
  <c r="AJ92" i="17052"/>
  <c r="AJ100" i="17052" s="1"/>
  <c r="AM226" i="17054"/>
  <c r="AJ43" i="17055" s="1"/>
  <c r="AJ95" i="17055" s="1"/>
  <c r="AJ43" i="17056"/>
  <c r="AJ95" i="17056" s="1"/>
  <c r="AN221" i="17054"/>
  <c r="AO90" i="17057"/>
  <c r="AI48" i="17055"/>
  <c r="AI92" i="17055"/>
  <c r="AI100" i="17055" s="1"/>
  <c r="AR89" i="17051"/>
  <c r="AO61" i="17057"/>
  <c r="AN87" i="17057"/>
  <c r="AQ220" i="17054"/>
  <c r="AQ154" i="17054"/>
  <c r="AQ235" i="17054"/>
  <c r="AQ166" i="17054"/>
  <c r="AQ204" i="17054"/>
  <c r="AQ178" i="17054"/>
  <c r="AQ195" i="17054"/>
  <c r="G186" i="17052"/>
  <c r="AN108" i="17052"/>
  <c r="AN120" i="17052"/>
  <c r="AM31" i="17058"/>
  <c r="AO131" i="17030"/>
  <c r="M191" i="17030" s="1"/>
  <c r="A191" i="17030"/>
  <c r="AP88" i="17054"/>
  <c r="AR48" i="17054"/>
  <c r="AR77" i="17054" s="1"/>
  <c r="AR79" i="17054" s="1"/>
  <c r="AR46" i="17054"/>
  <c r="AR72" i="17054" s="1"/>
  <c r="AR74" i="17054" s="1"/>
  <c r="AR42" i="17054"/>
  <c r="AR62" i="17054" s="1"/>
  <c r="AR64" i="17054" s="1"/>
  <c r="AR50" i="17054"/>
  <c r="AR44" i="17054"/>
  <c r="AR67" i="17054" s="1"/>
  <c r="AS59" i="17054"/>
  <c r="AS34" i="17054"/>
  <c r="AS35" i="17054" s="1"/>
  <c r="AS36" i="17054"/>
  <c r="AS39" i="17054"/>
  <c r="AS60" i="17054" s="1"/>
  <c r="AS95" i="17054"/>
  <c r="AS96" i="17054" s="1"/>
  <c r="AI125" i="17058"/>
  <c r="AI136" i="17058" s="1"/>
  <c r="AI140" i="17058" s="1"/>
  <c r="AI117" i="17058"/>
  <c r="AJ113" i="17058"/>
  <c r="AO109" i="2"/>
  <c r="AL35" i="17058"/>
  <c r="AL37" i="17058" s="1"/>
  <c r="AS78" i="17051"/>
  <c r="AS155" i="17051"/>
  <c r="AS73" i="17051"/>
  <c r="AS167" i="17051"/>
  <c r="AS83" i="17051"/>
  <c r="AS63" i="17051"/>
  <c r="AS68" i="17051"/>
  <c r="AS102" i="17051"/>
  <c r="A188" i="17053"/>
  <c r="AL131" i="17053"/>
  <c r="M188" i="17053" s="1"/>
  <c r="AP122" i="17057"/>
  <c r="AP124" i="17057"/>
  <c r="AP125" i="17057"/>
  <c r="AP126" i="17057"/>
  <c r="AP123" i="17057"/>
  <c r="AP64" i="17057"/>
  <c r="AM93" i="17053"/>
  <c r="AN41" i="17053"/>
  <c r="AO88" i="17057"/>
  <c r="AQ168" i="17054"/>
  <c r="AQ170" i="17054" s="1"/>
  <c r="AQ196" i="17054" s="1"/>
  <c r="AQ179" i="17054"/>
  <c r="AL117" i="17030"/>
  <c r="AL121" i="17030"/>
  <c r="AL132" i="17030" s="1"/>
  <c r="AM109" i="17030"/>
  <c r="AM120" i="17050"/>
  <c r="AM108" i="17050"/>
  <c r="AO65" i="17049"/>
  <c r="AO38" i="17049"/>
  <c r="AO14" i="17049"/>
  <c r="AO28" i="17049" s="1"/>
  <c r="AO39" i="17049" s="1"/>
  <c r="AO67" i="17049" s="1"/>
  <c r="AO80" i="17049" s="1"/>
  <c r="AO91" i="17049" s="1"/>
  <c r="AP13" i="17049"/>
  <c r="AO27" i="17049"/>
  <c r="AO106" i="17049"/>
  <c r="AM108" i="17058"/>
  <c r="AM120" i="17058"/>
  <c r="AL89" i="17055"/>
  <c r="F187" i="17058"/>
  <c r="D187" i="17058"/>
  <c r="B187" i="17058"/>
  <c r="C186" i="17050"/>
  <c r="E186" i="17050"/>
  <c r="AI40" i="17058"/>
  <c r="AM105" i="17057"/>
  <c r="AQ81" i="17054"/>
  <c r="AM89" i="17052"/>
  <c r="AR88" i="17051"/>
  <c r="AP52" i="17057"/>
  <c r="AP82" i="17057"/>
  <c r="AP84" i="17057" s="1"/>
  <c r="AM35" i="17058" s="1"/>
  <c r="G186" i="17049"/>
  <c r="AJ117" i="17052"/>
  <c r="AJ123" i="17052"/>
  <c r="AJ134" i="17052" s="1"/>
  <c r="AJ140" i="17052" s="1"/>
  <c r="AK111" i="17052"/>
  <c r="AQ90" i="17051"/>
  <c r="AS81" i="17051" l="1"/>
  <c r="AS81" i="2"/>
  <c r="AR88" i="2"/>
  <c r="AL48" i="17030"/>
  <c r="L185" i="17050"/>
  <c r="AN93" i="17050"/>
  <c r="AO41" i="17050"/>
  <c r="AP33" i="17050"/>
  <c r="AP85" i="17050" s="1"/>
  <c r="AL140" i="17049"/>
  <c r="AN117" i="17050"/>
  <c r="AR81" i="17048"/>
  <c r="AQ87" i="17048"/>
  <c r="AM125" i="17049"/>
  <c r="AM136" i="17049" s="1"/>
  <c r="AN113" i="17049"/>
  <c r="AS179" i="17048"/>
  <c r="AS168" i="17048"/>
  <c r="AS170" i="17048" s="1"/>
  <c r="AS196" i="17048" s="1"/>
  <c r="AQ88" i="17054"/>
  <c r="AN35" i="17028"/>
  <c r="L84" i="17062"/>
  <c r="AQ197" i="17048"/>
  <c r="AQ203" i="17048"/>
  <c r="AQ219" i="17048" s="1"/>
  <c r="AQ234" i="17048" s="1"/>
  <c r="AO85" i="17050"/>
  <c r="AO89" i="17050" s="1"/>
  <c r="AO113" i="17050"/>
  <c r="AO125" i="17050" s="1"/>
  <c r="AO136" i="17050" s="1"/>
  <c r="AS67" i="17048"/>
  <c r="AS69" i="17048" s="1"/>
  <c r="AU44" i="17048"/>
  <c r="AL94" i="17050"/>
  <c r="AL100" i="17050" s="1"/>
  <c r="AL48" i="17050"/>
  <c r="AR90" i="17048"/>
  <c r="AU42" i="17048"/>
  <c r="AS62" i="17048"/>
  <c r="AS154" i="17048"/>
  <c r="AS235" i="17048"/>
  <c r="AS166" i="17048"/>
  <c r="AS195" i="17048"/>
  <c r="AS220" i="17048"/>
  <c r="AS178" i="17048"/>
  <c r="AS204" i="17048"/>
  <c r="AO87" i="17049"/>
  <c r="AO89" i="17049" s="1"/>
  <c r="AO37" i="17049"/>
  <c r="AR88" i="17048"/>
  <c r="AS82" i="17048"/>
  <c r="AS84" i="17048" s="1"/>
  <c r="AU50" i="17048"/>
  <c r="AS52" i="17048"/>
  <c r="AU46" i="17048"/>
  <c r="AS72" i="17048"/>
  <c r="AS74" i="17048" s="1"/>
  <c r="AR81" i="17054"/>
  <c r="AL100" i="17030"/>
  <c r="AP206" i="17048"/>
  <c r="AP207" i="17048" s="1"/>
  <c r="AM42" i="17050" s="1"/>
  <c r="AP198" i="17048"/>
  <c r="AM42" i="17049" s="1"/>
  <c r="AM94" i="17049" s="1"/>
  <c r="AR194" i="17048"/>
  <c r="AR180" i="17048"/>
  <c r="AR182" i="17048" s="1"/>
  <c r="AR205" i="17048" s="1"/>
  <c r="AN87" i="17049"/>
  <c r="AN89" i="17049" s="1"/>
  <c r="AN115" i="17049"/>
  <c r="AN37" i="17049"/>
  <c r="AU48" i="17048"/>
  <c r="AN121" i="17050"/>
  <c r="AN132" i="17050" s="1"/>
  <c r="AN140" i="17050" s="1"/>
  <c r="AM125" i="17030"/>
  <c r="AM136" i="17030" s="1"/>
  <c r="AN113" i="17030"/>
  <c r="AL127" i="17028"/>
  <c r="AL138" i="17028" s="1"/>
  <c r="AL140" i="17028" s="1"/>
  <c r="AL117" i="17028"/>
  <c r="AS235" i="2"/>
  <c r="AS220" i="2"/>
  <c r="AS204" i="2"/>
  <c r="AS178" i="2"/>
  <c r="AS195" i="2"/>
  <c r="AS166" i="2"/>
  <c r="AS154" i="2"/>
  <c r="K187" i="17055"/>
  <c r="AP31" i="17028"/>
  <c r="AP111" i="17028" s="1"/>
  <c r="AR180" i="2"/>
  <c r="AR182" i="2" s="1"/>
  <c r="AR205" i="2" s="1"/>
  <c r="AR194" i="2"/>
  <c r="AN120" i="17056"/>
  <c r="AN108" i="17056"/>
  <c r="AM87" i="17028"/>
  <c r="AM89" i="17028" s="1"/>
  <c r="AM115" i="17028"/>
  <c r="AM37" i="17028"/>
  <c r="AU48" i="2"/>
  <c r="B190" i="17055"/>
  <c r="D190" i="17055"/>
  <c r="F190" i="17055"/>
  <c r="AU42" i="2"/>
  <c r="AS62" i="2"/>
  <c r="C187" i="17056"/>
  <c r="E187" i="17056"/>
  <c r="AP206" i="2"/>
  <c r="AP207" i="2" s="1"/>
  <c r="AM42" i="17030" s="1"/>
  <c r="AM94" i="17030" s="1"/>
  <c r="AP198" i="2"/>
  <c r="AM42" i="17028" s="1"/>
  <c r="AM94" i="17028" s="1"/>
  <c r="AP13" i="17056"/>
  <c r="AP14" i="17056" s="1"/>
  <c r="AP28" i="17056" s="1"/>
  <c r="AP39" i="17056" s="1"/>
  <c r="AP67" i="17056" s="1"/>
  <c r="AP80" i="17056" s="1"/>
  <c r="AP91" i="17056" s="1"/>
  <c r="AO14" i="17056"/>
  <c r="AO28" i="17056" s="1"/>
  <c r="AO39" i="17056" s="1"/>
  <c r="AO67" i="17056" s="1"/>
  <c r="AO80" i="17056" s="1"/>
  <c r="AO91" i="17056" s="1"/>
  <c r="AS72" i="2"/>
  <c r="AS74" i="2" s="1"/>
  <c r="AU46" i="2"/>
  <c r="AN87" i="17028"/>
  <c r="AN89" i="17028" s="1"/>
  <c r="F188" i="17056"/>
  <c r="B188" i="17056"/>
  <c r="D188" i="17056"/>
  <c r="E189" i="17055"/>
  <c r="C189" i="17055"/>
  <c r="AL140" i="17030"/>
  <c r="AP33" i="17030"/>
  <c r="AP85" i="17030" s="1"/>
  <c r="AQ203" i="2"/>
  <c r="AQ219" i="2" s="1"/>
  <c r="AQ234" i="2" s="1"/>
  <c r="AQ197" i="2"/>
  <c r="A191" i="17055"/>
  <c r="AO131" i="17055"/>
  <c r="M191" i="17055" s="1"/>
  <c r="AS82" i="2"/>
  <c r="AS84" i="2" s="1"/>
  <c r="AS52" i="2"/>
  <c r="AU50" i="2"/>
  <c r="AU44" i="2"/>
  <c r="AP108" i="17055"/>
  <c r="AP120" i="17055"/>
  <c r="AS179" i="2"/>
  <c r="AS168" i="2"/>
  <c r="AS170" i="2" s="1"/>
  <c r="AS196" i="2" s="1"/>
  <c r="AM131" i="17056"/>
  <c r="M189" i="17056" s="1"/>
  <c r="A189" i="17056"/>
  <c r="AO35" i="17028"/>
  <c r="G188" i="17055"/>
  <c r="G186" i="17056"/>
  <c r="AO93" i="17049"/>
  <c r="AP41" i="17049"/>
  <c r="AP93" i="17049" s="1"/>
  <c r="AN113" i="17052"/>
  <c r="AN125" i="17052" s="1"/>
  <c r="AN136" i="17052" s="1"/>
  <c r="AM113" i="17055"/>
  <c r="AM125" i="17055" s="1"/>
  <c r="AM136" i="17055" s="1"/>
  <c r="AL92" i="17049"/>
  <c r="AL100" i="17049" s="1"/>
  <c r="AL48" i="17049"/>
  <c r="AQ105" i="17048"/>
  <c r="AM40" i="17049"/>
  <c r="AP109" i="17048"/>
  <c r="K186" i="17028"/>
  <c r="L186" i="17028" s="1"/>
  <c r="M83" i="17062"/>
  <c r="AS71" i="17054"/>
  <c r="AN115" i="17052"/>
  <c r="AN127" i="17052" s="1"/>
  <c r="AN138" i="17052" s="1"/>
  <c r="AR66" i="17057"/>
  <c r="AM140" i="17053"/>
  <c r="AM115" i="17055"/>
  <c r="AM127" i="17055" s="1"/>
  <c r="AM138" i="17055" s="1"/>
  <c r="L185" i="17052"/>
  <c r="AM93" i="17055"/>
  <c r="AN41" i="17055"/>
  <c r="AS66" i="17054"/>
  <c r="AP88" i="17057"/>
  <c r="J84" i="17062"/>
  <c r="AN89" i="17052"/>
  <c r="G187" i="17049"/>
  <c r="K187" i="17049" s="1"/>
  <c r="AM117" i="17053"/>
  <c r="AN113" i="17053"/>
  <c r="AN125" i="17053" s="1"/>
  <c r="AN136" i="17053" s="1"/>
  <c r="AR71" i="17057"/>
  <c r="L184" i="17058"/>
  <c r="G187" i="17028"/>
  <c r="I86" i="17062" s="1"/>
  <c r="G189" i="17030"/>
  <c r="K189" i="17030" s="1"/>
  <c r="L189" i="17030" s="1"/>
  <c r="AR90" i="17051"/>
  <c r="G185" i="17059"/>
  <c r="K185" i="17059" s="1"/>
  <c r="L185" i="17059" s="1"/>
  <c r="G187" i="17052"/>
  <c r="K187" i="17052" s="1"/>
  <c r="AM93" i="17056"/>
  <c r="AN41" i="17056"/>
  <c r="AL89" i="17059"/>
  <c r="AM93" i="17052"/>
  <c r="AN41" i="17052"/>
  <c r="AN33" i="17059"/>
  <c r="AN85" i="17058"/>
  <c r="AN31" i="17058"/>
  <c r="AS103" i="17054"/>
  <c r="AS112" i="17054"/>
  <c r="AS121" i="17054" s="1"/>
  <c r="K186" i="17052"/>
  <c r="AN226" i="17054"/>
  <c r="AK43" i="17055" s="1"/>
  <c r="AK95" i="17055" s="1"/>
  <c r="AK43" i="17056"/>
  <c r="AK95" i="17056" s="1"/>
  <c r="AO221" i="17054"/>
  <c r="AN206" i="17057"/>
  <c r="AN207" i="17057" s="1"/>
  <c r="AK42" i="17059" s="1"/>
  <c r="AK94" i="17059" s="1"/>
  <c r="AN198" i="17057"/>
  <c r="AK42" i="17058" s="1"/>
  <c r="AK94" i="17058" s="1"/>
  <c r="AR97" i="17057"/>
  <c r="AR224" i="17057"/>
  <c r="AR222" i="17057"/>
  <c r="AR107" i="17057"/>
  <c r="AR108" i="17057"/>
  <c r="AR225" i="17057"/>
  <c r="AR106" i="17057"/>
  <c r="AR223" i="17057"/>
  <c r="AQ220" i="17057"/>
  <c r="AQ195" i="17057"/>
  <c r="AQ154" i="17057"/>
  <c r="AQ178" i="17057"/>
  <c r="AQ204" i="17057"/>
  <c r="AQ166" i="17057"/>
  <c r="AQ235" i="17057"/>
  <c r="E190" i="17030"/>
  <c r="C190" i="17030"/>
  <c r="AO65" i="17058"/>
  <c r="AO38" i="17058"/>
  <c r="AO14" i="17058"/>
  <c r="AO28" i="17058" s="1"/>
  <c r="AO39" i="17058" s="1"/>
  <c r="AO67" i="17058" s="1"/>
  <c r="AO80" i="17058" s="1"/>
  <c r="AO91" i="17058" s="1"/>
  <c r="AO27" i="17058"/>
  <c r="AO106" i="17058"/>
  <c r="AP13" i="17058"/>
  <c r="AO120" i="17028"/>
  <c r="AO108" i="17028"/>
  <c r="AM92" i="17030"/>
  <c r="AO203" i="17057"/>
  <c r="AO219" i="17057" s="1"/>
  <c r="AO234" i="17057" s="1"/>
  <c r="AO197" i="17057"/>
  <c r="AM87" i="17058"/>
  <c r="D188" i="17050"/>
  <c r="F188" i="17050"/>
  <c r="B188" i="17050"/>
  <c r="D187" i="17059"/>
  <c r="B187" i="17059"/>
  <c r="F187" i="17059"/>
  <c r="AM226" i="17057"/>
  <c r="AJ43" i="17058" s="1"/>
  <c r="AJ95" i="17058" s="1"/>
  <c r="AJ43" i="17059"/>
  <c r="AJ95" i="17059" s="1"/>
  <c r="AN221" i="17057"/>
  <c r="AO85" i="17052"/>
  <c r="AM108" i="17059"/>
  <c r="AM120" i="17059"/>
  <c r="AO121" i="17050"/>
  <c r="AO132" i="17050" s="1"/>
  <c r="AO206" i="17054"/>
  <c r="AO207" i="17054" s="1"/>
  <c r="AL42" i="17056" s="1"/>
  <c r="AL94" i="17056" s="1"/>
  <c r="AO198" i="17054"/>
  <c r="AL42" i="17055" s="1"/>
  <c r="AL94" i="17055" s="1"/>
  <c r="G186" i="17050"/>
  <c r="K186" i="17050" s="1"/>
  <c r="L186" i="17050" s="1"/>
  <c r="A189" i="17058"/>
  <c r="AM131" i="17058"/>
  <c r="M189" i="17058" s="1"/>
  <c r="AS89" i="17051"/>
  <c r="AS179" i="17051"/>
  <c r="AS168" i="17051"/>
  <c r="AS170" i="17051" s="1"/>
  <c r="AS196" i="17051" s="1"/>
  <c r="AR82" i="17054"/>
  <c r="AR84" i="17054" s="1"/>
  <c r="AO35" i="17055" s="1"/>
  <c r="AR52" i="17054"/>
  <c r="AM37" i="17058"/>
  <c r="AM111" i="17058"/>
  <c r="AM83" i="17058"/>
  <c r="AO93" i="17028"/>
  <c r="AP41" i="17028"/>
  <c r="AP93" i="17028" s="1"/>
  <c r="AR103" i="17057"/>
  <c r="AR112" i="17057"/>
  <c r="AR121" i="17057" s="1"/>
  <c r="AP106" i="17028"/>
  <c r="AP27" i="17028"/>
  <c r="AP65" i="17028"/>
  <c r="AP38" i="17028"/>
  <c r="AP14" i="17028"/>
  <c r="AP28" i="17028" s="1"/>
  <c r="AP39" i="17028" s="1"/>
  <c r="AP67" i="17028" s="1"/>
  <c r="AP80" i="17028" s="1"/>
  <c r="AP91" i="17028" s="1"/>
  <c r="AR226" i="17048"/>
  <c r="AO43" i="17049" s="1"/>
  <c r="AO95" i="17049" s="1"/>
  <c r="AO43" i="17050"/>
  <c r="AO95" i="17050" s="1"/>
  <c r="AS221" i="17048"/>
  <c r="AI48" i="17059"/>
  <c r="AI92" i="17059"/>
  <c r="AI100" i="17059" s="1"/>
  <c r="AK117" i="17059"/>
  <c r="AK121" i="17059"/>
  <c r="AK132" i="17059" s="1"/>
  <c r="AK140" i="17059" s="1"/>
  <c r="C188" i="17052"/>
  <c r="E188" i="17052"/>
  <c r="AJ117" i="17056"/>
  <c r="AJ121" i="17056"/>
  <c r="AJ132" i="17056" s="1"/>
  <c r="AJ140" i="17056" s="1"/>
  <c r="AK109" i="17056"/>
  <c r="AN131" i="17049"/>
  <c r="M190" i="17049" s="1"/>
  <c r="A190" i="17049"/>
  <c r="AQ90" i="17054"/>
  <c r="AO29" i="17056"/>
  <c r="AS166" i="17051"/>
  <c r="AS154" i="17051"/>
  <c r="AS220" i="17051"/>
  <c r="AS195" i="17051"/>
  <c r="AS204" i="17051"/>
  <c r="AS235" i="17051"/>
  <c r="AS178" i="17051"/>
  <c r="K185" i="17058"/>
  <c r="AP83" i="17028"/>
  <c r="AK40" i="17055"/>
  <c r="AO105" i="17054"/>
  <c r="AL40" i="17052"/>
  <c r="AP105" i="17051"/>
  <c r="AO40" i="17050"/>
  <c r="AS104" i="17048"/>
  <c r="B192" i="17030"/>
  <c r="F192" i="17030"/>
  <c r="D192" i="17030"/>
  <c r="K185" i="17053"/>
  <c r="L185" i="17053" s="1"/>
  <c r="K84" i="17062"/>
  <c r="C188" i="17028"/>
  <c r="E188" i="17028"/>
  <c r="C187" i="17050"/>
  <c r="E187" i="17050"/>
  <c r="AO121" i="17053"/>
  <c r="AO132" i="17053" s="1"/>
  <c r="AO13" i="17059"/>
  <c r="AN14" i="17059"/>
  <c r="AN28" i="17059" s="1"/>
  <c r="AN39" i="17059" s="1"/>
  <c r="AN67" i="17059" s="1"/>
  <c r="AN80" i="17059" s="1"/>
  <c r="AN91" i="17059" s="1"/>
  <c r="AO33" i="17055"/>
  <c r="AP206" i="17051"/>
  <c r="AP207" i="17051" s="1"/>
  <c r="AM42" i="17053" s="1"/>
  <c r="AM94" i="17053" s="1"/>
  <c r="AP198" i="17051"/>
  <c r="AM42" i="17052" s="1"/>
  <c r="AM94" i="17052" s="1"/>
  <c r="AS62" i="17051"/>
  <c r="AU42" i="17051"/>
  <c r="AJ48" i="17056"/>
  <c r="AJ92" i="17056"/>
  <c r="AJ100" i="17056" s="1"/>
  <c r="G186" i="17058"/>
  <c r="L184" i="17055"/>
  <c r="AO85" i="17053"/>
  <c r="AO89" i="17053" s="1"/>
  <c r="AS76" i="17054"/>
  <c r="AK117" i="17052"/>
  <c r="AK123" i="17052"/>
  <c r="AK134" i="17052" s="1"/>
  <c r="AK140" i="17052" s="1"/>
  <c r="AL111" i="17052"/>
  <c r="K186" i="17049"/>
  <c r="L186" i="17049" s="1"/>
  <c r="AJ40" i="17058"/>
  <c r="AN105" i="17057"/>
  <c r="AO108" i="17049"/>
  <c r="AO120" i="17049"/>
  <c r="A189" i="17050"/>
  <c r="AM131" i="17050"/>
  <c r="M189" i="17050" s="1"/>
  <c r="AP127" i="17057"/>
  <c r="AL87" i="17058"/>
  <c r="AL89" i="17058" s="1"/>
  <c r="AL115" i="17058"/>
  <c r="AL127" i="17058" s="1"/>
  <c r="AL138" i="17058" s="1"/>
  <c r="AS46" i="17054"/>
  <c r="AS42" i="17054"/>
  <c r="AS44" i="17054"/>
  <c r="AS48" i="17054"/>
  <c r="AS50" i="17054"/>
  <c r="A190" i="17052"/>
  <c r="AN131" i="17052"/>
  <c r="M190" i="17052" s="1"/>
  <c r="AQ127" i="17054"/>
  <c r="AS39" i="17057"/>
  <c r="AS60" i="17057" s="1"/>
  <c r="AS59" i="17057"/>
  <c r="AS95" i="17057"/>
  <c r="AS96" i="17057" s="1"/>
  <c r="AS34" i="17057"/>
  <c r="AS35" i="17057" s="1"/>
  <c r="AS36" i="17057"/>
  <c r="AR61" i="17051"/>
  <c r="AQ87" i="17051"/>
  <c r="AN120" i="17058"/>
  <c r="AN108" i="17058"/>
  <c r="AN40" i="17030"/>
  <c r="AR104" i="2"/>
  <c r="AP87" i="17054"/>
  <c r="AQ61" i="17054"/>
  <c r="B189" i="17028"/>
  <c r="D189" i="17028"/>
  <c r="F189" i="17028"/>
  <c r="G88" i="17062"/>
  <c r="AL92" i="17028"/>
  <c r="AL100" i="17028" s="1"/>
  <c r="AL48" i="17028"/>
  <c r="A189" i="17053"/>
  <c r="AM131" i="17053"/>
  <c r="M189" i="17053" s="1"/>
  <c r="AO14" i="17050"/>
  <c r="AO28" i="17050" s="1"/>
  <c r="AO39" i="17050" s="1"/>
  <c r="AO67" i="17050" s="1"/>
  <c r="AO80" i="17050" s="1"/>
  <c r="AO91" i="17050" s="1"/>
  <c r="AP13" i="17050"/>
  <c r="AP14" i="17050" s="1"/>
  <c r="AP28" i="17050" s="1"/>
  <c r="AP39" i="17050" s="1"/>
  <c r="AP67" i="17050" s="1"/>
  <c r="AP80" i="17050" s="1"/>
  <c r="AP91" i="17050" s="1"/>
  <c r="AR69" i="17054"/>
  <c r="AQ52" i="17057"/>
  <c r="AQ82" i="17057"/>
  <c r="AQ84" i="17057" s="1"/>
  <c r="AM89" i="17055"/>
  <c r="C186" i="17059"/>
  <c r="E186" i="17059"/>
  <c r="G186" i="17053"/>
  <c r="K186" i="17053" s="1"/>
  <c r="AN125" i="17028"/>
  <c r="AN136" i="17028" s="1"/>
  <c r="AO113" i="17028"/>
  <c r="AL43" i="17053"/>
  <c r="AL95" i="17053" s="1"/>
  <c r="AO226" i="17051"/>
  <c r="AL43" i="17052" s="1"/>
  <c r="AL95" i="17052" s="1"/>
  <c r="AP221" i="17051"/>
  <c r="AK117" i="17055"/>
  <c r="AK123" i="17055"/>
  <c r="AK134" i="17055" s="1"/>
  <c r="AK140" i="17055" s="1"/>
  <c r="AL111" i="17055"/>
  <c r="AM117" i="17049"/>
  <c r="AM123" i="17049"/>
  <c r="AM134" i="17049" s="1"/>
  <c r="AM140" i="17049" s="1"/>
  <c r="AN111" i="17049"/>
  <c r="AJ92" i="17055"/>
  <c r="AJ100" i="17055" s="1"/>
  <c r="AJ48" i="17055"/>
  <c r="AK48" i="17052"/>
  <c r="AK92" i="17052"/>
  <c r="AK100" i="17052" s="1"/>
  <c r="AQ89" i="17057"/>
  <c r="AN92" i="17050"/>
  <c r="AL109" i="17059"/>
  <c r="AO87" i="17052"/>
  <c r="AP106" i="17052"/>
  <c r="AP27" i="17052"/>
  <c r="AP14" i="17052"/>
  <c r="AP28" i="17052" s="1"/>
  <c r="AP39" i="17052" s="1"/>
  <c r="AP67" i="17052" s="1"/>
  <c r="AP80" i="17052" s="1"/>
  <c r="AP91" i="17052" s="1"/>
  <c r="AP38" i="17052"/>
  <c r="AP65" i="17052"/>
  <c r="AQ122" i="17057"/>
  <c r="AQ125" i="17057"/>
  <c r="AQ126" i="17057"/>
  <c r="AQ124" i="17057"/>
  <c r="AQ123" i="17057"/>
  <c r="AL93" i="17059"/>
  <c r="AM41" i="17059"/>
  <c r="AS77" i="17051"/>
  <c r="AS79" i="17051" s="1"/>
  <c r="AU48" i="17051"/>
  <c r="H90" i="17062"/>
  <c r="N192" i="17028"/>
  <c r="AN120" i="17053"/>
  <c r="AN108" i="17053"/>
  <c r="AK48" i="17053"/>
  <c r="AK92" i="17053"/>
  <c r="AK100" i="17053" s="1"/>
  <c r="C187" i="17058"/>
  <c r="E187" i="17058"/>
  <c r="AJ125" i="17058"/>
  <c r="AJ136" i="17058" s="1"/>
  <c r="AJ140" i="17058" s="1"/>
  <c r="AJ117" i="17058"/>
  <c r="AK113" i="17058"/>
  <c r="C187" i="17053"/>
  <c r="E187" i="17053"/>
  <c r="AS124" i="17051"/>
  <c r="AS123" i="17051"/>
  <c r="AS122" i="17051"/>
  <c r="AS125" i="17051"/>
  <c r="AS126" i="17051"/>
  <c r="AR87" i="2"/>
  <c r="AS61" i="2"/>
  <c r="AS87" i="2" s="1"/>
  <c r="AN87" i="17055"/>
  <c r="AN85" i="17055"/>
  <c r="AR220" i="17054"/>
  <c r="AR166" i="17054"/>
  <c r="AR235" i="17054"/>
  <c r="AR204" i="17054"/>
  <c r="AR178" i="17054"/>
  <c r="AR195" i="17054"/>
  <c r="AR154" i="17054"/>
  <c r="D189" i="17052"/>
  <c r="F189" i="17052"/>
  <c r="B189" i="17052"/>
  <c r="AQ179" i="17057"/>
  <c r="AQ168" i="17057"/>
  <c r="AQ170" i="17057" s="1"/>
  <c r="AQ196" i="17057" s="1"/>
  <c r="AL131" i="17059"/>
  <c r="M188" i="17059" s="1"/>
  <c r="A188" i="17059"/>
  <c r="AN131" i="17028"/>
  <c r="M190" i="17028" s="1"/>
  <c r="A190" i="17028"/>
  <c r="AR123" i="17054"/>
  <c r="AR126" i="17054"/>
  <c r="AR124" i="17054"/>
  <c r="AR122" i="17054"/>
  <c r="AR125" i="17054"/>
  <c r="AN81" i="17056"/>
  <c r="AS52" i="17051"/>
  <c r="AS82" i="17051"/>
  <c r="AS84" i="17051" s="1"/>
  <c r="AU84" i="17051" s="1"/>
  <c r="AU50" i="17051"/>
  <c r="AS67" i="17051"/>
  <c r="AS69" i="17051" s="1"/>
  <c r="AU44" i="17051"/>
  <c r="AK40" i="17056"/>
  <c r="AN109" i="17054"/>
  <c r="AO104" i="17054"/>
  <c r="AL40" i="17053"/>
  <c r="AO109" i="17051"/>
  <c r="AP104" i="17051"/>
  <c r="AP27" i="17049"/>
  <c r="AP65" i="17049"/>
  <c r="AP106" i="17049"/>
  <c r="AP14" i="17049"/>
  <c r="AP28" i="17049" s="1"/>
  <c r="AP39" i="17049" s="1"/>
  <c r="AP67" i="17049" s="1"/>
  <c r="AP80" i="17049" s="1"/>
  <c r="AP91" i="17049" s="1"/>
  <c r="AP38" i="17049"/>
  <c r="AP90" i="17057"/>
  <c r="AN29" i="17059"/>
  <c r="AM29" i="17059"/>
  <c r="AS223" i="17054"/>
  <c r="AS225" i="17054"/>
  <c r="AS106" i="17054"/>
  <c r="AS108" i="17054"/>
  <c r="AS107" i="17054"/>
  <c r="AS224" i="17054"/>
  <c r="AS222" i="17054"/>
  <c r="AS97" i="17054"/>
  <c r="AO87" i="17057"/>
  <c r="AP61" i="17057"/>
  <c r="AR68" i="17057"/>
  <c r="AR167" i="17057"/>
  <c r="AR102" i="17057"/>
  <c r="AR63" i="17057"/>
  <c r="AR83" i="17057"/>
  <c r="AR78" i="17057"/>
  <c r="AR73" i="17057"/>
  <c r="AR155" i="17057"/>
  <c r="B188" i="17058"/>
  <c r="F188" i="17058"/>
  <c r="D188" i="17058"/>
  <c r="AM40" i="17028"/>
  <c r="AQ105" i="2"/>
  <c r="E188" i="17049"/>
  <c r="C188" i="17049"/>
  <c r="AR89" i="17054"/>
  <c r="AO83" i="17052"/>
  <c r="AO37" i="17052"/>
  <c r="AN83" i="17055"/>
  <c r="AN37" i="17055"/>
  <c r="AI48" i="17058"/>
  <c r="AI92" i="17058"/>
  <c r="AI100" i="17058" s="1"/>
  <c r="AM117" i="17030"/>
  <c r="AM121" i="17030"/>
  <c r="AM132" i="17030" s="1"/>
  <c r="AM140" i="17030" s="1"/>
  <c r="AN109" i="17030"/>
  <c r="AQ180" i="17054"/>
  <c r="AQ182" i="17054" s="1"/>
  <c r="AQ205" i="17054" s="1"/>
  <c r="AQ194" i="17054"/>
  <c r="AN93" i="17053"/>
  <c r="AO41" i="17053"/>
  <c r="F188" i="17053"/>
  <c r="D188" i="17053"/>
  <c r="B188" i="17053"/>
  <c r="AS73" i="17054"/>
  <c r="AS155" i="17054"/>
  <c r="AS63" i="17054"/>
  <c r="AS68" i="17054"/>
  <c r="AS102" i="17054"/>
  <c r="AS78" i="17054"/>
  <c r="AS167" i="17054"/>
  <c r="AS83" i="17054"/>
  <c r="F191" i="17030"/>
  <c r="D191" i="17030"/>
  <c r="B191" i="17030"/>
  <c r="AR44" i="17057"/>
  <c r="AR67" i="17057" s="1"/>
  <c r="AR46" i="17057"/>
  <c r="AR72" i="17057" s="1"/>
  <c r="AR42" i="17057"/>
  <c r="AR62" i="17057" s="1"/>
  <c r="AR64" i="17057" s="1"/>
  <c r="AO29" i="17059" s="1"/>
  <c r="AR50" i="17057"/>
  <c r="AR48" i="17057"/>
  <c r="AR77" i="17057" s="1"/>
  <c r="AR79" i="17057" s="1"/>
  <c r="AR127" i="17051"/>
  <c r="AP194" i="17057"/>
  <c r="AP180" i="17057"/>
  <c r="AP182" i="17057" s="1"/>
  <c r="AP205" i="17057" s="1"/>
  <c r="AP109" i="2"/>
  <c r="AQ81" i="17057"/>
  <c r="AJ40" i="17059"/>
  <c r="AM109" i="17057"/>
  <c r="AN104" i="17057"/>
  <c r="AN120" i="17050"/>
  <c r="AN108" i="17050"/>
  <c r="AR179" i="17054"/>
  <c r="AR168" i="17054"/>
  <c r="AR170" i="17054" s="1"/>
  <c r="AR196" i="17054" s="1"/>
  <c r="AL123" i="17058"/>
  <c r="AL134" i="17058" s="1"/>
  <c r="AR76" i="17057"/>
  <c r="AN121" i="17053"/>
  <c r="AN132" i="17053" s="1"/>
  <c r="AL93" i="17058"/>
  <c r="AM41" i="17058"/>
  <c r="AO93" i="17030"/>
  <c r="AP41" i="17030"/>
  <c r="AP93" i="17030" s="1"/>
  <c r="AR180" i="17051"/>
  <c r="AR182" i="17051" s="1"/>
  <c r="AR205" i="17051" s="1"/>
  <c r="AR194" i="17051"/>
  <c r="AO33" i="17056"/>
  <c r="AN33" i="17056"/>
  <c r="AN37" i="17056" s="1"/>
  <c r="AM37" i="17056"/>
  <c r="AM81" i="17056"/>
  <c r="AM89" i="17056" s="1"/>
  <c r="AO108" i="17052"/>
  <c r="AO120" i="17052"/>
  <c r="AQ197" i="17051"/>
  <c r="AQ203" i="17051"/>
  <c r="AQ219" i="17051" s="1"/>
  <c r="AQ234" i="17051" s="1"/>
  <c r="AO37" i="17053"/>
  <c r="AP197" i="17054"/>
  <c r="AP203" i="17054"/>
  <c r="AP219" i="17054" s="1"/>
  <c r="AP234" i="17054" s="1"/>
  <c r="AS72" i="17051"/>
  <c r="AS74" i="17051" s="1"/>
  <c r="AU46" i="17051"/>
  <c r="AQ226" i="2"/>
  <c r="AN43" i="17028" s="1"/>
  <c r="AN95" i="17028" s="1"/>
  <c r="AN43" i="17030"/>
  <c r="AN95" i="17030" s="1"/>
  <c r="AR221" i="2"/>
  <c r="AO14" i="17053"/>
  <c r="AO28" i="17053" s="1"/>
  <c r="AO39" i="17053" s="1"/>
  <c r="AO67" i="17053" s="1"/>
  <c r="AO80" i="17053" s="1"/>
  <c r="AO91" i="17053" s="1"/>
  <c r="AP13" i="17053"/>
  <c r="AP14" i="17053" s="1"/>
  <c r="AP28" i="17053" s="1"/>
  <c r="AP39" i="17053" s="1"/>
  <c r="AP67" i="17053" s="1"/>
  <c r="AP80" i="17053" s="1"/>
  <c r="AP91" i="17053" s="1"/>
  <c r="D189" i="17049"/>
  <c r="F189" i="17049"/>
  <c r="B189" i="17049"/>
  <c r="AM85" i="17059"/>
  <c r="AM113" i="17059"/>
  <c r="AM125" i="17059" s="1"/>
  <c r="AM136" i="17059" s="1"/>
  <c r="AM100" i="17030" l="1"/>
  <c r="AO113" i="17052"/>
  <c r="AO125" i="17052" s="1"/>
  <c r="AO136" i="17052" s="1"/>
  <c r="AN115" i="17028"/>
  <c r="AN127" i="17028" s="1"/>
  <c r="AN138" i="17028" s="1"/>
  <c r="AN140" i="17028" s="1"/>
  <c r="AN113" i="17055"/>
  <c r="AN125" i="17055" s="1"/>
  <c r="AN136" i="17055" s="1"/>
  <c r="AP41" i="17050"/>
  <c r="AP93" i="17050" s="1"/>
  <c r="AO93" i="17050"/>
  <c r="AO140" i="17050"/>
  <c r="AR197" i="17048"/>
  <c r="AR203" i="17048"/>
  <c r="AR219" i="17048" s="1"/>
  <c r="AR234" i="17048" s="1"/>
  <c r="AU52" i="17048"/>
  <c r="AS88" i="17048"/>
  <c r="AS64" i="17048"/>
  <c r="AN37" i="17028"/>
  <c r="AN127" i="17049"/>
  <c r="AN138" i="17049" s="1"/>
  <c r="AO115" i="17049"/>
  <c r="AO127" i="17049" s="1"/>
  <c r="AO138" i="17049" s="1"/>
  <c r="AP33" i="17049"/>
  <c r="AU74" i="17048"/>
  <c r="E30" i="17062" s="1"/>
  <c r="AU84" i="17048"/>
  <c r="E31" i="17062" s="1"/>
  <c r="AP35" i="17049"/>
  <c r="AS180" i="17048"/>
  <c r="AS182" i="17048" s="1"/>
  <c r="AS205" i="17048" s="1"/>
  <c r="AS194" i="17048"/>
  <c r="AS81" i="17048"/>
  <c r="AS87" i="17048" s="1"/>
  <c r="AR87" i="17048"/>
  <c r="AO117" i="17050"/>
  <c r="AP113" i="17050"/>
  <c r="AP125" i="17050" s="1"/>
  <c r="AP136" i="17050" s="1"/>
  <c r="AM94" i="17050"/>
  <c r="AM100" i="17050" s="1"/>
  <c r="AM48" i="17050"/>
  <c r="AU69" i="17048"/>
  <c r="E29" i="17062" s="1"/>
  <c r="AP31" i="17049"/>
  <c r="AQ198" i="17048"/>
  <c r="AN42" i="17049" s="1"/>
  <c r="AN94" i="17049" s="1"/>
  <c r="AQ206" i="17048"/>
  <c r="AQ207" i="17048" s="1"/>
  <c r="AN42" i="17050" s="1"/>
  <c r="AN125" i="17049"/>
  <c r="AN136" i="17049" s="1"/>
  <c r="AO113" i="17049"/>
  <c r="AO125" i="17049" s="1"/>
  <c r="AO136" i="17049" s="1"/>
  <c r="K186" i="17056"/>
  <c r="L186" i="17056" s="1"/>
  <c r="L85" i="17062"/>
  <c r="AU84" i="2"/>
  <c r="C31" i="17062" s="1"/>
  <c r="AP35" i="17028"/>
  <c r="F191" i="17055"/>
  <c r="B191" i="17055"/>
  <c r="D191" i="17055"/>
  <c r="AN125" i="17030"/>
  <c r="AN136" i="17030" s="1"/>
  <c r="AO113" i="17030"/>
  <c r="AO125" i="17030" s="1"/>
  <c r="AO136" i="17030" s="1"/>
  <c r="AO87" i="17028"/>
  <c r="AO89" i="17028" s="1"/>
  <c r="AO37" i="17028"/>
  <c r="AO115" i="17028"/>
  <c r="AO127" i="17028" s="1"/>
  <c r="AO138" i="17028" s="1"/>
  <c r="AS180" i="2"/>
  <c r="AS182" i="2" s="1"/>
  <c r="AS205" i="2" s="1"/>
  <c r="AS194" i="2"/>
  <c r="AU52" i="2"/>
  <c r="E188" i="17056"/>
  <c r="C188" i="17056"/>
  <c r="AP108" i="17056"/>
  <c r="AP120" i="17056"/>
  <c r="G187" i="17056"/>
  <c r="AM127" i="17028"/>
  <c r="AM138" i="17028" s="1"/>
  <c r="AM140" i="17028" s="1"/>
  <c r="AM117" i="17028"/>
  <c r="AR197" i="2"/>
  <c r="AR203" i="2"/>
  <c r="AR219" i="2" s="1"/>
  <c r="AR234" i="2" s="1"/>
  <c r="F189" i="17056"/>
  <c r="D189" i="17056"/>
  <c r="B189" i="17056"/>
  <c r="AU74" i="2"/>
  <c r="C30" i="17062" s="1"/>
  <c r="AP33" i="17028"/>
  <c r="AP85" i="17028" s="1"/>
  <c r="AM48" i="17030"/>
  <c r="K188" i="17055"/>
  <c r="AO108" i="17056"/>
  <c r="AO120" i="17056"/>
  <c r="AN131" i="17056"/>
  <c r="M190" i="17056" s="1"/>
  <c r="A190" i="17056"/>
  <c r="AP131" i="17055"/>
  <c r="M192" i="17055" s="1"/>
  <c r="A192" i="17055"/>
  <c r="AQ206" i="2"/>
  <c r="AQ207" i="2" s="1"/>
  <c r="AN42" i="17030" s="1"/>
  <c r="AN94" i="17030" s="1"/>
  <c r="AQ198" i="2"/>
  <c r="AN42" i="17028" s="1"/>
  <c r="AN94" i="17028" s="1"/>
  <c r="G189" i="17055"/>
  <c r="AS64" i="2"/>
  <c r="AS88" i="2"/>
  <c r="E190" i="17055"/>
  <c r="C190" i="17055"/>
  <c r="AN117" i="17028"/>
  <c r="AM92" i="17049"/>
  <c r="AM100" i="17049" s="1"/>
  <c r="AM48" i="17049"/>
  <c r="AR105" i="17048"/>
  <c r="AN40" i="17049"/>
  <c r="AQ109" i="17048"/>
  <c r="AN140" i="17053"/>
  <c r="AN117" i="17053"/>
  <c r="AO113" i="17053"/>
  <c r="AO125" i="17053" s="1"/>
  <c r="AO136" i="17053" s="1"/>
  <c r="AO140" i="17053" s="1"/>
  <c r="AN115" i="17055"/>
  <c r="AN127" i="17055" s="1"/>
  <c r="AN138" i="17055" s="1"/>
  <c r="AO115" i="17052"/>
  <c r="AO127" i="17052" s="1"/>
  <c r="AO138" i="17052" s="1"/>
  <c r="AR81" i="17057"/>
  <c r="AS71" i="17057"/>
  <c r="G188" i="17049"/>
  <c r="K188" i="17049" s="1"/>
  <c r="K187" i="17028"/>
  <c r="L187" i="17028" s="1"/>
  <c r="L186" i="17053"/>
  <c r="G188" i="17052"/>
  <c r="K188" i="17052" s="1"/>
  <c r="M84" i="17062"/>
  <c r="L186" i="17052"/>
  <c r="L187" i="17052" s="1"/>
  <c r="AN93" i="17055"/>
  <c r="AO41" i="17055"/>
  <c r="AS76" i="17057"/>
  <c r="AU52" i="17051"/>
  <c r="J85" i="17062"/>
  <c r="G188" i="17028"/>
  <c r="I87" i="17062" s="1"/>
  <c r="L185" i="17058"/>
  <c r="AR74" i="17057"/>
  <c r="AO33" i="17058" s="1"/>
  <c r="G187" i="17058"/>
  <c r="K187" i="17058" s="1"/>
  <c r="AP35" i="17052"/>
  <c r="AP87" i="17052" s="1"/>
  <c r="AM89" i="17058"/>
  <c r="AN93" i="17052"/>
  <c r="AO41" i="17052"/>
  <c r="AS66" i="17057"/>
  <c r="AN93" i="17056"/>
  <c r="AO41" i="17056"/>
  <c r="AO33" i="17059"/>
  <c r="AO37" i="17059" s="1"/>
  <c r="AM93" i="17058"/>
  <c r="AN41" i="17058"/>
  <c r="AO93" i="17053"/>
  <c r="AP41" i="17053"/>
  <c r="AP93" i="17053" s="1"/>
  <c r="AP87" i="17057"/>
  <c r="AQ61" i="17057"/>
  <c r="AM40" i="17053"/>
  <c r="AP109" i="17051"/>
  <c r="AQ104" i="17051"/>
  <c r="AN131" i="17053"/>
  <c r="M190" i="17053" s="1"/>
  <c r="A190" i="17053"/>
  <c r="AO87" i="17055"/>
  <c r="AP108" i="17050"/>
  <c r="AP120" i="17050"/>
  <c r="AS77" i="17054"/>
  <c r="AS79" i="17054" s="1"/>
  <c r="AU48" i="17054"/>
  <c r="AJ48" i="17058"/>
  <c r="AJ92" i="17058"/>
  <c r="AJ100" i="17058" s="1"/>
  <c r="AO14" i="17059"/>
  <c r="AO28" i="17059" s="1"/>
  <c r="AO39" i="17059" s="1"/>
  <c r="AO67" i="17059" s="1"/>
  <c r="AO80" i="17059" s="1"/>
  <c r="AO91" i="17059" s="1"/>
  <c r="AP13" i="17059"/>
  <c r="AP14" i="17059" s="1"/>
  <c r="AP28" i="17059" s="1"/>
  <c r="AP39" i="17059" s="1"/>
  <c r="AP67" i="17059" s="1"/>
  <c r="AP80" i="17059" s="1"/>
  <c r="AP91" i="17059" s="1"/>
  <c r="C192" i="17030"/>
  <c r="E192" i="17030"/>
  <c r="AO81" i="17059"/>
  <c r="AL40" i="17055"/>
  <c r="AP105" i="17054"/>
  <c r="AK117" i="17056"/>
  <c r="AK121" i="17056"/>
  <c r="AK132" i="17056" s="1"/>
  <c r="AK140" i="17056" s="1"/>
  <c r="AL109" i="17056"/>
  <c r="D189" i="17058"/>
  <c r="B189" i="17058"/>
  <c r="F189" i="17058"/>
  <c r="AQ206" i="17051"/>
  <c r="AQ207" i="17051" s="1"/>
  <c r="AN42" i="17053" s="1"/>
  <c r="AN94" i="17053" s="1"/>
  <c r="AQ198" i="17051"/>
  <c r="AN42" i="17052" s="1"/>
  <c r="AN94" i="17052" s="1"/>
  <c r="C191" i="17030"/>
  <c r="E191" i="17030"/>
  <c r="C188" i="17053"/>
  <c r="E188" i="17053"/>
  <c r="AS127" i="17051"/>
  <c r="G187" i="17053"/>
  <c r="AN117" i="17049"/>
  <c r="AN123" i="17049"/>
  <c r="AN134" i="17049" s="1"/>
  <c r="AO111" i="17049"/>
  <c r="AS67" i="17054"/>
  <c r="AS69" i="17054" s="1"/>
  <c r="AU69" i="17054" s="1"/>
  <c r="AU44" i="17054"/>
  <c r="A191" i="17049"/>
  <c r="AO131" i="17049"/>
  <c r="M191" i="17049" s="1"/>
  <c r="G187" i="17050"/>
  <c r="AP40" i="17050"/>
  <c r="AK48" i="17055"/>
  <c r="AK92" i="17055"/>
  <c r="AK100" i="17055" s="1"/>
  <c r="D190" i="17049"/>
  <c r="B190" i="17049"/>
  <c r="F190" i="17049"/>
  <c r="AP108" i="17028"/>
  <c r="AP120" i="17028"/>
  <c r="AR154" i="17057"/>
  <c r="AR195" i="17057"/>
  <c r="AR178" i="17057"/>
  <c r="AR166" i="17057"/>
  <c r="AR235" i="17057"/>
  <c r="AR220" i="17057"/>
  <c r="AR204" i="17057"/>
  <c r="A189" i="17059"/>
  <c r="AM131" i="17059"/>
  <c r="M189" i="17059" s="1"/>
  <c r="AN226" i="17057"/>
  <c r="AK43" i="17058" s="1"/>
  <c r="AK95" i="17058" s="1"/>
  <c r="AK43" i="17059"/>
  <c r="AK95" i="17059" s="1"/>
  <c r="AO221" i="17057"/>
  <c r="AM115" i="17058"/>
  <c r="AM127" i="17058" s="1"/>
  <c r="AM138" i="17058" s="1"/>
  <c r="A191" i="17028"/>
  <c r="AO131" i="17028"/>
  <c r="M191" i="17028" s="1"/>
  <c r="AO108" i="17058"/>
  <c r="AO120" i="17058"/>
  <c r="AN83" i="17058"/>
  <c r="AN111" i="17058"/>
  <c r="E189" i="17049"/>
  <c r="C189" i="17049"/>
  <c r="AO108" i="17053"/>
  <c r="AO120" i="17053"/>
  <c r="A191" i="17052"/>
  <c r="AO131" i="17052"/>
  <c r="M191" i="17052" s="1"/>
  <c r="AN113" i="17056"/>
  <c r="AN125" i="17056" s="1"/>
  <c r="AN136" i="17056" s="1"/>
  <c r="AN85" i="17056"/>
  <c r="AN89" i="17056" s="1"/>
  <c r="AR197" i="17051"/>
  <c r="AR203" i="17051"/>
  <c r="AR219" i="17051" s="1"/>
  <c r="AR234" i="17051" s="1"/>
  <c r="AK40" i="17059"/>
  <c r="AN109" i="17057"/>
  <c r="AO104" i="17057"/>
  <c r="AS168" i="17054"/>
  <c r="AS170" i="17054" s="1"/>
  <c r="AS196" i="17054" s="1"/>
  <c r="AS179" i="17054"/>
  <c r="AQ203" i="17054"/>
  <c r="AQ219" i="17054" s="1"/>
  <c r="AQ234" i="17054" s="1"/>
  <c r="AQ197" i="17054"/>
  <c r="AN89" i="17055"/>
  <c r="AN40" i="17028"/>
  <c r="AR105" i="2"/>
  <c r="AR109" i="2" s="1"/>
  <c r="C188" i="17058"/>
  <c r="E188" i="17058"/>
  <c r="AR69" i="17057"/>
  <c r="AR168" i="17057"/>
  <c r="AR170" i="17057" s="1"/>
  <c r="AR196" i="17057" s="1"/>
  <c r="AR179" i="17057"/>
  <c r="AL48" i="17053"/>
  <c r="AL92" i="17053"/>
  <c r="AL100" i="17053" s="1"/>
  <c r="B188" i="17059"/>
  <c r="F188" i="17059"/>
  <c r="D188" i="17059"/>
  <c r="E189" i="17052"/>
  <c r="C189" i="17052"/>
  <c r="AQ127" i="17057"/>
  <c r="AP120" i="17052"/>
  <c r="AP108" i="17052"/>
  <c r="AO125" i="17028"/>
  <c r="AO136" i="17028" s="1"/>
  <c r="G186" i="17059"/>
  <c r="K186" i="17059" s="1"/>
  <c r="L186" i="17059" s="1"/>
  <c r="C189" i="17028"/>
  <c r="E189" i="17028"/>
  <c r="AQ109" i="2"/>
  <c r="AS97" i="17057"/>
  <c r="AS107" i="17057"/>
  <c r="AS224" i="17057"/>
  <c r="AS223" i="17057"/>
  <c r="AS222" i="17057"/>
  <c r="AS108" i="17057"/>
  <c r="AS106" i="17057"/>
  <c r="AS225" i="17057"/>
  <c r="AS112" i="17057"/>
  <c r="AS121" i="17057" s="1"/>
  <c r="AS103" i="17057"/>
  <c r="AR88" i="17054"/>
  <c r="AS62" i="17054"/>
  <c r="AU42" i="17054"/>
  <c r="AO85" i="17055"/>
  <c r="AM40" i="17052"/>
  <c r="AQ105" i="17051"/>
  <c r="AO81" i="17056"/>
  <c r="AO37" i="17056"/>
  <c r="AS226" i="17048"/>
  <c r="AP43" i="17049" s="1"/>
  <c r="AP95" i="17049" s="1"/>
  <c r="AP43" i="17050"/>
  <c r="AP95" i="17050" s="1"/>
  <c r="AS180" i="17051"/>
  <c r="AS182" i="17051" s="1"/>
  <c r="AS205" i="17051" s="1"/>
  <c r="AS194" i="17051"/>
  <c r="E188" i="17050"/>
  <c r="C188" i="17050"/>
  <c r="L187" i="17049"/>
  <c r="AP27" i="17058"/>
  <c r="AP14" i="17058"/>
  <c r="AP28" i="17058" s="1"/>
  <c r="AP39" i="17058" s="1"/>
  <c r="AP67" i="17058" s="1"/>
  <c r="AP80" i="17058" s="1"/>
  <c r="AP91" i="17058" s="1"/>
  <c r="AP106" i="17058"/>
  <c r="AP38" i="17058"/>
  <c r="AP65" i="17058"/>
  <c r="G190" i="17030"/>
  <c r="K190" i="17030" s="1"/>
  <c r="L190" i="17030" s="1"/>
  <c r="AS166" i="17054"/>
  <c r="AS154" i="17054"/>
  <c r="AS178" i="17054"/>
  <c r="AS195" i="17054"/>
  <c r="AS235" i="17054"/>
  <c r="AS204" i="17054"/>
  <c r="AS220" i="17054"/>
  <c r="AN85" i="17059"/>
  <c r="AN113" i="17059"/>
  <c r="AN125" i="17059" s="1"/>
  <c r="AN136" i="17059" s="1"/>
  <c r="AJ48" i="17059"/>
  <c r="AJ92" i="17059"/>
  <c r="AJ100" i="17059" s="1"/>
  <c r="AS89" i="17054"/>
  <c r="AN117" i="17030"/>
  <c r="AN121" i="17030"/>
  <c r="AN132" i="17030" s="1"/>
  <c r="AO109" i="17030"/>
  <c r="AN37" i="17059"/>
  <c r="AN81" i="17059"/>
  <c r="F190" i="17028"/>
  <c r="G89" i="17062"/>
  <c r="D190" i="17028"/>
  <c r="B190" i="17028"/>
  <c r="AQ194" i="17057"/>
  <c r="AQ180" i="17057"/>
  <c r="AQ182" i="17057" s="1"/>
  <c r="AQ205" i="17057" s="1"/>
  <c r="AL117" i="17055"/>
  <c r="AL123" i="17055"/>
  <c r="AL134" i="17055" s="1"/>
  <c r="AL140" i="17055" s="1"/>
  <c r="AM111" i="17055"/>
  <c r="B189" i="17053"/>
  <c r="F189" i="17053"/>
  <c r="D189" i="17053"/>
  <c r="D190" i="17052"/>
  <c r="B190" i="17052"/>
  <c r="F190" i="17052"/>
  <c r="AO206" i="17057"/>
  <c r="AO207" i="17057" s="1"/>
  <c r="AL42" i="17059" s="1"/>
  <c r="AL94" i="17059" s="1"/>
  <c r="AO198" i="17057"/>
  <c r="AL42" i="17058" s="1"/>
  <c r="AL94" i="17058" s="1"/>
  <c r="AO226" i="17054"/>
  <c r="AL43" i="17055" s="1"/>
  <c r="AL95" i="17055" s="1"/>
  <c r="AL43" i="17056"/>
  <c r="AL95" i="17056" s="1"/>
  <c r="AP221" i="17054"/>
  <c r="AP108" i="17053"/>
  <c r="AP120" i="17053"/>
  <c r="AP206" i="17054"/>
  <c r="AP207" i="17054" s="1"/>
  <c r="AM42" i="17056" s="1"/>
  <c r="AM94" i="17056" s="1"/>
  <c r="AP198" i="17054"/>
  <c r="AM42" i="17055" s="1"/>
  <c r="AM94" i="17055" s="1"/>
  <c r="AR194" i="17054"/>
  <c r="AR180" i="17054"/>
  <c r="AR182" i="17054" s="1"/>
  <c r="AR205" i="17054" s="1"/>
  <c r="AN131" i="17050"/>
  <c r="M190" i="17050" s="1"/>
  <c r="A190" i="17050"/>
  <c r="AP203" i="17057"/>
  <c r="AP219" i="17057" s="1"/>
  <c r="AP234" i="17057" s="1"/>
  <c r="AP197" i="17057"/>
  <c r="AR52" i="17057"/>
  <c r="AR82" i="17057"/>
  <c r="AR84" i="17057" s="1"/>
  <c r="AO35" i="17058" s="1"/>
  <c r="AO89" i="17052"/>
  <c r="AK48" i="17056"/>
  <c r="AK92" i="17056"/>
  <c r="AK100" i="17056" s="1"/>
  <c r="AO120" i="17050"/>
  <c r="AO108" i="17050"/>
  <c r="AO40" i="17030"/>
  <c r="AS104" i="2"/>
  <c r="AS61" i="17051"/>
  <c r="AS87" i="17051" s="1"/>
  <c r="AR87" i="17051"/>
  <c r="AS68" i="17057"/>
  <c r="AS155" i="17057"/>
  <c r="AS63" i="17057"/>
  <c r="AS73" i="17057"/>
  <c r="AS83" i="17057"/>
  <c r="AS102" i="17057"/>
  <c r="AS167" i="17057"/>
  <c r="AS78" i="17057"/>
  <c r="L185" i="17055"/>
  <c r="AQ90" i="17057"/>
  <c r="AM123" i="17058"/>
  <c r="AM134" i="17058" s="1"/>
  <c r="AO43" i="17030"/>
  <c r="AO95" i="17030" s="1"/>
  <c r="AR226" i="2"/>
  <c r="AO43" i="17028" s="1"/>
  <c r="AO95" i="17028" s="1"/>
  <c r="AS221" i="2"/>
  <c r="AU74" i="17051"/>
  <c r="AP33" i="17052"/>
  <c r="AO85" i="17056"/>
  <c r="AQ88" i="17057"/>
  <c r="AN35" i="17058"/>
  <c r="AN37" i="17058" s="1"/>
  <c r="AM48" i="17028"/>
  <c r="AM92" i="17028"/>
  <c r="AM100" i="17028" s="1"/>
  <c r="AR89" i="17057"/>
  <c r="AS122" i="17054"/>
  <c r="AS123" i="17054"/>
  <c r="AS124" i="17054"/>
  <c r="AS125" i="17054"/>
  <c r="AS126" i="17054"/>
  <c r="AM37" i="17059"/>
  <c r="AM109" i="17059"/>
  <c r="AN109" i="17059" s="1"/>
  <c r="AO109" i="17059" s="1"/>
  <c r="AM81" i="17059"/>
  <c r="AM89" i="17059" s="1"/>
  <c r="AP120" i="17049"/>
  <c r="AP108" i="17049"/>
  <c r="AS81" i="17054"/>
  <c r="AL40" i="17056"/>
  <c r="AO109" i="17054"/>
  <c r="AP104" i="17054"/>
  <c r="AU69" i="17051"/>
  <c r="AP31" i="17052"/>
  <c r="AR127" i="17054"/>
  <c r="AK125" i="17058"/>
  <c r="AK136" i="17058" s="1"/>
  <c r="AK140" i="17058" s="1"/>
  <c r="AK117" i="17058"/>
  <c r="AL113" i="17058"/>
  <c r="AU79" i="17051"/>
  <c r="AP33" i="17053"/>
  <c r="AM93" i="17059"/>
  <c r="AN41" i="17059"/>
  <c r="AL117" i="17059"/>
  <c r="AL121" i="17059"/>
  <c r="AL132" i="17059" s="1"/>
  <c r="AL140" i="17059" s="1"/>
  <c r="AP226" i="17051"/>
  <c r="AM43" i="17052" s="1"/>
  <c r="AM95" i="17052" s="1"/>
  <c r="AM43" i="17053"/>
  <c r="AM95" i="17053" s="1"/>
  <c r="AQ221" i="17051"/>
  <c r="AO31" i="17055"/>
  <c r="AR61" i="17054"/>
  <c r="AQ87" i="17054"/>
  <c r="AN92" i="17030"/>
  <c r="A190" i="17058"/>
  <c r="AN131" i="17058"/>
  <c r="M190" i="17058" s="1"/>
  <c r="AS48" i="17057"/>
  <c r="AS44" i="17057"/>
  <c r="AS50" i="17057"/>
  <c r="AS42" i="17057"/>
  <c r="AS46" i="17057"/>
  <c r="AS82" i="17054"/>
  <c r="AS84" i="17054" s="1"/>
  <c r="AU84" i="17054" s="1"/>
  <c r="AS52" i="17054"/>
  <c r="AU50" i="17054"/>
  <c r="AS72" i="17054"/>
  <c r="AS74" i="17054" s="1"/>
  <c r="AU46" i="17054"/>
  <c r="D189" i="17050"/>
  <c r="B189" i="17050"/>
  <c r="F189" i="17050"/>
  <c r="AK40" i="17058"/>
  <c r="AO105" i="17057"/>
  <c r="AL117" i="17052"/>
  <c r="AL123" i="17052"/>
  <c r="AL134" i="17052" s="1"/>
  <c r="AL140" i="17052" s="1"/>
  <c r="AM111" i="17052"/>
  <c r="K186" i="17058"/>
  <c r="AS88" i="17051"/>
  <c r="AS64" i="17051"/>
  <c r="AN120" i="17059"/>
  <c r="AN108" i="17059"/>
  <c r="AO92" i="17050"/>
  <c r="AL48" i="17052"/>
  <c r="AL92" i="17052"/>
  <c r="AL100" i="17052" s="1"/>
  <c r="AP123" i="17028"/>
  <c r="AP134" i="17028" s="1"/>
  <c r="C187" i="17059"/>
  <c r="E187" i="17059"/>
  <c r="AR90" i="17054"/>
  <c r="AR126" i="17057"/>
  <c r="AR124" i="17057"/>
  <c r="AR122" i="17057"/>
  <c r="AR123" i="17057"/>
  <c r="AR125" i="17057"/>
  <c r="K85" i="17062"/>
  <c r="AO113" i="17055" l="1"/>
  <c r="AO125" i="17055" s="1"/>
  <c r="AO136" i="17055" s="1"/>
  <c r="AP113" i="17028"/>
  <c r="AP125" i="17028" s="1"/>
  <c r="AP136" i="17028" s="1"/>
  <c r="AS203" i="17048"/>
  <c r="AS219" i="17048" s="1"/>
  <c r="AS234" i="17048" s="1"/>
  <c r="AS197" i="17048"/>
  <c r="AN48" i="17030"/>
  <c r="AO140" i="17028"/>
  <c r="AN94" i="17050"/>
  <c r="AN100" i="17050" s="1"/>
  <c r="AN48" i="17050"/>
  <c r="AP85" i="17049"/>
  <c r="AP113" i="17049"/>
  <c r="AP125" i="17049" s="1"/>
  <c r="AP136" i="17049" s="1"/>
  <c r="AS90" i="17048"/>
  <c r="AU90" i="17048" s="1"/>
  <c r="AU64" i="17048"/>
  <c r="E28" i="17062" s="1"/>
  <c r="E32" i="17062" s="1"/>
  <c r="AP29" i="17050"/>
  <c r="AR198" i="17048"/>
  <c r="AO42" i="17049" s="1"/>
  <c r="AO94" i="17049" s="1"/>
  <c r="AR206" i="17048"/>
  <c r="AR207" i="17048" s="1"/>
  <c r="AO42" i="17050" s="1"/>
  <c r="AP37" i="17049"/>
  <c r="AP83" i="17049"/>
  <c r="AO117" i="17028"/>
  <c r="AN100" i="17030"/>
  <c r="AN140" i="17049"/>
  <c r="G190" i="17055"/>
  <c r="K190" i="17055" s="1"/>
  <c r="G188" i="17056"/>
  <c r="K188" i="17056" s="1"/>
  <c r="AP87" i="17049"/>
  <c r="AP115" i="17049"/>
  <c r="AP127" i="17049" s="1"/>
  <c r="AP138" i="17049" s="1"/>
  <c r="K189" i="17055"/>
  <c r="AO131" i="17056"/>
  <c r="M191" i="17056" s="1"/>
  <c r="A191" i="17056"/>
  <c r="AP37" i="17028"/>
  <c r="AN140" i="17030"/>
  <c r="K187" i="17056"/>
  <c r="L187" i="17056" s="1"/>
  <c r="L86" i="17062"/>
  <c r="AP113" i="17030"/>
  <c r="AP125" i="17030" s="1"/>
  <c r="AP136" i="17030" s="1"/>
  <c r="E191" i="17055"/>
  <c r="C191" i="17055"/>
  <c r="F192" i="17055"/>
  <c r="B192" i="17055"/>
  <c r="D192" i="17055"/>
  <c r="AS203" i="2"/>
  <c r="AS219" i="2" s="1"/>
  <c r="AS234" i="2" s="1"/>
  <c r="AS197" i="2"/>
  <c r="AP87" i="17028"/>
  <c r="AP89" i="17028" s="1"/>
  <c r="AP115" i="17028"/>
  <c r="AP127" i="17028" s="1"/>
  <c r="AP138" i="17028" s="1"/>
  <c r="AP140" i="17028" s="1"/>
  <c r="AP29" i="17030"/>
  <c r="AP109" i="17030" s="1"/>
  <c r="AS90" i="2"/>
  <c r="AU90" i="2" s="1"/>
  <c r="AU64" i="2"/>
  <c r="C28" i="17062" s="1"/>
  <c r="C32" i="17062" s="1"/>
  <c r="B190" i="17056"/>
  <c r="D190" i="17056"/>
  <c r="F190" i="17056"/>
  <c r="E189" i="17056"/>
  <c r="C189" i="17056"/>
  <c r="AR198" i="2"/>
  <c r="AO42" i="17028" s="1"/>
  <c r="AO94" i="17028" s="1"/>
  <c r="AR206" i="2"/>
  <c r="AR207" i="2" s="1"/>
  <c r="AO42" i="17030" s="1"/>
  <c r="AO94" i="17030" s="1"/>
  <c r="A192" i="17056"/>
  <c r="AP131" i="17056"/>
  <c r="M192" i="17056" s="1"/>
  <c r="AN92" i="17049"/>
  <c r="AN100" i="17049" s="1"/>
  <c r="AN48" i="17049"/>
  <c r="AO40" i="17049"/>
  <c r="AS105" i="17048"/>
  <c r="AR109" i="17048"/>
  <c r="K188" i="17028"/>
  <c r="L188" i="17028" s="1"/>
  <c r="AO117" i="17053"/>
  <c r="AO115" i="17055"/>
  <c r="AO127" i="17055" s="1"/>
  <c r="AO138" i="17055" s="1"/>
  <c r="AP115" i="17052"/>
  <c r="AP127" i="17052" s="1"/>
  <c r="AP138" i="17052" s="1"/>
  <c r="L186" i="17058"/>
  <c r="L187" i="17058" s="1"/>
  <c r="AO93" i="17055"/>
  <c r="AP41" i="17055"/>
  <c r="AP93" i="17055" s="1"/>
  <c r="L188" i="17052"/>
  <c r="AR90" i="17057"/>
  <c r="AN89" i="17059"/>
  <c r="G188" i="17053"/>
  <c r="G189" i="17028"/>
  <c r="K189" i="17028" s="1"/>
  <c r="AO93" i="17056"/>
  <c r="AP41" i="17056"/>
  <c r="AP93" i="17056" s="1"/>
  <c r="G187" i="17059"/>
  <c r="K187" i="17059" s="1"/>
  <c r="L187" i="17059" s="1"/>
  <c r="AO113" i="17056"/>
  <c r="AO125" i="17056" s="1"/>
  <c r="AO136" i="17056" s="1"/>
  <c r="G192" i="17030"/>
  <c r="K192" i="17030" s="1"/>
  <c r="AO93" i="17052"/>
  <c r="AP41" i="17052"/>
  <c r="AP93" i="17052" s="1"/>
  <c r="AO121" i="17059"/>
  <c r="AO132" i="17059" s="1"/>
  <c r="AS77" i="17057"/>
  <c r="AS79" i="17057" s="1"/>
  <c r="AU48" i="17057"/>
  <c r="AL125" i="17058"/>
  <c r="AL136" i="17058" s="1"/>
  <c r="AL140" i="17058" s="1"/>
  <c r="AM113" i="17058"/>
  <c r="AL117" i="17058"/>
  <c r="AS179" i="17057"/>
  <c r="AS168" i="17057"/>
  <c r="AS170" i="17057" s="1"/>
  <c r="AS196" i="17057" s="1"/>
  <c r="AO92" i="17030"/>
  <c r="AP206" i="17057"/>
  <c r="AP207" i="17057" s="1"/>
  <c r="AM42" i="17059" s="1"/>
  <c r="AM94" i="17059" s="1"/>
  <c r="AP198" i="17057"/>
  <c r="AM42" i="17058" s="1"/>
  <c r="AM94" i="17058" s="1"/>
  <c r="E189" i="17053"/>
  <c r="C189" i="17053"/>
  <c r="AS124" i="17057"/>
  <c r="AS126" i="17057"/>
  <c r="AS122" i="17057"/>
  <c r="AS125" i="17057"/>
  <c r="AS123" i="17057"/>
  <c r="A191" i="17058"/>
  <c r="AO131" i="17058"/>
  <c r="M191" i="17058" s="1"/>
  <c r="AN40" i="17053"/>
  <c r="AQ109" i="17051"/>
  <c r="AR104" i="17051"/>
  <c r="C189" i="17050"/>
  <c r="E189" i="17050"/>
  <c r="D190" i="17058"/>
  <c r="B190" i="17058"/>
  <c r="F190" i="17058"/>
  <c r="AS127" i="17054"/>
  <c r="AO85" i="17058"/>
  <c r="AP131" i="17053"/>
  <c r="M192" i="17053" s="1"/>
  <c r="A192" i="17053"/>
  <c r="AM117" i="17055"/>
  <c r="AM123" i="17055"/>
  <c r="AM134" i="17055" s="1"/>
  <c r="AM140" i="17055" s="1"/>
  <c r="AN111" i="17055"/>
  <c r="AR194" i="17057"/>
  <c r="AR180" i="17057"/>
  <c r="AR182" i="17057" s="1"/>
  <c r="AR205" i="17057" s="1"/>
  <c r="AO131" i="17053"/>
  <c r="M191" i="17053" s="1"/>
  <c r="A191" i="17053"/>
  <c r="G191" i="17030"/>
  <c r="K191" i="17030" s="1"/>
  <c r="L191" i="17030" s="1"/>
  <c r="B190" i="17053"/>
  <c r="F190" i="17053"/>
  <c r="D190" i="17053"/>
  <c r="AN131" i="17059"/>
  <c r="M190" i="17059" s="1"/>
  <c r="A190" i="17059"/>
  <c r="AL40" i="17058"/>
  <c r="AP105" i="17057"/>
  <c r="AS82" i="17057"/>
  <c r="AS84" i="17057" s="1"/>
  <c r="AU84" i="17057" s="1"/>
  <c r="AS52" i="17057"/>
  <c r="AU50" i="17057"/>
  <c r="AS61" i="17054"/>
  <c r="AS87" i="17054" s="1"/>
  <c r="AR87" i="17054"/>
  <c r="AP31" i="17055"/>
  <c r="AP113" i="17053"/>
  <c r="AP125" i="17053" s="1"/>
  <c r="AP136" i="17053" s="1"/>
  <c r="AP85" i="17053"/>
  <c r="AP37" i="17052"/>
  <c r="AP83" i="17052"/>
  <c r="AL48" i="17056"/>
  <c r="AL92" i="17056"/>
  <c r="AL100" i="17056" s="1"/>
  <c r="AP40" i="17030"/>
  <c r="A191" i="17050"/>
  <c r="AO131" i="17050"/>
  <c r="M191" i="17050" s="1"/>
  <c r="AN40" i="17052"/>
  <c r="AR105" i="17051"/>
  <c r="AS166" i="17057"/>
  <c r="AS154" i="17057"/>
  <c r="AS178" i="17057"/>
  <c r="AS195" i="17057"/>
  <c r="AS235" i="17057"/>
  <c r="AS220" i="17057"/>
  <c r="AS204" i="17057"/>
  <c r="G189" i="17052"/>
  <c r="C188" i="17059"/>
  <c r="E188" i="17059"/>
  <c r="AO40" i="17028"/>
  <c r="AS105" i="2"/>
  <c r="AP40" i="17028" s="1"/>
  <c r="AK92" i="17059"/>
  <c r="AK100" i="17059" s="1"/>
  <c r="AK48" i="17059"/>
  <c r="AN123" i="17058"/>
  <c r="AN134" i="17058" s="1"/>
  <c r="G90" i="17062"/>
  <c r="D191" i="17028"/>
  <c r="F191" i="17028"/>
  <c r="B191" i="17028"/>
  <c r="AL43" i="17059"/>
  <c r="AL95" i="17059" s="1"/>
  <c r="AO226" i="17057"/>
  <c r="AL43" i="17058" s="1"/>
  <c r="AL95" i="17058" s="1"/>
  <c r="AP221" i="17057"/>
  <c r="C190" i="17049"/>
  <c r="E190" i="17049"/>
  <c r="B191" i="17049"/>
  <c r="D191" i="17049"/>
  <c r="F191" i="17049"/>
  <c r="AO117" i="17049"/>
  <c r="AO123" i="17049"/>
  <c r="AO134" i="17049" s="1"/>
  <c r="AO140" i="17049" s="1"/>
  <c r="AP111" i="17049"/>
  <c r="AS81" i="17057"/>
  <c r="AP35" i="17055"/>
  <c r="AM40" i="17055"/>
  <c r="AQ105" i="17054"/>
  <c r="AO120" i="17059"/>
  <c r="AO108" i="17059"/>
  <c r="AU79" i="17054"/>
  <c r="AP33" i="17056"/>
  <c r="A192" i="17050"/>
  <c r="AP131" i="17050"/>
  <c r="M192" i="17050" s="1"/>
  <c r="AM92" i="17053"/>
  <c r="AM100" i="17053" s="1"/>
  <c r="AM48" i="17053"/>
  <c r="L188" i="17049"/>
  <c r="AN93" i="17058"/>
  <c r="AO41" i="17058"/>
  <c r="AO85" i="17059"/>
  <c r="AO89" i="17059" s="1"/>
  <c r="AO113" i="17059"/>
  <c r="AO125" i="17059" s="1"/>
  <c r="AO136" i="17059" s="1"/>
  <c r="AU74" i="17054"/>
  <c r="AP33" i="17055"/>
  <c r="AS72" i="17057"/>
  <c r="AS74" i="17057" s="1"/>
  <c r="AU46" i="17057"/>
  <c r="AN93" i="17059"/>
  <c r="AO41" i="17059"/>
  <c r="AM40" i="17056"/>
  <c r="AP109" i="17054"/>
  <c r="AQ104" i="17054"/>
  <c r="E190" i="17052"/>
  <c r="C190" i="17052"/>
  <c r="E190" i="17028"/>
  <c r="C190" i="17028"/>
  <c r="AN117" i="17059"/>
  <c r="AN121" i="17059"/>
  <c r="AN132" i="17059" s="1"/>
  <c r="AN140" i="17059" s="1"/>
  <c r="AO89" i="17056"/>
  <c r="AS88" i="17054"/>
  <c r="AS64" i="17054"/>
  <c r="A192" i="17052"/>
  <c r="AP131" i="17052"/>
  <c r="M192" i="17052" s="1"/>
  <c r="AL40" i="17059"/>
  <c r="AO109" i="17057"/>
  <c r="AP104" i="17057"/>
  <c r="AR206" i="17051"/>
  <c r="AR207" i="17051" s="1"/>
  <c r="AO42" i="17053" s="1"/>
  <c r="AO94" i="17053" s="1"/>
  <c r="AR198" i="17051"/>
  <c r="AO42" i="17052" s="1"/>
  <c r="AO94" i="17052" s="1"/>
  <c r="K187" i="17050"/>
  <c r="L187" i="17050" s="1"/>
  <c r="J86" i="17062"/>
  <c r="C189" i="17058"/>
  <c r="E189" i="17058"/>
  <c r="M85" i="17062"/>
  <c r="AU52" i="17054"/>
  <c r="AS62" i="17057"/>
  <c r="AU42" i="17057"/>
  <c r="AO37" i="17055"/>
  <c r="AO83" i="17055"/>
  <c r="AO89" i="17055" s="1"/>
  <c r="AP131" i="17049"/>
  <c r="M192" i="17049" s="1"/>
  <c r="A192" i="17049"/>
  <c r="AN115" i="17058"/>
  <c r="AN127" i="17058" s="1"/>
  <c r="AN138" i="17058" s="1"/>
  <c r="AN87" i="17058"/>
  <c r="AN89" i="17058" s="1"/>
  <c r="AP85" i="17052"/>
  <c r="AP113" i="17052"/>
  <c r="AP125" i="17052" s="1"/>
  <c r="AP136" i="17052" s="1"/>
  <c r="L186" i="17055"/>
  <c r="AR203" i="17054"/>
  <c r="AR219" i="17054" s="1"/>
  <c r="AR234" i="17054" s="1"/>
  <c r="AR197" i="17054"/>
  <c r="AS197" i="17051"/>
  <c r="AS203" i="17051"/>
  <c r="AS219" i="17051" s="1"/>
  <c r="AS234" i="17051" s="1"/>
  <c r="G188" i="17058"/>
  <c r="AS180" i="17054"/>
  <c r="AS182" i="17054" s="1"/>
  <c r="AS205" i="17054" s="1"/>
  <c r="AS194" i="17054"/>
  <c r="B189" i="17059"/>
  <c r="F189" i="17059"/>
  <c r="D189" i="17059"/>
  <c r="K187" i="17053"/>
  <c r="L187" i="17053" s="1"/>
  <c r="K86" i="17062"/>
  <c r="AP120" i="17059"/>
  <c r="AP108" i="17059"/>
  <c r="AR127" i="17057"/>
  <c r="AS90" i="17051"/>
  <c r="AU90" i="17051" s="1"/>
  <c r="AU64" i="17051"/>
  <c r="AP29" i="17053"/>
  <c r="AM117" i="17052"/>
  <c r="AM123" i="17052"/>
  <c r="AM134" i="17052" s="1"/>
  <c r="AM140" i="17052" s="1"/>
  <c r="AN111" i="17052"/>
  <c r="AK48" i="17058"/>
  <c r="AK92" i="17058"/>
  <c r="AK100" i="17058" s="1"/>
  <c r="AS67" i="17057"/>
  <c r="AS69" i="17057" s="1"/>
  <c r="AU69" i="17057" s="1"/>
  <c r="AU44" i="17057"/>
  <c r="AN43" i="17053"/>
  <c r="AN95" i="17053" s="1"/>
  <c r="AQ226" i="17051"/>
  <c r="AN43" i="17052" s="1"/>
  <c r="AN95" i="17052" s="1"/>
  <c r="AR221" i="17051"/>
  <c r="AM117" i="17059"/>
  <c r="AM121" i="17059"/>
  <c r="AM132" i="17059" s="1"/>
  <c r="AM140" i="17059" s="1"/>
  <c r="AS226" i="2"/>
  <c r="AP43" i="17028" s="1"/>
  <c r="AP95" i="17028" s="1"/>
  <c r="AP43" i="17030"/>
  <c r="AP95" i="17030" s="1"/>
  <c r="AS89" i="17057"/>
  <c r="AO87" i="17058"/>
  <c r="D190" i="17050"/>
  <c r="B190" i="17050"/>
  <c r="F190" i="17050"/>
  <c r="AM43" i="17056"/>
  <c r="AM95" i="17056" s="1"/>
  <c r="AP226" i="17054"/>
  <c r="AM43" i="17055" s="1"/>
  <c r="AM95" i="17055" s="1"/>
  <c r="AQ221" i="17054"/>
  <c r="AQ197" i="17057"/>
  <c r="AQ203" i="17057"/>
  <c r="AQ219" i="17057" s="1"/>
  <c r="AQ234" i="17057" s="1"/>
  <c r="AO117" i="17030"/>
  <c r="AO121" i="17030"/>
  <c r="AO132" i="17030" s="1"/>
  <c r="AO140" i="17030" s="1"/>
  <c r="AP120" i="17058"/>
  <c r="AP108" i="17058"/>
  <c r="G188" i="17050"/>
  <c r="AM48" i="17052"/>
  <c r="AM92" i="17052"/>
  <c r="AM100" i="17052" s="1"/>
  <c r="AO31" i="17058"/>
  <c r="AN92" i="17028"/>
  <c r="AN100" i="17028" s="1"/>
  <c r="AN48" i="17028"/>
  <c r="AQ206" i="17054"/>
  <c r="AQ207" i="17054" s="1"/>
  <c r="AN42" i="17056" s="1"/>
  <c r="AN94" i="17056" s="1"/>
  <c r="AQ198" i="17054"/>
  <c r="AN42" i="17055" s="1"/>
  <c r="AN94" i="17055" s="1"/>
  <c r="AR88" i="17057"/>
  <c r="B191" i="17052"/>
  <c r="D191" i="17052"/>
  <c r="F191" i="17052"/>
  <c r="G189" i="17049"/>
  <c r="A192" i="17028"/>
  <c r="AP131" i="17028"/>
  <c r="M192" i="17028" s="1"/>
  <c r="AP92" i="17050"/>
  <c r="AL117" i="17056"/>
  <c r="AL121" i="17056"/>
  <c r="AL132" i="17056" s="1"/>
  <c r="AL140" i="17056" s="1"/>
  <c r="AM109" i="17056"/>
  <c r="AL92" i="17055"/>
  <c r="AL100" i="17055" s="1"/>
  <c r="AL48" i="17055"/>
  <c r="AQ87" i="17057"/>
  <c r="AR61" i="17057"/>
  <c r="AO48" i="17030" l="1"/>
  <c r="L189" i="17028"/>
  <c r="G189" i="17056"/>
  <c r="K189" i="17056" s="1"/>
  <c r="AP117" i="17028"/>
  <c r="L188" i="17056"/>
  <c r="AO100" i="17030"/>
  <c r="L87" i="17062"/>
  <c r="AS206" i="17048"/>
  <c r="AS207" i="17048" s="1"/>
  <c r="AP42" i="17050" s="1"/>
  <c r="AS198" i="17048"/>
  <c r="AP42" i="17049" s="1"/>
  <c r="AP94" i="17049" s="1"/>
  <c r="AO94" i="17050"/>
  <c r="AO100" i="17050" s="1"/>
  <c r="AO48" i="17050"/>
  <c r="AP89" i="17049"/>
  <c r="AP81" i="17050"/>
  <c r="AP89" i="17050" s="1"/>
  <c r="AP37" i="17050"/>
  <c r="AP109" i="17050"/>
  <c r="AP121" i="17030"/>
  <c r="AP132" i="17030" s="1"/>
  <c r="AP140" i="17030" s="1"/>
  <c r="AP117" i="17030"/>
  <c r="AS206" i="2"/>
  <c r="AS207" i="2" s="1"/>
  <c r="AP42" i="17030" s="1"/>
  <c r="AP94" i="17030" s="1"/>
  <c r="AS198" i="2"/>
  <c r="AP42" i="17028" s="1"/>
  <c r="AP94" i="17028" s="1"/>
  <c r="F191" i="17056"/>
  <c r="D191" i="17056"/>
  <c r="B191" i="17056"/>
  <c r="G191" i="17055"/>
  <c r="B192" i="17056"/>
  <c r="D192" i="17056"/>
  <c r="F192" i="17056"/>
  <c r="C190" i="17056"/>
  <c r="E190" i="17056"/>
  <c r="E192" i="17055"/>
  <c r="C192" i="17055"/>
  <c r="AP81" i="17030"/>
  <c r="AP89" i="17030" s="1"/>
  <c r="AP37" i="17030"/>
  <c r="AO92" i="17049"/>
  <c r="AO100" i="17049" s="1"/>
  <c r="AO48" i="17049"/>
  <c r="AP40" i="17049"/>
  <c r="AS109" i="17048"/>
  <c r="G190" i="17049"/>
  <c r="K190" i="17049" s="1"/>
  <c r="G189" i="17050"/>
  <c r="K189" i="17050" s="1"/>
  <c r="M86" i="17062"/>
  <c r="G190" i="17028"/>
  <c r="I89" i="17062" s="1"/>
  <c r="AP31" i="17058"/>
  <c r="AP83" i="17058" s="1"/>
  <c r="I88" i="17062"/>
  <c r="G189" i="17053"/>
  <c r="K189" i="17053" s="1"/>
  <c r="H153" i="17030"/>
  <c r="L192" i="17030"/>
  <c r="AO115" i="17058"/>
  <c r="AO127" i="17058" s="1"/>
  <c r="AO138" i="17058" s="1"/>
  <c r="K188" i="17053"/>
  <c r="L188" i="17053" s="1"/>
  <c r="K87" i="17062"/>
  <c r="AO111" i="17058"/>
  <c r="AO37" i="17058"/>
  <c r="AO83" i="17058"/>
  <c r="AO89" i="17058" s="1"/>
  <c r="K188" i="17050"/>
  <c r="L188" i="17050" s="1"/>
  <c r="J87" i="17062"/>
  <c r="L187" i="17055"/>
  <c r="AS88" i="17057"/>
  <c r="AS64" i="17057"/>
  <c r="AO93" i="17059"/>
  <c r="AP41" i="17059"/>
  <c r="AP93" i="17059" s="1"/>
  <c r="AP92" i="17030"/>
  <c r="AN117" i="17055"/>
  <c r="AN123" i="17055"/>
  <c r="AN134" i="17055" s="1"/>
  <c r="AN140" i="17055" s="1"/>
  <c r="AS180" i="17057"/>
  <c r="AS182" i="17057" s="1"/>
  <c r="AS205" i="17057" s="1"/>
  <c r="AS194" i="17057"/>
  <c r="AN117" i="17052"/>
  <c r="AN123" i="17052"/>
  <c r="AN134" i="17052" s="1"/>
  <c r="AN140" i="17052" s="1"/>
  <c r="AO111" i="17052"/>
  <c r="A192" i="17059"/>
  <c r="AP131" i="17059"/>
  <c r="M192" i="17059" s="1"/>
  <c r="AO111" i="17055"/>
  <c r="AP111" i="17055" s="1"/>
  <c r="G189" i="17058"/>
  <c r="B192" i="17052"/>
  <c r="D192" i="17052"/>
  <c r="F192" i="17052"/>
  <c r="AN40" i="17056"/>
  <c r="AQ109" i="17054"/>
  <c r="AR104" i="17054"/>
  <c r="AN40" i="17055"/>
  <c r="AR105" i="17054"/>
  <c r="AS109" i="2"/>
  <c r="AM40" i="17058"/>
  <c r="AQ105" i="17057"/>
  <c r="B190" i="17059"/>
  <c r="F190" i="17059"/>
  <c r="D190" i="17059"/>
  <c r="E190" i="17053"/>
  <c r="C190" i="17053"/>
  <c r="C190" i="17058"/>
  <c r="E190" i="17058"/>
  <c r="AR109" i="17051"/>
  <c r="AO40" i="17053"/>
  <c r="AS104" i="17051"/>
  <c r="AU79" i="17057"/>
  <c r="AP33" i="17059"/>
  <c r="AM117" i="17056"/>
  <c r="AM121" i="17056"/>
  <c r="AM132" i="17056" s="1"/>
  <c r="AM140" i="17056" s="1"/>
  <c r="AN109" i="17056"/>
  <c r="C191" i="17052"/>
  <c r="E191" i="17052"/>
  <c r="A192" i="17058"/>
  <c r="AP131" i="17058"/>
  <c r="M192" i="17058" s="1"/>
  <c r="AQ206" i="17057"/>
  <c r="AQ207" i="17057" s="1"/>
  <c r="AN42" i="17059" s="1"/>
  <c r="AN94" i="17059" s="1"/>
  <c r="AQ198" i="17057"/>
  <c r="AN42" i="17058" s="1"/>
  <c r="AN94" i="17058" s="1"/>
  <c r="C189" i="17059"/>
  <c r="E189" i="17059"/>
  <c r="AR206" i="17054"/>
  <c r="AR207" i="17054" s="1"/>
  <c r="AO42" i="17056" s="1"/>
  <c r="AO94" i="17056" s="1"/>
  <c r="AR198" i="17054"/>
  <c r="AO42" i="17055" s="1"/>
  <c r="AO94" i="17055" s="1"/>
  <c r="AP109" i="17057"/>
  <c r="AM40" i="17059"/>
  <c r="AQ104" i="17057"/>
  <c r="G190" i="17052"/>
  <c r="F192" i="17050"/>
  <c r="B192" i="17050"/>
  <c r="D192" i="17050"/>
  <c r="AM92" i="17055"/>
  <c r="AM100" i="17055" s="1"/>
  <c r="AM48" i="17055"/>
  <c r="C191" i="17049"/>
  <c r="E191" i="17049"/>
  <c r="AO92" i="17028"/>
  <c r="AO100" i="17028" s="1"/>
  <c r="AO48" i="17028"/>
  <c r="K189" i="17052"/>
  <c r="L189" i="17052" s="1"/>
  <c r="AO40" i="17052"/>
  <c r="AS105" i="17051"/>
  <c r="AP40" i="17052" s="1"/>
  <c r="B191" i="17050"/>
  <c r="D191" i="17050"/>
  <c r="F191" i="17050"/>
  <c r="AU52" i="17057"/>
  <c r="AL48" i="17058"/>
  <c r="AL92" i="17058"/>
  <c r="AL100" i="17058" s="1"/>
  <c r="AR197" i="17057"/>
  <c r="AR203" i="17057"/>
  <c r="AR219" i="17057" s="1"/>
  <c r="AR234" i="17057" s="1"/>
  <c r="D191" i="17058"/>
  <c r="F191" i="17058"/>
  <c r="B191" i="17058"/>
  <c r="AS127" i="17057"/>
  <c r="AM125" i="17058"/>
  <c r="AM136" i="17058" s="1"/>
  <c r="AM140" i="17058" s="1"/>
  <c r="AN113" i="17058"/>
  <c r="AM117" i="17058"/>
  <c r="AO140" i="17059"/>
  <c r="D192" i="17028"/>
  <c r="B192" i="17028"/>
  <c r="F192" i="17028"/>
  <c r="AR226" i="17051"/>
  <c r="AO43" i="17052" s="1"/>
  <c r="AO95" i="17052" s="1"/>
  <c r="AO43" i="17053"/>
  <c r="AO95" i="17053" s="1"/>
  <c r="AS221" i="17051"/>
  <c r="AP37" i="17053"/>
  <c r="AP81" i="17053"/>
  <c r="AP89" i="17053" s="1"/>
  <c r="AP109" i="17053"/>
  <c r="AL92" i="17059"/>
  <c r="AL100" i="17059" s="1"/>
  <c r="AL48" i="17059"/>
  <c r="AP85" i="17055"/>
  <c r="AP113" i="17055"/>
  <c r="AP125" i="17055" s="1"/>
  <c r="AP136" i="17055" s="1"/>
  <c r="AO93" i="17058"/>
  <c r="AP41" i="17058"/>
  <c r="AP93" i="17058" s="1"/>
  <c r="AP85" i="17056"/>
  <c r="AP113" i="17056"/>
  <c r="AP125" i="17056" s="1"/>
  <c r="AP136" i="17056" s="1"/>
  <c r="C191" i="17028"/>
  <c r="E191" i="17028"/>
  <c r="B191" i="17053"/>
  <c r="F191" i="17053"/>
  <c r="D191" i="17053"/>
  <c r="B192" i="17053"/>
  <c r="F192" i="17053"/>
  <c r="D192" i="17053"/>
  <c r="K188" i="17058"/>
  <c r="L188" i="17058" s="1"/>
  <c r="AP117" i="17049"/>
  <c r="AP123" i="17049"/>
  <c r="AP134" i="17049" s="1"/>
  <c r="AP140" i="17049" s="1"/>
  <c r="AM43" i="17059"/>
  <c r="AM95" i="17059" s="1"/>
  <c r="AP226" i="17057"/>
  <c r="AM43" i="17058" s="1"/>
  <c r="AM95" i="17058" s="1"/>
  <c r="AQ221" i="17057"/>
  <c r="AP92" i="17028"/>
  <c r="G188" i="17059"/>
  <c r="K188" i="17059" s="1"/>
  <c r="L188" i="17059" s="1"/>
  <c r="AS61" i="17057"/>
  <c r="AS87" i="17057" s="1"/>
  <c r="AR87" i="17057"/>
  <c r="K189" i="17049"/>
  <c r="L189" i="17049" s="1"/>
  <c r="AN43" i="17056"/>
  <c r="AN95" i="17056" s="1"/>
  <c r="AQ226" i="17054"/>
  <c r="AN43" i="17055" s="1"/>
  <c r="AN95" i="17055" s="1"/>
  <c r="AR221" i="17054"/>
  <c r="E190" i="17050"/>
  <c r="C190" i="17050"/>
  <c r="AS203" i="17054"/>
  <c r="AS219" i="17054" s="1"/>
  <c r="AS234" i="17054" s="1"/>
  <c r="AS197" i="17054"/>
  <c r="AS206" i="17051"/>
  <c r="AS207" i="17051" s="1"/>
  <c r="AP42" i="17053" s="1"/>
  <c r="AP94" i="17053" s="1"/>
  <c r="AS198" i="17051"/>
  <c r="AP42" i="17052" s="1"/>
  <c r="AP94" i="17052" s="1"/>
  <c r="B192" i="17049"/>
  <c r="F192" i="17049"/>
  <c r="D192" i="17049"/>
  <c r="AS90" i="17054"/>
  <c r="AU90" i="17054" s="1"/>
  <c r="AU64" i="17054"/>
  <c r="AP29" i="17056"/>
  <c r="AM48" i="17056"/>
  <c r="AM92" i="17056"/>
  <c r="AM100" i="17056" s="1"/>
  <c r="AU74" i="17057"/>
  <c r="AP33" i="17058"/>
  <c r="AO131" i="17059"/>
  <c r="M191" i="17059" s="1"/>
  <c r="A191" i="17059"/>
  <c r="AP115" i="17055"/>
  <c r="AP127" i="17055" s="1"/>
  <c r="AP138" i="17055" s="1"/>
  <c r="AP87" i="17055"/>
  <c r="AN48" i="17052"/>
  <c r="AN92" i="17052"/>
  <c r="AN100" i="17052" s="1"/>
  <c r="AP35" i="17058"/>
  <c r="AP89" i="17052"/>
  <c r="AP37" i="17055"/>
  <c r="AP83" i="17055"/>
  <c r="AN48" i="17053"/>
  <c r="AN92" i="17053"/>
  <c r="AN100" i="17053" s="1"/>
  <c r="AO117" i="17059"/>
  <c r="L189" i="17056" l="1"/>
  <c r="AP100" i="17028"/>
  <c r="AP48" i="17030"/>
  <c r="L189" i="17050"/>
  <c r="AP48" i="17028"/>
  <c r="L88" i="17062"/>
  <c r="AP117" i="17050"/>
  <c r="AP121" i="17050"/>
  <c r="AP132" i="17050" s="1"/>
  <c r="AP140" i="17050" s="1"/>
  <c r="AP94" i="17050"/>
  <c r="AP100" i="17050" s="1"/>
  <c r="AP48" i="17050"/>
  <c r="E191" i="17056"/>
  <c r="C191" i="17056"/>
  <c r="AP100" i="17030"/>
  <c r="G190" i="17056"/>
  <c r="C192" i="17056"/>
  <c r="E192" i="17056"/>
  <c r="G192" i="17055"/>
  <c r="K191" i="17055"/>
  <c r="AP92" i="17049"/>
  <c r="AP100" i="17049" s="1"/>
  <c r="AP48" i="17049"/>
  <c r="AP37" i="17058"/>
  <c r="K190" i="17028"/>
  <c r="L190" i="17028" s="1"/>
  <c r="G190" i="17050"/>
  <c r="K190" i="17050" s="1"/>
  <c r="J88" i="17062"/>
  <c r="AP111" i="17058"/>
  <c r="AP123" i="17058" s="1"/>
  <c r="AP134" i="17058" s="1"/>
  <c r="M87" i="17062"/>
  <c r="K88" i="17062"/>
  <c r="AP89" i="17055"/>
  <c r="G190" i="17058"/>
  <c r="K190" i="17058" s="1"/>
  <c r="G190" i="17053"/>
  <c r="K190" i="17053" s="1"/>
  <c r="L190" i="17049"/>
  <c r="G191" i="17028"/>
  <c r="I90" i="17062" s="1"/>
  <c r="G191" i="17049"/>
  <c r="K191" i="17049" s="1"/>
  <c r="G191" i="17052"/>
  <c r="K191" i="17052" s="1"/>
  <c r="L189" i="17053"/>
  <c r="AP117" i="17053"/>
  <c r="AP121" i="17053"/>
  <c r="AP132" i="17053" s="1"/>
  <c r="AP140" i="17053" s="1"/>
  <c r="C192" i="17050"/>
  <c r="E192" i="17050"/>
  <c r="AO40" i="17055"/>
  <c r="AS105" i="17054"/>
  <c r="AP40" i="17055" s="1"/>
  <c r="L188" i="17055"/>
  <c r="D191" i="17059"/>
  <c r="F191" i="17059"/>
  <c r="B191" i="17059"/>
  <c r="C191" i="17053"/>
  <c r="E191" i="17053"/>
  <c r="AM92" i="17059"/>
  <c r="AM100" i="17059" s="1"/>
  <c r="AM48" i="17059"/>
  <c r="B192" i="17058"/>
  <c r="F192" i="17058"/>
  <c r="D192" i="17058"/>
  <c r="AN40" i="17058"/>
  <c r="AR105" i="17057"/>
  <c r="AN92" i="17055"/>
  <c r="AN100" i="17055" s="1"/>
  <c r="AN48" i="17055"/>
  <c r="AP85" i="17058"/>
  <c r="AP37" i="17056"/>
  <c r="AP81" i="17056"/>
  <c r="AP89" i="17056" s="1"/>
  <c r="AS206" i="17054"/>
  <c r="AS207" i="17054" s="1"/>
  <c r="AP42" i="17056" s="1"/>
  <c r="AP94" i="17056" s="1"/>
  <c r="AS198" i="17054"/>
  <c r="AP42" i="17055" s="1"/>
  <c r="AP94" i="17055" s="1"/>
  <c r="AO43" i="17056"/>
  <c r="AO95" i="17056" s="1"/>
  <c r="AR226" i="17054"/>
  <c r="AO43" i="17055" s="1"/>
  <c r="AO95" i="17055" s="1"/>
  <c r="AS221" i="17054"/>
  <c r="C192" i="17053"/>
  <c r="E192" i="17053"/>
  <c r="C191" i="17058"/>
  <c r="E191" i="17058"/>
  <c r="AR206" i="17057"/>
  <c r="AR207" i="17057" s="1"/>
  <c r="AO42" i="17059" s="1"/>
  <c r="AO94" i="17059" s="1"/>
  <c r="AR198" i="17057"/>
  <c r="AO42" i="17058" s="1"/>
  <c r="AO94" i="17058" s="1"/>
  <c r="AO48" i="17052"/>
  <c r="AO92" i="17052"/>
  <c r="AO100" i="17052" s="1"/>
  <c r="G189" i="17059"/>
  <c r="K189" i="17059" s="1"/>
  <c r="L189" i="17059" s="1"/>
  <c r="AM48" i="17058"/>
  <c r="AM92" i="17058"/>
  <c r="AM100" i="17058" s="1"/>
  <c r="AR109" i="17054"/>
  <c r="AO40" i="17056"/>
  <c r="AS104" i="17054"/>
  <c r="F192" i="17059"/>
  <c r="D192" i="17059"/>
  <c r="B192" i="17059"/>
  <c r="AS90" i="17057"/>
  <c r="AU90" i="17057" s="1"/>
  <c r="AU64" i="17057"/>
  <c r="AP29" i="17059"/>
  <c r="AP117" i="17055"/>
  <c r="AP123" i="17055"/>
  <c r="AP134" i="17055" s="1"/>
  <c r="AP140" i="17055" s="1"/>
  <c r="C191" i="17050"/>
  <c r="E191" i="17050"/>
  <c r="AQ109" i="17057"/>
  <c r="AN40" i="17059"/>
  <c r="AR104" i="17057"/>
  <c r="AP113" i="17059"/>
  <c r="AP125" i="17059" s="1"/>
  <c r="AP136" i="17059" s="1"/>
  <c r="AP85" i="17059"/>
  <c r="AO92" i="17053"/>
  <c r="AO100" i="17053" s="1"/>
  <c r="AO48" i="17053"/>
  <c r="C190" i="17059"/>
  <c r="E190" i="17059"/>
  <c r="AN48" i="17056"/>
  <c r="AN92" i="17056"/>
  <c r="AN100" i="17056" s="1"/>
  <c r="K189" i="17058"/>
  <c r="L189" i="17058" s="1"/>
  <c r="AO117" i="17052"/>
  <c r="AO123" i="17052"/>
  <c r="AO134" i="17052" s="1"/>
  <c r="AO140" i="17052" s="1"/>
  <c r="AP111" i="17052"/>
  <c r="AN43" i="17059"/>
  <c r="AN95" i="17059" s="1"/>
  <c r="AQ226" i="17057"/>
  <c r="AN43" i="17058" s="1"/>
  <c r="AN95" i="17058" s="1"/>
  <c r="AR221" i="17057"/>
  <c r="AP92" i="17052"/>
  <c r="AN117" i="17056"/>
  <c r="AN121" i="17056"/>
  <c r="AN132" i="17056" s="1"/>
  <c r="AN140" i="17056" s="1"/>
  <c r="AO109" i="17056"/>
  <c r="AO117" i="17055"/>
  <c r="AO123" i="17055"/>
  <c r="AO134" i="17055" s="1"/>
  <c r="AO140" i="17055" s="1"/>
  <c r="AP87" i="17058"/>
  <c r="AP115" i="17058"/>
  <c r="AP127" i="17058" s="1"/>
  <c r="AP138" i="17058" s="1"/>
  <c r="C192" i="17049"/>
  <c r="E192" i="17049"/>
  <c r="AS226" i="17051"/>
  <c r="AP43" i="17052" s="1"/>
  <c r="AP95" i="17052" s="1"/>
  <c r="AP43" i="17053"/>
  <c r="AP95" i="17053" s="1"/>
  <c r="C192" i="17028"/>
  <c r="E192" i="17028"/>
  <c r="AN125" i="17058"/>
  <c r="AN136" i="17058" s="1"/>
  <c r="AN140" i="17058" s="1"/>
  <c r="AO113" i="17058"/>
  <c r="AO125" i="17058" s="1"/>
  <c r="AO136" i="17058" s="1"/>
  <c r="AN117" i="17058"/>
  <c r="K190" i="17052"/>
  <c r="L190" i="17052" s="1"/>
  <c r="AP40" i="17053"/>
  <c r="AS109" i="17051"/>
  <c r="C192" i="17052"/>
  <c r="E192" i="17052"/>
  <c r="AS197" i="17057"/>
  <c r="AS203" i="17057"/>
  <c r="AS219" i="17057" s="1"/>
  <c r="AS234" i="17057" s="1"/>
  <c r="AO123" i="17058"/>
  <c r="AO134" i="17058" s="1"/>
  <c r="L190" i="17050" l="1"/>
  <c r="S155" i="17050" s="1"/>
  <c r="G191" i="17056"/>
  <c r="K191" i="17056" s="1"/>
  <c r="K192" i="17055"/>
  <c r="H153" i="17055"/>
  <c r="K190" i="17056"/>
  <c r="L190" i="17056" s="1"/>
  <c r="L89" i="17062"/>
  <c r="G192" i="17056"/>
  <c r="K192" i="17056" s="1"/>
  <c r="K89" i="17062"/>
  <c r="AP89" i="17058"/>
  <c r="J89" i="17062"/>
  <c r="AO140" i="17058"/>
  <c r="G190" i="17059"/>
  <c r="K190" i="17059" s="1"/>
  <c r="L191" i="17049"/>
  <c r="G191" i="17058"/>
  <c r="K191" i="17058" s="1"/>
  <c r="K191" i="17028"/>
  <c r="L191" i="17028" s="1"/>
  <c r="L190" i="17053"/>
  <c r="G191" i="17050"/>
  <c r="L191" i="17052"/>
  <c r="M88" i="17062"/>
  <c r="L190" i="17059"/>
  <c r="AO117" i="17058"/>
  <c r="G192" i="17049"/>
  <c r="K192" i="17049" s="1"/>
  <c r="L190" i="17058"/>
  <c r="AP100" i="17052"/>
  <c r="G192" i="17050"/>
  <c r="AP113" i="17058"/>
  <c r="AP125" i="17058" s="1"/>
  <c r="AP136" i="17058" s="1"/>
  <c r="AP140" i="17058" s="1"/>
  <c r="AP117" i="17052"/>
  <c r="AP123" i="17052"/>
  <c r="AP134" i="17052" s="1"/>
  <c r="AP140" i="17052" s="1"/>
  <c r="AO40" i="17059"/>
  <c r="AR109" i="17057"/>
  <c r="AS104" i="17057"/>
  <c r="C192" i="17059"/>
  <c r="E192" i="17059"/>
  <c r="AO92" i="17056"/>
  <c r="AO100" i="17056" s="1"/>
  <c r="AO48" i="17056"/>
  <c r="AS226" i="17054"/>
  <c r="AP43" i="17055" s="1"/>
  <c r="AP95" i="17055" s="1"/>
  <c r="AP43" i="17056"/>
  <c r="AP95" i="17056" s="1"/>
  <c r="AO40" i="17058"/>
  <c r="AS105" i="17057"/>
  <c r="AP40" i="17058" s="1"/>
  <c r="C192" i="17058"/>
  <c r="E192" i="17058"/>
  <c r="G191" i="17053"/>
  <c r="G192" i="17052"/>
  <c r="AP92" i="17053"/>
  <c r="AP100" i="17053" s="1"/>
  <c r="AP48" i="17053"/>
  <c r="AO117" i="17056"/>
  <c r="AO121" i="17056"/>
  <c r="AO132" i="17056" s="1"/>
  <c r="AO140" i="17056" s="1"/>
  <c r="AP48" i="17052"/>
  <c r="AN48" i="17059"/>
  <c r="AN92" i="17059"/>
  <c r="AN100" i="17059" s="1"/>
  <c r="AP109" i="17059"/>
  <c r="AP81" i="17059"/>
  <c r="AP89" i="17059" s="1"/>
  <c r="AP37" i="17059"/>
  <c r="G192" i="17053"/>
  <c r="AP109" i="17056"/>
  <c r="AN92" i="17058"/>
  <c r="AN100" i="17058" s="1"/>
  <c r="AN48" i="17058"/>
  <c r="AP92" i="17055"/>
  <c r="AS206" i="17057"/>
  <c r="AS207" i="17057" s="1"/>
  <c r="AP42" i="17059" s="1"/>
  <c r="AP94" i="17059" s="1"/>
  <c r="AS198" i="17057"/>
  <c r="AP42" i="17058" s="1"/>
  <c r="AP94" i="17058" s="1"/>
  <c r="AR226" i="17057"/>
  <c r="AO43" i="17058" s="1"/>
  <c r="AO95" i="17058" s="1"/>
  <c r="AO43" i="17059"/>
  <c r="AO95" i="17059" s="1"/>
  <c r="AS221" i="17057"/>
  <c r="AS109" i="17054"/>
  <c r="AP40" i="17056"/>
  <c r="C191" i="17059"/>
  <c r="E191" i="17059"/>
  <c r="G192" i="17028"/>
  <c r="L189" i="17055"/>
  <c r="AO48" i="17055"/>
  <c r="AO92" i="17055"/>
  <c r="AO100" i="17055" s="1"/>
  <c r="L191" i="17056" l="1"/>
  <c r="L192" i="17056" s="1"/>
  <c r="L90" i="17062"/>
  <c r="H153" i="17056"/>
  <c r="M89" i="17062"/>
  <c r="L192" i="17049"/>
  <c r="H153" i="17049"/>
  <c r="H153" i="17050"/>
  <c r="K192" i="17050"/>
  <c r="K191" i="17050"/>
  <c r="L191" i="17050" s="1"/>
  <c r="J90" i="17062"/>
  <c r="G191" i="17059"/>
  <c r="K191" i="17059" s="1"/>
  <c r="L191" i="17059" s="1"/>
  <c r="AP100" i="17055"/>
  <c r="AP117" i="17058"/>
  <c r="L191" i="17058"/>
  <c r="G192" i="17058"/>
  <c r="G192" i="17059"/>
  <c r="K192" i="17028"/>
  <c r="L192" i="17028" s="1"/>
  <c r="H153" i="17028"/>
  <c r="AP48" i="17055"/>
  <c r="AP117" i="17056"/>
  <c r="AP121" i="17056"/>
  <c r="AP132" i="17056" s="1"/>
  <c r="AP140" i="17056" s="1"/>
  <c r="AP117" i="17059"/>
  <c r="AP121" i="17059"/>
  <c r="AP132" i="17059" s="1"/>
  <c r="AP140" i="17059" s="1"/>
  <c r="K192" i="17052"/>
  <c r="L192" i="17052" s="1"/>
  <c r="H153" i="17052"/>
  <c r="AP92" i="17058"/>
  <c r="AS109" i="17057"/>
  <c r="AP40" i="17059"/>
  <c r="L190" i="17055"/>
  <c r="AO92" i="17059"/>
  <c r="AO100" i="17059" s="1"/>
  <c r="AO48" i="17059"/>
  <c r="AP48" i="17056"/>
  <c r="AP92" i="17056"/>
  <c r="AP100" i="17056" s="1"/>
  <c r="AP43" i="17059"/>
  <c r="AP95" i="17059" s="1"/>
  <c r="AS226" i="17057"/>
  <c r="AP43" i="17058" s="1"/>
  <c r="AP95" i="17058" s="1"/>
  <c r="K192" i="17053"/>
  <c r="H153" i="17053"/>
  <c r="K191" i="17053"/>
  <c r="L191" i="17053" s="1"/>
  <c r="K90" i="17062"/>
  <c r="AO92" i="17058"/>
  <c r="AO100" i="17058" s="1"/>
  <c r="AO48" i="17058"/>
  <c r="L192" i="17050" l="1"/>
  <c r="M90" i="17062"/>
  <c r="AP48" i="17058"/>
  <c r="AP92" i="17059"/>
  <c r="AP100" i="17059" s="1"/>
  <c r="AP48" i="17059"/>
  <c r="L191" i="17055"/>
  <c r="K192" i="17059"/>
  <c r="L192" i="17059" s="1"/>
  <c r="H153" i="17059"/>
  <c r="L192" i="17053"/>
  <c r="AP100" i="17058"/>
  <c r="K192" i="17058"/>
  <c r="L192" i="17058" s="1"/>
  <c r="H153" i="17058"/>
  <c r="L192" i="17055" l="1"/>
</calcChain>
</file>

<file path=xl/sharedStrings.xml><?xml version="1.0" encoding="utf-8"?>
<sst xmlns="http://schemas.openxmlformats.org/spreadsheetml/2006/main" count="1788" uniqueCount="263">
  <si>
    <t>Assumptions:</t>
  </si>
  <si>
    <t>Return</t>
  </si>
  <si>
    <t>Ratio</t>
  </si>
  <si>
    <t>B.T. Cost</t>
  </si>
  <si>
    <t>A.T. Cost</t>
  </si>
  <si>
    <t>Debt</t>
  </si>
  <si>
    <t>Preferred</t>
  </si>
  <si>
    <t>Common</t>
  </si>
  <si>
    <t>TOTALS</t>
  </si>
  <si>
    <t>Transmission</t>
  </si>
  <si>
    <t>Distribution</t>
  </si>
  <si>
    <t>Communication</t>
  </si>
  <si>
    <t>Total</t>
  </si>
  <si>
    <t>Incremental Operation and Maintenance Costs:</t>
  </si>
  <si>
    <t>Insurance and Property Tax:</t>
  </si>
  <si>
    <t>Insurance and property tax is a percentage of property in service on an annual basis.</t>
  </si>
  <si>
    <t>Property Tax</t>
  </si>
  <si>
    <t>Insurance</t>
  </si>
  <si>
    <t># Years of Revenue:</t>
  </si>
  <si>
    <t>Years of Costs:</t>
  </si>
  <si>
    <t>r</t>
  </si>
  <si>
    <t>&lt;== "R" for same as Revenues, "L" for asset Life</t>
  </si>
  <si>
    <t>Prepared By:</t>
  </si>
  <si>
    <t>REVENUE CALCULATION:</t>
  </si>
  <si>
    <t>c</t>
  </si>
  <si>
    <t>&lt;== "S" for Standard $/kw, "C" for Calculated amount.</t>
  </si>
  <si>
    <t>Descriptions (8) Below:</t>
  </si>
  <si>
    <t>Revenue Requirement</t>
  </si>
  <si>
    <t>CAPITAL EXPENDITURES:</t>
  </si>
  <si>
    <t>O&amp;M EXPENDITURES:</t>
  </si>
  <si>
    <t>DEPRECIATION RATES:</t>
  </si>
  <si>
    <t>FINANCIAL DATA</t>
  </si>
  <si>
    <t>INCOME TAX:</t>
  </si>
  <si>
    <t>WORKING MODEL BEGINS</t>
  </si>
  <si>
    <t>Year</t>
  </si>
  <si>
    <t>REVENUES:</t>
  </si>
  <si>
    <t>CAPITAL:</t>
  </si>
  <si>
    <t xml:space="preserve">     Total Capital</t>
  </si>
  <si>
    <t>O&amp;M:</t>
  </si>
  <si>
    <t xml:space="preserve">     Total O&amp;M</t>
  </si>
  <si>
    <t>YEARLY DEPRECIATION:</t>
  </si>
  <si>
    <t>Rates</t>
  </si>
  <si>
    <t xml:space="preserve">     Total Depreciation</t>
  </si>
  <si>
    <t>ACCUMULATED DEPRECIATION:</t>
  </si>
  <si>
    <t xml:space="preserve">     Total Project Ratebase</t>
  </si>
  <si>
    <t>Tax Rate</t>
  </si>
  <si>
    <t>CASH FLOWS SUMMARY:</t>
  </si>
  <si>
    <t>Revenue Requirements</t>
  </si>
  <si>
    <t>Revenue</t>
  </si>
  <si>
    <t>Surplus</t>
  </si>
  <si>
    <t>CPV at</t>
  </si>
  <si>
    <t>Used</t>
  </si>
  <si>
    <t>Ratebase</t>
  </si>
  <si>
    <t>Dep'n</t>
  </si>
  <si>
    <t>Inc. Tax</t>
  </si>
  <si>
    <t>O&amp;M</t>
  </si>
  <si>
    <t>Allowance</t>
  </si>
  <si>
    <t>(Deficit)</t>
  </si>
  <si>
    <t>changes:</t>
  </si>
  <si>
    <t>Cont 2nd</t>
  </si>
  <si>
    <t>Cont_changed</t>
  </si>
  <si>
    <t>Total Revenue Area:  (combines the two revenue facades)</t>
  </si>
  <si>
    <t>4) Insurance &amp; Property Tax</t>
  </si>
  <si>
    <t>1) Transmission</t>
  </si>
  <si>
    <t>Load Factor:</t>
  </si>
  <si>
    <t>Loss Factor:</t>
  </si>
  <si>
    <t>Source: D. Freedman, Regulation &amp; Business Plans</t>
  </si>
  <si>
    <t>Graph Data:</t>
  </si>
  <si>
    <t>Capital Cost Summary</t>
  </si>
  <si>
    <t>Project:</t>
  </si>
  <si>
    <t>Embedded distribution capital and O&amp;M costs are not considered in analysis.</t>
  </si>
  <si>
    <t xml:space="preserve">Source: </t>
  </si>
  <si>
    <t>Other</t>
  </si>
  <si>
    <t>These field are not required</t>
  </si>
  <si>
    <t>3) Distribution</t>
  </si>
  <si>
    <t>O&amp;M Rates</t>
  </si>
  <si>
    <t>2) Incremental O&amp;M Savings</t>
  </si>
  <si>
    <t>1) Incremental O&amp;M Costs</t>
  </si>
  <si>
    <t>Load Growth Forecast:</t>
  </si>
  <si>
    <t>Growth Loss Factor:</t>
  </si>
  <si>
    <t>Cost of Energy:</t>
  </si>
  <si>
    <t>Line Losses (kW.h)</t>
  </si>
  <si>
    <t>3) Energy Losses</t>
  </si>
  <si>
    <t>CPV @ Year 5</t>
  </si>
  <si>
    <t>CPV @ Year 25</t>
  </si>
  <si>
    <t>(yes or no)</t>
  </si>
  <si>
    <t>(inflated)</t>
  </si>
  <si>
    <t>Include Ins. &amp; Prop. Tax:</t>
  </si>
  <si>
    <t>Year:</t>
  </si>
  <si>
    <t>Cost Comparison</t>
  </si>
  <si>
    <t>Cost Impact</t>
  </si>
  <si>
    <t>(Peak Losses x (LF)^1.912 x 8,760 x Price)</t>
  </si>
  <si>
    <t xml:space="preserve">1) </t>
  </si>
  <si>
    <t xml:space="preserve">2) </t>
  </si>
  <si>
    <t>CPV @ Year 10</t>
  </si>
  <si>
    <t>Distribution Communications</t>
  </si>
  <si>
    <t>Salvage and Early Retirement:</t>
  </si>
  <si>
    <t xml:space="preserve">3) </t>
  </si>
  <si>
    <t xml:space="preserve">4) </t>
  </si>
  <si>
    <t xml:space="preserve">7) </t>
  </si>
  <si>
    <t xml:space="preserve">8) </t>
  </si>
  <si>
    <t>Distribution Cost Impact</t>
  </si>
  <si>
    <t>Transmission Cost Impact</t>
  </si>
  <si>
    <t>Savings will be escalated after year 1</t>
  </si>
  <si>
    <t>Transmission Peak Line Losses:</t>
  </si>
  <si>
    <t>Distribution Line Loss Calculation:</t>
  </si>
  <si>
    <t>Transmission Line Loss Calculation:</t>
  </si>
  <si>
    <t>5) Early Retirement</t>
  </si>
  <si>
    <t>Distribution Other</t>
  </si>
  <si>
    <t>5) Transmission Communication</t>
  </si>
  <si>
    <t>"D" Other</t>
  </si>
  <si>
    <t>6) Early Retirement</t>
  </si>
  <si>
    <t>(Enter negative numbers)</t>
  </si>
  <si>
    <t>Source: Bruce Ramsay, Load Research</t>
  </si>
  <si>
    <t>Current Peak Load:</t>
  </si>
  <si>
    <t>TOTAL:</t>
  </si>
  <si>
    <t>Manual Input:</t>
  </si>
  <si>
    <t>(if no, manually input the Losses in the corresponding year)</t>
  </si>
  <si>
    <t>Load and Assumptions:</t>
  </si>
  <si>
    <t>Distribution Peak Losses:</t>
  </si>
  <si>
    <t>Transmission Peak Losses:</t>
  </si>
  <si>
    <t>Peak Load:</t>
  </si>
  <si>
    <t>Incremental Annual Operation and Maintenance Savings:</t>
  </si>
  <si>
    <t xml:space="preserve">All analysis are based on </t>
  </si>
  <si>
    <t>of costs.</t>
  </si>
  <si>
    <t>CPV @ Year 40</t>
  </si>
  <si>
    <t>Calculated on:</t>
  </si>
  <si>
    <t>Future losses based on Growth Loss Factor</t>
  </si>
  <si>
    <t xml:space="preserve">Analysis is based on </t>
  </si>
  <si>
    <t>Revenue Requirement Summary</t>
  </si>
  <si>
    <t>CPV @ Year 15</t>
  </si>
  <si>
    <t>CPV @ Year 20</t>
  </si>
  <si>
    <t>Capital Addition</t>
  </si>
  <si>
    <t>In-Service Date</t>
  </si>
  <si>
    <t>Printed:</t>
  </si>
  <si>
    <t>6)</t>
  </si>
  <si>
    <t>8)</t>
  </si>
  <si>
    <t>Opening Balance</t>
  </si>
  <si>
    <t>AFUDC Calculation &amp; Ratebase:</t>
  </si>
  <si>
    <t>RATEBASE</t>
  </si>
  <si>
    <t>5) Distribution Communication</t>
  </si>
  <si>
    <t>7) Distribution Other</t>
  </si>
  <si>
    <t>2)</t>
  </si>
  <si>
    <t xml:space="preserve">6) </t>
  </si>
  <si>
    <t>(Telecom / Telecontrol)</t>
  </si>
  <si>
    <t>Financial Parameters</t>
  </si>
  <si>
    <t>Manually input the continuous O&amp;M savings.  The savings will appear at the ISD and will automatically extrapolate thereafter.</t>
  </si>
  <si>
    <t>TOTAL Load:</t>
  </si>
  <si>
    <t>Manual Loss Input:</t>
  </si>
  <si>
    <t>Source:</t>
  </si>
  <si>
    <t>Distribution Losses @ ISD:</t>
  </si>
  <si>
    <t>Transmission Losses @ ISD:</t>
  </si>
  <si>
    <t>ATCO Electric Project Economic Evaluation</t>
  </si>
  <si>
    <t>Distribution Peak Line Losses:</t>
  </si>
  <si>
    <t>Salvage costs are included in the depreciation expense.</t>
  </si>
  <si>
    <t>In the event some equipment must be retired early, the NBV will be treated as an increase to accumulated depreciation, hence an increase to project costs.</t>
  </si>
  <si>
    <t xml:space="preserve">(Includes ES&amp;G, escalation, &amp; AFUDC) </t>
  </si>
  <si>
    <t xml:space="preserve">Savings in </t>
  </si>
  <si>
    <t xml:space="preserve">Escalated </t>
  </si>
  <si>
    <t>Total Capital w/</t>
  </si>
  <si>
    <t>escalation &amp; AFUDC</t>
  </si>
  <si>
    <r>
      <t>Transmission Communications</t>
    </r>
    <r>
      <rPr>
        <i/>
        <sz val="8"/>
        <rFont val="Times New Roman"/>
        <family val="1"/>
      </rPr>
      <t xml:space="preserve"> </t>
    </r>
  </si>
  <si>
    <r>
      <t>Manual Load Input</t>
    </r>
    <r>
      <rPr>
        <sz val="10"/>
        <rFont val="Times New Roman"/>
        <family val="1"/>
      </rPr>
      <t>:</t>
    </r>
  </si>
  <si>
    <r>
      <t>Re-deployed assets have no effect in this analysis.</t>
    </r>
    <r>
      <rPr>
        <i/>
        <sz val="10"/>
        <color indexed="10"/>
        <rFont val="Times New Roman"/>
        <family val="1"/>
      </rPr>
      <t xml:space="preserve"> (Manual input)</t>
    </r>
  </si>
  <si>
    <t>Economic Assumptions</t>
  </si>
  <si>
    <t>-</t>
  </si>
  <si>
    <t>Distribution Losses are included</t>
  </si>
  <si>
    <t>If additional load is required in subsequent years, manually input the data in corresponding years. This is for information only.</t>
  </si>
  <si>
    <t>ISD Index</t>
  </si>
  <si>
    <t>Income Taxes and Escalation</t>
  </si>
  <si>
    <t xml:space="preserve">Federal and Provincial Income Tax </t>
  </si>
  <si>
    <t>Escalation</t>
  </si>
  <si>
    <t>Escalation therafter</t>
  </si>
  <si>
    <t>Real $ Total</t>
  </si>
  <si>
    <t>Nom $ Total</t>
  </si>
  <si>
    <t>Total Rate Base</t>
  </si>
  <si>
    <t>AFUDC</t>
  </si>
  <si>
    <t>CAPITAL EXPENDITURES (mid-year):</t>
  </si>
  <si>
    <t>Yes</t>
  </si>
  <si>
    <t>O &amp; M based on a percentage of  capital cost at ISD, escalated thereafter.</t>
  </si>
  <si>
    <t>Escalated Manually Input O&amp;M (Nom$)</t>
  </si>
  <si>
    <t>O&amp;M Calculated based on Percentage of Rate Base (Nom$)</t>
  </si>
  <si>
    <t>Power Pool Energy Price ($/MWh)</t>
  </si>
  <si>
    <t>PROPERTY IN SERVICE (end yr):</t>
  </si>
  <si>
    <t>If there are non-continuous savings, manually input the amounts in the corresponding years as negative numbers in the above Section #7.</t>
  </si>
  <si>
    <t>Cost of Energy (Nom$/kWh)</t>
  </si>
  <si>
    <t>5)</t>
  </si>
  <si>
    <t>(50/50 blend of rate of labour &amp; materials)</t>
  </si>
  <si>
    <t>Annual Escalation Factor</t>
  </si>
  <si>
    <t>Compounded Escalation Factor</t>
  </si>
  <si>
    <t>Base Year</t>
  </si>
  <si>
    <t>Calculate AFUDC</t>
  </si>
  <si>
    <t>Incremental Capital Spending:</t>
  </si>
  <si>
    <t>In-Service Year</t>
  </si>
  <si>
    <t>Reference</t>
  </si>
  <si>
    <t>(from base year)</t>
  </si>
  <si>
    <t>years from Base Year</t>
  </si>
  <si>
    <t>Base Year Is:</t>
  </si>
  <si>
    <t>O &amp; M (T&amp;D)</t>
  </si>
  <si>
    <t>Capital (T&amp;D)</t>
  </si>
  <si>
    <r>
      <t xml:space="preserve">(include </t>
    </r>
    <r>
      <rPr>
        <b/>
        <u/>
        <sz val="8"/>
        <color indexed="10"/>
        <rFont val="Times New Roman"/>
        <family val="1"/>
      </rPr>
      <t>ES&amp;G</t>
    </r>
    <r>
      <rPr>
        <b/>
        <sz val="8"/>
        <color indexed="10"/>
        <rFont val="Times New Roman"/>
        <family val="1"/>
      </rPr>
      <t xml:space="preserve"> and </t>
    </r>
    <r>
      <rPr>
        <b/>
        <u/>
        <sz val="8"/>
        <color indexed="10"/>
        <rFont val="Times New Roman"/>
        <family val="1"/>
      </rPr>
      <t>Contingency)</t>
    </r>
  </si>
  <si>
    <t>Line Loss Value (Nom$)</t>
  </si>
  <si>
    <t>If non-linear O&amp;M is required, manually input the data into the Manual Input table.</t>
  </si>
  <si>
    <t>Calendar</t>
  </si>
  <si>
    <t>Calendar
Year</t>
  </si>
  <si>
    <t xml:space="preserve">Date: </t>
  </si>
  <si>
    <t>Revised by:</t>
  </si>
  <si>
    <t>Changes made:</t>
  </si>
  <si>
    <t>T. Small</t>
  </si>
  <si>
    <t xml:space="preserve"> - Updated model with the latest financial parameters (Source: Business Case Assumptions -  June 2007)</t>
  </si>
  <si>
    <t xml:space="preserve"> - Added calendar year to summary sheet (Revenue Requirement &amp; Graph)</t>
  </si>
  <si>
    <t xml:space="preserve"> - Changed escalation so it continues up to 40 years</t>
  </si>
  <si>
    <t xml:space="preserve"> - Updated pool price as of June 5, 2007</t>
  </si>
  <si>
    <t xml:space="preserve"> - Changed AFUDC calculation so it is compounded quarterly</t>
  </si>
  <si>
    <t xml:space="preserve"> - Various changes to replace "2006" with "2007"</t>
  </si>
  <si>
    <t>Alternative 4 Name</t>
  </si>
  <si>
    <t>Alternative 4 Description</t>
  </si>
  <si>
    <t>Alternative 3 Name</t>
  </si>
  <si>
    <t>Alternative 3 Description</t>
  </si>
  <si>
    <t>Alternative 2 Name</t>
  </si>
  <si>
    <t>Alternative 2 Description</t>
  </si>
  <si>
    <t>A. Altamirano</t>
  </si>
  <si>
    <t xml:space="preserve"> - Various changes to replace "2007" with "2008"</t>
  </si>
  <si>
    <t xml:space="preserve"> - Added password protection to all sheets</t>
  </si>
  <si>
    <t xml:space="preserve"> - Updated model with the latest financial parameters (Source: Business Case Assumptions -  January 2008)</t>
  </si>
  <si>
    <t xml:space="preserve"> - Updated pool price as of December 31, 2007</t>
  </si>
  <si>
    <t xml:space="preserve"> - Changed the return formula for Year 1 to use the AT Cost of Capital</t>
  </si>
  <si>
    <t>Base Year ($)</t>
  </si>
  <si>
    <t>- Changed formula for Income Tax (G24) To include all parameters</t>
  </si>
  <si>
    <t>- Corrected line Losses formulas and escalation</t>
  </si>
  <si>
    <t>- Added Error message when Construction Year is set to be later than Base Year</t>
  </si>
  <si>
    <t>- Set the first year's Annual Escalation Factor to 1 by default so that the first year is not escalated</t>
  </si>
  <si>
    <t>- Changed Alternative 1 to Proposed Project and Alternatives 2 - 5 to Alternatives 1 - 4</t>
  </si>
  <si>
    <t>- Unprotected Energy Costs cells to allow sensitivity analyses to be run on this item.</t>
  </si>
  <si>
    <t xml:space="preserve">- Made changes so that The titles of Trans. Dist, etc of each row carries through the sheet so if it needs to be </t>
  </si>
  <si>
    <t>changed it only has to be changed iin the first table (for example if it is a vehicle it is not transmission or distribution)</t>
  </si>
  <si>
    <t>- Updated Capital Structures based on 2010 Business Cases from Ken Grimes</t>
  </si>
  <si>
    <t>- Changed the DIST and TRANS sheets to link to the capital structure in the Assumptions 1 page</t>
  </si>
  <si>
    <t>-Have Capital Structures for future years, so that expenditures in future years use the appropiate WACC</t>
  </si>
  <si>
    <t>Possible Future Enhancements:</t>
  </si>
  <si>
    <t>- Revenue Requirement calculations to reflect respective tax year when determining income tax.</t>
  </si>
  <si>
    <t>- Updated Capital Structures based on Generic Cost of Capital from Ken Grimes</t>
  </si>
  <si>
    <t>Source: O&amp;M Insurance and Tax Rates calculation. Product Support</t>
  </si>
  <si>
    <t>Factors for Economic Model, Lynn Taylor-Ryan and Product Support</t>
  </si>
  <si>
    <t>Rate</t>
  </si>
  <si>
    <t>Service Life</t>
  </si>
  <si>
    <t>Incremental Depreciation Rates:</t>
  </si>
  <si>
    <t>blue</t>
  </si>
  <si>
    <t xml:space="preserve">Input data in </t>
  </si>
  <si>
    <t>Chase Energy Report dated May 2, 2013</t>
  </si>
  <si>
    <t>Yukon Electrical Project Economic Evaluation</t>
  </si>
  <si>
    <t>Lease Option</t>
  </si>
  <si>
    <t>Capital</t>
  </si>
  <si>
    <t>O &amp; M</t>
  </si>
  <si>
    <t xml:space="preserve">Federal and Territorial Income Tax </t>
  </si>
  <si>
    <t>Distribution Capital Structure and Cost</t>
  </si>
  <si>
    <t>Generation Capital Structure and Cost</t>
  </si>
  <si>
    <t>Generation</t>
  </si>
  <si>
    <t>No</t>
  </si>
  <si>
    <t>Watson Lake Bi-Fuel Project - Lease</t>
  </si>
  <si>
    <t>Watson Lake Bi-Fuel Project - Purchase</t>
  </si>
  <si>
    <t>Purchase</t>
  </si>
  <si>
    <t>Watson Lake Bi-Fuel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</si>
</sst>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Y\e\a\r\ 0"/>
    <numFmt numFmtId="165" formatCode="0.000%"/>
    <numFmt numFmtId="166" formatCode="0.0000"/>
    <numFmt numFmtId="167" formatCode="#,##0;\(#,##0\)"/>
    <numFmt numFmtId="168" formatCode="0.00000"/>
    <numFmt numFmtId="169" formatCode="#,##0.0"/>
    <numFmt numFmtId="170" formatCode="#,##0.000"/>
    <numFmt numFmtId="171" formatCode="0.000"/>
    <numFmt numFmtId="172" formatCode="0.0%"/>
    <numFmt numFmtId="173" formatCode="&quot;$&quot;#,##0"/>
    <numFmt numFmtId="174" formatCode="&quot;$&quot;#,##0;[Red]&quot;$&quot;#,##0"/>
    <numFmt numFmtId="175" formatCode="&quot;$&quot;#,##0.00"/>
    <numFmt numFmtId="176" formatCode="&quot;$&quot;#,##0.0"/>
    <numFmt numFmtId="177" formatCode="&quot;$&quot;#,##0.0000"/>
    <numFmt numFmtId="178" formatCode="&quot;$&quot;#,##0.000"/>
    <numFmt numFmtId="179" formatCode="mmmm\ d\,\ yyyy"/>
    <numFmt numFmtId="180" formatCode="0\ &quot;kW&quot;"/>
    <numFmt numFmtId="181" formatCode="#,##0\ &quot;kW&quot;"/>
    <numFmt numFmtId="182" formatCode="[$-409]mmm/yy;@"/>
    <numFmt numFmtId="183" formatCode="0\ &quot;years&quot;"/>
    <numFmt numFmtId="184" formatCode="0\ &quot;years of costs&quot;"/>
    <numFmt numFmtId="185" formatCode="&quot;Year&quot;\ 0"/>
    <numFmt numFmtId="186" formatCode="&quot;AFUDC&quot;\ 0.00%"/>
    <numFmt numFmtId="187" formatCode="&quot;$&quot;#,##0.000\ &quot;per kW.h&quot;"/>
    <numFmt numFmtId="188" formatCode="&quot;&gt;=&quot;\ 0"/>
    <numFmt numFmtId="189" formatCode="[$-409]mmmm\ d\,\ yyyy;@"/>
  </numFmts>
  <fonts count="42" x14ac:knownFonts="1">
    <font>
      <sz val="10"/>
      <name val="Arial"/>
      <family val="2"/>
    </font>
    <font>
      <sz val="10"/>
      <name val="Helv"/>
    </font>
    <font>
      <sz val="10"/>
      <name val="Tahoma"/>
      <family val="2"/>
    </font>
    <font>
      <sz val="10"/>
      <color indexed="12"/>
      <name val="Tahoma"/>
      <family val="2"/>
    </font>
    <font>
      <b/>
      <sz val="10"/>
      <color indexed="10"/>
      <name val="Tahoma"/>
      <family val="2"/>
    </font>
    <font>
      <b/>
      <sz val="10"/>
      <name val="Tahoma"/>
      <family val="2"/>
    </font>
    <font>
      <b/>
      <u/>
      <sz val="12"/>
      <name val="Tahoma"/>
      <family val="2"/>
    </font>
    <font>
      <sz val="8"/>
      <name val="Tahoma"/>
      <family val="2"/>
    </font>
    <font>
      <i/>
      <sz val="10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sz val="8"/>
      <name val="Arial"/>
      <family val="2"/>
    </font>
    <font>
      <b/>
      <sz val="7"/>
      <color indexed="12"/>
      <name val="Tahoma"/>
      <family val="2"/>
    </font>
    <font>
      <b/>
      <sz val="12"/>
      <name val="Times New Roman"/>
      <family val="1"/>
    </font>
    <font>
      <b/>
      <u/>
      <sz val="10"/>
      <color indexed="12"/>
      <name val="Times New Roman"/>
      <family val="1"/>
    </font>
    <font>
      <sz val="10"/>
      <name val="Times New Roman"/>
      <family val="1"/>
    </font>
    <font>
      <b/>
      <sz val="10"/>
      <color indexed="12"/>
      <name val="Times New Roman"/>
      <family val="1"/>
    </font>
    <font>
      <b/>
      <sz val="10"/>
      <name val="Times New Roman"/>
      <family val="1"/>
    </font>
    <font>
      <sz val="10"/>
      <color indexed="1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</font>
    <font>
      <i/>
      <sz val="8"/>
      <name val="Times New Roman"/>
      <family val="1"/>
    </font>
    <font>
      <u/>
      <sz val="10"/>
      <name val="Times New Roman"/>
      <family val="1"/>
    </font>
    <font>
      <b/>
      <u/>
      <sz val="10"/>
      <name val="Times New Roman"/>
      <family val="1"/>
    </font>
    <font>
      <b/>
      <sz val="11"/>
      <color indexed="12"/>
      <name val="Times New Roman"/>
      <family val="1"/>
    </font>
    <font>
      <u/>
      <sz val="12"/>
      <name val="Times New Roman"/>
      <family val="1"/>
    </font>
    <font>
      <b/>
      <sz val="10"/>
      <color indexed="10"/>
      <name val="Times New Roman"/>
      <family val="1"/>
    </font>
    <font>
      <i/>
      <sz val="8"/>
      <color indexed="10"/>
      <name val="Times New Roman"/>
      <family val="1"/>
    </font>
    <font>
      <sz val="10"/>
      <color indexed="12"/>
      <name val="Times New Roman"/>
      <family val="1"/>
    </font>
    <font>
      <i/>
      <sz val="10"/>
      <name val="Times New Roman"/>
      <family val="1"/>
    </font>
    <font>
      <i/>
      <sz val="10"/>
      <color indexed="10"/>
      <name val="Times New Roman"/>
      <family val="1"/>
    </font>
    <font>
      <sz val="7"/>
      <name val="Times New Roman"/>
      <family val="1"/>
    </font>
    <font>
      <sz val="10"/>
      <color indexed="8"/>
      <name val="Times New Roman"/>
      <family val="1"/>
    </font>
    <font>
      <sz val="7"/>
      <color indexed="10"/>
      <name val="Tahoma"/>
      <family val="2"/>
    </font>
    <font>
      <sz val="8"/>
      <color indexed="10"/>
      <name val="Tahoma"/>
      <family val="2"/>
    </font>
    <font>
      <b/>
      <sz val="8"/>
      <color indexed="10"/>
      <name val="Times New Roman"/>
      <family val="1"/>
    </font>
    <font>
      <b/>
      <u/>
      <sz val="8"/>
      <color indexed="10"/>
      <name val="Times New Roman"/>
      <family val="1"/>
    </font>
    <font>
      <b/>
      <u/>
      <sz val="10"/>
      <name val="Arial"/>
      <family val="2"/>
    </font>
    <font>
      <sz val="10"/>
      <name val="Arial"/>
      <family val="2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</cellStyleXfs>
  <cellXfs count="376">
    <xf numFmtId="0" fontId="0" fillId="0" borderId="0" xfId="0"/>
    <xf numFmtId="0" fontId="15" fillId="0" borderId="0" xfId="0" applyFont="1"/>
    <xf numFmtId="179" fontId="15" fillId="0" borderId="0" xfId="0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17" fillId="0" borderId="0" xfId="0" applyFont="1"/>
    <xf numFmtId="0" fontId="17" fillId="0" borderId="0" xfId="0" applyFont="1" applyBorder="1"/>
    <xf numFmtId="0" fontId="18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173" fontId="15" fillId="0" borderId="0" xfId="0" applyNumberFormat="1" applyFont="1"/>
    <xf numFmtId="176" fontId="15" fillId="0" borderId="0" xfId="0" applyNumberFormat="1" applyFont="1"/>
    <xf numFmtId="3" fontId="15" fillId="0" borderId="0" xfId="0" applyNumberFormat="1" applyFont="1"/>
    <xf numFmtId="0" fontId="17" fillId="0" borderId="1" xfId="0" applyFont="1" applyBorder="1"/>
    <xf numFmtId="0" fontId="15" fillId="0" borderId="0" xfId="0" applyFont="1" applyBorder="1"/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Border="1"/>
    <xf numFmtId="0" fontId="24" fillId="0" borderId="0" xfId="0" applyFont="1"/>
    <xf numFmtId="0" fontId="15" fillId="2" borderId="0" xfId="0" applyFont="1" applyFill="1" applyBorder="1"/>
    <xf numFmtId="0" fontId="15" fillId="0" borderId="0" xfId="0" applyFont="1" applyBorder="1" applyAlignment="1">
      <alignment horizontal="left"/>
    </xf>
    <xf numFmtId="0" fontId="15" fillId="0" borderId="0" xfId="0" applyFont="1" applyBorder="1" applyAlignment="1">
      <alignment horizontal="right"/>
    </xf>
    <xf numFmtId="0" fontId="15" fillId="0" borderId="2" xfId="0" applyFont="1" applyBorder="1" applyAlignment="1">
      <alignment horizontal="center" wrapText="1"/>
    </xf>
    <xf numFmtId="173" fontId="15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15" fillId="0" borderId="0" xfId="0" quotePrefix="1" applyFont="1" applyBorder="1" applyAlignment="1">
      <alignment horizontal="right"/>
    </xf>
    <xf numFmtId="0" fontId="17" fillId="0" borderId="0" xfId="0" applyFont="1" applyAlignment="1"/>
    <xf numFmtId="0" fontId="16" fillId="0" borderId="0" xfId="0" applyFont="1"/>
    <xf numFmtId="0" fontId="15" fillId="0" borderId="1" xfId="0" applyFont="1" applyBorder="1"/>
    <xf numFmtId="0" fontId="15" fillId="0" borderId="3" xfId="0" applyFont="1" applyBorder="1" applyAlignment="1">
      <alignment horizontal="left"/>
    </xf>
    <xf numFmtId="0" fontId="17" fillId="0" borderId="0" xfId="0" applyFont="1" applyBorder="1" applyAlignment="1">
      <alignment horizontal="center"/>
    </xf>
    <xf numFmtId="0" fontId="30" fillId="0" borderId="2" xfId="0" applyFont="1" applyBorder="1"/>
    <xf numFmtId="0" fontId="17" fillId="0" borderId="4" xfId="0" applyFont="1" applyBorder="1"/>
    <xf numFmtId="0" fontId="17" fillId="0" borderId="5" xfId="0" applyFont="1" applyBorder="1"/>
    <xf numFmtId="0" fontId="17" fillId="0" borderId="6" xfId="0" applyFont="1" applyBorder="1"/>
    <xf numFmtId="0" fontId="30" fillId="0" borderId="0" xfId="0" applyFont="1" applyBorder="1"/>
    <xf numFmtId="0" fontId="15" fillId="0" borderId="0" xfId="0" applyFont="1" applyFill="1" applyBorder="1"/>
    <xf numFmtId="9" fontId="15" fillId="0" borderId="0" xfId="0" applyNumberFormat="1" applyFont="1" applyBorder="1" applyAlignment="1">
      <alignment horizontal="center"/>
    </xf>
    <xf numFmtId="165" fontId="15" fillId="0" borderId="0" xfId="0" applyNumberFormat="1" applyFont="1" applyBorder="1" applyAlignment="1">
      <alignment horizontal="center"/>
    </xf>
    <xf numFmtId="10" fontId="17" fillId="0" borderId="0" xfId="0" applyNumberFormat="1" applyFont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183" fontId="33" fillId="0" borderId="0" xfId="0" applyNumberFormat="1" applyFont="1" applyFill="1" applyBorder="1" applyAlignment="1">
      <alignment horizontal="left"/>
    </xf>
    <xf numFmtId="187" fontId="15" fillId="0" borderId="0" xfId="0" applyNumberFormat="1" applyFont="1" applyFill="1" applyBorder="1" applyAlignment="1">
      <alignment horizontal="left"/>
    </xf>
    <xf numFmtId="10" fontId="15" fillId="0" borderId="0" xfId="3" applyNumberFormat="1" applyFont="1" applyAlignment="1">
      <alignment horizontal="left"/>
    </xf>
    <xf numFmtId="10" fontId="15" fillId="0" borderId="0" xfId="0" applyNumberFormat="1" applyFont="1" applyFill="1" applyBorder="1"/>
    <xf numFmtId="10" fontId="15" fillId="0" borderId="0" xfId="0" applyNumberFormat="1" applyFont="1" applyBorder="1" applyAlignment="1">
      <alignment horizontal="center"/>
    </xf>
    <xf numFmtId="10" fontId="15" fillId="0" borderId="2" xfId="0" applyNumberFormat="1" applyFont="1" applyBorder="1" applyAlignment="1">
      <alignment horizontal="center"/>
    </xf>
    <xf numFmtId="179" fontId="17" fillId="0" borderId="0" xfId="0" applyNumberFormat="1" applyFont="1"/>
    <xf numFmtId="0" fontId="13" fillId="0" borderId="0" xfId="0" applyFont="1" applyProtection="1"/>
    <xf numFmtId="0" fontId="15" fillId="0" borderId="0" xfId="0" applyFont="1" applyProtection="1"/>
    <xf numFmtId="0" fontId="13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right"/>
    </xf>
    <xf numFmtId="189" fontId="17" fillId="0" borderId="0" xfId="0" applyNumberFormat="1" applyFont="1" applyBorder="1" applyAlignment="1" applyProtection="1">
      <alignment horizontal="left"/>
    </xf>
    <xf numFmtId="0" fontId="17" fillId="0" borderId="0" xfId="0" applyFont="1" applyProtection="1"/>
    <xf numFmtId="0" fontId="24" fillId="0" borderId="0" xfId="0" applyFont="1" applyProtection="1"/>
    <xf numFmtId="0" fontId="26" fillId="0" borderId="0" xfId="0" applyFont="1" applyProtection="1"/>
    <xf numFmtId="0" fontId="23" fillId="0" borderId="0" xfId="0" applyFont="1" applyProtection="1"/>
    <xf numFmtId="10" fontId="15" fillId="0" borderId="0" xfId="3" applyNumberFormat="1" applyFont="1" applyProtection="1"/>
    <xf numFmtId="10" fontId="16" fillId="0" borderId="0" xfId="0" applyNumberFormat="1" applyFont="1" applyFill="1" applyBorder="1" applyProtection="1"/>
    <xf numFmtId="10" fontId="15" fillId="0" borderId="0" xfId="3" applyNumberFormat="1" applyFont="1" applyBorder="1" applyProtection="1"/>
    <xf numFmtId="10" fontId="15" fillId="0" borderId="2" xfId="3" applyNumberFormat="1" applyFont="1" applyBorder="1" applyProtection="1"/>
    <xf numFmtId="0" fontId="0" fillId="0" borderId="0" xfId="0" applyProtection="1"/>
    <xf numFmtId="10" fontId="15" fillId="0" borderId="0" xfId="0" applyNumberFormat="1" applyFont="1" applyProtection="1"/>
    <xf numFmtId="0" fontId="22" fillId="0" borderId="0" xfId="0" applyFont="1" applyProtection="1"/>
    <xf numFmtId="0" fontId="15" fillId="0" borderId="0" xfId="0" applyFont="1" applyAlignment="1" applyProtection="1">
      <alignment horizontal="center"/>
    </xf>
    <xf numFmtId="10" fontId="16" fillId="0" borderId="0" xfId="3" applyNumberFormat="1" applyFont="1" applyAlignment="1" applyProtection="1">
      <alignment horizontal="center"/>
    </xf>
    <xf numFmtId="0" fontId="17" fillId="0" borderId="0" xfId="0" applyFont="1" applyAlignment="1" applyProtection="1">
      <alignment horizontal="center"/>
    </xf>
    <xf numFmtId="172" fontId="16" fillId="0" borderId="0" xfId="3" applyNumberFormat="1" applyFont="1" applyAlignment="1" applyProtection="1">
      <alignment horizontal="center"/>
    </xf>
    <xf numFmtId="0" fontId="15" fillId="0" borderId="0" xfId="0" applyFont="1" applyAlignment="1" applyProtection="1">
      <alignment vertical="top"/>
    </xf>
    <xf numFmtId="0" fontId="15" fillId="0" borderId="0" xfId="0" applyFont="1" applyAlignment="1" applyProtection="1">
      <alignment wrapText="1"/>
    </xf>
    <xf numFmtId="10" fontId="15" fillId="0" borderId="7" xfId="0" applyNumberFormat="1" applyFont="1" applyFill="1" applyBorder="1" applyProtection="1"/>
    <xf numFmtId="10" fontId="15" fillId="0" borderId="0" xfId="0" applyNumberFormat="1" applyFont="1" applyFill="1" applyBorder="1" applyProtection="1"/>
    <xf numFmtId="0" fontId="27" fillId="0" borderId="0" xfId="0" applyFont="1" applyProtection="1"/>
    <xf numFmtId="0" fontId="19" fillId="0" borderId="0" xfId="0" applyFont="1" applyProtection="1"/>
    <xf numFmtId="2" fontId="15" fillId="0" borderId="0" xfId="0" applyNumberFormat="1" applyFont="1" applyProtection="1"/>
    <xf numFmtId="1" fontId="16" fillId="0" borderId="0" xfId="0" applyNumberFormat="1" applyFont="1" applyBorder="1" applyAlignment="1" applyProtection="1">
      <alignment horizontal="center"/>
    </xf>
    <xf numFmtId="171" fontId="15" fillId="0" borderId="0" xfId="0" applyNumberFormat="1" applyFont="1" applyProtection="1"/>
    <xf numFmtId="170" fontId="15" fillId="0" borderId="0" xfId="1" applyNumberFormat="1" applyFont="1" applyProtection="1"/>
    <xf numFmtId="0" fontId="29" fillId="0" borderId="0" xfId="0" applyFont="1" applyBorder="1" applyProtection="1"/>
    <xf numFmtId="0" fontId="15" fillId="0" borderId="0" xfId="0" applyFont="1" applyBorder="1" applyAlignment="1" applyProtection="1">
      <alignment horizontal="right"/>
    </xf>
    <xf numFmtId="3" fontId="15" fillId="0" borderId="0" xfId="0" applyNumberFormat="1" applyFont="1" applyBorder="1" applyAlignment="1" applyProtection="1">
      <alignment horizontal="right"/>
    </xf>
    <xf numFmtId="1" fontId="15" fillId="0" borderId="0" xfId="0" applyNumberFormat="1" applyFont="1" applyBorder="1" applyAlignment="1" applyProtection="1">
      <alignment horizontal="right"/>
    </xf>
    <xf numFmtId="0" fontId="28" fillId="0" borderId="0" xfId="0" applyFont="1" applyProtection="1"/>
    <xf numFmtId="185" fontId="15" fillId="0" borderId="2" xfId="0" applyNumberFormat="1" applyFont="1" applyBorder="1" applyAlignment="1" applyProtection="1">
      <alignment horizontal="right"/>
    </xf>
    <xf numFmtId="0" fontId="15" fillId="0" borderId="0" xfId="0" applyFont="1" applyBorder="1" applyProtection="1"/>
    <xf numFmtId="173" fontId="29" fillId="0" borderId="0" xfId="0" applyNumberFormat="1" applyFont="1" applyBorder="1" applyAlignment="1" applyProtection="1">
      <alignment horizontal="right"/>
    </xf>
    <xf numFmtId="173" fontId="15" fillId="0" borderId="0" xfId="0" applyNumberFormat="1" applyFont="1" applyProtection="1"/>
    <xf numFmtId="173" fontId="22" fillId="0" borderId="0" xfId="0" applyNumberFormat="1" applyFont="1" applyBorder="1" applyProtection="1"/>
    <xf numFmtId="173" fontId="15" fillId="0" borderId="2" xfId="0" applyNumberFormat="1" applyFont="1" applyBorder="1" applyProtection="1"/>
    <xf numFmtId="0" fontId="15" fillId="0" borderId="2" xfId="0" applyFont="1" applyBorder="1" applyProtection="1"/>
    <xf numFmtId="173" fontId="15" fillId="0" borderId="8" xfId="0" applyNumberFormat="1" applyFont="1" applyBorder="1" applyProtection="1"/>
    <xf numFmtId="176" fontId="15" fillId="0" borderId="0" xfId="0" applyNumberFormat="1" applyFont="1" applyProtection="1"/>
    <xf numFmtId="173" fontId="15" fillId="0" borderId="0" xfId="0" applyNumberFormat="1" applyFont="1" applyBorder="1" applyAlignment="1" applyProtection="1">
      <alignment horizontal="left"/>
    </xf>
    <xf numFmtId="3" fontId="15" fillId="0" borderId="0" xfId="1" applyNumberFormat="1" applyFont="1" applyProtection="1"/>
    <xf numFmtId="0" fontId="22" fillId="0" borderId="0" xfId="0" applyFont="1" applyBorder="1" applyAlignment="1" applyProtection="1">
      <alignment horizontal="center"/>
    </xf>
    <xf numFmtId="1" fontId="15" fillId="0" borderId="0" xfId="0" applyNumberFormat="1" applyFont="1" applyBorder="1" applyAlignment="1" applyProtection="1">
      <alignment horizontal="center"/>
    </xf>
    <xf numFmtId="185" fontId="15" fillId="0" borderId="2" xfId="0" applyNumberFormat="1" applyFont="1" applyBorder="1" applyAlignment="1" applyProtection="1">
      <alignment horizontal="center"/>
    </xf>
    <xf numFmtId="173" fontId="15" fillId="0" borderId="0" xfId="0" applyNumberFormat="1" applyFont="1" applyBorder="1" applyAlignment="1" applyProtection="1">
      <alignment horizontal="center"/>
    </xf>
    <xf numFmtId="173" fontId="15" fillId="0" borderId="0" xfId="0" applyNumberFormat="1" applyFont="1" applyAlignment="1" applyProtection="1">
      <alignment horizontal="center"/>
    </xf>
    <xf numFmtId="0" fontId="15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186" fontId="15" fillId="0" borderId="0" xfId="0" applyNumberFormat="1" applyFont="1" applyBorder="1" applyAlignment="1" applyProtection="1">
      <alignment horizontal="right"/>
    </xf>
    <xf numFmtId="173" fontId="18" fillId="0" borderId="0" xfId="0" applyNumberFormat="1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left"/>
    </xf>
    <xf numFmtId="173" fontId="15" fillId="0" borderId="9" xfId="0" applyNumberFormat="1" applyFont="1" applyBorder="1" applyAlignment="1" applyProtection="1">
      <alignment horizontal="center"/>
    </xf>
    <xf numFmtId="173" fontId="15" fillId="0" borderId="0" xfId="0" applyNumberFormat="1" applyFont="1" applyBorder="1" applyProtection="1"/>
    <xf numFmtId="0" fontId="18" fillId="0" borderId="0" xfId="0" applyFont="1" applyBorder="1" applyAlignment="1" applyProtection="1">
      <alignment horizontal="left"/>
    </xf>
    <xf numFmtId="0" fontId="18" fillId="0" borderId="0" xfId="0" applyFont="1" applyBorder="1" applyProtection="1"/>
    <xf numFmtId="0" fontId="18" fillId="0" borderId="0" xfId="0" applyFont="1" applyBorder="1" applyAlignment="1" applyProtection="1">
      <alignment horizontal="right"/>
    </xf>
    <xf numFmtId="186" fontId="15" fillId="0" borderId="0" xfId="0" applyNumberFormat="1" applyFont="1" applyBorder="1" applyAlignment="1" applyProtection="1">
      <alignment horizontal="center"/>
    </xf>
    <xf numFmtId="3" fontId="15" fillId="0" borderId="0" xfId="0" applyNumberFormat="1" applyFont="1" applyProtection="1"/>
    <xf numFmtId="0" fontId="27" fillId="0" borderId="0" xfId="0" applyFont="1" applyAlignment="1" applyProtection="1">
      <alignment horizontal="left"/>
    </xf>
    <xf numFmtId="171" fontId="15" fillId="0" borderId="0" xfId="0" applyNumberFormat="1" applyFont="1" applyBorder="1" applyProtection="1"/>
    <xf numFmtId="0" fontId="15" fillId="0" borderId="2" xfId="0" applyFont="1" applyBorder="1" applyAlignment="1" applyProtection="1">
      <alignment horizontal="center"/>
    </xf>
    <xf numFmtId="0" fontId="15" fillId="0" borderId="8" xfId="0" applyFont="1" applyBorder="1" applyProtection="1"/>
    <xf numFmtId="173" fontId="15" fillId="0" borderId="0" xfId="0" applyNumberFormat="1" applyFont="1" applyBorder="1" applyAlignment="1" applyProtection="1">
      <alignment horizontal="right"/>
    </xf>
    <xf numFmtId="185" fontId="15" fillId="0" borderId="2" xfId="0" applyNumberFormat="1" applyFont="1" applyBorder="1" applyProtection="1"/>
    <xf numFmtId="173" fontId="27" fillId="0" borderId="0" xfId="0" applyNumberFormat="1" applyFont="1" applyAlignment="1" applyProtection="1">
      <alignment horizontal="center"/>
    </xf>
    <xf numFmtId="170" fontId="15" fillId="0" borderId="0" xfId="1" applyNumberFormat="1" applyFont="1" applyBorder="1" applyAlignment="1" applyProtection="1">
      <alignment horizontal="right"/>
    </xf>
    <xf numFmtId="173" fontId="29" fillId="0" borderId="0" xfId="0" applyNumberFormat="1" applyFont="1" applyProtection="1"/>
    <xf numFmtId="5" fontId="15" fillId="0" borderId="0" xfId="0" applyNumberFormat="1" applyFont="1" applyBorder="1" applyProtection="1"/>
    <xf numFmtId="0" fontId="28" fillId="0" borderId="0" xfId="0" applyFont="1" applyBorder="1" applyProtection="1"/>
    <xf numFmtId="0" fontId="15" fillId="0" borderId="0" xfId="0" applyFont="1" applyFill="1" applyProtection="1"/>
    <xf numFmtId="174" fontId="15" fillId="0" borderId="0" xfId="0" applyNumberFormat="1" applyFont="1" applyBorder="1" applyProtection="1"/>
    <xf numFmtId="173" fontId="15" fillId="0" borderId="8" xfId="0" applyNumberFormat="1" applyFont="1" applyBorder="1" applyAlignment="1" applyProtection="1">
      <alignment horizontal="center"/>
    </xf>
    <xf numFmtId="0" fontId="29" fillId="0" borderId="0" xfId="0" applyFont="1" applyProtection="1"/>
    <xf numFmtId="0" fontId="22" fillId="0" borderId="0" xfId="0" applyFont="1" applyBorder="1" applyProtection="1"/>
    <xf numFmtId="0" fontId="30" fillId="0" borderId="0" xfId="0" applyFont="1" applyBorder="1" applyAlignment="1" applyProtection="1">
      <alignment horizontal="right"/>
    </xf>
    <xf numFmtId="0" fontId="23" fillId="0" borderId="0" xfId="0" applyFont="1" applyAlignment="1" applyProtection="1">
      <alignment horizontal="right"/>
    </xf>
    <xf numFmtId="9" fontId="15" fillId="0" borderId="0" xfId="3" applyFont="1" applyBorder="1" applyProtection="1"/>
    <xf numFmtId="185" fontId="15" fillId="0" borderId="0" xfId="0" applyNumberFormat="1" applyFont="1" applyBorder="1" applyAlignment="1" applyProtection="1">
      <alignment horizontal="center"/>
    </xf>
    <xf numFmtId="1" fontId="15" fillId="0" borderId="2" xfId="0" applyNumberFormat="1" applyFont="1" applyBorder="1" applyAlignment="1" applyProtection="1">
      <alignment horizontal="center"/>
    </xf>
    <xf numFmtId="181" fontId="15" fillId="0" borderId="0" xfId="1" applyNumberFormat="1" applyFont="1" applyAlignment="1" applyProtection="1">
      <alignment horizontal="right"/>
    </xf>
    <xf numFmtId="0" fontId="30" fillId="0" borderId="0" xfId="0" applyFont="1" applyAlignment="1" applyProtection="1">
      <alignment horizontal="right"/>
    </xf>
    <xf numFmtId="181" fontId="15" fillId="0" borderId="0" xfId="0" applyNumberFormat="1" applyFont="1" applyProtection="1"/>
    <xf numFmtId="0" fontId="30" fillId="0" borderId="0" xfId="0" applyFont="1" applyProtection="1"/>
    <xf numFmtId="0" fontId="26" fillId="0" borderId="0" xfId="0" applyFont="1" applyBorder="1" applyProtection="1"/>
    <xf numFmtId="0" fontId="22" fillId="0" borderId="0" xfId="0" applyFont="1" applyAlignment="1" applyProtection="1">
      <alignment horizontal="left"/>
    </xf>
    <xf numFmtId="0" fontId="30" fillId="0" borderId="0" xfId="0" applyFont="1" applyAlignment="1" applyProtection="1">
      <alignment horizontal="left"/>
    </xf>
    <xf numFmtId="180" fontId="15" fillId="0" borderId="0" xfId="3" applyNumberFormat="1" applyFont="1" applyAlignment="1" applyProtection="1">
      <alignment horizontal="right"/>
    </xf>
    <xf numFmtId="180" fontId="15" fillId="0" borderId="0" xfId="0" applyNumberFormat="1" applyFont="1" applyProtection="1"/>
    <xf numFmtId="3" fontId="29" fillId="0" borderId="0" xfId="1" applyNumberFormat="1" applyFont="1" applyBorder="1" applyAlignment="1" applyProtection="1">
      <alignment horizontal="center"/>
    </xf>
    <xf numFmtId="0" fontId="29" fillId="0" borderId="0" xfId="0" applyFont="1" applyBorder="1" applyAlignment="1" applyProtection="1">
      <alignment horizontal="center"/>
    </xf>
    <xf numFmtId="10" fontId="15" fillId="0" borderId="0" xfId="3" applyNumberFormat="1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3" fontId="15" fillId="0" borderId="0" xfId="0" applyNumberFormat="1" applyFont="1" applyAlignment="1" applyProtection="1">
      <alignment horizontal="center"/>
    </xf>
    <xf numFmtId="3" fontId="15" fillId="0" borderId="0" xfId="0" applyNumberFormat="1" applyFont="1" applyBorder="1" applyAlignment="1" applyProtection="1">
      <alignment horizontal="center"/>
    </xf>
    <xf numFmtId="0" fontId="23" fillId="0" borderId="0" xfId="0" applyFont="1" applyAlignment="1" applyProtection="1">
      <alignment horizontal="center"/>
    </xf>
    <xf numFmtId="1" fontId="15" fillId="0" borderId="0" xfId="0" applyNumberFormat="1" applyFont="1" applyAlignment="1" applyProtection="1">
      <alignment horizontal="center"/>
    </xf>
    <xf numFmtId="0" fontId="15" fillId="0" borderId="2" xfId="0" applyFont="1" applyBorder="1" applyAlignment="1" applyProtection="1">
      <alignment horizontal="right"/>
    </xf>
    <xf numFmtId="17" fontId="15" fillId="0" borderId="0" xfId="0" applyNumberFormat="1" applyFont="1" applyBorder="1" applyAlignment="1" applyProtection="1">
      <alignment horizontal="right"/>
    </xf>
    <xf numFmtId="3" fontId="15" fillId="0" borderId="8" xfId="0" applyNumberFormat="1" applyFont="1" applyBorder="1" applyProtection="1"/>
    <xf numFmtId="3" fontId="15" fillId="0" borderId="0" xfId="0" applyNumberFormat="1" applyFont="1" applyBorder="1" applyProtection="1"/>
    <xf numFmtId="177" fontId="15" fillId="0" borderId="2" xfId="0" applyNumberFormat="1" applyFont="1" applyBorder="1" applyProtection="1"/>
    <xf numFmtId="178" fontId="15" fillId="0" borderId="0" xfId="3" applyNumberFormat="1" applyFont="1" applyBorder="1" applyAlignment="1" applyProtection="1">
      <alignment horizontal="right"/>
    </xf>
    <xf numFmtId="3" fontId="15" fillId="0" borderId="0" xfId="1" applyNumberFormat="1" applyFont="1" applyBorder="1" applyProtection="1"/>
    <xf numFmtId="17" fontId="15" fillId="0" borderId="0" xfId="0" applyNumberFormat="1" applyFont="1" applyFill="1" applyBorder="1" applyAlignment="1" applyProtection="1">
      <alignment horizontal="right"/>
    </xf>
    <xf numFmtId="3" fontId="15" fillId="0" borderId="0" xfId="0" applyNumberFormat="1" applyFont="1" applyFill="1" applyBorder="1" applyProtection="1"/>
    <xf numFmtId="178" fontId="15" fillId="0" borderId="0" xfId="3" applyNumberFormat="1" applyFont="1" applyFill="1" applyBorder="1" applyAlignment="1" applyProtection="1">
      <alignment horizontal="right"/>
    </xf>
    <xf numFmtId="173" fontId="15" fillId="0" borderId="0" xfId="0" applyNumberFormat="1" applyFont="1" applyFill="1" applyBorder="1" applyProtection="1"/>
    <xf numFmtId="172" fontId="15" fillId="0" borderId="0" xfId="3" applyNumberFormat="1" applyFont="1" applyAlignment="1" applyProtection="1">
      <alignment horizontal="center"/>
    </xf>
    <xf numFmtId="0" fontId="31" fillId="0" borderId="0" xfId="0" applyFont="1" applyProtection="1"/>
    <xf numFmtId="173" fontId="18" fillId="0" borderId="0" xfId="0" applyNumberFormat="1" applyFont="1" applyProtection="1"/>
    <xf numFmtId="1" fontId="15" fillId="0" borderId="0" xfId="0" applyNumberFormat="1" applyFont="1" applyBorder="1" applyProtection="1"/>
    <xf numFmtId="8" fontId="29" fillId="0" borderId="0" xfId="0" applyNumberFormat="1" applyFont="1" applyBorder="1" applyProtection="1"/>
    <xf numFmtId="8" fontId="15" fillId="0" borderId="0" xfId="0" applyNumberFormat="1" applyFont="1" applyBorder="1" applyProtection="1"/>
    <xf numFmtId="0" fontId="21" fillId="0" borderId="0" xfId="0" applyFont="1" applyBorder="1" applyProtection="1"/>
    <xf numFmtId="4" fontId="32" fillId="0" borderId="0" xfId="0" applyNumberFormat="1" applyFont="1" applyBorder="1" applyAlignment="1" applyProtection="1">
      <alignment horizontal="left"/>
    </xf>
    <xf numFmtId="4" fontId="29" fillId="0" borderId="0" xfId="0" applyNumberFormat="1" applyFont="1" applyBorder="1" applyProtection="1"/>
    <xf numFmtId="0" fontId="23" fillId="0" borderId="0" xfId="0" applyFont="1" applyBorder="1" applyProtection="1"/>
    <xf numFmtId="0" fontId="19" fillId="0" borderId="0" xfId="0" applyFont="1" applyBorder="1" applyProtection="1"/>
    <xf numFmtId="9" fontId="15" fillId="0" borderId="0" xfId="0" applyNumberFormat="1" applyFont="1" applyAlignment="1" applyProtection="1">
      <alignment horizontal="left"/>
    </xf>
    <xf numFmtId="6" fontId="17" fillId="0" borderId="0" xfId="2" applyNumberFormat="1" applyFont="1" applyAlignment="1" applyProtection="1">
      <alignment horizontal="left"/>
    </xf>
    <xf numFmtId="0" fontId="23" fillId="0" borderId="0" xfId="0" applyFont="1" applyBorder="1" applyAlignment="1" applyProtection="1">
      <alignment horizontal="center"/>
    </xf>
    <xf numFmtId="173" fontId="17" fillId="0" borderId="0" xfId="0" applyNumberFormat="1" applyFont="1" applyBorder="1" applyProtection="1"/>
    <xf numFmtId="173" fontId="29" fillId="0" borderId="0" xfId="0" applyNumberFormat="1" applyFont="1" applyBorder="1" applyProtection="1"/>
    <xf numFmtId="173" fontId="20" fillId="0" borderId="0" xfId="0" applyNumberFormat="1" applyFont="1" applyBorder="1" applyProtection="1"/>
    <xf numFmtId="0" fontId="17" fillId="0" borderId="0" xfId="0" applyFont="1" applyBorder="1" applyAlignment="1" applyProtection="1">
      <alignment horizontal="right"/>
    </xf>
    <xf numFmtId="5" fontId="15" fillId="0" borderId="2" xfId="0" applyNumberFormat="1" applyFont="1" applyBorder="1" applyAlignment="1" applyProtection="1">
      <alignment horizontal="center"/>
    </xf>
    <xf numFmtId="5" fontId="15" fillId="0" borderId="8" xfId="0" applyNumberFormat="1" applyFont="1" applyBorder="1" applyAlignment="1" applyProtection="1">
      <alignment horizontal="center"/>
    </xf>
    <xf numFmtId="173" fontId="18" fillId="0" borderId="0" xfId="0" applyNumberFormat="1" applyFont="1" applyBorder="1" applyProtection="1"/>
    <xf numFmtId="1" fontId="15" fillId="0" borderId="0" xfId="0" applyNumberFormat="1" applyFont="1" applyFill="1" applyBorder="1" applyAlignment="1">
      <alignment horizontal="right"/>
    </xf>
    <xf numFmtId="0" fontId="36" fillId="0" borderId="0" xfId="0" applyFont="1" applyProtection="1"/>
    <xf numFmtId="0" fontId="15" fillId="0" borderId="0" xfId="0" applyFont="1" applyProtection="1">
      <protection locked="0"/>
    </xf>
    <xf numFmtId="1" fontId="15" fillId="0" borderId="0" xfId="0" applyNumberFormat="1" applyFont="1"/>
    <xf numFmtId="1" fontId="15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left" indent="7"/>
    </xf>
    <xf numFmtId="0" fontId="17" fillId="0" borderId="0" xfId="0" applyFont="1" applyBorder="1" applyAlignment="1">
      <alignment horizontal="left" indent="7"/>
    </xf>
    <xf numFmtId="0" fontId="15" fillId="0" borderId="0" xfId="0" applyFont="1" applyBorder="1" applyAlignment="1"/>
    <xf numFmtId="0" fontId="38" fillId="0" borderId="0" xfId="0" applyFont="1"/>
    <xf numFmtId="0" fontId="38" fillId="0" borderId="0" xfId="0" applyFont="1" applyAlignment="1">
      <alignment horizontal="center"/>
    </xf>
    <xf numFmtId="1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8" fillId="0" borderId="0" xfId="0" applyFont="1" applyAlignment="1">
      <alignment horizontal="left"/>
    </xf>
    <xf numFmtId="0" fontId="0" fillId="0" borderId="0" xfId="0" applyAlignment="1">
      <alignment horizontal="left"/>
    </xf>
    <xf numFmtId="10" fontId="16" fillId="0" borderId="0" xfId="3" applyNumberFormat="1" applyFont="1" applyFill="1" applyAlignment="1" applyProtection="1">
      <alignment horizontal="center"/>
    </xf>
    <xf numFmtId="0" fontId="17" fillId="0" borderId="0" xfId="0" applyFont="1" applyFill="1" applyAlignment="1" applyProtection="1">
      <alignment horizontal="center"/>
    </xf>
    <xf numFmtId="175" fontId="15" fillId="0" borderId="0" xfId="0" applyNumberFormat="1" applyFont="1" applyBorder="1" applyProtection="1"/>
    <xf numFmtId="175" fontId="15" fillId="0" borderId="0" xfId="0" applyNumberFormat="1" applyFont="1" applyProtection="1"/>
    <xf numFmtId="0" fontId="17" fillId="0" borderId="7" xfId="0" applyFont="1" applyBorder="1"/>
    <xf numFmtId="0" fontId="15" fillId="0" borderId="3" xfId="0" applyFont="1" applyBorder="1"/>
    <xf numFmtId="0" fontId="15" fillId="0" borderId="0" xfId="0" applyFont="1" applyFill="1" applyAlignment="1" applyProtection="1">
      <alignment horizontal="left"/>
    </xf>
    <xf numFmtId="0" fontId="15" fillId="0" borderId="0" xfId="0" applyFont="1" applyFill="1"/>
    <xf numFmtId="10" fontId="15" fillId="0" borderId="0" xfId="0" applyNumberFormat="1" applyFont="1" applyFill="1"/>
    <xf numFmtId="0" fontId="24" fillId="0" borderId="0" xfId="0" applyFont="1" applyFill="1"/>
    <xf numFmtId="10" fontId="17" fillId="0" borderId="0" xfId="0" applyNumberFormat="1" applyFont="1" applyAlignment="1" applyProtection="1">
      <alignment horizontal="center"/>
    </xf>
    <xf numFmtId="0" fontId="0" fillId="0" borderId="0" xfId="0" quotePrefix="1"/>
    <xf numFmtId="175" fontId="16" fillId="0" borderId="0" xfId="0" applyNumberFormat="1" applyFont="1" applyAlignment="1" applyProtection="1">
      <alignment horizontal="center"/>
      <protection locked="0"/>
    </xf>
    <xf numFmtId="172" fontId="16" fillId="0" borderId="7" xfId="3" applyNumberFormat="1" applyFont="1" applyBorder="1" applyProtection="1">
      <protection locked="0"/>
    </xf>
    <xf numFmtId="14" fontId="0" fillId="0" borderId="0" xfId="0" applyNumberFormat="1" applyAlignment="1">
      <alignment horizontal="center"/>
    </xf>
    <xf numFmtId="0" fontId="17" fillId="0" borderId="0" xfId="0" applyFont="1" applyProtection="1">
      <protection locked="0"/>
    </xf>
    <xf numFmtId="0" fontId="19" fillId="0" borderId="0" xfId="0" applyFont="1" applyProtection="1">
      <protection locked="0"/>
    </xf>
    <xf numFmtId="10" fontId="16" fillId="0" borderId="0" xfId="0" applyNumberFormat="1" applyFont="1" applyAlignment="1" applyProtection="1">
      <alignment horizontal="center"/>
    </xf>
    <xf numFmtId="0" fontId="6" fillId="0" borderId="0" xfId="0" applyFont="1" applyFill="1" applyProtection="1"/>
    <xf numFmtId="0" fontId="2" fillId="0" borderId="0" xfId="0" applyFont="1" applyProtection="1"/>
    <xf numFmtId="0" fontId="2" fillId="0" borderId="0" xfId="0" applyFont="1" applyFill="1" applyBorder="1" applyProtection="1"/>
    <xf numFmtId="0" fontId="5" fillId="0" borderId="0" xfId="0" applyFont="1" applyFill="1" applyProtection="1"/>
    <xf numFmtId="0" fontId="2" fillId="0" borderId="0" xfId="0" applyFont="1" applyAlignment="1" applyProtection="1">
      <alignment horizontal="right"/>
    </xf>
    <xf numFmtId="14" fontId="2" fillId="0" borderId="0" xfId="0" applyNumberFormat="1" applyFont="1" applyProtection="1"/>
    <xf numFmtId="182" fontId="3" fillId="0" borderId="0" xfId="0" applyNumberFormat="1" applyFont="1" applyProtection="1"/>
    <xf numFmtId="1" fontId="2" fillId="3" borderId="0" xfId="0" applyNumberFormat="1" applyFont="1" applyFill="1" applyProtection="1"/>
    <xf numFmtId="0" fontId="2" fillId="3" borderId="0" xfId="0" applyFont="1" applyFill="1" applyProtection="1"/>
    <xf numFmtId="0" fontId="2" fillId="3" borderId="0" xfId="0" applyFont="1" applyFill="1" applyAlignment="1" applyProtection="1">
      <alignment horizontal="right"/>
    </xf>
    <xf numFmtId="0" fontId="4" fillId="0" borderId="0" xfId="0" applyFont="1" applyProtection="1"/>
    <xf numFmtId="1" fontId="2" fillId="0" borderId="0" xfId="0" applyNumberFormat="1" applyFont="1" applyAlignment="1" applyProtection="1">
      <alignment horizontal="right"/>
    </xf>
    <xf numFmtId="17" fontId="2" fillId="0" borderId="0" xfId="0" applyNumberFormat="1" applyFont="1" applyFill="1" applyBorder="1" applyAlignment="1" applyProtection="1">
      <alignment horizontal="right"/>
    </xf>
    <xf numFmtId="17" fontId="2" fillId="0" borderId="0" xfId="0" applyNumberFormat="1" applyFont="1" applyAlignment="1" applyProtection="1">
      <alignment horizontal="right"/>
    </xf>
    <xf numFmtId="164" fontId="2" fillId="0" borderId="0" xfId="0" applyNumberFormat="1" applyFont="1" applyFill="1" applyBorder="1" applyProtection="1"/>
    <xf numFmtId="164" fontId="2" fillId="0" borderId="0" xfId="0" applyNumberFormat="1" applyFont="1" applyProtection="1"/>
    <xf numFmtId="3" fontId="2" fillId="3" borderId="0" xfId="0" applyNumberFormat="1" applyFont="1" applyFill="1" applyProtection="1"/>
    <xf numFmtId="3" fontId="2" fillId="0" borderId="0" xfId="0" applyNumberFormat="1" applyFont="1" applyFill="1" applyBorder="1" applyProtection="1"/>
    <xf numFmtId="0" fontId="8" fillId="3" borderId="0" xfId="0" applyFont="1" applyFill="1" applyProtection="1"/>
    <xf numFmtId="3" fontId="2" fillId="3" borderId="2" xfId="0" applyNumberFormat="1" applyFont="1" applyFill="1" applyBorder="1" applyProtection="1"/>
    <xf numFmtId="3" fontId="2" fillId="0" borderId="0" xfId="0" applyNumberFormat="1" applyFont="1" applyProtection="1"/>
    <xf numFmtId="2" fontId="2" fillId="0" borderId="0" xfId="0" applyNumberFormat="1" applyFont="1" applyProtection="1"/>
    <xf numFmtId="2" fontId="2" fillId="0" borderId="0" xfId="0" applyNumberFormat="1" applyFont="1" applyFill="1" applyBorder="1" applyProtection="1"/>
    <xf numFmtId="3" fontId="7" fillId="0" borderId="0" xfId="0" applyNumberFormat="1" applyFont="1" applyProtection="1"/>
    <xf numFmtId="3" fontId="7" fillId="0" borderId="0" xfId="0" applyNumberFormat="1" applyFont="1" applyFill="1" applyBorder="1" applyProtection="1"/>
    <xf numFmtId="0" fontId="7" fillId="0" borderId="0" xfId="0" applyFont="1" applyProtection="1"/>
    <xf numFmtId="3" fontId="7" fillId="3" borderId="0" xfId="0" applyNumberFormat="1" applyFont="1" applyFill="1" applyProtection="1"/>
    <xf numFmtId="3" fontId="35" fillId="3" borderId="0" xfId="0" applyNumberFormat="1" applyFont="1" applyFill="1" applyProtection="1"/>
    <xf numFmtId="165" fontId="2" fillId="3" borderId="0" xfId="0" applyNumberFormat="1" applyFont="1" applyFill="1" applyProtection="1"/>
    <xf numFmtId="10" fontId="2" fillId="3" borderId="0" xfId="0" applyNumberFormat="1" applyFont="1" applyFill="1" applyProtection="1"/>
    <xf numFmtId="9" fontId="2" fillId="3" borderId="0" xfId="0" applyNumberFormat="1" applyFont="1" applyFill="1" applyProtection="1"/>
    <xf numFmtId="10" fontId="2" fillId="0" borderId="0" xfId="3" applyNumberFormat="1" applyFont="1" applyProtection="1"/>
    <xf numFmtId="0" fontId="5" fillId="4" borderId="0" xfId="0" applyFont="1" applyFill="1" applyProtection="1"/>
    <xf numFmtId="0" fontId="2" fillId="4" borderId="0" xfId="0" applyFont="1" applyFill="1" applyProtection="1"/>
    <xf numFmtId="0" fontId="6" fillId="0" borderId="0" xfId="0" applyFont="1" applyProtection="1"/>
    <xf numFmtId="0" fontId="5" fillId="0" borderId="0" xfId="0" applyFont="1" applyProtection="1"/>
    <xf numFmtId="14" fontId="10" fillId="0" borderId="0" xfId="0" applyNumberFormat="1" applyFont="1" applyProtection="1"/>
    <xf numFmtId="164" fontId="2" fillId="4" borderId="0" xfId="0" applyNumberFormat="1" applyFont="1" applyFill="1" applyProtection="1"/>
    <xf numFmtId="3" fontId="10" fillId="0" borderId="0" xfId="0" applyNumberFormat="1" applyFont="1" applyProtection="1"/>
    <xf numFmtId="3" fontId="10" fillId="0" borderId="2" xfId="0" applyNumberFormat="1" applyFont="1" applyBorder="1" applyProtection="1"/>
    <xf numFmtId="164" fontId="5" fillId="0" borderId="7" xfId="0" applyNumberFormat="1" applyFont="1" applyBorder="1" applyAlignment="1" applyProtection="1">
      <alignment horizontal="center"/>
    </xf>
    <xf numFmtId="3" fontId="34" fillId="0" borderId="0" xfId="0" applyNumberFormat="1" applyFont="1" applyProtection="1"/>
    <xf numFmtId="165" fontId="10" fillId="0" borderId="5" xfId="0" applyNumberFormat="1" applyFont="1" applyBorder="1" applyAlignment="1" applyProtection="1">
      <alignment horizontal="right"/>
    </xf>
    <xf numFmtId="165" fontId="10" fillId="0" borderId="6" xfId="0" applyNumberFormat="1" applyFont="1" applyBorder="1" applyAlignment="1" applyProtection="1">
      <alignment horizontal="right"/>
    </xf>
    <xf numFmtId="3" fontId="10" fillId="0" borderId="8" xfId="0" applyNumberFormat="1" applyFont="1" applyBorder="1" applyProtection="1"/>
    <xf numFmtId="0" fontId="2" fillId="0" borderId="2" xfId="0" applyFont="1" applyBorder="1" applyProtection="1"/>
    <xf numFmtId="10" fontId="2" fillId="0" borderId="0" xfId="0" applyNumberFormat="1" applyFont="1" applyProtection="1"/>
    <xf numFmtId="9" fontId="2" fillId="0" borderId="0" xfId="0" applyNumberFormat="1" applyFont="1" applyProtection="1"/>
    <xf numFmtId="0" fontId="2" fillId="0" borderId="10" xfId="0" applyFont="1" applyBorder="1" applyProtection="1"/>
    <xf numFmtId="10" fontId="2" fillId="0" borderId="11" xfId="0" applyNumberFormat="1" applyFont="1" applyBorder="1" applyProtection="1"/>
    <xf numFmtId="10" fontId="2" fillId="0" borderId="2" xfId="3" applyNumberFormat="1" applyFont="1" applyBorder="1" applyProtection="1"/>
    <xf numFmtId="164" fontId="2" fillId="0" borderId="0" xfId="0" applyNumberFormat="1" applyFont="1" applyAlignment="1" applyProtection="1">
      <alignment horizontal="center"/>
    </xf>
    <xf numFmtId="164" fontId="5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3" fontId="2" fillId="0" borderId="2" xfId="0" applyNumberFormat="1" applyFont="1" applyBorder="1" applyAlignment="1" applyProtection="1">
      <alignment horizontal="center"/>
    </xf>
    <xf numFmtId="164" fontId="2" fillId="0" borderId="2" xfId="0" applyNumberFormat="1" applyFont="1" applyBorder="1" applyAlignment="1" applyProtection="1">
      <alignment horizontal="center"/>
    </xf>
    <xf numFmtId="164" fontId="5" fillId="0" borderId="2" xfId="0" applyNumberFormat="1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0" fontId="9" fillId="0" borderId="0" xfId="0" applyNumberFormat="1" applyFont="1" applyAlignment="1" applyProtection="1">
      <alignment horizontal="center"/>
    </xf>
    <xf numFmtId="167" fontId="7" fillId="0" borderId="0" xfId="0" applyNumberFormat="1" applyFont="1" applyAlignment="1" applyProtection="1">
      <alignment horizontal="center"/>
    </xf>
    <xf numFmtId="167" fontId="10" fillId="5" borderId="0" xfId="0" applyNumberFormat="1" applyFont="1" applyFill="1" applyProtection="1"/>
    <xf numFmtId="167" fontId="10" fillId="6" borderId="0" xfId="0" applyNumberFormat="1" applyFont="1" applyFill="1" applyProtection="1"/>
    <xf numFmtId="167" fontId="10" fillId="0" borderId="0" xfId="0" applyNumberFormat="1" applyFont="1" applyAlignment="1" applyProtection="1">
      <alignment horizontal="center"/>
    </xf>
    <xf numFmtId="167" fontId="10" fillId="0" borderId="0" xfId="0" applyNumberFormat="1" applyFont="1" applyProtection="1"/>
    <xf numFmtId="1" fontId="7" fillId="0" borderId="0" xfId="0" applyNumberFormat="1" applyFont="1" applyProtection="1"/>
    <xf numFmtId="167" fontId="7" fillId="0" borderId="0" xfId="0" applyNumberFormat="1" applyFont="1" applyProtection="1"/>
    <xf numFmtId="167" fontId="7" fillId="0" borderId="0" xfId="0" applyNumberFormat="1" applyFont="1" applyFill="1" applyBorder="1" applyProtection="1"/>
    <xf numFmtId="166" fontId="7" fillId="0" borderId="0" xfId="0" applyNumberFormat="1" applyFont="1" applyProtection="1"/>
    <xf numFmtId="168" fontId="2" fillId="0" borderId="0" xfId="0" applyNumberFormat="1" applyFont="1" applyProtection="1"/>
    <xf numFmtId="3" fontId="12" fillId="0" borderId="0" xfId="0" applyNumberFormat="1" applyFont="1" applyProtection="1"/>
    <xf numFmtId="3" fontId="10" fillId="0" borderId="0" xfId="1" applyNumberFormat="1" applyFont="1" applyProtection="1"/>
    <xf numFmtId="169" fontId="2" fillId="0" borderId="0" xfId="0" applyNumberFormat="1" applyFont="1" applyProtection="1"/>
    <xf numFmtId="0" fontId="10" fillId="0" borderId="0" xfId="0" applyFont="1" applyProtection="1"/>
    <xf numFmtId="178" fontId="10" fillId="0" borderId="0" xfId="0" applyNumberFormat="1" applyFont="1" applyProtection="1"/>
    <xf numFmtId="173" fontId="10" fillId="0" borderId="0" xfId="0" applyNumberFormat="1" applyFont="1" applyProtection="1"/>
    <xf numFmtId="0" fontId="2" fillId="0" borderId="0" xfId="0" applyFont="1" applyFill="1" applyProtection="1"/>
    <xf numFmtId="165" fontId="9" fillId="0" borderId="0" xfId="0" applyNumberFormat="1" applyFont="1" applyAlignment="1" applyProtection="1">
      <alignment horizontal="center"/>
    </xf>
    <xf numFmtId="10" fontId="15" fillId="0" borderId="0" xfId="3" applyNumberFormat="1" applyFont="1" applyAlignment="1" applyProtection="1">
      <alignment horizontal="center"/>
    </xf>
    <xf numFmtId="188" fontId="15" fillId="0" borderId="0" xfId="0" applyNumberFormat="1" applyFont="1" applyAlignment="1" applyProtection="1">
      <alignment horizontal="center"/>
    </xf>
    <xf numFmtId="0" fontId="23" fillId="0" borderId="0" xfId="0" applyFont="1" applyFill="1" applyProtection="1"/>
    <xf numFmtId="10" fontId="15" fillId="0" borderId="0" xfId="3" applyNumberFormat="1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right"/>
    </xf>
    <xf numFmtId="10" fontId="15" fillId="0" borderId="0" xfId="3" applyNumberFormat="1" applyFont="1" applyFill="1" applyProtection="1"/>
    <xf numFmtId="10" fontId="15" fillId="0" borderId="0" xfId="3" applyNumberFormat="1" applyFont="1" applyFill="1" applyBorder="1" applyProtection="1"/>
    <xf numFmtId="10" fontId="15" fillId="0" borderId="2" xfId="3" applyNumberFormat="1" applyFont="1" applyFill="1" applyBorder="1" applyProtection="1"/>
    <xf numFmtId="10" fontId="15" fillId="0" borderId="0" xfId="0" applyNumberFormat="1" applyFont="1" applyFill="1" applyProtection="1"/>
    <xf numFmtId="0" fontId="22" fillId="0" borderId="0" xfId="0" applyFont="1" applyFill="1" applyProtection="1"/>
    <xf numFmtId="1" fontId="15" fillId="0" borderId="0" xfId="0" applyNumberFormat="1" applyFont="1" applyFill="1" applyAlignment="1" applyProtection="1">
      <alignment horizontal="center"/>
    </xf>
    <xf numFmtId="10" fontId="16" fillId="0" borderId="0" xfId="0" applyNumberFormat="1" applyFont="1" applyFill="1" applyProtection="1"/>
    <xf numFmtId="0" fontId="15" fillId="0" borderId="0" xfId="0" applyFont="1" applyFill="1" applyAlignment="1" applyProtection="1">
      <alignment vertical="top"/>
    </xf>
    <xf numFmtId="0" fontId="15" fillId="0" borderId="0" xfId="0" applyFont="1" applyFill="1" applyAlignment="1" applyProtection="1">
      <alignment wrapText="1"/>
    </xf>
    <xf numFmtId="10" fontId="17" fillId="0" borderId="0" xfId="0" applyNumberFormat="1" applyFont="1" applyFill="1" applyBorder="1" applyProtection="1"/>
    <xf numFmtId="0" fontId="39" fillId="0" borderId="0" xfId="0" applyFont="1" applyFill="1" applyProtection="1"/>
    <xf numFmtId="10" fontId="17" fillId="0" borderId="0" xfId="0" applyNumberFormat="1" applyFont="1" applyFill="1" applyBorder="1" applyAlignment="1" applyProtection="1">
      <alignment horizontal="center"/>
    </xf>
    <xf numFmtId="10" fontId="17" fillId="0" borderId="0" xfId="3" applyNumberFormat="1" applyFont="1" applyFill="1" applyAlignment="1" applyProtection="1">
      <alignment horizontal="center"/>
    </xf>
    <xf numFmtId="10" fontId="17" fillId="0" borderId="0" xfId="0" applyNumberFormat="1" applyFont="1" applyFill="1" applyProtection="1"/>
    <xf numFmtId="172" fontId="17" fillId="0" borderId="0" xfId="3" applyNumberFormat="1" applyFont="1" applyFill="1" applyAlignment="1" applyProtection="1">
      <alignment horizontal="center"/>
    </xf>
    <xf numFmtId="172" fontId="17" fillId="0" borderId="0" xfId="0" applyNumberFormat="1" applyFont="1" applyFill="1" applyBorder="1" applyAlignment="1" applyProtection="1">
      <alignment horizontal="center"/>
    </xf>
    <xf numFmtId="183" fontId="17" fillId="0" borderId="12" xfId="0" applyNumberFormat="1" applyFont="1" applyBorder="1" applyAlignment="1" applyProtection="1">
      <alignment horizontal="center"/>
      <protection locked="0"/>
    </xf>
    <xf numFmtId="172" fontId="17" fillId="0" borderId="0" xfId="3" applyNumberFormat="1" applyFont="1" applyAlignment="1" applyProtection="1">
      <alignment horizontal="center"/>
    </xf>
    <xf numFmtId="10" fontId="17" fillId="0" borderId="0" xfId="3" applyNumberFormat="1" applyFont="1" applyAlignment="1" applyProtection="1">
      <alignment horizontal="center"/>
    </xf>
    <xf numFmtId="175" fontId="17" fillId="0" borderId="0" xfId="0" applyNumberFormat="1" applyFont="1" applyAlignment="1" applyProtection="1">
      <alignment horizontal="center"/>
      <protection locked="0"/>
    </xf>
    <xf numFmtId="172" fontId="17" fillId="0" borderId="7" xfId="3" applyNumberFormat="1" applyFont="1" applyBorder="1" applyProtection="1">
      <protection locked="0"/>
    </xf>
    <xf numFmtId="181" fontId="16" fillId="7" borderId="0" xfId="1" applyNumberFormat="1" applyFont="1" applyFill="1" applyAlignment="1" applyProtection="1">
      <alignment horizontal="center"/>
      <protection locked="0"/>
    </xf>
    <xf numFmtId="172" fontId="16" fillId="7" borderId="0" xfId="3" applyNumberFormat="1" applyFont="1" applyFill="1" applyBorder="1" applyAlignment="1" applyProtection="1">
      <alignment horizontal="center"/>
      <protection locked="0"/>
    </xf>
    <xf numFmtId="9" fontId="16" fillId="7" borderId="0" xfId="3" applyFont="1" applyFill="1" applyBorder="1" applyProtection="1">
      <protection locked="0"/>
    </xf>
    <xf numFmtId="173" fontId="16" fillId="7" borderId="7" xfId="0" applyNumberFormat="1" applyFont="1" applyFill="1" applyBorder="1" applyAlignment="1" applyProtection="1">
      <alignment horizontal="center"/>
      <protection locked="0"/>
    </xf>
    <xf numFmtId="181" fontId="29" fillId="7" borderId="2" xfId="1" applyNumberFormat="1" applyFont="1" applyFill="1" applyBorder="1" applyAlignment="1" applyProtection="1">
      <alignment horizontal="right"/>
      <protection locked="0"/>
    </xf>
    <xf numFmtId="173" fontId="29" fillId="7" borderId="8" xfId="0" applyNumberFormat="1" applyFont="1" applyFill="1" applyBorder="1" applyAlignment="1" applyProtection="1">
      <alignment horizontal="right"/>
      <protection locked="0"/>
    </xf>
    <xf numFmtId="173" fontId="29" fillId="7" borderId="0" xfId="0" applyNumberFormat="1" applyFont="1" applyFill="1" applyBorder="1" applyAlignment="1" applyProtection="1">
      <alignment horizontal="right"/>
      <protection locked="0"/>
    </xf>
    <xf numFmtId="173" fontId="29" fillId="7" borderId="2" xfId="0" applyNumberFormat="1" applyFont="1" applyFill="1" applyBorder="1" applyAlignment="1" applyProtection="1">
      <alignment horizontal="right"/>
      <protection locked="0"/>
    </xf>
    <xf numFmtId="173" fontId="29" fillId="7" borderId="0" xfId="0" applyNumberFormat="1" applyFont="1" applyFill="1" applyBorder="1" applyAlignment="1" applyProtection="1">
      <alignment horizontal="center"/>
      <protection locked="0"/>
    </xf>
    <xf numFmtId="0" fontId="25" fillId="7" borderId="10" xfId="0" applyFont="1" applyFill="1" applyBorder="1" applyAlignment="1" applyProtection="1">
      <protection locked="0"/>
    </xf>
    <xf numFmtId="0" fontId="25" fillId="7" borderId="9" xfId="0" applyFont="1" applyFill="1" applyBorder="1" applyAlignment="1" applyProtection="1">
      <protection locked="0"/>
    </xf>
    <xf numFmtId="0" fontId="25" fillId="7" borderId="11" xfId="0" applyFont="1" applyFill="1" applyBorder="1" applyAlignment="1" applyProtection="1">
      <protection locked="0"/>
    </xf>
    <xf numFmtId="0" fontId="16" fillId="7" borderId="10" xfId="0" applyFont="1" applyFill="1" applyBorder="1" applyAlignment="1" applyProtection="1">
      <protection locked="0"/>
    </xf>
    <xf numFmtId="0" fontId="16" fillId="7" borderId="9" xfId="0" applyFont="1" applyFill="1" applyBorder="1" applyAlignment="1" applyProtection="1">
      <protection locked="0"/>
    </xf>
    <xf numFmtId="0" fontId="16" fillId="7" borderId="11" xfId="0" applyFont="1" applyFill="1" applyBorder="1" applyAlignment="1" applyProtection="1">
      <protection locked="0"/>
    </xf>
    <xf numFmtId="0" fontId="16" fillId="7" borderId="0" xfId="0" applyFont="1" applyFill="1" applyProtection="1"/>
    <xf numFmtId="0" fontId="17" fillId="0" borderId="0" xfId="0" applyFont="1" applyAlignment="1" applyProtection="1">
      <alignment horizontal="right"/>
    </xf>
    <xf numFmtId="0" fontId="16" fillId="0" borderId="0" xfId="0" applyFont="1" applyFill="1" applyAlignment="1" applyProtection="1">
      <alignment horizontal="center"/>
    </xf>
    <xf numFmtId="10" fontId="15" fillId="0" borderId="0" xfId="0" applyNumberFormat="1" applyFont="1" applyFill="1" applyBorder="1" applyAlignment="1" applyProtection="1">
      <alignment horizontal="center"/>
    </xf>
    <xf numFmtId="188" fontId="15" fillId="0" borderId="0" xfId="0" applyNumberFormat="1" applyFont="1" applyFill="1" applyAlignment="1" applyProtection="1">
      <alignment horizontal="center"/>
    </xf>
    <xf numFmtId="1" fontId="16" fillId="7" borderId="7" xfId="0" applyNumberFormat="1" applyFont="1" applyFill="1" applyBorder="1" applyAlignment="1" applyProtection="1">
      <alignment horizontal="center"/>
      <protection locked="0"/>
    </xf>
    <xf numFmtId="183" fontId="16" fillId="7" borderId="12" xfId="0" applyNumberFormat="1" applyFont="1" applyFill="1" applyBorder="1" applyAlignment="1" applyProtection="1">
      <alignment horizontal="center"/>
      <protection locked="0"/>
    </xf>
    <xf numFmtId="175" fontId="16" fillId="0" borderId="0" xfId="0" applyNumberFormat="1" applyFont="1" applyFill="1" applyAlignment="1" applyProtection="1">
      <alignment horizontal="center"/>
      <protection locked="0"/>
    </xf>
    <xf numFmtId="0" fontId="17" fillId="7" borderId="0" xfId="0" applyFont="1" applyFill="1" applyBorder="1" applyProtection="1">
      <protection locked="0"/>
    </xf>
    <xf numFmtId="10" fontId="16" fillId="0" borderId="2" xfId="0" applyNumberFormat="1" applyFont="1" applyFill="1" applyBorder="1" applyProtection="1"/>
    <xf numFmtId="0" fontId="15" fillId="0" borderId="0" xfId="0" applyFont="1" applyAlignment="1">
      <alignment horizontal="center" wrapText="1"/>
    </xf>
    <xf numFmtId="0" fontId="40" fillId="0" borderId="0" xfId="0" applyFont="1"/>
    <xf numFmtId="0" fontId="41" fillId="0" borderId="0" xfId="0" applyFont="1" applyBorder="1" applyAlignment="1">
      <alignment horizontal="center"/>
    </xf>
    <xf numFmtId="0" fontId="40" fillId="0" borderId="0" xfId="0" applyFont="1" applyBorder="1" applyAlignment="1">
      <alignment horizontal="left"/>
    </xf>
    <xf numFmtId="10" fontId="40" fillId="0" borderId="0" xfId="0" applyNumberFormat="1" applyFont="1" applyBorder="1" applyAlignment="1">
      <alignment horizontal="center"/>
    </xf>
    <xf numFmtId="9" fontId="40" fillId="0" borderId="0" xfId="0" applyNumberFormat="1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10" fontId="41" fillId="0" borderId="0" xfId="0" applyNumberFormat="1" applyFont="1" applyBorder="1" applyAlignment="1">
      <alignment horizontal="center"/>
    </xf>
    <xf numFmtId="0" fontId="40" fillId="0" borderId="0" xfId="0" applyFont="1" applyBorder="1"/>
    <xf numFmtId="189" fontId="17" fillId="0" borderId="0" xfId="0" applyNumberFormat="1" applyFont="1" applyBorder="1" applyAlignment="1" applyProtection="1">
      <alignment horizontal="left"/>
    </xf>
    <xf numFmtId="1" fontId="15" fillId="0" borderId="13" xfId="0" applyNumberFormat="1" applyFont="1" applyBorder="1" applyAlignment="1">
      <alignment horizontal="center"/>
    </xf>
    <xf numFmtId="1" fontId="15" fillId="0" borderId="14" xfId="0" applyNumberFormat="1" applyFont="1" applyBorder="1" applyAlignment="1">
      <alignment horizontal="center"/>
    </xf>
    <xf numFmtId="1" fontId="15" fillId="0" borderId="1" xfId="0" applyNumberFormat="1" applyFont="1" applyBorder="1" applyAlignment="1">
      <alignment horizontal="center"/>
    </xf>
    <xf numFmtId="1" fontId="15" fillId="0" borderId="3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 wrapText="1"/>
    </xf>
    <xf numFmtId="184" fontId="18" fillId="0" borderId="0" xfId="0" applyNumberFormat="1" applyFont="1" applyBorder="1" applyAlignment="1">
      <alignment horizontal="left"/>
    </xf>
    <xf numFmtId="173" fontId="15" fillId="0" borderId="7" xfId="0" applyNumberFormat="1" applyFont="1" applyBorder="1" applyAlignment="1">
      <alignment horizontal="center"/>
    </xf>
    <xf numFmtId="173" fontId="15" fillId="0" borderId="1" xfId="0" applyNumberFormat="1" applyFont="1" applyFill="1" applyBorder="1" applyAlignment="1">
      <alignment horizontal="center"/>
    </xf>
    <xf numFmtId="173" fontId="15" fillId="0" borderId="3" xfId="0" applyNumberFormat="1" applyFont="1" applyFill="1" applyBorder="1" applyAlignment="1">
      <alignment horizontal="center"/>
    </xf>
    <xf numFmtId="173" fontId="15" fillId="0" borderId="1" xfId="0" applyNumberFormat="1" applyFont="1" applyBorder="1" applyAlignment="1">
      <alignment horizontal="center"/>
    </xf>
    <xf numFmtId="173" fontId="15" fillId="0" borderId="3" xfId="0" applyNumberFormat="1" applyFont="1" applyBorder="1" applyAlignment="1">
      <alignment horizontal="center"/>
    </xf>
    <xf numFmtId="173" fontId="15" fillId="0" borderId="13" xfId="0" applyNumberFormat="1" applyFont="1" applyBorder="1" applyAlignment="1">
      <alignment horizontal="center"/>
    </xf>
    <xf numFmtId="173" fontId="15" fillId="0" borderId="14" xfId="0" applyNumberFormat="1" applyFont="1" applyBorder="1" applyAlignment="1">
      <alignment horizontal="center"/>
    </xf>
    <xf numFmtId="173" fontId="15" fillId="0" borderId="15" xfId="0" applyNumberFormat="1" applyFont="1" applyBorder="1" applyAlignment="1">
      <alignment horizontal="center"/>
    </xf>
    <xf numFmtId="173" fontId="15" fillId="0" borderId="16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173" fontId="15" fillId="0" borderId="15" xfId="0" applyNumberFormat="1" applyFont="1" applyFill="1" applyBorder="1" applyAlignment="1">
      <alignment horizontal="center"/>
    </xf>
    <xf numFmtId="173" fontId="15" fillId="0" borderId="16" xfId="0" applyNumberFormat="1" applyFont="1" applyFill="1" applyBorder="1" applyAlignment="1">
      <alignment horizontal="center"/>
    </xf>
    <xf numFmtId="173" fontId="15" fillId="0" borderId="13" xfId="0" applyNumberFormat="1" applyFont="1" applyFill="1" applyBorder="1" applyAlignment="1">
      <alignment horizontal="center"/>
    </xf>
    <xf numFmtId="173" fontId="15" fillId="0" borderId="14" xfId="0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4" fillId="7" borderId="0" xfId="0" applyFont="1" applyFill="1" applyBorder="1" applyAlignment="1" applyProtection="1">
      <alignment horizontal="left"/>
      <protection locked="0"/>
    </xf>
    <xf numFmtId="0" fontId="16" fillId="0" borderId="0" xfId="0" applyFont="1" applyFill="1" applyBorder="1" applyAlignment="1" applyProtection="1">
      <alignment horizontal="left"/>
      <protection locked="0"/>
    </xf>
  </cellXfs>
  <cellStyles count="7">
    <cellStyle name="Comma" xfId="1" builtinId="3"/>
    <cellStyle name="Comma 2" xfId="4"/>
    <cellStyle name="Currency" xfId="2" builtinId="4"/>
    <cellStyle name="Currency 2" xfId="5"/>
    <cellStyle name="Normal" xfId="0" builtinId="0"/>
    <cellStyle name="Normal 2" xfId="6"/>
    <cellStyle name="Percent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FF"/>
                </a:solidFill>
                <a:latin typeface="Tahoma"/>
                <a:ea typeface="Tahoma"/>
                <a:cs typeface="Tahoma"/>
              </a:rPr>
              <a:t>Project:</a:t>
            </a:r>
            <a:endParaRPr lang="en-US" sz="925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Cost Impact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CPV of Revenue Requirement</a:t>
            </a:r>
          </a:p>
        </c:rich>
      </c:tx>
      <c:layout>
        <c:manualLayout>
          <c:xMode val="edge"/>
          <c:yMode val="edge"/>
          <c:x val="0.3296302128900554"/>
          <c:y val="2.9880478087649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370497631831661E-2"/>
          <c:y val="0.13944236670735682"/>
          <c:w val="0.89259420680375945"/>
          <c:h val="0.6573711573346821"/>
        </c:manualLayout>
      </c:layout>
      <c:lineChart>
        <c:grouping val="standard"/>
        <c:varyColors val="0"/>
        <c:ser>
          <c:idx val="1"/>
          <c:order val="0"/>
          <c:tx>
            <c:strRef>
              <c:f>Summary!$P$4</c:f>
              <c:strCache>
                <c:ptCount val="1"/>
                <c:pt idx="0">
                  <c:v>Watson Lake Bi-Fuel Project - Lease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"/>
            </a:ln>
          </c:spPr>
          <c:marker>
            <c:symbol val="none"/>
          </c:marker>
          <c:cat>
            <c:numRef>
              <c:f>Summary!$O$5:$O$42</c:f>
              <c:numCache>
                <c:formatCode>0</c:formatCode>
                <c:ptCount val="3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  <c:pt idx="18">
                  <c:v>2030</c:v>
                </c:pt>
                <c:pt idx="19">
                  <c:v>2031</c:v>
                </c:pt>
                <c:pt idx="20">
                  <c:v>2032</c:v>
                </c:pt>
              </c:numCache>
            </c:numRef>
          </c:cat>
          <c:val>
            <c:numRef>
              <c:f>Summary!Option1</c:f>
              <c:numCache>
                <c:formatCode>"$"#,##0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74017.386460242138</c:v>
                </c:pt>
                <c:pt idx="3">
                  <c:v>277665.56868714845</c:v>
                </c:pt>
                <c:pt idx="4">
                  <c:v>468170.51079077122</c:v>
                </c:pt>
                <c:pt idx="5">
                  <c:v>646380.46370588092</c:v>
                </c:pt>
                <c:pt idx="6">
                  <c:v>813088.93314144458</c:v>
                </c:pt>
                <c:pt idx="7">
                  <c:v>969038.21278008993</c:v>
                </c:pt>
                <c:pt idx="8">
                  <c:v>1114922.6894485813</c:v>
                </c:pt>
                <c:pt idx="9">
                  <c:v>1251391.9349760595</c:v>
                </c:pt>
                <c:pt idx="10">
                  <c:v>1379053.5985069918</c:v>
                </c:pt>
                <c:pt idx="11">
                  <c:v>1498476.1121472791</c:v>
                </c:pt>
                <c:pt idx="12">
                  <c:v>1610191.2219907991</c:v>
                </c:pt>
                <c:pt idx="13">
                  <c:v>1714696.3557961516</c:v>
                </c:pt>
                <c:pt idx="14">
                  <c:v>1812456.8378560285</c:v>
                </c:pt>
                <c:pt idx="15">
                  <c:v>1903907.9609212384</c:v>
                </c:pt>
                <c:pt idx="16">
                  <c:v>1989456.9244049266</c:v>
                </c:pt>
                <c:pt idx="17">
                  <c:v>2069484.6474971278</c:v>
                </c:pt>
                <c:pt idx="18">
                  <c:v>2144347.465262806</c:v>
                </c:pt>
                <c:pt idx="19">
                  <c:v>2214378.715275507</c:v>
                </c:pt>
                <c:pt idx="20">
                  <c:v>2279890.2218513377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Summary!$Q$4</c:f>
              <c:strCache>
                <c:ptCount val="1"/>
                <c:pt idx="0">
                  <c:v>Watson Lake Bi-Fuel Project - Purchase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Summary!$O$5:$O$42</c:f>
              <c:numCache>
                <c:formatCode>0</c:formatCode>
                <c:ptCount val="3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  <c:pt idx="18">
                  <c:v>2030</c:v>
                </c:pt>
                <c:pt idx="19">
                  <c:v>2031</c:v>
                </c:pt>
                <c:pt idx="20">
                  <c:v>2032</c:v>
                </c:pt>
              </c:numCache>
            </c:numRef>
          </c:cat>
          <c:val>
            <c:numRef>
              <c:f>Summary!Option2</c:f>
              <c:numCache>
                <c:formatCode>"$"#,##0</c:formatCode>
                <c:ptCount val="21"/>
                <c:pt idx="0">
                  <c:v>0</c:v>
                </c:pt>
                <c:pt idx="1">
                  <c:v>121305.05987474779</c:v>
                </c:pt>
                <c:pt idx="2">
                  <c:v>365619.99092100537</c:v>
                </c:pt>
                <c:pt idx="3">
                  <c:v>575697.74738602247</c:v>
                </c:pt>
                <c:pt idx="4">
                  <c:v>762609.90227567696</c:v>
                </c:pt>
                <c:pt idx="5">
                  <c:v>929272.41714453243</c:v>
                </c:pt>
                <c:pt idx="6">
                  <c:v>1077767.4884886241</c:v>
                </c:pt>
                <c:pt idx="7">
                  <c:v>1209970.6490693714</c:v>
                </c:pt>
                <c:pt idx="8">
                  <c:v>1327570.7614370056</c:v>
                </c:pt>
                <c:pt idx="9">
                  <c:v>1432088.1143532593</c:v>
                </c:pt>
                <c:pt idx="10">
                  <c:v>1524890.7994051552</c:v>
                </c:pt>
                <c:pt idx="11">
                  <c:v>1607209.5287344845</c:v>
                </c:pt>
                <c:pt idx="12">
                  <c:v>1680151.0399362131</c:v>
                </c:pt>
                <c:pt idx="13">
                  <c:v>1744710.2206680235</c:v>
                </c:pt>
                <c:pt idx="14">
                  <c:v>1801781.0732390988</c:v>
                </c:pt>
                <c:pt idx="15">
                  <c:v>1852166.6282968437</c:v>
                </c:pt>
                <c:pt idx="16">
                  <c:v>1896587.9066033419</c:v>
                </c:pt>
                <c:pt idx="17">
                  <c:v>1935692.0186960364</c:v>
                </c:pt>
                <c:pt idx="18">
                  <c:v>1970059.4838748376</c:v>
                </c:pt>
                <c:pt idx="19">
                  <c:v>2000210.8423736813</c:v>
                </c:pt>
                <c:pt idx="20">
                  <c:v>2026612.6276884957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9705088"/>
        <c:axId val="109850624"/>
      </c:lineChart>
      <c:catAx>
        <c:axId val="109705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4870380091377467"/>
              <c:y val="0.854582509855590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09850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985062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n-US"/>
                  <a:t>Revenue Requirement</a:t>
                </a:r>
              </a:p>
            </c:rich>
          </c:tx>
          <c:layout>
            <c:manualLayout>
              <c:xMode val="edge"/>
              <c:yMode val="edge"/>
              <c:x val="9.2592592592592587E-3"/>
              <c:y val="0.33864583660110215"/>
            </c:manualLayout>
          </c:layout>
          <c:overlay val="0"/>
          <c:spPr>
            <a:noFill/>
            <a:ln w="25400">
              <a:noFill/>
            </a:ln>
          </c:spPr>
        </c:title>
        <c:numFmt formatCode="&quot;$&quot;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097050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283950617283951"/>
          <c:y val="0.89774320042663991"/>
          <c:w val="0.82963118499076494"/>
          <c:h val="6.37450199203187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49</xdr:row>
      <xdr:rowOff>200025</xdr:rowOff>
    </xdr:from>
    <xdr:to>
      <xdr:col>6</xdr:col>
      <xdr:colOff>428625</xdr:colOff>
      <xdr:row>76</xdr:row>
      <xdr:rowOff>123825</xdr:rowOff>
    </xdr:to>
    <xdr:graphicFrame macro="">
      <xdr:nvGraphicFramePr>
        <xdr:cNvPr id="235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2"/>
  </sheetPr>
  <dimension ref="A1:V95"/>
  <sheetViews>
    <sheetView showGridLines="0" tabSelected="1" zoomScaleNormal="100" zoomScaleSheetLayoutView="100" workbookViewId="0">
      <selection activeCell="J55" sqref="J55"/>
    </sheetView>
  </sheetViews>
  <sheetFormatPr defaultRowHeight="12.75" x14ac:dyDescent="0.2"/>
  <cols>
    <col min="1" max="1" width="4.7109375" style="1" customWidth="1"/>
    <col min="2" max="2" width="23.140625" style="1" customWidth="1"/>
    <col min="3" max="3" width="13.7109375" style="1" customWidth="1"/>
    <col min="4" max="4" width="9" style="1" customWidth="1"/>
    <col min="5" max="5" width="12" style="1" customWidth="1"/>
    <col min="6" max="6" width="11.5703125" style="1" customWidth="1"/>
    <col min="7" max="7" width="11.28515625" style="1" customWidth="1"/>
    <col min="8" max="9" width="11.5703125" style="1" customWidth="1"/>
    <col min="10" max="11" width="11.140625" style="1" customWidth="1"/>
    <col min="12" max="12" width="10.85546875" style="1" customWidth="1"/>
    <col min="13" max="15" width="9.140625" style="1"/>
    <col min="16" max="16" width="14.7109375" style="1" customWidth="1"/>
    <col min="17" max="17" width="18.140625" style="1" bestFit="1" customWidth="1"/>
    <col min="18" max="20" width="16.7109375" style="1" bestFit="1" customWidth="1"/>
    <col min="21" max="16384" width="9.140625" style="1"/>
  </cols>
  <sheetData>
    <row r="1" spans="2:22" x14ac:dyDescent="0.2">
      <c r="B1" s="25" t="s">
        <v>69</v>
      </c>
      <c r="C1" s="374" t="s">
        <v>262</v>
      </c>
      <c r="D1" s="374"/>
      <c r="E1" s="374"/>
      <c r="F1" s="374"/>
      <c r="G1" s="374"/>
      <c r="J1" s="2"/>
      <c r="K1" s="2"/>
      <c r="L1" s="3"/>
      <c r="O1" s="1" t="s">
        <v>67</v>
      </c>
    </row>
    <row r="2" spans="2:22" x14ac:dyDescent="0.2">
      <c r="B2" s="4"/>
      <c r="C2" s="375"/>
      <c r="D2" s="375"/>
      <c r="E2" s="375"/>
      <c r="F2" s="340"/>
      <c r="G2" s="340"/>
      <c r="S2" s="26"/>
    </row>
    <row r="3" spans="2:22" ht="15.75" customHeight="1" x14ac:dyDescent="0.2">
      <c r="B3" s="4"/>
      <c r="C3" s="351"/>
      <c r="D3" s="351"/>
      <c r="E3" s="52"/>
      <c r="F3" s="5"/>
      <c r="G3" s="5"/>
      <c r="O3" s="16" t="s">
        <v>89</v>
      </c>
      <c r="P3" s="16"/>
      <c r="Q3" s="16"/>
      <c r="R3" s="16"/>
      <c r="S3" s="16"/>
      <c r="T3" s="16"/>
      <c r="U3" s="16"/>
      <c r="V3" s="16"/>
    </row>
    <row r="4" spans="2:22" ht="36" customHeight="1" x14ac:dyDescent="0.2">
      <c r="B4" s="46" t="s">
        <v>89</v>
      </c>
      <c r="J4" s="6" t="s">
        <v>128</v>
      </c>
      <c r="K4" s="357">
        <f>IF('Lease Option'!D26&gt;40,"",'Lease Option'!D26)</f>
        <v>20</v>
      </c>
      <c r="L4" s="357"/>
      <c r="O4" s="7" t="s">
        <v>34</v>
      </c>
      <c r="P4" s="342" t="str">
        <f>C6</f>
        <v>Watson Lake Bi-Fuel Project - Lease</v>
      </c>
      <c r="Q4" s="342" t="str">
        <f>E6</f>
        <v>Watson Lake Bi-Fuel Project - Purchase</v>
      </c>
    </row>
    <row r="5" spans="2:22" x14ac:dyDescent="0.2">
      <c r="O5" s="184">
        <f>DIST1!N152</f>
        <v>2012</v>
      </c>
      <c r="P5" s="8">
        <f>-DIST1!$L152-TRANS1!$L152</f>
        <v>0</v>
      </c>
      <c r="Q5" s="8">
        <f>-DIST2!$L152-TRANS2!$L152</f>
        <v>0</v>
      </c>
      <c r="R5" s="8"/>
      <c r="S5" s="8"/>
      <c r="T5" s="8"/>
      <c r="U5" s="9"/>
      <c r="V5" s="10"/>
    </row>
    <row r="6" spans="2:22" ht="23.25" customHeight="1" x14ac:dyDescent="0.2">
      <c r="B6" s="4" t="s">
        <v>194</v>
      </c>
      <c r="C6" s="356" t="str">
        <f>+'Lease Option'!$B$2</f>
        <v>Watson Lake Bi-Fuel Project - Lease</v>
      </c>
      <c r="D6" s="356"/>
      <c r="E6" s="356" t="str">
        <f>+'Purchase Option'!$B$2</f>
        <v>Watson Lake Bi-Fuel Project - Purchase</v>
      </c>
      <c r="F6" s="356"/>
      <c r="G6"/>
      <c r="H6"/>
      <c r="I6"/>
      <c r="J6"/>
      <c r="K6"/>
      <c r="L6"/>
      <c r="O6" s="184">
        <f>DIST1!N153</f>
        <v>2013</v>
      </c>
      <c r="P6" s="8">
        <f>-DIST1!$L153-TRANS1!$L153</f>
        <v>0</v>
      </c>
      <c r="Q6" s="8">
        <f>-DIST2!$L153-TRANS2!$L153</f>
        <v>121305.05987474779</v>
      </c>
      <c r="R6" s="8">
        <f>P6-Q6</f>
        <v>-121305.05987474779</v>
      </c>
      <c r="S6" s="8"/>
      <c r="T6" s="8"/>
      <c r="U6" s="9"/>
      <c r="V6" s="10"/>
    </row>
    <row r="7" spans="2:22" x14ac:dyDescent="0.2">
      <c r="B7" s="31" t="s">
        <v>190</v>
      </c>
      <c r="C7" s="354">
        <f>'Lease Option'!$D$30</f>
        <v>2012</v>
      </c>
      <c r="D7" s="355"/>
      <c r="E7" s="354">
        <f>'Purchase Option'!$D$30</f>
        <v>2012</v>
      </c>
      <c r="F7" s="355"/>
      <c r="G7"/>
      <c r="H7"/>
      <c r="I7"/>
      <c r="J7"/>
      <c r="K7"/>
      <c r="L7"/>
      <c r="O7" s="184">
        <f>DIST1!N154</f>
        <v>2014</v>
      </c>
      <c r="P7" s="8">
        <f>-DIST1!$L154-TRANS1!$L154</f>
        <v>74017.386460242138</v>
      </c>
      <c r="Q7" s="8">
        <f>-DIST2!$L154-TRANS2!$L154</f>
        <v>365619.99092100537</v>
      </c>
      <c r="R7" s="8">
        <f t="shared" ref="R7:R25" si="0">P7-Q7</f>
        <v>-291602.60446076322</v>
      </c>
      <c r="S7" s="8"/>
      <c r="T7" s="8"/>
      <c r="U7" s="9"/>
      <c r="V7" s="10"/>
    </row>
    <row r="8" spans="2:22" x14ac:dyDescent="0.2">
      <c r="B8" s="33" t="s">
        <v>193</v>
      </c>
      <c r="C8" s="352">
        <f>'Lease Option'!$D$31</f>
        <v>2013</v>
      </c>
      <c r="D8" s="353"/>
      <c r="E8" s="352">
        <f>'Purchase Option'!$D$31</f>
        <v>2013</v>
      </c>
      <c r="F8" s="353"/>
      <c r="G8"/>
      <c r="H8"/>
      <c r="I8"/>
      <c r="J8"/>
      <c r="K8"/>
      <c r="L8"/>
      <c r="O8" s="184">
        <f>DIST1!N155</f>
        <v>2015</v>
      </c>
      <c r="P8" s="8">
        <f>-DIST1!$L155-TRANS1!$L155</f>
        <v>277665.56868714845</v>
      </c>
      <c r="Q8" s="8">
        <f>-DIST2!$L155-TRANS2!$L155</f>
        <v>575697.74738602247</v>
      </c>
      <c r="R8" s="8">
        <f t="shared" si="0"/>
        <v>-298032.17869887402</v>
      </c>
      <c r="S8" s="8"/>
      <c r="T8" s="8"/>
      <c r="U8" s="9"/>
      <c r="V8" s="10"/>
    </row>
    <row r="9" spans="2:22" x14ac:dyDescent="0.2">
      <c r="G9"/>
      <c r="H9"/>
      <c r="I9"/>
      <c r="J9"/>
      <c r="K9"/>
      <c r="L9"/>
      <c r="O9" s="184">
        <f>DIST1!N156</f>
        <v>2016</v>
      </c>
      <c r="P9" s="8">
        <f>-DIST1!$L156-TRANS1!$L156</f>
        <v>468170.51079077122</v>
      </c>
      <c r="Q9" s="8">
        <f>-DIST2!$L156-TRANS2!$L156</f>
        <v>762609.90227567696</v>
      </c>
      <c r="R9" s="8">
        <f t="shared" si="0"/>
        <v>-294439.39148490573</v>
      </c>
      <c r="S9" s="8"/>
      <c r="T9" s="8"/>
      <c r="U9" s="9"/>
      <c r="V9" s="9"/>
    </row>
    <row r="10" spans="2:22" ht="28.5" customHeight="1" x14ac:dyDescent="0.2">
      <c r="B10" s="4" t="s">
        <v>27</v>
      </c>
      <c r="C10" s="356" t="str">
        <f>C6</f>
        <v>Watson Lake Bi-Fuel Project - Lease</v>
      </c>
      <c r="D10" s="356"/>
      <c r="E10" s="356" t="str">
        <f>E6</f>
        <v>Watson Lake Bi-Fuel Project - Purchase</v>
      </c>
      <c r="F10" s="356"/>
      <c r="G10"/>
      <c r="H10"/>
      <c r="I10"/>
      <c r="J10"/>
      <c r="K10"/>
      <c r="L10"/>
      <c r="O10" s="184">
        <f>DIST1!N157</f>
        <v>2017</v>
      </c>
      <c r="P10" s="8">
        <f>-DIST1!$L157-TRANS1!$L157</f>
        <v>646380.46370588092</v>
      </c>
      <c r="Q10" s="8">
        <f>-DIST2!$L157-TRANS2!$L157</f>
        <v>929272.41714453243</v>
      </c>
      <c r="R10" s="8">
        <f t="shared" si="0"/>
        <v>-282891.95343865152</v>
      </c>
      <c r="S10" s="8"/>
      <c r="T10" s="8"/>
      <c r="U10" s="9"/>
      <c r="V10" s="9"/>
    </row>
    <row r="11" spans="2:22" x14ac:dyDescent="0.2">
      <c r="B11" s="31" t="s">
        <v>195</v>
      </c>
      <c r="C11" s="11"/>
      <c r="D11" s="200"/>
      <c r="E11" s="27"/>
      <c r="F11" s="28"/>
      <c r="G11"/>
      <c r="H11"/>
      <c r="I11"/>
      <c r="J11"/>
      <c r="K11"/>
      <c r="L11"/>
      <c r="O11" s="184">
        <f>DIST1!N158</f>
        <v>2018</v>
      </c>
      <c r="P11" s="8">
        <f>-DIST1!$L158-TRANS1!$L158</f>
        <v>813088.93314144458</v>
      </c>
      <c r="Q11" s="8">
        <f>-DIST2!$L158-TRANS2!$L158</f>
        <v>1077767.4884886241</v>
      </c>
      <c r="R11" s="8">
        <f t="shared" si="0"/>
        <v>-264678.55534717953</v>
      </c>
      <c r="S11" s="8"/>
      <c r="T11" s="8"/>
      <c r="U11" s="9"/>
      <c r="V11" s="9"/>
    </row>
    <row r="12" spans="2:22" x14ac:dyDescent="0.2">
      <c r="B12" s="32" t="s">
        <v>83</v>
      </c>
      <c r="C12" s="365">
        <f>+P9</f>
        <v>468170.51079077122</v>
      </c>
      <c r="D12" s="366"/>
      <c r="E12" s="365">
        <f>+Q9</f>
        <v>762609.90227567696</v>
      </c>
      <c r="F12" s="366"/>
      <c r="G12"/>
      <c r="H12"/>
      <c r="I12"/>
      <c r="J12"/>
      <c r="K12"/>
      <c r="L12"/>
      <c r="O12" s="184">
        <f>DIST1!N159</f>
        <v>2019</v>
      </c>
      <c r="P12" s="8">
        <f>-DIST1!$L159-TRANS1!$L159</f>
        <v>969038.21278008993</v>
      </c>
      <c r="Q12" s="8">
        <f>-DIST2!$L159-TRANS2!$L159</f>
        <v>1209970.6490693714</v>
      </c>
      <c r="R12" s="8">
        <f t="shared" si="0"/>
        <v>-240932.43628928147</v>
      </c>
      <c r="S12" s="8"/>
      <c r="T12" s="8"/>
      <c r="U12" s="9"/>
      <c r="V12" s="9"/>
    </row>
    <row r="13" spans="2:22" x14ac:dyDescent="0.2">
      <c r="B13" s="32" t="s">
        <v>94</v>
      </c>
      <c r="C13" s="365">
        <f>IF($K$4&gt;=10,P14,"-")</f>
        <v>1251391.9349760595</v>
      </c>
      <c r="D13" s="366"/>
      <c r="E13" s="365">
        <f>IF($K$4&gt;=10,Q14,"-")</f>
        <v>1432088.1143532593</v>
      </c>
      <c r="F13" s="366"/>
      <c r="G13"/>
      <c r="H13"/>
      <c r="I13"/>
      <c r="J13"/>
      <c r="K13"/>
      <c r="L13"/>
      <c r="O13" s="184">
        <f>DIST1!N160</f>
        <v>2020</v>
      </c>
      <c r="P13" s="8">
        <f>-DIST1!$L160-TRANS1!$L160</f>
        <v>1114922.6894485813</v>
      </c>
      <c r="Q13" s="8">
        <f>-DIST2!$L160-TRANS2!$L160</f>
        <v>1327570.7614370056</v>
      </c>
      <c r="R13" s="8">
        <f t="shared" si="0"/>
        <v>-212648.07198842429</v>
      </c>
      <c r="S13" s="8"/>
      <c r="T13" s="8"/>
      <c r="U13" s="9"/>
      <c r="V13" s="9"/>
    </row>
    <row r="14" spans="2:22" x14ac:dyDescent="0.2">
      <c r="B14" s="32" t="s">
        <v>130</v>
      </c>
      <c r="C14" s="365">
        <f>IF($K$4&gt;=15,P19,"-")</f>
        <v>1812456.8378560285</v>
      </c>
      <c r="D14" s="366"/>
      <c r="E14" s="365">
        <f>IF($K$4&gt;=15,Q19,"-")</f>
        <v>1801781.0732390988</v>
      </c>
      <c r="F14" s="366"/>
      <c r="G14"/>
      <c r="H14"/>
      <c r="I14"/>
      <c r="J14"/>
      <c r="K14"/>
      <c r="L14"/>
      <c r="O14" s="184">
        <f>DIST1!N161</f>
        <v>2021</v>
      </c>
      <c r="P14" s="8">
        <f>-DIST1!$L161-TRANS1!$L161</f>
        <v>1251391.9349760595</v>
      </c>
      <c r="Q14" s="8">
        <f>-DIST2!$L161-TRANS2!$L161</f>
        <v>1432088.1143532593</v>
      </c>
      <c r="R14" s="8">
        <f t="shared" si="0"/>
        <v>-180696.17937719985</v>
      </c>
      <c r="S14" s="8"/>
      <c r="T14" s="8"/>
      <c r="U14" s="9"/>
      <c r="V14" s="9"/>
    </row>
    <row r="15" spans="2:22" x14ac:dyDescent="0.2">
      <c r="B15" s="32" t="s">
        <v>131</v>
      </c>
      <c r="C15" s="365">
        <f>IF($K$4&gt;=20,P24,"-")</f>
        <v>2214378.715275507</v>
      </c>
      <c r="D15" s="366"/>
      <c r="E15" s="365">
        <f>IF($K$4&gt;=20,Q24,"-")</f>
        <v>2000210.8423736813</v>
      </c>
      <c r="F15" s="366"/>
      <c r="G15"/>
      <c r="H15"/>
      <c r="I15"/>
      <c r="J15"/>
      <c r="K15"/>
      <c r="L15"/>
      <c r="O15" s="184">
        <f>DIST1!N162</f>
        <v>2022</v>
      </c>
      <c r="P15" s="8">
        <f>-DIST1!$L162-TRANS1!$L162</f>
        <v>1379053.5985069918</v>
      </c>
      <c r="Q15" s="8">
        <f>-DIST2!$L162-TRANS2!$L162</f>
        <v>1524890.7994051552</v>
      </c>
      <c r="R15" s="8">
        <f t="shared" si="0"/>
        <v>-145837.20089816349</v>
      </c>
      <c r="S15" s="8"/>
      <c r="T15" s="8"/>
      <c r="U15" s="9"/>
      <c r="V15" s="9"/>
    </row>
    <row r="16" spans="2:22" x14ac:dyDescent="0.2">
      <c r="B16" s="32" t="s">
        <v>84</v>
      </c>
      <c r="C16" s="365" t="str">
        <f>IF($K$4&gt;=25,+P29,"-")</f>
        <v>-</v>
      </c>
      <c r="D16" s="366"/>
      <c r="E16" s="365" t="str">
        <f>IF($K$4&gt;=25,+Q29,"-")</f>
        <v>-</v>
      </c>
      <c r="F16" s="366"/>
      <c r="G16"/>
      <c r="H16"/>
      <c r="I16"/>
      <c r="J16"/>
      <c r="K16"/>
      <c r="L16"/>
      <c r="O16" s="184">
        <f>DIST1!N163</f>
        <v>2023</v>
      </c>
      <c r="P16" s="8">
        <f>-DIST1!$L163-TRANS1!$L163</f>
        <v>1498476.1121472791</v>
      </c>
      <c r="Q16" s="8">
        <f>-DIST2!$L163-TRANS2!$L163</f>
        <v>1607209.5287344845</v>
      </c>
      <c r="R16" s="8">
        <f t="shared" si="0"/>
        <v>-108733.41658720537</v>
      </c>
      <c r="S16" s="8"/>
      <c r="T16" s="8"/>
      <c r="U16" s="9"/>
      <c r="V16" s="9"/>
    </row>
    <row r="17" spans="1:22" x14ac:dyDescent="0.2">
      <c r="B17" s="33" t="s">
        <v>125</v>
      </c>
      <c r="C17" s="363" t="str">
        <f>IF($K$4&gt;=40,P44,"-")</f>
        <v>-</v>
      </c>
      <c r="D17" s="364"/>
      <c r="E17" s="363" t="str">
        <f>IF($K$4&gt;=40,Q44,"-")</f>
        <v>-</v>
      </c>
      <c r="F17" s="364"/>
      <c r="G17"/>
      <c r="H17"/>
      <c r="I17"/>
      <c r="J17"/>
      <c r="K17"/>
      <c r="L17"/>
      <c r="O17" s="184">
        <f>DIST1!N164</f>
        <v>2024</v>
      </c>
      <c r="P17" s="8">
        <f>-DIST1!$L164-TRANS1!$L164</f>
        <v>1610191.2219907991</v>
      </c>
      <c r="Q17" s="8">
        <f>-DIST2!$L164-TRANS2!$L164</f>
        <v>1680151.0399362131</v>
      </c>
      <c r="R17" s="8">
        <f t="shared" si="0"/>
        <v>-69959.81794541399</v>
      </c>
      <c r="S17" s="8"/>
      <c r="T17" s="8"/>
      <c r="U17" s="9"/>
      <c r="V17" s="9"/>
    </row>
    <row r="18" spans="1:22" x14ac:dyDescent="0.2">
      <c r="G18"/>
      <c r="H18"/>
      <c r="I18"/>
      <c r="J18"/>
      <c r="K18"/>
      <c r="L18"/>
      <c r="O18" s="184">
        <f>DIST1!N165</f>
        <v>2025</v>
      </c>
      <c r="P18" s="8">
        <f>-DIST1!$L165-TRANS1!$L165</f>
        <v>1714696.3557961516</v>
      </c>
      <c r="Q18" s="8">
        <f>-DIST2!$L165-TRANS2!$L165</f>
        <v>1744710.2206680235</v>
      </c>
      <c r="R18" s="8">
        <f t="shared" si="0"/>
        <v>-30013.864871871891</v>
      </c>
      <c r="S18" s="8"/>
      <c r="T18" s="8"/>
      <c r="U18" s="9"/>
      <c r="V18" s="9"/>
    </row>
    <row r="19" spans="1:22" x14ac:dyDescent="0.2">
      <c r="G19"/>
      <c r="H19"/>
      <c r="I19"/>
      <c r="J19"/>
      <c r="K19"/>
      <c r="L19"/>
      <c r="O19" s="184">
        <f>DIST1!N166</f>
        <v>2026</v>
      </c>
      <c r="P19" s="8">
        <f>-DIST1!$L166-TRANS1!$L166</f>
        <v>1812456.8378560285</v>
      </c>
      <c r="Q19" s="8">
        <f>-DIST2!$L166-TRANS2!$L166</f>
        <v>1801781.0732390988</v>
      </c>
      <c r="R19" s="8">
        <f t="shared" si="0"/>
        <v>10675.764616929693</v>
      </c>
      <c r="S19" s="8"/>
      <c r="T19" s="8"/>
      <c r="U19" s="9"/>
      <c r="V19" s="9"/>
    </row>
    <row r="20" spans="1:22" x14ac:dyDescent="0.2">
      <c r="B20" s="5" t="s">
        <v>68</v>
      </c>
      <c r="C20" s="5"/>
      <c r="G20"/>
      <c r="H20"/>
      <c r="I20"/>
      <c r="J20"/>
      <c r="K20"/>
      <c r="L20"/>
      <c r="O20" s="184">
        <f>DIST1!N167</f>
        <v>2027</v>
      </c>
      <c r="P20" s="8">
        <f>-DIST1!$L167-TRANS1!$L167</f>
        <v>1903907.9609212384</v>
      </c>
      <c r="Q20" s="8">
        <f>-DIST2!$L167-TRANS2!$L167</f>
        <v>1852166.6282968437</v>
      </c>
      <c r="R20" s="8">
        <f t="shared" si="0"/>
        <v>51741.332624394679</v>
      </c>
      <c r="S20" s="8"/>
      <c r="T20" s="8"/>
      <c r="U20" s="9"/>
      <c r="V20" s="9"/>
    </row>
    <row r="21" spans="1:22" ht="30.75" customHeight="1" x14ac:dyDescent="0.2">
      <c r="B21" s="202" t="str">
        <f>"(" &amp;MAX('Lease Option'!$D$30,'Lease Option'!$D$30-1)&amp;" Dollars)"</f>
        <v>(2012 Dollars)</v>
      </c>
      <c r="C21" s="356" t="str">
        <f>+C10</f>
        <v>Watson Lake Bi-Fuel Project - Lease</v>
      </c>
      <c r="D21" s="356"/>
      <c r="E21" s="356" t="str">
        <f>+E10</f>
        <v>Watson Lake Bi-Fuel Project - Purchase</v>
      </c>
      <c r="F21" s="356"/>
      <c r="G21"/>
      <c r="H21"/>
      <c r="I21"/>
      <c r="J21"/>
      <c r="K21"/>
      <c r="L21"/>
      <c r="O21" s="184">
        <f>DIST1!N168</f>
        <v>2028</v>
      </c>
      <c r="P21" s="8">
        <f>-DIST1!$L168-TRANS1!$L168</f>
        <v>1989456.9244049266</v>
      </c>
      <c r="Q21" s="8">
        <f>-DIST2!$L168-TRANS2!$L168</f>
        <v>1896587.9066033419</v>
      </c>
      <c r="R21" s="8">
        <f t="shared" si="0"/>
        <v>92869.017801584676</v>
      </c>
      <c r="S21" s="8"/>
      <c r="T21" s="8"/>
      <c r="U21" s="9"/>
      <c r="V21" s="9"/>
    </row>
    <row r="22" spans="1:22" x14ac:dyDescent="0.2">
      <c r="B22" s="31" t="s">
        <v>9</v>
      </c>
      <c r="C22" s="361">
        <f>+'Lease Option'!$AW$41</f>
        <v>0</v>
      </c>
      <c r="D22" s="362"/>
      <c r="E22" s="361">
        <f>+'Purchase Option'!$AW$41</f>
        <v>1800000</v>
      </c>
      <c r="F22" s="362"/>
      <c r="G22"/>
      <c r="H22"/>
      <c r="I22"/>
      <c r="J22"/>
      <c r="K22"/>
      <c r="L22"/>
      <c r="O22" s="184">
        <f>DIST1!N169</f>
        <v>2029</v>
      </c>
      <c r="P22" s="8">
        <f>-DIST1!$L169-TRANS1!$L169</f>
        <v>2069484.6474971278</v>
      </c>
      <c r="Q22" s="8">
        <f>-DIST2!$L169-TRANS2!$L169</f>
        <v>1935692.0186960364</v>
      </c>
      <c r="R22" s="8">
        <f t="shared" si="0"/>
        <v>133792.62880109134</v>
      </c>
      <c r="S22" s="8"/>
      <c r="T22" s="8"/>
      <c r="U22" s="9"/>
      <c r="V22" s="9"/>
    </row>
    <row r="23" spans="1:22" x14ac:dyDescent="0.2">
      <c r="B23" s="32" t="s">
        <v>10</v>
      </c>
      <c r="C23" s="365">
        <f>+'Lease Option'!$AW$43</f>
        <v>0</v>
      </c>
      <c r="D23" s="366"/>
      <c r="E23" s="365">
        <f>+'Purchase Option'!$AW$43</f>
        <v>0</v>
      </c>
      <c r="F23" s="366"/>
      <c r="G23"/>
      <c r="H23"/>
      <c r="I23"/>
      <c r="J23"/>
      <c r="K23"/>
      <c r="L23"/>
      <c r="O23" s="184">
        <f>DIST1!N170</f>
        <v>2030</v>
      </c>
      <c r="P23" s="8">
        <f>-DIST1!$L170-TRANS1!$L170</f>
        <v>2144347.465262806</v>
      </c>
      <c r="Q23" s="8">
        <f>-DIST2!$L170-TRANS2!$L170</f>
        <v>1970059.4838748376</v>
      </c>
      <c r="R23" s="8">
        <f t="shared" si="0"/>
        <v>174287.98138796841</v>
      </c>
      <c r="S23" s="8"/>
      <c r="T23" s="8"/>
      <c r="U23" s="9"/>
      <c r="V23" s="9"/>
    </row>
    <row r="24" spans="1:22" x14ac:dyDescent="0.2">
      <c r="B24" s="32" t="s">
        <v>11</v>
      </c>
      <c r="C24" s="365">
        <f>+'Lease Option'!$AW$45+'Lease Option'!$AW$47</f>
        <v>0</v>
      </c>
      <c r="D24" s="366"/>
      <c r="E24" s="365">
        <f>+'Purchase Option'!$AW$45+'Purchase Option'!$AW$47</f>
        <v>0</v>
      </c>
      <c r="F24" s="366"/>
      <c r="G24"/>
      <c r="H24"/>
      <c r="I24"/>
      <c r="J24"/>
      <c r="K24"/>
      <c r="L24"/>
      <c r="O24" s="184">
        <f>DIST1!N171</f>
        <v>2031</v>
      </c>
      <c r="P24" s="8">
        <f>-DIST1!$L171-TRANS1!$L171</f>
        <v>2214378.715275507</v>
      </c>
      <c r="Q24" s="8">
        <f>-DIST2!$L171-TRANS2!$L171</f>
        <v>2000210.8423736813</v>
      </c>
      <c r="R24" s="8">
        <f t="shared" si="0"/>
        <v>214167.8729018257</v>
      </c>
      <c r="S24" s="8"/>
      <c r="T24" s="8"/>
      <c r="U24" s="9"/>
      <c r="V24" s="9"/>
    </row>
    <row r="25" spans="1:22" x14ac:dyDescent="0.2">
      <c r="B25" s="33" t="s">
        <v>72</v>
      </c>
      <c r="C25" s="363">
        <f>+'Lease Option'!$AW$49</f>
        <v>0</v>
      </c>
      <c r="D25" s="364"/>
      <c r="E25" s="363">
        <f>+'Purchase Option'!$AW$49</f>
        <v>0</v>
      </c>
      <c r="F25" s="364"/>
      <c r="G25"/>
      <c r="H25"/>
      <c r="I25"/>
      <c r="J25"/>
      <c r="K25"/>
      <c r="L25"/>
      <c r="O25" s="184">
        <f>DIST1!N172</f>
        <v>2032</v>
      </c>
      <c r="P25" s="8">
        <f>-DIST1!$L172-TRANS1!$L172</f>
        <v>2279890.2218513377</v>
      </c>
      <c r="Q25" s="8">
        <f>-DIST2!$L172-TRANS2!$L172</f>
        <v>2026612.6276884957</v>
      </c>
      <c r="R25" s="8">
        <f t="shared" si="0"/>
        <v>253277.59416284203</v>
      </c>
      <c r="S25" s="8"/>
      <c r="T25" s="8"/>
      <c r="U25" s="9"/>
      <c r="V25" s="9"/>
    </row>
    <row r="26" spans="1:22" x14ac:dyDescent="0.2">
      <c r="A26" s="12"/>
      <c r="B26" s="199" t="s">
        <v>12</v>
      </c>
      <c r="C26" s="358">
        <f>SUM(C22:D25)</f>
        <v>0</v>
      </c>
      <c r="D26" s="358"/>
      <c r="E26" s="358">
        <f>SUM(E22:F25)</f>
        <v>1800000</v>
      </c>
      <c r="F26" s="358"/>
      <c r="G26"/>
      <c r="H26"/>
      <c r="I26"/>
      <c r="J26"/>
      <c r="K26"/>
      <c r="L26"/>
      <c r="O26" s="184"/>
      <c r="P26" s="8"/>
      <c r="Q26" s="8"/>
      <c r="R26" s="8"/>
      <c r="S26" s="8"/>
      <c r="T26" s="8"/>
      <c r="U26" s="9"/>
      <c r="V26" s="9"/>
    </row>
    <row r="27" spans="1:22" x14ac:dyDescent="0.2">
      <c r="A27" s="12"/>
      <c r="B27" s="30" t="s">
        <v>156</v>
      </c>
      <c r="C27" s="34"/>
      <c r="G27"/>
      <c r="H27"/>
      <c r="I27"/>
      <c r="J27"/>
      <c r="K27"/>
      <c r="L27"/>
      <c r="O27" s="184"/>
      <c r="P27" s="8"/>
      <c r="Q27" s="8"/>
      <c r="R27" s="8"/>
      <c r="S27" s="8"/>
      <c r="T27" s="8"/>
      <c r="U27" s="9"/>
      <c r="V27" s="9"/>
    </row>
    <row r="28" spans="1:22" x14ac:dyDescent="0.2">
      <c r="A28" s="12"/>
      <c r="B28" s="31" t="s">
        <v>9</v>
      </c>
      <c r="C28" s="359">
        <f>'Lease Option'!$AU64</f>
        <v>0</v>
      </c>
      <c r="D28" s="360"/>
      <c r="E28" s="359">
        <f>'Purchase Option'!$AU64</f>
        <v>1800000</v>
      </c>
      <c r="F28" s="360"/>
      <c r="G28"/>
      <c r="H28"/>
      <c r="I28"/>
      <c r="J28"/>
      <c r="K28"/>
      <c r="L28"/>
      <c r="O28" s="184"/>
      <c r="P28" s="8"/>
      <c r="Q28" s="8"/>
      <c r="R28" s="8"/>
      <c r="S28" s="8"/>
      <c r="T28" s="8"/>
      <c r="U28" s="9"/>
      <c r="V28" s="9"/>
    </row>
    <row r="29" spans="1:22" x14ac:dyDescent="0.2">
      <c r="A29" s="12"/>
      <c r="B29" s="32" t="s">
        <v>10</v>
      </c>
      <c r="C29" s="369">
        <f>'Lease Option'!$AU69</f>
        <v>0</v>
      </c>
      <c r="D29" s="370"/>
      <c r="E29" s="369">
        <f>'Purchase Option'!$AU69</f>
        <v>0</v>
      </c>
      <c r="F29" s="370"/>
      <c r="G29"/>
      <c r="H29"/>
      <c r="I29"/>
      <c r="J29"/>
      <c r="K29"/>
      <c r="L29"/>
      <c r="O29" s="184"/>
      <c r="P29" s="8"/>
      <c r="Q29" s="8"/>
      <c r="R29" s="8"/>
      <c r="S29" s="8"/>
      <c r="T29" s="8"/>
    </row>
    <row r="30" spans="1:22" x14ac:dyDescent="0.2">
      <c r="B30" s="32" t="s">
        <v>11</v>
      </c>
      <c r="C30" s="369">
        <f>'Lease Option'!$AU74+'Lease Option'!$AU79</f>
        <v>0</v>
      </c>
      <c r="D30" s="370"/>
      <c r="E30" s="369">
        <f>'Purchase Option'!$AU74+'Purchase Option'!$AU79</f>
        <v>0</v>
      </c>
      <c r="F30" s="370"/>
      <c r="G30"/>
      <c r="H30"/>
      <c r="I30"/>
      <c r="J30"/>
      <c r="K30"/>
      <c r="L30"/>
      <c r="O30" s="184"/>
      <c r="P30" s="8"/>
      <c r="Q30" s="8"/>
      <c r="R30" s="8"/>
      <c r="S30" s="8"/>
      <c r="T30" s="8"/>
    </row>
    <row r="31" spans="1:22" x14ac:dyDescent="0.2">
      <c r="B31" s="33" t="s">
        <v>72</v>
      </c>
      <c r="C31" s="371">
        <f>'Lease Option'!$AU84</f>
        <v>0</v>
      </c>
      <c r="D31" s="372"/>
      <c r="E31" s="371">
        <f>'Purchase Option'!$AU84</f>
        <v>0</v>
      </c>
      <c r="F31" s="372"/>
      <c r="G31"/>
      <c r="H31"/>
      <c r="I31"/>
      <c r="J31"/>
      <c r="K31"/>
      <c r="L31"/>
      <c r="O31" s="184"/>
      <c r="P31" s="8"/>
      <c r="Q31" s="8"/>
      <c r="R31" s="8"/>
      <c r="S31" s="8"/>
      <c r="T31" s="8"/>
    </row>
    <row r="32" spans="1:22" x14ac:dyDescent="0.2">
      <c r="A32" s="12"/>
      <c r="B32" s="199" t="s">
        <v>12</v>
      </c>
      <c r="C32" s="358">
        <f>SUM(C28:D31)</f>
        <v>0</v>
      </c>
      <c r="D32" s="358"/>
      <c r="E32" s="358">
        <f>SUM(E28:F31)</f>
        <v>1800000</v>
      </c>
      <c r="F32" s="358"/>
      <c r="G32"/>
      <c r="H32"/>
      <c r="I32"/>
      <c r="J32"/>
      <c r="K32"/>
      <c r="L32"/>
      <c r="O32" s="184"/>
      <c r="P32" s="8"/>
      <c r="Q32" s="8"/>
      <c r="R32" s="8"/>
      <c r="S32" s="8"/>
      <c r="T32" s="8"/>
    </row>
    <row r="33" spans="1:20" x14ac:dyDescent="0.2">
      <c r="A33" s="12"/>
      <c r="H33" s="12"/>
      <c r="I33" s="12"/>
      <c r="J33" s="12"/>
      <c r="K33" s="12"/>
      <c r="L33" s="12"/>
      <c r="O33" s="184"/>
      <c r="P33" s="8"/>
      <c r="Q33" s="8"/>
      <c r="R33" s="8"/>
      <c r="S33" s="8"/>
      <c r="T33" s="8"/>
    </row>
    <row r="34" spans="1:20" x14ac:dyDescent="0.2">
      <c r="A34" s="12"/>
      <c r="B34" s="16" t="s">
        <v>164</v>
      </c>
      <c r="C34" s="35"/>
      <c r="H34" s="12"/>
      <c r="I34" s="12"/>
      <c r="O34" s="184"/>
      <c r="P34" s="8"/>
      <c r="Q34" s="8"/>
      <c r="R34" s="8"/>
      <c r="S34" s="8"/>
      <c r="T34" s="8"/>
    </row>
    <row r="35" spans="1:20" x14ac:dyDescent="0.2">
      <c r="A35" s="24" t="s">
        <v>165</v>
      </c>
      <c r="B35" s="1" t="str">
        <f>"Analysis is based on " &amp;'Lease Option'!$D$26&amp;" years"</f>
        <v>Analysis is based on 20 years</v>
      </c>
      <c r="C35" s="40"/>
      <c r="H35" s="12"/>
      <c r="I35" s="12"/>
      <c r="O35" s="184"/>
      <c r="P35" s="8"/>
      <c r="Q35" s="8"/>
      <c r="R35" s="8"/>
      <c r="S35" s="8"/>
      <c r="T35" s="8"/>
    </row>
    <row r="36" spans="1:20" x14ac:dyDescent="0.2">
      <c r="A36" s="24" t="s">
        <v>165</v>
      </c>
      <c r="B36" s="1" t="str">
        <f>"Pool Price as per "&amp;'Lease Option'!C189</f>
        <v>Pool Price as per Chase Energy Report dated May 2, 2013</v>
      </c>
      <c r="C36" s="41"/>
      <c r="E36" s="42"/>
      <c r="H36" s="12"/>
      <c r="I36" s="12"/>
      <c r="O36" s="184"/>
      <c r="P36" s="8"/>
      <c r="Q36" s="8"/>
      <c r="R36" s="8"/>
      <c r="S36" s="8"/>
      <c r="T36" s="8"/>
    </row>
    <row r="37" spans="1:20" x14ac:dyDescent="0.2">
      <c r="A37" s="24" t="s">
        <v>165</v>
      </c>
      <c r="B37" s="203" t="str">
        <f>'Lease Option'!$D$31&amp;" Before Tax Discount Rates of  "&amp;TEXT('Lease Option'!E14,"0.00%")&amp; " (Distribution) and "&amp;TEXT('Lease Option'!K14,"0.00%")&amp; " (Transmission)"</f>
        <v>2013 Before Tax Discount Rates of  9.04% (Distribution) and 9.04% (Transmission)</v>
      </c>
      <c r="C37" s="43"/>
      <c r="H37" s="12"/>
      <c r="I37" s="12"/>
      <c r="O37" s="184"/>
      <c r="P37" s="8"/>
      <c r="Q37" s="8"/>
      <c r="R37" s="8"/>
      <c r="S37" s="8"/>
      <c r="T37" s="8"/>
    </row>
    <row r="38" spans="1:20" x14ac:dyDescent="0.2">
      <c r="A38" s="24" t="s">
        <v>165</v>
      </c>
      <c r="B38" s="1" t="s">
        <v>166</v>
      </c>
      <c r="C38" s="13"/>
      <c r="D38" s="14"/>
      <c r="E38" s="14"/>
      <c r="H38" s="15"/>
      <c r="I38" s="15"/>
      <c r="O38" s="184"/>
      <c r="P38" s="8"/>
      <c r="Q38" s="8"/>
      <c r="R38" s="8"/>
      <c r="S38" s="8"/>
      <c r="T38" s="8"/>
    </row>
    <row r="39" spans="1:20" x14ac:dyDescent="0.2">
      <c r="A39" s="12"/>
      <c r="C39" s="13"/>
      <c r="D39" s="14"/>
      <c r="E39" s="14"/>
      <c r="H39" s="15"/>
      <c r="I39" s="15"/>
      <c r="O39" s="184"/>
      <c r="P39" s="8"/>
      <c r="Q39" s="8"/>
      <c r="R39" s="8"/>
      <c r="S39" s="8"/>
      <c r="T39" s="8"/>
    </row>
    <row r="40" spans="1:20" x14ac:dyDescent="0.2">
      <c r="A40" s="12"/>
      <c r="B40" s="204" t="str">
        <f>'Lease Option'!$D$31&amp;" Incremental Capital Structure and Cost"</f>
        <v>2013 Incremental Capital Structure and Cost</v>
      </c>
      <c r="C40" s="12"/>
      <c r="H40" s="12"/>
      <c r="O40" s="184"/>
      <c r="P40" s="8"/>
      <c r="Q40" s="8"/>
      <c r="R40" s="8"/>
      <c r="S40" s="8"/>
      <c r="T40" s="8"/>
    </row>
    <row r="41" spans="1:20" x14ac:dyDescent="0.2">
      <c r="A41" s="12"/>
      <c r="C41" s="367" t="s">
        <v>257</v>
      </c>
      <c r="D41" s="367"/>
      <c r="E41" s="367"/>
      <c r="F41" s="367"/>
      <c r="G41" s="12"/>
      <c r="H41" s="343"/>
      <c r="I41" s="368" t="s">
        <v>9</v>
      </c>
      <c r="J41" s="368"/>
      <c r="K41" s="368"/>
      <c r="L41" s="368"/>
      <c r="O41" s="184"/>
      <c r="P41" s="8"/>
      <c r="Q41" s="8"/>
      <c r="R41" s="8"/>
      <c r="S41" s="8"/>
      <c r="T41" s="8"/>
    </row>
    <row r="42" spans="1:20" x14ac:dyDescent="0.2">
      <c r="A42" s="12"/>
      <c r="B42" s="23"/>
      <c r="C42" s="29" t="s">
        <v>1</v>
      </c>
      <c r="D42" s="29" t="s">
        <v>2</v>
      </c>
      <c r="E42" s="29" t="s">
        <v>3</v>
      </c>
      <c r="F42" s="29" t="s">
        <v>4</v>
      </c>
      <c r="G42" s="12"/>
      <c r="H42" s="343"/>
      <c r="I42" s="344" t="s">
        <v>1</v>
      </c>
      <c r="J42" s="344" t="s">
        <v>2</v>
      </c>
      <c r="K42" s="344" t="s">
        <v>3</v>
      </c>
      <c r="L42" s="344" t="s">
        <v>4</v>
      </c>
      <c r="O42" s="184"/>
      <c r="P42" s="8"/>
      <c r="Q42" s="8"/>
      <c r="R42" s="8"/>
      <c r="S42" s="8"/>
      <c r="T42" s="8"/>
    </row>
    <row r="43" spans="1:20" x14ac:dyDescent="0.2">
      <c r="A43" s="12"/>
      <c r="B43" s="186" t="s">
        <v>5</v>
      </c>
      <c r="C43" s="44">
        <f>'Lease Option'!C11</f>
        <v>5.8000000000000003E-2</v>
      </c>
      <c r="D43" s="36">
        <f>'Lease Option'!D11</f>
        <v>0.56000000000000005</v>
      </c>
      <c r="E43" s="44">
        <f>'Lease Option'!E11</f>
        <v>3.2480000000000002E-2</v>
      </c>
      <c r="F43" s="44">
        <f>'Lease Option'!F11</f>
        <v>3.2480000000000002E-2</v>
      </c>
      <c r="G43" s="12"/>
      <c r="H43" s="345" t="s">
        <v>5</v>
      </c>
      <c r="I43" s="346">
        <f>'Lease Option'!I11</f>
        <v>5.8000000000000003E-2</v>
      </c>
      <c r="J43" s="347">
        <f>'Lease Option'!J11</f>
        <v>0.56000000000000005</v>
      </c>
      <c r="K43" s="346">
        <f>'Lease Option'!K11</f>
        <v>3.2480000000000002E-2</v>
      </c>
      <c r="L43" s="346">
        <f>'Lease Option'!L11</f>
        <v>3.2480000000000002E-2</v>
      </c>
      <c r="O43" s="184"/>
      <c r="P43" s="8"/>
      <c r="Q43" s="8"/>
      <c r="R43" s="8"/>
      <c r="S43" s="8"/>
      <c r="T43" s="8"/>
    </row>
    <row r="44" spans="1:20" x14ac:dyDescent="0.2">
      <c r="A44" s="12"/>
      <c r="B44" s="186" t="s">
        <v>6</v>
      </c>
      <c r="C44" s="44">
        <f>'Lease Option'!C12</f>
        <v>0</v>
      </c>
      <c r="D44" s="36">
        <f>'Lease Option'!D12</f>
        <v>0</v>
      </c>
      <c r="E44" s="44">
        <f>'Lease Option'!E12</f>
        <v>0</v>
      </c>
      <c r="F44" s="44">
        <f>'Lease Option'!F12</f>
        <v>0</v>
      </c>
      <c r="G44" s="12"/>
      <c r="H44" s="345" t="s">
        <v>6</v>
      </c>
      <c r="I44" s="346">
        <f>'Lease Option'!I12</f>
        <v>0</v>
      </c>
      <c r="J44" s="347">
        <f>'Lease Option'!J12</f>
        <v>0</v>
      </c>
      <c r="K44" s="346">
        <f>'Lease Option'!K12</f>
        <v>0</v>
      </c>
      <c r="L44" s="346">
        <f>'Lease Option'!L12</f>
        <v>0</v>
      </c>
      <c r="O44" s="184"/>
      <c r="P44" s="8"/>
      <c r="Q44" s="8"/>
      <c r="R44" s="8"/>
      <c r="S44" s="8"/>
      <c r="T44" s="8"/>
    </row>
    <row r="45" spans="1:20" x14ac:dyDescent="0.2">
      <c r="B45" s="186" t="s">
        <v>7</v>
      </c>
      <c r="C45" s="44">
        <f>'Lease Option'!C13</f>
        <v>9.2100000000000001E-2</v>
      </c>
      <c r="D45" s="36">
        <f>'Lease Option'!D13</f>
        <v>0.44</v>
      </c>
      <c r="E45" s="45">
        <f>'Lease Option'!E13</f>
        <v>5.7891428571428573E-2</v>
      </c>
      <c r="F45" s="45">
        <f>'Lease Option'!F13</f>
        <v>4.0523999999999998E-2</v>
      </c>
      <c r="G45" s="12"/>
      <c r="H45" s="345" t="s">
        <v>7</v>
      </c>
      <c r="I45" s="346">
        <f>'Lease Option'!I13</f>
        <v>9.2100000000000001E-2</v>
      </c>
      <c r="J45" s="347">
        <f>'Lease Option'!J13</f>
        <v>0.44</v>
      </c>
      <c r="K45" s="346">
        <f>'Lease Option'!K13</f>
        <v>5.7891428571428573E-2</v>
      </c>
      <c r="L45" s="346">
        <f>'Lease Option'!L13</f>
        <v>4.0523999999999998E-2</v>
      </c>
    </row>
    <row r="46" spans="1:20" x14ac:dyDescent="0.2">
      <c r="B46" s="187" t="s">
        <v>8</v>
      </c>
      <c r="C46" s="37"/>
      <c r="D46" s="37"/>
      <c r="E46" s="38">
        <f>'Lease Option'!E14</f>
        <v>9.0371428571428575E-2</v>
      </c>
      <c r="F46" s="38">
        <f>'Lease Option'!F14</f>
        <v>7.3003999999999999E-2</v>
      </c>
      <c r="G46" s="12"/>
      <c r="H46" s="348" t="s">
        <v>8</v>
      </c>
      <c r="I46" s="349"/>
      <c r="J46" s="350"/>
      <c r="K46" s="349">
        <f>'Lease Option'!K14</f>
        <v>9.0371428571428575E-2</v>
      </c>
      <c r="L46" s="349">
        <f>'Lease Option'!L14</f>
        <v>7.3003999999999999E-2</v>
      </c>
    </row>
    <row r="47" spans="1:20" x14ac:dyDescent="0.2">
      <c r="B47" s="18"/>
      <c r="C47" s="18"/>
      <c r="D47" s="12"/>
      <c r="E47" s="12"/>
      <c r="F47" s="12"/>
      <c r="G47" s="12"/>
      <c r="H47" s="12"/>
      <c r="I47" s="12"/>
      <c r="J47" s="12"/>
      <c r="K47" s="12"/>
      <c r="L47" s="17"/>
      <c r="P47" s="8"/>
      <c r="Q47" s="8"/>
      <c r="R47" s="8"/>
      <c r="S47" s="8"/>
      <c r="T47" s="8"/>
    </row>
    <row r="48" spans="1:20" x14ac:dyDescent="0.2">
      <c r="B48" s="12"/>
      <c r="C48" s="12"/>
      <c r="D48" s="12"/>
      <c r="E48" s="12"/>
      <c r="F48" s="12"/>
      <c r="G48" s="12"/>
      <c r="H48" s="373" t="s">
        <v>129</v>
      </c>
      <c r="I48" s="373"/>
      <c r="J48" s="373"/>
      <c r="K48" s="373"/>
      <c r="L48" s="373"/>
      <c r="M48" s="373"/>
      <c r="O48" s="7"/>
      <c r="P48" s="8"/>
      <c r="Q48" s="8"/>
      <c r="R48" s="8"/>
      <c r="S48" s="8"/>
      <c r="T48" s="8"/>
    </row>
    <row r="49" spans="1:20" x14ac:dyDescent="0.2">
      <c r="B49" s="12"/>
      <c r="C49" s="12"/>
      <c r="D49" s="12"/>
      <c r="E49" s="12"/>
      <c r="F49" s="12"/>
      <c r="O49" s="7"/>
      <c r="P49" s="8"/>
      <c r="Q49" s="8"/>
      <c r="R49" s="8"/>
      <c r="S49" s="8"/>
      <c r="T49" s="8"/>
    </row>
    <row r="50" spans="1:20" ht="51" customHeight="1" x14ac:dyDescent="0.2">
      <c r="B50" s="12"/>
      <c r="C50" s="12"/>
      <c r="D50" s="12"/>
      <c r="E50" s="12"/>
      <c r="F50" s="12"/>
      <c r="G50" s="19" t="s">
        <v>34</v>
      </c>
      <c r="H50" s="20" t="s">
        <v>204</v>
      </c>
      <c r="I50" s="20" t="str">
        <f>C10</f>
        <v>Watson Lake Bi-Fuel Project - Lease</v>
      </c>
      <c r="J50" s="20" t="str">
        <f>E10</f>
        <v>Watson Lake Bi-Fuel Project - Purchase</v>
      </c>
      <c r="K50" s="20"/>
      <c r="L50" s="20"/>
      <c r="M50" s="20"/>
      <c r="P50" s="39"/>
      <c r="Q50" s="8"/>
      <c r="R50" s="8"/>
      <c r="S50" s="8"/>
      <c r="T50" s="8"/>
    </row>
    <row r="51" spans="1:20" x14ac:dyDescent="0.2">
      <c r="B51" s="5"/>
      <c r="C51" s="5"/>
      <c r="D51" s="29"/>
      <c r="E51" s="29"/>
      <c r="F51" s="29"/>
      <c r="G51" s="188">
        <f>DIST1!M152</f>
        <v>0</v>
      </c>
      <c r="H51" s="185">
        <f>DIST1!N152</f>
        <v>2012</v>
      </c>
      <c r="I51" s="21">
        <f>DIST1!$G152+TRANS1!$G152</f>
        <v>0</v>
      </c>
      <c r="J51" s="21">
        <f>DIST2!$G152+TRANS2!$G152</f>
        <v>0</v>
      </c>
      <c r="K51" s="21"/>
      <c r="L51" s="21"/>
      <c r="M51" s="21"/>
      <c r="O51" s="7"/>
      <c r="P51" s="181">
        <f>'Lease Option'!D26+('Lease Option'!D31-'Lease Option'!D30)</f>
        <v>21</v>
      </c>
      <c r="Q51" s="8" t="s">
        <v>196</v>
      </c>
      <c r="R51" s="8"/>
      <c r="S51" s="8"/>
      <c r="T51" s="8"/>
    </row>
    <row r="52" spans="1:20" x14ac:dyDescent="0.2">
      <c r="B52" s="5"/>
      <c r="C52" s="5"/>
      <c r="D52" s="29"/>
      <c r="E52" s="29"/>
      <c r="F52" s="29"/>
      <c r="G52" s="188">
        <f>DIST1!M153</f>
        <v>1</v>
      </c>
      <c r="H52" s="185">
        <f>DIST1!N153</f>
        <v>2013</v>
      </c>
      <c r="I52" s="21">
        <f>DIST1!$G153+TRANS1!$G153</f>
        <v>0</v>
      </c>
      <c r="J52" s="21">
        <f>DIST2!$G153+TRANS2!$G153</f>
        <v>132267.57142857142</v>
      </c>
      <c r="K52" s="21"/>
      <c r="L52" s="21"/>
      <c r="M52" s="21"/>
      <c r="O52" s="7"/>
      <c r="P52" s="39"/>
      <c r="Q52" s="8"/>
      <c r="R52" s="8"/>
      <c r="S52" s="8"/>
      <c r="T52" s="8"/>
    </row>
    <row r="53" spans="1:20" x14ac:dyDescent="0.2">
      <c r="A53" s="12"/>
      <c r="B53" s="5"/>
      <c r="C53" s="5"/>
      <c r="D53" s="12"/>
      <c r="E53" s="12"/>
      <c r="F53" s="18"/>
      <c r="G53" s="188">
        <f>DIST1!M154</f>
        <v>2</v>
      </c>
      <c r="H53" s="185">
        <f>DIST1!N154</f>
        <v>2014</v>
      </c>
      <c r="I53" s="21">
        <f>DIST1!$G154+TRANS1!$G154</f>
        <v>88000</v>
      </c>
      <c r="J53" s="21">
        <f>DIST2!$G154+TRANS2!$G154</f>
        <v>290468.42857142858</v>
      </c>
      <c r="K53" s="21"/>
      <c r="L53" s="21"/>
      <c r="M53" s="21"/>
      <c r="P53" s="8"/>
      <c r="Q53" s="8"/>
      <c r="R53" s="8"/>
      <c r="S53" s="8"/>
      <c r="T53" s="8"/>
    </row>
    <row r="54" spans="1:20" x14ac:dyDescent="0.2">
      <c r="A54" s="12"/>
      <c r="G54" s="188">
        <f>DIST1!M155</f>
        <v>3</v>
      </c>
      <c r="H54" s="185">
        <f>DIST1!N155</f>
        <v>2015</v>
      </c>
      <c r="I54" s="21">
        <f>DIST1!$G155+TRANS1!$G155</f>
        <v>264000</v>
      </c>
      <c r="J54" s="21">
        <f>DIST2!$G155+TRANS2!$G155</f>
        <v>272335</v>
      </c>
      <c r="K54" s="21"/>
      <c r="L54" s="21"/>
      <c r="M54" s="21"/>
      <c r="P54" s="8"/>
      <c r="Q54" s="8"/>
      <c r="R54" s="8"/>
      <c r="S54" s="8"/>
      <c r="T54" s="8"/>
    </row>
    <row r="55" spans="1:20" x14ac:dyDescent="0.2">
      <c r="A55" s="12"/>
      <c r="G55" s="188">
        <f>DIST1!M156</f>
        <v>4</v>
      </c>
      <c r="H55" s="185">
        <f>DIST1!N156</f>
        <v>2016</v>
      </c>
      <c r="I55" s="21">
        <f>DIST1!$G156+TRANS1!$G156</f>
        <v>269280</v>
      </c>
      <c r="J55" s="21">
        <f>DIST2!$G156+TRANS2!$G156</f>
        <v>264201.57142857142</v>
      </c>
      <c r="K55" s="21"/>
      <c r="L55" s="21"/>
      <c r="M55" s="21"/>
      <c r="N55" s="12"/>
      <c r="P55" s="8"/>
      <c r="Q55" s="8"/>
      <c r="R55" s="8"/>
      <c r="S55" s="8"/>
      <c r="T55" s="8"/>
    </row>
    <row r="56" spans="1:20" x14ac:dyDescent="0.2">
      <c r="A56" s="12"/>
      <c r="G56" s="188">
        <f>DIST1!M157</f>
        <v>5</v>
      </c>
      <c r="H56" s="185">
        <f>DIST1!N157</f>
        <v>2017</v>
      </c>
      <c r="I56" s="21">
        <f>DIST1!$G157+TRANS1!$G157</f>
        <v>274665.59999999998</v>
      </c>
      <c r="J56" s="21">
        <f>DIST2!$G157+TRANS2!$G157</f>
        <v>256868.14285714287</v>
      </c>
      <c r="K56" s="21"/>
      <c r="L56" s="21"/>
      <c r="M56" s="21"/>
      <c r="N56" s="12"/>
      <c r="P56" s="8"/>
      <c r="Q56" s="8"/>
      <c r="R56" s="8"/>
      <c r="S56" s="8"/>
      <c r="T56" s="8"/>
    </row>
    <row r="57" spans="1:20" x14ac:dyDescent="0.2">
      <c r="A57" s="12"/>
      <c r="G57" s="188">
        <f>DIST1!M158</f>
        <v>6</v>
      </c>
      <c r="H57" s="185">
        <f>DIST1!N158</f>
        <v>2018</v>
      </c>
      <c r="I57" s="21">
        <f>DIST1!$G158+TRANS1!$G158</f>
        <v>280158.91199999995</v>
      </c>
      <c r="J57" s="21">
        <f>DIST2!$G158+TRANS2!$G158</f>
        <v>249550.71428571429</v>
      </c>
      <c r="K57" s="21"/>
      <c r="L57" s="21"/>
      <c r="M57" s="21"/>
      <c r="N57" s="12"/>
    </row>
    <row r="58" spans="1:20" x14ac:dyDescent="0.2">
      <c r="A58" s="12"/>
      <c r="G58" s="188">
        <f>DIST1!M159</f>
        <v>7</v>
      </c>
      <c r="H58" s="185">
        <f>DIST1!N159</f>
        <v>2019</v>
      </c>
      <c r="I58" s="21">
        <f>DIST1!$G159+TRANS1!$G159</f>
        <v>285762.09023999999</v>
      </c>
      <c r="J58" s="21">
        <f>DIST2!$G159+TRANS2!$G159</f>
        <v>242249.60571428572</v>
      </c>
      <c r="K58" s="21"/>
      <c r="L58" s="21"/>
      <c r="M58" s="21"/>
      <c r="N58" s="12"/>
    </row>
    <row r="59" spans="1:20" x14ac:dyDescent="0.2">
      <c r="A59" s="12"/>
      <c r="G59" s="188">
        <f>DIST1!M160</f>
        <v>8</v>
      </c>
      <c r="H59" s="185">
        <f>DIST1!N160</f>
        <v>2020</v>
      </c>
      <c r="I59" s="21">
        <f>DIST1!$G160+TRANS1!$G160</f>
        <v>291477.33204479999</v>
      </c>
      <c r="J59" s="21">
        <f>DIST2!$G160+TRANS2!$G160</f>
        <v>234965.14354285714</v>
      </c>
      <c r="K59" s="21"/>
      <c r="L59" s="21"/>
      <c r="M59" s="21"/>
      <c r="N59" s="12"/>
    </row>
    <row r="60" spans="1:20" x14ac:dyDescent="0.2">
      <c r="A60" s="12"/>
      <c r="G60" s="188">
        <f>DIST1!M161</f>
        <v>9</v>
      </c>
      <c r="H60" s="185">
        <f>DIST1!N161</f>
        <v>2021</v>
      </c>
      <c r="I60" s="21">
        <f>DIST1!$G161+TRANS1!$G161</f>
        <v>297306.87868569599</v>
      </c>
      <c r="J60" s="21">
        <f>DIST2!$G161+TRANS2!$G161</f>
        <v>227697.66069942858</v>
      </c>
      <c r="K60" s="21"/>
      <c r="L60" s="21"/>
      <c r="M60" s="21"/>
    </row>
    <row r="61" spans="1:20" x14ac:dyDescent="0.2">
      <c r="A61" s="12"/>
      <c r="G61" s="188">
        <f>DIST1!M162</f>
        <v>10</v>
      </c>
      <c r="H61" s="185">
        <f>DIST1!N162</f>
        <v>2022</v>
      </c>
      <c r="I61" s="21">
        <f>DIST1!$G162+TRANS1!$G162</f>
        <v>303253.01625940995</v>
      </c>
      <c r="J61" s="21">
        <f>DIST2!$G162+TRANS2!$G162</f>
        <v>220447.49677055998</v>
      </c>
      <c r="K61" s="21"/>
      <c r="L61" s="21"/>
      <c r="M61" s="21"/>
    </row>
    <row r="62" spans="1:20" x14ac:dyDescent="0.2">
      <c r="A62" s="12"/>
      <c r="G62" s="188">
        <f>DIST1!M163</f>
        <v>11</v>
      </c>
      <c r="H62" s="185">
        <f>DIST1!N163</f>
        <v>2023</v>
      </c>
      <c r="I62" s="21">
        <f>DIST1!$G163+TRANS1!$G163</f>
        <v>309318.07658459817</v>
      </c>
      <c r="J62" s="21">
        <f>DIST2!$G163+TRANS2!$G163</f>
        <v>213214.99813454261</v>
      </c>
      <c r="K62" s="21"/>
      <c r="L62" s="21"/>
      <c r="M62" s="21"/>
    </row>
    <row r="63" spans="1:20" x14ac:dyDescent="0.2">
      <c r="A63" s="12"/>
      <c r="G63" s="188">
        <f>DIST1!M164</f>
        <v>12</v>
      </c>
      <c r="H63" s="185">
        <f>DIST1!N164</f>
        <v>2024</v>
      </c>
      <c r="I63" s="21">
        <f>DIST1!$G164+TRANS1!$G164</f>
        <v>315504.43811629014</v>
      </c>
      <c r="J63" s="21">
        <f>DIST2!$G164+TRANS2!$G164</f>
        <v>206000.51809723346</v>
      </c>
      <c r="K63" s="21"/>
      <c r="L63" s="21"/>
      <c r="M63" s="21"/>
    </row>
    <row r="64" spans="1:20" x14ac:dyDescent="0.2">
      <c r="G64" s="188">
        <f>DIST1!M165</f>
        <v>13</v>
      </c>
      <c r="H64" s="185">
        <f>DIST1!N165</f>
        <v>2025</v>
      </c>
      <c r="I64" s="21">
        <f>DIST1!$G165+TRANS1!$G165</f>
        <v>321814.52687861596</v>
      </c>
      <c r="J64" s="21">
        <f>DIST2!$G165+TRANS2!$G165</f>
        <v>198804.41703060674</v>
      </c>
      <c r="K64" s="21"/>
      <c r="L64" s="21"/>
      <c r="M64" s="21"/>
    </row>
    <row r="65" spans="7:13" x14ac:dyDescent="0.2">
      <c r="G65" s="188">
        <f>DIST1!M166</f>
        <v>14</v>
      </c>
      <c r="H65" s="185">
        <f>DIST1!N166</f>
        <v>2026</v>
      </c>
      <c r="I65" s="21">
        <f>DIST1!$G166+TRANS1!$G166</f>
        <v>328250.81741618825</v>
      </c>
      <c r="J65" s="21">
        <f>DIST2!$G166+TRANS2!$G166</f>
        <v>191627.06251407601</v>
      </c>
      <c r="K65" s="21"/>
      <c r="L65" s="21"/>
      <c r="M65" s="21"/>
    </row>
    <row r="66" spans="7:13" x14ac:dyDescent="0.2">
      <c r="G66" s="188">
        <f>DIST1!M167</f>
        <v>15</v>
      </c>
      <c r="H66" s="185">
        <f>DIST1!N167</f>
        <v>2027</v>
      </c>
      <c r="I66" s="21">
        <f>DIST1!$G167+TRANS1!$G167</f>
        <v>334815.83376451203</v>
      </c>
      <c r="J66" s="21">
        <f>DIST2!$G167+TRANS2!$G167</f>
        <v>184468.82947864325</v>
      </c>
      <c r="K66" s="21"/>
      <c r="L66" s="21"/>
      <c r="M66" s="21"/>
    </row>
    <row r="67" spans="7:13" x14ac:dyDescent="0.2">
      <c r="G67" s="188">
        <f>DIST1!M168</f>
        <v>16</v>
      </c>
      <c r="H67" s="185">
        <f>DIST1!N168</f>
        <v>2028</v>
      </c>
      <c r="I67" s="21">
        <f>DIST1!$G168+TRANS1!$G168</f>
        <v>341512.15043980221</v>
      </c>
      <c r="J67" s="21">
        <f>DIST2!$G168+TRANS2!$G168</f>
        <v>177330.10035393038</v>
      </c>
      <c r="K67" s="21"/>
      <c r="L67" s="21"/>
      <c r="M67" s="21"/>
    </row>
    <row r="68" spans="7:13" x14ac:dyDescent="0.2">
      <c r="G68" s="188">
        <f>DIST1!M169</f>
        <v>17</v>
      </c>
      <c r="H68" s="185">
        <f>DIST1!N169</f>
        <v>2029</v>
      </c>
      <c r="I68" s="21">
        <f>DIST1!$G169+TRANS1!$G169</f>
        <v>348342.39344859833</v>
      </c>
      <c r="J68" s="21">
        <f>DIST2!$G169+TRANS2!$G169</f>
        <v>170211.26521815185</v>
      </c>
      <c r="K68" s="21"/>
      <c r="L68" s="21"/>
      <c r="M68" s="21"/>
    </row>
    <row r="69" spans="7:13" x14ac:dyDescent="0.2">
      <c r="G69" s="188">
        <f>DIST1!M170</f>
        <v>18</v>
      </c>
      <c r="H69" s="185">
        <f>DIST1!N170</f>
        <v>2030</v>
      </c>
      <c r="I69" s="21">
        <f>DIST1!$G170+TRANS1!$G170</f>
        <v>355309.24131757027</v>
      </c>
      <c r="J69" s="21">
        <f>DIST2!$G170+TRANS2!$G170</f>
        <v>163112.72195108631</v>
      </c>
      <c r="K69" s="21"/>
      <c r="L69" s="21"/>
      <c r="M69" s="21"/>
    </row>
    <row r="70" spans="7:13" x14ac:dyDescent="0.2">
      <c r="G70" s="188">
        <f>DIST1!M171</f>
        <v>19</v>
      </c>
      <c r="H70" s="185">
        <f>DIST1!N171</f>
        <v>2031</v>
      </c>
      <c r="I70" s="21">
        <f>DIST1!$G171+TRANS1!$G171</f>
        <v>362415.42614392168</v>
      </c>
      <c r="J70" s="21">
        <f>DIST2!$G171+TRANS2!$G171</f>
        <v>156034.87639010805</v>
      </c>
      <c r="K70" s="21"/>
      <c r="L70" s="21"/>
      <c r="M70" s="21"/>
    </row>
    <row r="71" spans="7:13" x14ac:dyDescent="0.2">
      <c r="G71" s="188">
        <f>DIST1!M172</f>
        <v>20</v>
      </c>
      <c r="H71" s="185">
        <f>DIST1!N172</f>
        <v>2032</v>
      </c>
      <c r="I71" s="21">
        <f>DIST1!$G172+TRANS1!$G172</f>
        <v>369663.73466680018</v>
      </c>
      <c r="J71" s="21">
        <f>DIST2!$G172+TRANS2!$G172</f>
        <v>148978.14248933876</v>
      </c>
      <c r="K71" s="21"/>
      <c r="L71" s="21"/>
      <c r="M71" s="21"/>
    </row>
    <row r="72" spans="7:13" x14ac:dyDescent="0.2">
      <c r="G72" s="188"/>
      <c r="H72" s="185"/>
      <c r="I72" s="21"/>
      <c r="J72" s="21"/>
      <c r="K72" s="21"/>
      <c r="L72" s="21"/>
      <c r="M72" s="21"/>
    </row>
    <row r="73" spans="7:13" x14ac:dyDescent="0.2">
      <c r="G73" s="188"/>
      <c r="H73" s="185"/>
      <c r="I73" s="21"/>
      <c r="J73" s="21"/>
      <c r="K73" s="21"/>
      <c r="L73" s="21"/>
      <c r="M73" s="21"/>
    </row>
    <row r="74" spans="7:13" x14ac:dyDescent="0.2">
      <c r="G74" s="188"/>
      <c r="H74" s="185"/>
      <c r="I74" s="21"/>
      <c r="J74" s="21"/>
      <c r="K74" s="21"/>
      <c r="L74" s="21"/>
      <c r="M74" s="21"/>
    </row>
    <row r="75" spans="7:13" x14ac:dyDescent="0.2">
      <c r="G75" s="188"/>
      <c r="H75" s="185"/>
      <c r="I75" s="21"/>
      <c r="J75" s="21"/>
      <c r="K75" s="21"/>
      <c r="L75" s="21"/>
      <c r="M75" s="21"/>
    </row>
    <row r="76" spans="7:13" x14ac:dyDescent="0.2">
      <c r="G76" s="188"/>
      <c r="H76" s="185"/>
      <c r="I76" s="21"/>
      <c r="J76" s="21"/>
      <c r="K76" s="21"/>
      <c r="L76" s="21"/>
      <c r="M76" s="21"/>
    </row>
    <row r="77" spans="7:13" x14ac:dyDescent="0.2">
      <c r="G77" s="188"/>
      <c r="H77" s="185"/>
      <c r="I77" s="21"/>
      <c r="J77" s="21"/>
      <c r="K77" s="21"/>
      <c r="L77" s="21"/>
      <c r="M77" s="21"/>
    </row>
    <row r="78" spans="7:13" hidden="1" x14ac:dyDescent="0.2">
      <c r="G78" s="188">
        <f>DIST1!M179</f>
        <v>27</v>
      </c>
      <c r="H78" s="185">
        <f>DIST1!N179</f>
        <v>2039</v>
      </c>
      <c r="I78" s="21">
        <f>DIST1!$G179+TRANS1!$G179</f>
        <v>0</v>
      </c>
      <c r="J78" s="21">
        <f>DIST2!$G179+TRANS2!$G179</f>
        <v>0</v>
      </c>
      <c r="K78" s="21">
        <f>DIST3!$G179+TRANS3!$G179</f>
        <v>0</v>
      </c>
      <c r="L78" s="21">
        <f>DIST4!$G179+TRANS4!$G179</f>
        <v>0</v>
      </c>
      <c r="M78" s="21">
        <f>DIST5!$G179+TRANS5!$G179</f>
        <v>0</v>
      </c>
    </row>
    <row r="79" spans="7:13" hidden="1" x14ac:dyDescent="0.2">
      <c r="G79" s="188">
        <f>DIST1!M180</f>
        <v>28</v>
      </c>
      <c r="H79" s="185">
        <f>DIST1!N180</f>
        <v>2040</v>
      </c>
      <c r="I79" s="21">
        <f>DIST1!$G180+TRANS1!$G180</f>
        <v>0</v>
      </c>
      <c r="J79" s="21">
        <f>DIST2!$G180+TRANS2!$G180</f>
        <v>0</v>
      </c>
      <c r="K79" s="21">
        <f>DIST3!$G180+TRANS3!$G180</f>
        <v>0</v>
      </c>
      <c r="L79" s="21">
        <f>DIST4!$G180+TRANS4!$G180</f>
        <v>0</v>
      </c>
      <c r="M79" s="21">
        <f>DIST5!$G180+TRANS5!$G180</f>
        <v>0</v>
      </c>
    </row>
    <row r="80" spans="7:13" hidden="1" x14ac:dyDescent="0.2">
      <c r="G80" s="188">
        <f>DIST1!M181</f>
        <v>29</v>
      </c>
      <c r="H80" s="185">
        <f>DIST1!N181</f>
        <v>2041</v>
      </c>
      <c r="I80" s="21">
        <f>DIST1!$G181+TRANS1!$G181</f>
        <v>0</v>
      </c>
      <c r="J80" s="21">
        <f>DIST2!$G181+TRANS2!$G181</f>
        <v>0</v>
      </c>
      <c r="K80" s="21">
        <f>DIST3!$G181+TRANS3!$G181</f>
        <v>0</v>
      </c>
      <c r="L80" s="21">
        <f>DIST4!$G181+TRANS4!$G181</f>
        <v>0</v>
      </c>
      <c r="M80" s="21">
        <f>DIST5!$G181+TRANS5!$G181</f>
        <v>0</v>
      </c>
    </row>
    <row r="81" spans="7:13" hidden="1" x14ac:dyDescent="0.2">
      <c r="G81" s="188">
        <f>DIST1!M182</f>
        <v>30</v>
      </c>
      <c r="H81" s="185">
        <f>DIST1!N182</f>
        <v>2042</v>
      </c>
      <c r="I81" s="21">
        <f>DIST1!$G182+TRANS1!$G182</f>
        <v>0</v>
      </c>
      <c r="J81" s="21">
        <f>DIST2!$G182+TRANS2!$G182</f>
        <v>0</v>
      </c>
      <c r="K81" s="21">
        <f>DIST3!$G182+TRANS3!$G182</f>
        <v>0</v>
      </c>
      <c r="L81" s="21">
        <f>DIST4!$G182+TRANS4!$G182</f>
        <v>0</v>
      </c>
      <c r="M81" s="21">
        <f>DIST5!$G182+TRANS5!$G182</f>
        <v>0</v>
      </c>
    </row>
    <row r="82" spans="7:13" hidden="1" x14ac:dyDescent="0.2">
      <c r="G82" s="188">
        <f>DIST1!M183</f>
        <v>31</v>
      </c>
      <c r="H82" s="185">
        <f>DIST1!N183</f>
        <v>2043</v>
      </c>
      <c r="I82" s="21">
        <f>DIST1!$G183+TRANS1!$G183</f>
        <v>0</v>
      </c>
      <c r="J82" s="21">
        <f>DIST2!$G183+TRANS2!$G183</f>
        <v>0</v>
      </c>
      <c r="K82" s="21">
        <f>DIST3!$G183+TRANS3!$G183</f>
        <v>0</v>
      </c>
      <c r="L82" s="21">
        <f>DIST4!$G183+TRANS4!$G183</f>
        <v>0</v>
      </c>
      <c r="M82" s="21">
        <f>DIST5!$G183+TRANS5!$G183</f>
        <v>0</v>
      </c>
    </row>
    <row r="83" spans="7:13" hidden="1" x14ac:dyDescent="0.2">
      <c r="G83" s="188">
        <f>DIST1!M184</f>
        <v>32</v>
      </c>
      <c r="H83" s="185">
        <f>DIST1!N184</f>
        <v>2044</v>
      </c>
      <c r="I83" s="21">
        <f>DIST1!$G184+TRANS1!$G184</f>
        <v>0</v>
      </c>
      <c r="J83" s="21">
        <f>DIST2!$G184+TRANS2!$G184</f>
        <v>0</v>
      </c>
      <c r="K83" s="21">
        <f>DIST3!$G184+TRANS3!$G184</f>
        <v>0</v>
      </c>
      <c r="L83" s="21">
        <f>DIST4!$G184+TRANS4!$G184</f>
        <v>0</v>
      </c>
      <c r="M83" s="21">
        <f>DIST5!$G184+TRANS5!$G184</f>
        <v>0</v>
      </c>
    </row>
    <row r="84" spans="7:13" hidden="1" x14ac:dyDescent="0.2">
      <c r="G84" s="188">
        <f>DIST1!M185</f>
        <v>33</v>
      </c>
      <c r="H84" s="185">
        <f>DIST1!N185</f>
        <v>2045</v>
      </c>
      <c r="I84" s="21">
        <f>DIST1!$G185+TRANS1!$G185</f>
        <v>0</v>
      </c>
      <c r="J84" s="21">
        <f>DIST2!$G185+TRANS2!$G185</f>
        <v>0</v>
      </c>
      <c r="K84" s="21">
        <f>DIST3!$G185+TRANS3!$G185</f>
        <v>0</v>
      </c>
      <c r="L84" s="21">
        <f>DIST4!$G185+TRANS4!$G185</f>
        <v>0</v>
      </c>
      <c r="M84" s="21">
        <f>DIST5!$G185+TRANS5!$G185</f>
        <v>0</v>
      </c>
    </row>
    <row r="85" spans="7:13" hidden="1" x14ac:dyDescent="0.2">
      <c r="G85" s="188">
        <f>DIST1!M186</f>
        <v>34</v>
      </c>
      <c r="H85" s="185">
        <f>DIST1!N186</f>
        <v>2046</v>
      </c>
      <c r="I85" s="21">
        <f>DIST1!$G186+TRANS1!$G186</f>
        <v>0</v>
      </c>
      <c r="J85" s="21">
        <f>DIST2!$G186+TRANS2!$G186</f>
        <v>0</v>
      </c>
      <c r="K85" s="21">
        <f>DIST3!$G186+TRANS3!$G186</f>
        <v>0</v>
      </c>
      <c r="L85" s="21">
        <f>DIST4!$G186+TRANS4!$G186</f>
        <v>0</v>
      </c>
      <c r="M85" s="21">
        <f>DIST5!$G186+TRANS5!$G186</f>
        <v>0</v>
      </c>
    </row>
    <row r="86" spans="7:13" hidden="1" x14ac:dyDescent="0.2">
      <c r="G86" s="188">
        <f>DIST1!M187</f>
        <v>35</v>
      </c>
      <c r="H86" s="185">
        <f>DIST1!N187</f>
        <v>2047</v>
      </c>
      <c r="I86" s="21">
        <f>DIST1!$G187+TRANS1!$G187</f>
        <v>0</v>
      </c>
      <c r="J86" s="21">
        <f>DIST2!$G187+TRANS2!$G187</f>
        <v>0</v>
      </c>
      <c r="K86" s="21">
        <f>DIST3!$G187+TRANS3!$G187</f>
        <v>0</v>
      </c>
      <c r="L86" s="21">
        <f>DIST4!$G187+TRANS4!$G187</f>
        <v>0</v>
      </c>
      <c r="M86" s="21">
        <f>DIST5!$G187+TRANS5!$G187</f>
        <v>0</v>
      </c>
    </row>
    <row r="87" spans="7:13" hidden="1" x14ac:dyDescent="0.2">
      <c r="G87" s="188">
        <f>DIST1!M188</f>
        <v>36</v>
      </c>
      <c r="H87" s="185">
        <f>DIST1!N188</f>
        <v>2048</v>
      </c>
      <c r="I87" s="21">
        <f>DIST1!$G188+TRANS1!$G188</f>
        <v>0</v>
      </c>
      <c r="J87" s="21">
        <f>DIST2!$G188+TRANS2!$G188</f>
        <v>0</v>
      </c>
      <c r="K87" s="21">
        <f>DIST3!$G188+TRANS3!$G188</f>
        <v>0</v>
      </c>
      <c r="L87" s="21">
        <f>DIST4!$G188+TRANS4!$G188</f>
        <v>0</v>
      </c>
      <c r="M87" s="21">
        <f>DIST5!$G188+TRANS5!$G188</f>
        <v>0</v>
      </c>
    </row>
    <row r="88" spans="7:13" hidden="1" x14ac:dyDescent="0.2">
      <c r="G88" s="188">
        <f>DIST1!M189</f>
        <v>37</v>
      </c>
      <c r="H88" s="185">
        <f>DIST1!N189</f>
        <v>2049</v>
      </c>
      <c r="I88" s="21">
        <f>DIST1!$G189+TRANS1!$G189</f>
        <v>0</v>
      </c>
      <c r="J88" s="21">
        <f>DIST2!$G189+TRANS2!$G189</f>
        <v>0</v>
      </c>
      <c r="K88" s="21">
        <f>DIST3!$G189+TRANS3!$G189</f>
        <v>0</v>
      </c>
      <c r="L88" s="21">
        <f>DIST4!$G189+TRANS4!$G189</f>
        <v>0</v>
      </c>
      <c r="M88" s="21">
        <f>DIST5!$G189+TRANS5!$G189</f>
        <v>0</v>
      </c>
    </row>
    <row r="89" spans="7:13" hidden="1" x14ac:dyDescent="0.2">
      <c r="G89" s="188">
        <f>DIST1!M190</f>
        <v>38</v>
      </c>
      <c r="H89" s="185">
        <f>DIST1!N190</f>
        <v>2050</v>
      </c>
      <c r="I89" s="21">
        <f>DIST1!$G190+TRANS1!$G190</f>
        <v>0</v>
      </c>
      <c r="J89" s="21">
        <f>DIST2!$G190+TRANS2!$G190</f>
        <v>0</v>
      </c>
      <c r="K89" s="21">
        <f>DIST3!$G190+TRANS3!$G190</f>
        <v>0</v>
      </c>
      <c r="L89" s="21">
        <f>DIST4!$G190+TRANS4!$G190</f>
        <v>0</v>
      </c>
      <c r="M89" s="21">
        <f>DIST5!$G190+TRANS5!$G190</f>
        <v>0</v>
      </c>
    </row>
    <row r="90" spans="7:13" hidden="1" x14ac:dyDescent="0.2">
      <c r="G90" s="188">
        <f>DIST1!M191</f>
        <v>39</v>
      </c>
      <c r="H90" s="185">
        <f>DIST1!N191</f>
        <v>2051</v>
      </c>
      <c r="I90" s="21">
        <f>DIST1!$G191+TRANS1!$G191</f>
        <v>0</v>
      </c>
      <c r="J90" s="21">
        <f>DIST2!$G191+TRANS2!$G191</f>
        <v>0</v>
      </c>
      <c r="K90" s="21">
        <f>DIST3!$G191+TRANS3!$G191</f>
        <v>0</v>
      </c>
      <c r="L90" s="21">
        <f>DIST4!$G191+TRANS4!$G191</f>
        <v>0</v>
      </c>
      <c r="M90" s="21">
        <f>DIST5!$G191+TRANS5!$G191</f>
        <v>0</v>
      </c>
    </row>
    <row r="91" spans="7:13" x14ac:dyDescent="0.2">
      <c r="G91" s="22"/>
    </row>
    <row r="92" spans="7:13" x14ac:dyDescent="0.2">
      <c r="G92" s="22"/>
    </row>
    <row r="93" spans="7:13" x14ac:dyDescent="0.2">
      <c r="G93" s="22"/>
    </row>
    <row r="94" spans="7:13" x14ac:dyDescent="0.2">
      <c r="G94" s="22"/>
    </row>
    <row r="95" spans="7:13" x14ac:dyDescent="0.2">
      <c r="G95" s="22"/>
    </row>
  </sheetData>
  <mergeCells count="49">
    <mergeCell ref="E29:F29"/>
    <mergeCell ref="E24:F24"/>
    <mergeCell ref="E25:F25"/>
    <mergeCell ref="H48:M48"/>
    <mergeCell ref="C1:G1"/>
    <mergeCell ref="C2:E2"/>
    <mergeCell ref="E14:F14"/>
    <mergeCell ref="E15:F15"/>
    <mergeCell ref="C17:D17"/>
    <mergeCell ref="C21:D21"/>
    <mergeCell ref="C22:D22"/>
    <mergeCell ref="C23:D23"/>
    <mergeCell ref="E10:F10"/>
    <mergeCell ref="E12:F12"/>
    <mergeCell ref="E13:F13"/>
    <mergeCell ref="E23:F23"/>
    <mergeCell ref="C10:D10"/>
    <mergeCell ref="C12:D12"/>
    <mergeCell ref="C13:D13"/>
    <mergeCell ref="C16:D16"/>
    <mergeCell ref="C14:D14"/>
    <mergeCell ref="C15:D15"/>
    <mergeCell ref="C25:D25"/>
    <mergeCell ref="C26:D26"/>
    <mergeCell ref="C28:D28"/>
    <mergeCell ref="C29:D29"/>
    <mergeCell ref="C24:D24"/>
    <mergeCell ref="C41:F41"/>
    <mergeCell ref="I41:L41"/>
    <mergeCell ref="C30:D30"/>
    <mergeCell ref="C31:D31"/>
    <mergeCell ref="C32:D32"/>
    <mergeCell ref="E31:F31"/>
    <mergeCell ref="E32:F32"/>
    <mergeCell ref="E30:F30"/>
    <mergeCell ref="K4:L4"/>
    <mergeCell ref="E26:F26"/>
    <mergeCell ref="E28:F28"/>
    <mergeCell ref="E21:F21"/>
    <mergeCell ref="E22:F22"/>
    <mergeCell ref="E17:F17"/>
    <mergeCell ref="E16:F16"/>
    <mergeCell ref="C3:D3"/>
    <mergeCell ref="C8:D8"/>
    <mergeCell ref="E8:F8"/>
    <mergeCell ref="C7:D7"/>
    <mergeCell ref="E7:F7"/>
    <mergeCell ref="C6:D6"/>
    <mergeCell ref="E6:F6"/>
  </mergeCells>
  <phoneticPr fontId="0" type="noConversion"/>
  <pageMargins left="0.24" right="0.25" top="0.46" bottom="0.52" header="0.36" footer="0.25"/>
  <pageSetup scale="74" fitToHeight="2" orientation="landscape" r:id="rId1"/>
  <headerFooter alignWithMargins="0">
    <oddHeader>&amp;RResponse to Undertaking #4
Attachment 2
Page &amp;P of &amp;N</oddHeader>
    <oddFooter xml:space="preserve">&amp;L&amp;8&amp;F &amp;C&amp;8Page &amp;P of &amp;N &amp;R&amp;8Version Effective: January 1,  2008 </oddFooter>
  </headerFooter>
  <rowBreaks count="1" manualBreakCount="1">
    <brk id="47" max="16383" man="1"/>
  </rowBreaks>
  <colBreaks count="1" manualBreakCount="1">
    <brk id="13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R240"/>
  <sheetViews>
    <sheetView showGridLines="0" zoomScale="85" workbookViewId="0">
      <selection activeCell="E51" sqref="E51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+'Assumptions Alternative 2'!B2</f>
        <v>Alternative 2 Name</v>
      </c>
    </row>
    <row r="2" spans="1:42" ht="11.25" customHeight="1" x14ac:dyDescent="0.2">
      <c r="A2" s="216" t="str">
        <f>+'Assumptions Alternative 2'!B3</f>
        <v>Alternative 2 Description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+DIST3!B5</f>
        <v>2012</v>
      </c>
    </row>
    <row r="6" spans="1:42" x14ac:dyDescent="0.2">
      <c r="A6" s="214" t="s">
        <v>18</v>
      </c>
      <c r="B6" s="221">
        <f>'Assumptions Alternative 2'!D26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B13-'Assumptions Alternative 2'!$D$31+1</f>
        <v>0</v>
      </c>
      <c r="C14" s="83">
        <f>C13-'Assumptions Alternative 2'!$D$31+1</f>
        <v>1</v>
      </c>
      <c r="D14" s="83">
        <f>D13-'Assumptions Alternative 2'!$D$31+1</f>
        <v>2</v>
      </c>
      <c r="E14" s="83">
        <f>E13-'Assumptions Alternative 2'!$D$31+1</f>
        <v>3</v>
      </c>
      <c r="F14" s="83">
        <f>F13-'Assumptions Alternative 2'!$D$31+1</f>
        <v>4</v>
      </c>
      <c r="G14" s="83">
        <f>G13-'Assumptions Alternative 2'!$D$31+1</f>
        <v>5</v>
      </c>
      <c r="H14" s="83">
        <f>H13-'Assumptions Alternative 2'!$D$31+1</f>
        <v>6</v>
      </c>
      <c r="I14" s="83">
        <f>I13-'Assumptions Alternative 2'!$D$31+1</f>
        <v>7</v>
      </c>
      <c r="J14" s="83">
        <f>J13-'Assumptions Alternative 2'!$D$31+1</f>
        <v>8</v>
      </c>
      <c r="K14" s="83">
        <f>K13-'Assumptions Alternative 2'!$D$31+1</f>
        <v>9</v>
      </c>
      <c r="L14" s="83">
        <f>L13-'Assumptions Alternative 2'!$D$31+1</f>
        <v>10</v>
      </c>
      <c r="M14" s="83">
        <f>M13-'Assumptions Alternative 2'!$D$31+1</f>
        <v>11</v>
      </c>
      <c r="N14" s="83">
        <f>N13-'Assumptions Alternative 2'!$D$31+1</f>
        <v>12</v>
      </c>
      <c r="O14" s="83">
        <f>O13-'Assumptions Alternative 2'!$D$31+1</f>
        <v>13</v>
      </c>
      <c r="P14" s="83">
        <f>P13-'Assumptions Alternative 2'!$D$31+1</f>
        <v>14</v>
      </c>
      <c r="Q14" s="83">
        <f>Q13-'Assumptions Alternative 2'!$D$31+1</f>
        <v>15</v>
      </c>
      <c r="R14" s="83">
        <f>R13-'Assumptions Alternative 2'!$D$31+1</f>
        <v>16</v>
      </c>
      <c r="S14" s="83">
        <f>S13-'Assumptions Alternative 2'!$D$31+1</f>
        <v>17</v>
      </c>
      <c r="T14" s="83">
        <f>T13-'Assumptions Alternative 2'!$D$31+1</f>
        <v>18</v>
      </c>
      <c r="U14" s="83">
        <f>U13-'Assumptions Alternative 2'!$D$31+1</f>
        <v>19</v>
      </c>
      <c r="V14" s="83">
        <f>V13-'Assumptions Alternative 2'!$D$31+1</f>
        <v>20</v>
      </c>
      <c r="W14" s="83">
        <f>W13-'Assumptions Alternative 2'!$D$31+1</f>
        <v>21</v>
      </c>
      <c r="X14" s="83">
        <f>X13-'Assumptions Alternative 2'!$D$31+1</f>
        <v>22</v>
      </c>
      <c r="Y14" s="83">
        <f>Y13-'Assumptions Alternative 2'!$D$31+1</f>
        <v>23</v>
      </c>
      <c r="Z14" s="83">
        <f>Z13-'Assumptions Alternative 2'!$D$31+1</f>
        <v>24</v>
      </c>
      <c r="AA14" s="83">
        <f>AA13-'Assumptions Alternative 2'!$D$31+1</f>
        <v>25</v>
      </c>
      <c r="AB14" s="83">
        <f>AB13-'Assumptions Alternative 2'!$D$31+1</f>
        <v>26</v>
      </c>
      <c r="AC14" s="83">
        <f>AC13-'Assumptions Alternative 2'!$D$31+1</f>
        <v>27</v>
      </c>
      <c r="AD14" s="83">
        <f>AD13-'Assumptions Alternative 2'!$D$31+1</f>
        <v>28</v>
      </c>
      <c r="AE14" s="83">
        <f>AE13-'Assumptions Alternative 2'!$D$31+1</f>
        <v>29</v>
      </c>
      <c r="AF14" s="83">
        <f>AF13-'Assumptions Alternative 2'!$D$31+1</f>
        <v>30</v>
      </c>
      <c r="AG14" s="83">
        <f>AG13-'Assumptions Alternative 2'!$D$31+1</f>
        <v>31</v>
      </c>
      <c r="AH14" s="83">
        <f>AH13-'Assumptions Alternative 2'!$D$31+1</f>
        <v>32</v>
      </c>
      <c r="AI14" s="83">
        <f>AI13-'Assumptions Alternative 2'!$D$31+1</f>
        <v>33</v>
      </c>
      <c r="AJ14" s="83">
        <f>AJ13-'Assumptions Alternative 2'!$D$31+1</f>
        <v>34</v>
      </c>
      <c r="AK14" s="83">
        <f>AK13-'Assumptions Alternative 2'!$D$31+1</f>
        <v>35</v>
      </c>
      <c r="AL14" s="83">
        <f>AL13-'Assumptions Alternative 2'!$D$31+1</f>
        <v>36</v>
      </c>
      <c r="AM14" s="83">
        <f>AM13-'Assumptions Alternative 2'!$D$31+1</f>
        <v>37</v>
      </c>
      <c r="AN14" s="83">
        <f>AN13-'Assumptions Alternative 2'!$D$31+1</f>
        <v>38</v>
      </c>
      <c r="AO14" s="83">
        <f>AO13-'Assumptions Alternative 2'!$D$31+1</f>
        <v>39</v>
      </c>
      <c r="AP14" s="83">
        <f>AP13-'Assumptions Alternative 2'!$D$31+1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'Assumptions Alternative 2'!E64/2</f>
        <v>0</v>
      </c>
      <c r="C29" s="239">
        <f>('Assumptions Alternative 2'!E64/2)+('Assumptions Alternative 2'!F64/2)</f>
        <v>0</v>
      </c>
      <c r="D29" s="239">
        <f>('Assumptions Alternative 2'!F64/2)+('Assumptions Alternative 2'!G64/2)</f>
        <v>0</v>
      </c>
      <c r="E29" s="239">
        <f>('Assumptions Alternative 2'!G64/2)+('Assumptions Alternative 2'!H64/2)</f>
        <v>0</v>
      </c>
      <c r="F29" s="239">
        <f>('Assumptions Alternative 2'!H64/2)+('Assumptions Alternative 2'!I64/2)</f>
        <v>0</v>
      </c>
      <c r="G29" s="239">
        <f>('Assumptions Alternative 2'!I64/2)+('Assumptions Alternative 2'!J64/2)</f>
        <v>0</v>
      </c>
      <c r="H29" s="239">
        <f>('Assumptions Alternative 2'!J64/2)+('Assumptions Alternative 2'!K64/2)</f>
        <v>0</v>
      </c>
      <c r="I29" s="239">
        <f>('Assumptions Alternative 2'!K64/2)+('Assumptions Alternative 2'!L64/2)</f>
        <v>0</v>
      </c>
      <c r="J29" s="239">
        <f>('Assumptions Alternative 2'!L64/2)+('Assumptions Alternative 2'!M64/2)</f>
        <v>0</v>
      </c>
      <c r="K29" s="239">
        <f>('Assumptions Alternative 2'!M64/2)+('Assumptions Alternative 2'!N64/2)</f>
        <v>0</v>
      </c>
      <c r="L29" s="239">
        <f>('Assumptions Alternative 2'!N64/2)+('Assumptions Alternative 2'!O64/2)</f>
        <v>0</v>
      </c>
      <c r="M29" s="239">
        <f>('Assumptions Alternative 2'!O64/2)+('Assumptions Alternative 2'!P64/2)</f>
        <v>0</v>
      </c>
      <c r="N29" s="239">
        <f>('Assumptions Alternative 2'!P64/2)+('Assumptions Alternative 2'!Q64/2)</f>
        <v>0</v>
      </c>
      <c r="O29" s="239">
        <f>('Assumptions Alternative 2'!Q64/2)+('Assumptions Alternative 2'!R64/2)</f>
        <v>0</v>
      </c>
      <c r="P29" s="239">
        <f>('Assumptions Alternative 2'!R64/2)+('Assumptions Alternative 2'!S64/2)</f>
        <v>0</v>
      </c>
      <c r="Q29" s="239">
        <f>('Assumptions Alternative 2'!S64/2)+('Assumptions Alternative 2'!T64/2)</f>
        <v>0</v>
      </c>
      <c r="R29" s="239">
        <f>('Assumptions Alternative 2'!T64/2)+('Assumptions Alternative 2'!U64/2)</f>
        <v>0</v>
      </c>
      <c r="S29" s="239">
        <f>('Assumptions Alternative 2'!U64/2)+('Assumptions Alternative 2'!V64/2)</f>
        <v>0</v>
      </c>
      <c r="T29" s="239">
        <f>('Assumptions Alternative 2'!V64/2)+('Assumptions Alternative 2'!W64/2)</f>
        <v>0</v>
      </c>
      <c r="U29" s="239">
        <f>('Assumptions Alternative 2'!W64/2)+('Assumptions Alternative 2'!X64/2)</f>
        <v>0</v>
      </c>
      <c r="V29" s="239">
        <f>('Assumptions Alternative 2'!X64/2)+('Assumptions Alternative 2'!Y64/2)</f>
        <v>0</v>
      </c>
      <c r="W29" s="239">
        <f>('Assumptions Alternative 2'!Y64/2)+('Assumptions Alternative 2'!Z64/2)</f>
        <v>0</v>
      </c>
      <c r="X29" s="239">
        <f>('Assumptions Alternative 2'!Z64/2)+('Assumptions Alternative 2'!AA64/2)</f>
        <v>0</v>
      </c>
      <c r="Y29" s="239">
        <f>('Assumptions Alternative 2'!AA64/2)+('Assumptions Alternative 2'!AB64/2)</f>
        <v>0</v>
      </c>
      <c r="Z29" s="239">
        <f>('Assumptions Alternative 2'!AB64/2)+('Assumptions Alternative 2'!AC64/2)</f>
        <v>0</v>
      </c>
      <c r="AA29" s="239">
        <f>('Assumptions Alternative 2'!AC64/2)+('Assumptions Alternative 2'!AD64/2)</f>
        <v>0</v>
      </c>
      <c r="AB29" s="239">
        <f>('Assumptions Alternative 2'!AD64/2)+('Assumptions Alternative 2'!AE64/2)</f>
        <v>0</v>
      </c>
      <c r="AC29" s="239">
        <f>('Assumptions Alternative 2'!AE64/2)+('Assumptions Alternative 2'!AF64/2)</f>
        <v>0</v>
      </c>
      <c r="AD29" s="239">
        <f>('Assumptions Alternative 2'!AF64/2)+('Assumptions Alternative 2'!AG64/2)</f>
        <v>0</v>
      </c>
      <c r="AE29" s="239">
        <f>('Assumptions Alternative 2'!AG64/2)+('Assumptions Alternative 2'!AH64/2)</f>
        <v>0</v>
      </c>
      <c r="AF29" s="239">
        <f>('Assumptions Alternative 2'!AH64/2)+('Assumptions Alternative 2'!AI64/2)</f>
        <v>0</v>
      </c>
      <c r="AG29" s="239">
        <f>('Assumptions Alternative 2'!AI64/2)+('Assumptions Alternative 2'!AJ64/2)</f>
        <v>0</v>
      </c>
      <c r="AH29" s="239">
        <f>('Assumptions Alternative 2'!AJ64/2)+('Assumptions Alternative 2'!AK64/2)</f>
        <v>0</v>
      </c>
      <c r="AI29" s="239">
        <f>('Assumptions Alternative 2'!AK64/2)+('Assumptions Alternative 2'!AL64/2)</f>
        <v>0</v>
      </c>
      <c r="AJ29" s="239">
        <f>('Assumptions Alternative 2'!AL64/2)+('Assumptions Alternative 2'!AM64/2)</f>
        <v>0</v>
      </c>
      <c r="AK29" s="239">
        <f>('Assumptions Alternative 2'!AM64/2)+('Assumptions Alternative 2'!AN64/2)</f>
        <v>0</v>
      </c>
      <c r="AL29" s="239">
        <f>('Assumptions Alternative 2'!AN64/2)+('Assumptions Alternative 2'!AO64/2)</f>
        <v>0</v>
      </c>
      <c r="AM29" s="239">
        <f>('Assumptions Alternative 2'!AO64/2)+('Assumptions Alternative 2'!AP64/2)</f>
        <v>0</v>
      </c>
      <c r="AN29" s="239">
        <f>('Assumptions Alternative 2'!AP64/2)+('Assumptions Alternative 2'!AQ64/2)</f>
        <v>0</v>
      </c>
      <c r="AO29" s="239">
        <f>('Assumptions Alternative 2'!AQ64/2)+('Assumptions Alternative 2'!AR64/2)</f>
        <v>0</v>
      </c>
      <c r="AP29" s="239">
        <f>('Assumptions Alternative 2'!AR64/2)+('Assumptions Alternative 2'!AS64/2)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'Assumptions Alternative 2'!E79/2</f>
        <v>0</v>
      </c>
      <c r="C33" s="239">
        <f>('Assumptions Alternative 2'!E79/2)+('Assumptions Alternative 2'!F79/2)</f>
        <v>0</v>
      </c>
      <c r="D33" s="239">
        <f>('Assumptions Alternative 2'!F79/2)+('Assumptions Alternative 2'!G79/2)</f>
        <v>0</v>
      </c>
      <c r="E33" s="239">
        <f>('Assumptions Alternative 2'!G79/2)+('Assumptions Alternative 2'!H79/2)</f>
        <v>0</v>
      </c>
      <c r="F33" s="239">
        <f>('Assumptions Alternative 2'!H79/2)+('Assumptions Alternative 2'!I79/2)</f>
        <v>0</v>
      </c>
      <c r="G33" s="239">
        <f>('Assumptions Alternative 2'!I79/2)+('Assumptions Alternative 2'!J79/2)</f>
        <v>0</v>
      </c>
      <c r="H33" s="239">
        <f>('Assumptions Alternative 2'!J79/2)+('Assumptions Alternative 2'!K79/2)</f>
        <v>0</v>
      </c>
      <c r="I33" s="239">
        <f>('Assumptions Alternative 2'!K79/2)+('Assumptions Alternative 2'!L79/2)</f>
        <v>0</v>
      </c>
      <c r="J33" s="239">
        <f>('Assumptions Alternative 2'!L79/2)+('Assumptions Alternative 2'!M79/2)</f>
        <v>0</v>
      </c>
      <c r="K33" s="239">
        <f>('Assumptions Alternative 2'!M79/2)+('Assumptions Alternative 2'!N79/2)</f>
        <v>0</v>
      </c>
      <c r="L33" s="239">
        <f>('Assumptions Alternative 2'!N79/2)+('Assumptions Alternative 2'!O79/2)</f>
        <v>0</v>
      </c>
      <c r="M33" s="239">
        <f>('Assumptions Alternative 2'!O79/2)+('Assumptions Alternative 2'!P79/2)</f>
        <v>0</v>
      </c>
      <c r="N33" s="239">
        <f>('Assumptions Alternative 2'!P79/2)+('Assumptions Alternative 2'!Q79/2)</f>
        <v>0</v>
      </c>
      <c r="O33" s="239">
        <f>('Assumptions Alternative 2'!Q79/2)+('Assumptions Alternative 2'!R79/2)</f>
        <v>0</v>
      </c>
      <c r="P33" s="239">
        <f>('Assumptions Alternative 2'!R79/2)+('Assumptions Alternative 2'!S79/2)</f>
        <v>0</v>
      </c>
      <c r="Q33" s="239">
        <f>('Assumptions Alternative 2'!S79/2)+('Assumptions Alternative 2'!T79/2)</f>
        <v>0</v>
      </c>
      <c r="R33" s="239">
        <f>('Assumptions Alternative 2'!T79/2)+('Assumptions Alternative 2'!U79/2)</f>
        <v>0</v>
      </c>
      <c r="S33" s="239">
        <f>('Assumptions Alternative 2'!U79/2)+('Assumptions Alternative 2'!V79/2)</f>
        <v>0</v>
      </c>
      <c r="T33" s="239">
        <f>('Assumptions Alternative 2'!V79/2)+('Assumptions Alternative 2'!W79/2)</f>
        <v>0</v>
      </c>
      <c r="U33" s="239">
        <f>('Assumptions Alternative 2'!W79/2)+('Assumptions Alternative 2'!X79/2)</f>
        <v>0</v>
      </c>
      <c r="V33" s="239">
        <f>('Assumptions Alternative 2'!X79/2)+('Assumptions Alternative 2'!Y79/2)</f>
        <v>0</v>
      </c>
      <c r="W33" s="239">
        <f>('Assumptions Alternative 2'!Y79/2)+('Assumptions Alternative 2'!Z79/2)</f>
        <v>0</v>
      </c>
      <c r="X33" s="239">
        <f>('Assumptions Alternative 2'!Z79/2)+('Assumptions Alternative 2'!AA79/2)</f>
        <v>0</v>
      </c>
      <c r="Y33" s="239">
        <f>('Assumptions Alternative 2'!AA79/2)+('Assumptions Alternative 2'!AB79/2)</f>
        <v>0</v>
      </c>
      <c r="Z33" s="239">
        <f>('Assumptions Alternative 2'!AB79/2)+('Assumptions Alternative 2'!AC79/2)</f>
        <v>0</v>
      </c>
      <c r="AA33" s="239">
        <f>('Assumptions Alternative 2'!AC79/2)+('Assumptions Alternative 2'!AD79/2)</f>
        <v>0</v>
      </c>
      <c r="AB33" s="239">
        <f>('Assumptions Alternative 2'!AD79/2)+('Assumptions Alternative 2'!AE79/2)</f>
        <v>0</v>
      </c>
      <c r="AC33" s="239">
        <f>('Assumptions Alternative 2'!AE79/2)+('Assumptions Alternative 2'!AF79/2)</f>
        <v>0</v>
      </c>
      <c r="AD33" s="239">
        <f>('Assumptions Alternative 2'!AF79/2)+('Assumptions Alternative 2'!AG79/2)</f>
        <v>0</v>
      </c>
      <c r="AE33" s="239">
        <f>('Assumptions Alternative 2'!AG79/2)+('Assumptions Alternative 2'!AH79/2)</f>
        <v>0</v>
      </c>
      <c r="AF33" s="239">
        <f>('Assumptions Alternative 2'!AH79/2)+('Assumptions Alternative 2'!AI79/2)</f>
        <v>0</v>
      </c>
      <c r="AG33" s="239">
        <f>('Assumptions Alternative 2'!AI79/2)+('Assumptions Alternative 2'!AJ79/2)</f>
        <v>0</v>
      </c>
      <c r="AH33" s="239">
        <f>('Assumptions Alternative 2'!AJ79/2)+('Assumptions Alternative 2'!AK79/2)</f>
        <v>0</v>
      </c>
      <c r="AI33" s="239">
        <f>('Assumptions Alternative 2'!AK79/2)+('Assumptions Alternative 2'!AL79/2)</f>
        <v>0</v>
      </c>
      <c r="AJ33" s="239">
        <f>('Assumptions Alternative 2'!AL79/2)+('Assumptions Alternative 2'!AM79/2)</f>
        <v>0</v>
      </c>
      <c r="AK33" s="239">
        <f>('Assumptions Alternative 2'!AM79/2)+('Assumptions Alternative 2'!AN79/2)</f>
        <v>0</v>
      </c>
      <c r="AL33" s="239">
        <f>('Assumptions Alternative 2'!AN79/2)+('Assumptions Alternative 2'!AO79/2)</f>
        <v>0</v>
      </c>
      <c r="AM33" s="239">
        <f>('Assumptions Alternative 2'!AO79/2)+('Assumptions Alternative 2'!AP79/2)</f>
        <v>0</v>
      </c>
      <c r="AN33" s="239">
        <f>('Assumptions Alternative 2'!AP79/2)+('Assumptions Alternative 2'!AQ79/2)</f>
        <v>0</v>
      </c>
      <c r="AO33" s="239">
        <f>('Assumptions Alternative 2'!AQ79/2)+('Assumptions Alternative 2'!AR79/2)</f>
        <v>0</v>
      </c>
      <c r="AP33" s="239">
        <f>('Assumptions Alternative 2'!AR79/2)+('Assumptions Alternative 2'!AS79/2)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IF('Assumptions Alternative 2'!$F$99="Yes",('Assumptions Alternative 2'!E104+'Assumptions Alternative 2'!E107),('Assumptions Alternative 2'!E122+'Assumptions Alternative 2'!E125))</f>
        <v>0</v>
      </c>
      <c r="C40" s="239">
        <f>IF('Assumptions Alternative 2'!$F$99="Yes",('Assumptions Alternative 2'!F104+'Assumptions Alternative 2'!F107),('Assumptions Alternative 2'!F122+'Assumptions Alternative 2'!F125))</f>
        <v>0</v>
      </c>
      <c r="D40" s="239">
        <f>IF('Assumptions Alternative 2'!$F$99="Yes",('Assumptions Alternative 2'!G104+'Assumptions Alternative 2'!G107),('Assumptions Alternative 2'!G122+'Assumptions Alternative 2'!G125))</f>
        <v>0</v>
      </c>
      <c r="E40" s="239">
        <f>IF('Assumptions Alternative 2'!$F$99="Yes",('Assumptions Alternative 2'!H104+'Assumptions Alternative 2'!H107),('Assumptions Alternative 2'!H122+'Assumptions Alternative 2'!H125))</f>
        <v>0</v>
      </c>
      <c r="F40" s="239">
        <f>IF('Assumptions Alternative 2'!$F$99="Yes",('Assumptions Alternative 2'!I104+'Assumptions Alternative 2'!I107),('Assumptions Alternative 2'!I122+'Assumptions Alternative 2'!I125))</f>
        <v>0</v>
      </c>
      <c r="G40" s="239">
        <f>IF('Assumptions Alternative 2'!$F$99="Yes",('Assumptions Alternative 2'!J104+'Assumptions Alternative 2'!J107),('Assumptions Alternative 2'!J122+'Assumptions Alternative 2'!J125))</f>
        <v>0</v>
      </c>
      <c r="H40" s="239">
        <f>IF('Assumptions Alternative 2'!$F$99="Yes",('Assumptions Alternative 2'!K104+'Assumptions Alternative 2'!K107),('Assumptions Alternative 2'!K122+'Assumptions Alternative 2'!K125))</f>
        <v>0</v>
      </c>
      <c r="I40" s="239">
        <f>IF('Assumptions Alternative 2'!$F$99="Yes",('Assumptions Alternative 2'!L104+'Assumptions Alternative 2'!L107),('Assumptions Alternative 2'!L122+'Assumptions Alternative 2'!L125))</f>
        <v>0</v>
      </c>
      <c r="J40" s="239">
        <f>IF('Assumptions Alternative 2'!$F$99="Yes",('Assumptions Alternative 2'!M104+'Assumptions Alternative 2'!M107),('Assumptions Alternative 2'!M122+'Assumptions Alternative 2'!M125))</f>
        <v>0</v>
      </c>
      <c r="K40" s="239">
        <f>IF('Assumptions Alternative 2'!$F$99="Yes",('Assumptions Alternative 2'!N104+'Assumptions Alternative 2'!N107),('Assumptions Alternative 2'!N122+'Assumptions Alternative 2'!N125))</f>
        <v>0</v>
      </c>
      <c r="L40" s="239">
        <f>IF('Assumptions Alternative 2'!$F$99="Yes",('Assumptions Alternative 2'!O104+'Assumptions Alternative 2'!O107),('Assumptions Alternative 2'!O122+'Assumptions Alternative 2'!O125))</f>
        <v>0</v>
      </c>
      <c r="M40" s="239">
        <f>IF('Assumptions Alternative 2'!$F$99="Yes",('Assumptions Alternative 2'!P104+'Assumptions Alternative 2'!P107),('Assumptions Alternative 2'!P122+'Assumptions Alternative 2'!P125))</f>
        <v>0</v>
      </c>
      <c r="N40" s="239">
        <f>IF('Assumptions Alternative 2'!$F$99="Yes",('Assumptions Alternative 2'!Q104+'Assumptions Alternative 2'!Q107),('Assumptions Alternative 2'!Q122+'Assumptions Alternative 2'!Q125))</f>
        <v>0</v>
      </c>
      <c r="O40" s="239">
        <f>IF('Assumptions Alternative 2'!$F$99="Yes",('Assumptions Alternative 2'!R104+'Assumptions Alternative 2'!R107),('Assumptions Alternative 2'!R122+'Assumptions Alternative 2'!R125))</f>
        <v>0</v>
      </c>
      <c r="P40" s="239">
        <f>IF('Assumptions Alternative 2'!$F$99="Yes",('Assumptions Alternative 2'!S104+'Assumptions Alternative 2'!S107),('Assumptions Alternative 2'!S122+'Assumptions Alternative 2'!S125))</f>
        <v>0</v>
      </c>
      <c r="Q40" s="239">
        <f>IF('Assumptions Alternative 2'!$F$99="Yes",('Assumptions Alternative 2'!T104+'Assumptions Alternative 2'!T107),('Assumptions Alternative 2'!T122+'Assumptions Alternative 2'!T125))</f>
        <v>0</v>
      </c>
      <c r="R40" s="239">
        <f>IF('Assumptions Alternative 2'!$F$99="Yes",('Assumptions Alternative 2'!U104+'Assumptions Alternative 2'!U107),('Assumptions Alternative 2'!U122+'Assumptions Alternative 2'!U125))</f>
        <v>0</v>
      </c>
      <c r="S40" s="239">
        <f>IF('Assumptions Alternative 2'!$F$99="Yes",('Assumptions Alternative 2'!V104+'Assumptions Alternative 2'!V107),('Assumptions Alternative 2'!V122+'Assumptions Alternative 2'!V125))</f>
        <v>0</v>
      </c>
      <c r="T40" s="239">
        <f>IF('Assumptions Alternative 2'!$F$99="Yes",('Assumptions Alternative 2'!W104+'Assumptions Alternative 2'!W107),('Assumptions Alternative 2'!W122+'Assumptions Alternative 2'!W125))</f>
        <v>0</v>
      </c>
      <c r="U40" s="239">
        <f>IF('Assumptions Alternative 2'!$F$99="Yes",('Assumptions Alternative 2'!X104+'Assumptions Alternative 2'!X107),('Assumptions Alternative 2'!X122+'Assumptions Alternative 2'!X125))</f>
        <v>0</v>
      </c>
      <c r="V40" s="239">
        <f>IF('Assumptions Alternative 2'!$F$99="Yes",('Assumptions Alternative 2'!Y104+'Assumptions Alternative 2'!Y107),('Assumptions Alternative 2'!Y122+'Assumptions Alternative 2'!Y125))</f>
        <v>0</v>
      </c>
      <c r="W40" s="239">
        <f>IF('Assumptions Alternative 2'!$F$99="Yes",('Assumptions Alternative 2'!Z104+'Assumptions Alternative 2'!Z107),('Assumptions Alternative 2'!Z122+'Assumptions Alternative 2'!Z125))</f>
        <v>0</v>
      </c>
      <c r="X40" s="239">
        <f>IF('Assumptions Alternative 2'!$F$99="Yes",('Assumptions Alternative 2'!AA104+'Assumptions Alternative 2'!AA107),('Assumptions Alternative 2'!AA122+'Assumptions Alternative 2'!AA125))</f>
        <v>0</v>
      </c>
      <c r="Y40" s="239">
        <f>IF('Assumptions Alternative 2'!$F$99="Yes",('Assumptions Alternative 2'!AB104+'Assumptions Alternative 2'!AB107),('Assumptions Alternative 2'!AB122+'Assumptions Alternative 2'!AB125))</f>
        <v>0</v>
      </c>
      <c r="Z40" s="239">
        <f>IF('Assumptions Alternative 2'!$F$99="Yes",('Assumptions Alternative 2'!AC104+'Assumptions Alternative 2'!AC107),('Assumptions Alternative 2'!AC122+'Assumptions Alternative 2'!AC125))</f>
        <v>0</v>
      </c>
      <c r="AA40" s="239">
        <f>IF('Assumptions Alternative 2'!$F$99="Yes",('Assumptions Alternative 2'!AD104+'Assumptions Alternative 2'!AD107),('Assumptions Alternative 2'!AD122+'Assumptions Alternative 2'!AD125))</f>
        <v>0</v>
      </c>
      <c r="AB40" s="239">
        <f>IF('Assumptions Alternative 2'!$F$99="Yes",('Assumptions Alternative 2'!AE104+'Assumptions Alternative 2'!AE107),('Assumptions Alternative 2'!AE122+'Assumptions Alternative 2'!AE125))</f>
        <v>0</v>
      </c>
      <c r="AC40" s="239">
        <f>IF('Assumptions Alternative 2'!$F$99="Yes",('Assumptions Alternative 2'!AF104+'Assumptions Alternative 2'!AF107),('Assumptions Alternative 2'!AF122+'Assumptions Alternative 2'!AF125))</f>
        <v>0</v>
      </c>
      <c r="AD40" s="239">
        <f>IF('Assumptions Alternative 2'!$F$99="Yes",('Assumptions Alternative 2'!AG104+'Assumptions Alternative 2'!AG107),('Assumptions Alternative 2'!AG122+'Assumptions Alternative 2'!AG125))</f>
        <v>0</v>
      </c>
      <c r="AE40" s="239">
        <f>IF('Assumptions Alternative 2'!$F$99="Yes",('Assumptions Alternative 2'!AH104+'Assumptions Alternative 2'!AH107),('Assumptions Alternative 2'!AH122+'Assumptions Alternative 2'!AH125))</f>
        <v>0</v>
      </c>
      <c r="AF40" s="239">
        <f>IF('Assumptions Alternative 2'!$F$99="Yes",('Assumptions Alternative 2'!AI104+'Assumptions Alternative 2'!AI107),('Assumptions Alternative 2'!AI122+'Assumptions Alternative 2'!AI125))</f>
        <v>0</v>
      </c>
      <c r="AG40" s="239">
        <f>IF('Assumptions Alternative 2'!$F$99="Yes",('Assumptions Alternative 2'!AJ104+'Assumptions Alternative 2'!AJ107),('Assumptions Alternative 2'!AJ122+'Assumptions Alternative 2'!AJ125))</f>
        <v>0</v>
      </c>
      <c r="AH40" s="239">
        <f>IF('Assumptions Alternative 2'!$F$99="Yes",('Assumptions Alternative 2'!AK104+'Assumptions Alternative 2'!AK107),('Assumptions Alternative 2'!AK122+'Assumptions Alternative 2'!AK125))</f>
        <v>0</v>
      </c>
      <c r="AI40" s="239">
        <f>IF('Assumptions Alternative 2'!$F$99="Yes",('Assumptions Alternative 2'!AL104+'Assumptions Alternative 2'!AL107),('Assumptions Alternative 2'!AL122+'Assumptions Alternative 2'!AL125))</f>
        <v>0</v>
      </c>
      <c r="AJ40" s="239">
        <f>IF('Assumptions Alternative 2'!$F$99="Yes",('Assumptions Alternative 2'!AM104+'Assumptions Alternative 2'!AM107),('Assumptions Alternative 2'!AM122+'Assumptions Alternative 2'!AM125))</f>
        <v>0</v>
      </c>
      <c r="AK40" s="239">
        <f>IF('Assumptions Alternative 2'!$F$99="Yes",('Assumptions Alternative 2'!AN104+'Assumptions Alternative 2'!AN107),('Assumptions Alternative 2'!AN122+'Assumptions Alternative 2'!AN125))</f>
        <v>0</v>
      </c>
      <c r="AL40" s="239">
        <f>IF('Assumptions Alternative 2'!$F$99="Yes",('Assumptions Alternative 2'!AO104+'Assumptions Alternative 2'!AO107),('Assumptions Alternative 2'!AO122+'Assumptions Alternative 2'!AO125))</f>
        <v>0</v>
      </c>
      <c r="AM40" s="239">
        <f>IF('Assumptions Alternative 2'!$F$99="Yes",('Assumptions Alternative 2'!AP104+'Assumptions Alternative 2'!AP107),('Assumptions Alternative 2'!AP122+'Assumptions Alternative 2'!AP125))</f>
        <v>0</v>
      </c>
      <c r="AN40" s="239">
        <f>IF('Assumptions Alternative 2'!$F$99="Yes",('Assumptions Alternative 2'!AQ104+'Assumptions Alternative 2'!AQ107),('Assumptions Alternative 2'!AQ122+'Assumptions Alternative 2'!AQ125))</f>
        <v>0</v>
      </c>
      <c r="AO40" s="239">
        <f>IF('Assumptions Alternative 2'!$F$99="Yes",('Assumptions Alternative 2'!AR104+'Assumptions Alternative 2'!AR107),('Assumptions Alternative 2'!AR122+'Assumptions Alternative 2'!AR125))</f>
        <v>0</v>
      </c>
      <c r="AP40" s="239">
        <f>IF('Assumptions Alternative 2'!$F$99="Yes",('Assumptions Alternative 2'!AS104+'Assumptions Alternative 2'!AS107),('Assumptions Alternative 2'!AS122+'Assumptions Alternative 2'!AS125))</f>
        <v>0</v>
      </c>
    </row>
    <row r="41" spans="1:42" x14ac:dyDescent="0.2">
      <c r="A41" s="221" t="s">
        <v>76</v>
      </c>
      <c r="B41" s="240">
        <f>IF('Assumptions Alternative 2'!E36=1,('Assumptions Alternative 2'!$I$137+'Assumptions Alternative 2'!$I$140),0)</f>
        <v>0</v>
      </c>
      <c r="C41" s="239">
        <f>IF('Assumptions Alternative 2'!F36=1,('Assumptions Alternative 2'!$I$137+'Assumptions Alternative 2'!$I$140),B41*'Assumptions Alternative 2'!F$95)</f>
        <v>0</v>
      </c>
      <c r="D41" s="239">
        <f>IF('Assumptions Alternative 2'!G36=1,('Assumptions Alternative 2'!$I$137+'Assumptions Alternative 2'!$I$140),C41*'Assumptions Alternative 2'!G$95)</f>
        <v>0</v>
      </c>
      <c r="E41" s="239">
        <f>IF('Assumptions Alternative 2'!H36=1,('Assumptions Alternative 2'!$I$137+'Assumptions Alternative 2'!$I$140),D41*'Assumptions Alternative 2'!H$95)</f>
        <v>0</v>
      </c>
      <c r="F41" s="239">
        <f>IF('Assumptions Alternative 2'!I36=1,('Assumptions Alternative 2'!$I$137+'Assumptions Alternative 2'!$I$140),E41*'Assumptions Alternative 2'!I$95)</f>
        <v>0</v>
      </c>
      <c r="G41" s="239">
        <f>IF('Assumptions Alternative 2'!J36=1,('Assumptions Alternative 2'!$I$137+'Assumptions Alternative 2'!$I$140),F41*'Assumptions Alternative 2'!J$95)</f>
        <v>0</v>
      </c>
      <c r="H41" s="239">
        <f>IF('Assumptions Alternative 2'!K36=1,('Assumptions Alternative 2'!$I$137+'Assumptions Alternative 2'!$I$140),G41*'Assumptions Alternative 2'!K$95)</f>
        <v>0</v>
      </c>
      <c r="I41" s="239">
        <f>IF('Assumptions Alternative 2'!L36=1,('Assumptions Alternative 2'!$I$137+'Assumptions Alternative 2'!$I$140),H41*'Assumptions Alternative 2'!L$95)</f>
        <v>0</v>
      </c>
      <c r="J41" s="239">
        <f>IF('Assumptions Alternative 2'!M36=1,('Assumptions Alternative 2'!$I$137+'Assumptions Alternative 2'!$I$140),I41*'Assumptions Alternative 2'!M$95)</f>
        <v>0</v>
      </c>
      <c r="K41" s="239">
        <f>IF('Assumptions Alternative 2'!N36=1,('Assumptions Alternative 2'!$I$137+'Assumptions Alternative 2'!$I$140),J41*'Assumptions Alternative 2'!N$95)</f>
        <v>0</v>
      </c>
      <c r="L41" s="239">
        <f>IF('Assumptions Alternative 2'!O36=1,('Assumptions Alternative 2'!$I$137+'Assumptions Alternative 2'!$I$140),K41*'Assumptions Alternative 2'!O$95)</f>
        <v>0</v>
      </c>
      <c r="M41" s="239">
        <f>IF('Assumptions Alternative 2'!P36=1,('Assumptions Alternative 2'!$I$137+'Assumptions Alternative 2'!$I$140),L41*'Assumptions Alternative 2'!P$95)</f>
        <v>0</v>
      </c>
      <c r="N41" s="239">
        <f>IF('Assumptions Alternative 2'!Q36=1,('Assumptions Alternative 2'!$I$137+'Assumptions Alternative 2'!$I$140),M41*'Assumptions Alternative 2'!Q$95)</f>
        <v>0</v>
      </c>
      <c r="O41" s="239">
        <f>IF('Assumptions Alternative 2'!R36=1,('Assumptions Alternative 2'!$I$137+'Assumptions Alternative 2'!$I$140),N41*'Assumptions Alternative 2'!R$95)</f>
        <v>0</v>
      </c>
      <c r="P41" s="239">
        <f>IF('Assumptions Alternative 2'!S36=1,('Assumptions Alternative 2'!$I$137+'Assumptions Alternative 2'!$I$140),O41*'Assumptions Alternative 2'!S$95)</f>
        <v>0</v>
      </c>
      <c r="Q41" s="239">
        <f>IF('Assumptions Alternative 2'!T36=1,('Assumptions Alternative 2'!$I$137+'Assumptions Alternative 2'!$I$140),P41*'Assumptions Alternative 2'!T$95)</f>
        <v>0</v>
      </c>
      <c r="R41" s="239">
        <f>IF('Assumptions Alternative 2'!U36=1,('Assumptions Alternative 2'!$I$137+'Assumptions Alternative 2'!$I$140),Q41*'Assumptions Alternative 2'!U$95)</f>
        <v>0</v>
      </c>
      <c r="S41" s="239">
        <f>IF('Assumptions Alternative 2'!V36=1,('Assumptions Alternative 2'!$I$137+'Assumptions Alternative 2'!$I$140),R41*'Assumptions Alternative 2'!V$95)</f>
        <v>0</v>
      </c>
      <c r="T41" s="239">
        <f>IF('Assumptions Alternative 2'!W36=1,('Assumptions Alternative 2'!$I$137+'Assumptions Alternative 2'!$I$140),S41*'Assumptions Alternative 2'!W$95)</f>
        <v>0</v>
      </c>
      <c r="U41" s="239">
        <f>IF('Assumptions Alternative 2'!X36=1,('Assumptions Alternative 2'!$I$137+'Assumptions Alternative 2'!$I$140),T41*'Assumptions Alternative 2'!X$95)</f>
        <v>0</v>
      </c>
      <c r="V41" s="239">
        <f>IF('Assumptions Alternative 2'!Y36=1,('Assumptions Alternative 2'!$I$137+'Assumptions Alternative 2'!$I$140),U41*'Assumptions Alternative 2'!Y$95)</f>
        <v>0</v>
      </c>
      <c r="W41" s="239">
        <f>IF('Assumptions Alternative 2'!Z36=1,('Assumptions Alternative 2'!$I$137+'Assumptions Alternative 2'!$I$140),V41*'Assumptions Alternative 2'!Z$95)</f>
        <v>0</v>
      </c>
      <c r="X41" s="239">
        <f>IF('Assumptions Alternative 2'!AA36=1,('Assumptions Alternative 2'!$I$137+'Assumptions Alternative 2'!$I$140),W41*'Assumptions Alternative 2'!AA$95)</f>
        <v>0</v>
      </c>
      <c r="Y41" s="239">
        <f>IF('Assumptions Alternative 2'!AB36=1,('Assumptions Alternative 2'!$I$137+'Assumptions Alternative 2'!$I$140),X41*'Assumptions Alternative 2'!AB$95)</f>
        <v>0</v>
      </c>
      <c r="Z41" s="239">
        <f>IF('Assumptions Alternative 2'!AC36=1,('Assumptions Alternative 2'!$I$137+'Assumptions Alternative 2'!$I$140),Y41*'Assumptions Alternative 2'!AC$95)</f>
        <v>0</v>
      </c>
      <c r="AA41" s="239">
        <f>IF('Assumptions Alternative 2'!AD36=1,('Assumptions Alternative 2'!$I$137+'Assumptions Alternative 2'!$I$140),Z41*'Assumptions Alternative 2'!AD$95)</f>
        <v>0</v>
      </c>
      <c r="AB41" s="239">
        <f>IF('Assumptions Alternative 2'!AE36=1,('Assumptions Alternative 2'!$I$137+'Assumptions Alternative 2'!$I$140),AA41*'Assumptions Alternative 2'!AE$95)</f>
        <v>0</v>
      </c>
      <c r="AC41" s="239">
        <f>IF('Assumptions Alternative 2'!AF36=1,('Assumptions Alternative 2'!$I$137+'Assumptions Alternative 2'!$I$140),AB41*'Assumptions Alternative 2'!AF$95)</f>
        <v>0</v>
      </c>
      <c r="AD41" s="239">
        <f>IF('Assumptions Alternative 2'!AG36=1,('Assumptions Alternative 2'!$I$137+'Assumptions Alternative 2'!$I$140),AC41*'Assumptions Alternative 2'!AG$95)</f>
        <v>0</v>
      </c>
      <c r="AE41" s="239">
        <f>IF('Assumptions Alternative 2'!AH36=1,('Assumptions Alternative 2'!$I$137+'Assumptions Alternative 2'!$I$140),AD41*'Assumptions Alternative 2'!AH$95)</f>
        <v>0</v>
      </c>
      <c r="AF41" s="239">
        <f>IF('Assumptions Alternative 2'!AI36=1,('Assumptions Alternative 2'!$I$137+'Assumptions Alternative 2'!$I$140),AE41*'Assumptions Alternative 2'!AI$95)</f>
        <v>0</v>
      </c>
      <c r="AG41" s="239">
        <f>IF('Assumptions Alternative 2'!AJ36=1,('Assumptions Alternative 2'!$I$137+'Assumptions Alternative 2'!$I$140),AF41*'Assumptions Alternative 2'!AJ$95)</f>
        <v>0</v>
      </c>
      <c r="AH41" s="239">
        <f>IF('Assumptions Alternative 2'!AK36=1,('Assumptions Alternative 2'!$I$137+'Assumptions Alternative 2'!$I$140),AG41*'Assumptions Alternative 2'!AK$95)</f>
        <v>0</v>
      </c>
      <c r="AI41" s="239">
        <f>IF('Assumptions Alternative 2'!AL36=1,('Assumptions Alternative 2'!$I$137+'Assumptions Alternative 2'!$I$140),AH41*'Assumptions Alternative 2'!AL$95)</f>
        <v>0</v>
      </c>
      <c r="AJ41" s="239">
        <f>IF('Assumptions Alternative 2'!AM36=1,('Assumptions Alternative 2'!$I$137+'Assumptions Alternative 2'!$I$140),AI41*'Assumptions Alternative 2'!AM$95)</f>
        <v>0</v>
      </c>
      <c r="AK41" s="239">
        <f>IF('Assumptions Alternative 2'!AN36=1,('Assumptions Alternative 2'!$I$137+'Assumptions Alternative 2'!$I$140),AJ41*'Assumptions Alternative 2'!AN$95)</f>
        <v>0</v>
      </c>
      <c r="AL41" s="239">
        <f>IF('Assumptions Alternative 2'!AO36=1,('Assumptions Alternative 2'!$I$137+'Assumptions Alternative 2'!$I$140),AK41*'Assumptions Alternative 2'!AO$95)</f>
        <v>0</v>
      </c>
      <c r="AM41" s="239">
        <f>IF('Assumptions Alternative 2'!AP36=1,('Assumptions Alternative 2'!$I$137+'Assumptions Alternative 2'!$I$140),AL41*'Assumptions Alternative 2'!AP$95)</f>
        <v>0</v>
      </c>
      <c r="AN41" s="239">
        <f>IF('Assumptions Alternative 2'!AQ36=1,('Assumptions Alternative 2'!$I$137+'Assumptions Alternative 2'!$I$140),AM41*'Assumptions Alternative 2'!AQ$95)</f>
        <v>0</v>
      </c>
      <c r="AO41" s="239">
        <f>IF('Assumptions Alternative 2'!AR36=1,('Assumptions Alternative 2'!$I$137+'Assumptions Alternative 2'!$I$140),AN41*'Assumptions Alternative 2'!AR$95)</f>
        <v>0</v>
      </c>
      <c r="AP41" s="239">
        <f>IF('Assumptions Alternative 2'!AS36=1,('Assumptions Alternative 2'!$I$137+'Assumptions Alternative 2'!$I$140),AO41*'Assumptions Alternative 2'!AS$95)</f>
        <v>0</v>
      </c>
    </row>
    <row r="42" spans="1:42" x14ac:dyDescent="0.2">
      <c r="A42" s="221" t="s">
        <v>82</v>
      </c>
      <c r="B42" s="239">
        <f>'Assumptions Alternative 2'!E207</f>
        <v>0</v>
      </c>
      <c r="C42" s="239">
        <f>'Assumptions Alternative 2'!F207</f>
        <v>0</v>
      </c>
      <c r="D42" s="239">
        <f>'Assumptions Alternative 2'!G207</f>
        <v>0</v>
      </c>
      <c r="E42" s="239">
        <f>'Assumptions Alternative 2'!H207</f>
        <v>0</v>
      </c>
      <c r="F42" s="239">
        <f>'Assumptions Alternative 2'!I207</f>
        <v>0</v>
      </c>
      <c r="G42" s="239">
        <f>'Assumptions Alternative 2'!J207</f>
        <v>0</v>
      </c>
      <c r="H42" s="239">
        <f>'Assumptions Alternative 2'!K207</f>
        <v>0</v>
      </c>
      <c r="I42" s="239">
        <f>'Assumptions Alternative 2'!L207</f>
        <v>0</v>
      </c>
      <c r="J42" s="239">
        <f>'Assumptions Alternative 2'!M207</f>
        <v>0</v>
      </c>
      <c r="K42" s="239">
        <f>'Assumptions Alternative 2'!N207</f>
        <v>0</v>
      </c>
      <c r="L42" s="239">
        <f>'Assumptions Alternative 2'!O207</f>
        <v>0</v>
      </c>
      <c r="M42" s="239">
        <f>'Assumptions Alternative 2'!P207</f>
        <v>0</v>
      </c>
      <c r="N42" s="239">
        <f>'Assumptions Alternative 2'!Q207</f>
        <v>0</v>
      </c>
      <c r="O42" s="239">
        <f>'Assumptions Alternative 2'!R207</f>
        <v>0</v>
      </c>
      <c r="P42" s="239">
        <f>'Assumptions Alternative 2'!S207</f>
        <v>0</v>
      </c>
      <c r="Q42" s="239">
        <f>'Assumptions Alternative 2'!T207</f>
        <v>0</v>
      </c>
      <c r="R42" s="239">
        <f>'Assumptions Alternative 2'!U207</f>
        <v>0</v>
      </c>
      <c r="S42" s="239">
        <f>'Assumptions Alternative 2'!V207</f>
        <v>0</v>
      </c>
      <c r="T42" s="239">
        <f>'Assumptions Alternative 2'!W207</f>
        <v>0</v>
      </c>
      <c r="U42" s="239">
        <f>'Assumptions Alternative 2'!X207</f>
        <v>0</v>
      </c>
      <c r="V42" s="239">
        <f>'Assumptions Alternative 2'!Y207</f>
        <v>0</v>
      </c>
      <c r="W42" s="239">
        <f>'Assumptions Alternative 2'!Z207</f>
        <v>0</v>
      </c>
      <c r="X42" s="239">
        <f>'Assumptions Alternative 2'!AA207</f>
        <v>0</v>
      </c>
      <c r="Y42" s="239">
        <f>'Assumptions Alternative 2'!AB207</f>
        <v>0</v>
      </c>
      <c r="Z42" s="239">
        <f>'Assumptions Alternative 2'!AC207</f>
        <v>0</v>
      </c>
      <c r="AA42" s="239">
        <f>'Assumptions Alternative 2'!AD207</f>
        <v>0</v>
      </c>
      <c r="AB42" s="239">
        <f>'Assumptions Alternative 2'!AE207</f>
        <v>0</v>
      </c>
      <c r="AC42" s="239">
        <f>'Assumptions Alternative 2'!AF207</f>
        <v>0</v>
      </c>
      <c r="AD42" s="239">
        <f>'Assumptions Alternative 2'!AG207</f>
        <v>0</v>
      </c>
      <c r="AE42" s="239">
        <f>'Assumptions Alternative 2'!AH207</f>
        <v>0</v>
      </c>
      <c r="AF42" s="239">
        <f>'Assumptions Alternative 2'!AI207</f>
        <v>0</v>
      </c>
      <c r="AG42" s="239">
        <f>'Assumptions Alternative 2'!AJ207</f>
        <v>0</v>
      </c>
      <c r="AH42" s="239">
        <f>'Assumptions Alternative 2'!AK207</f>
        <v>0</v>
      </c>
      <c r="AI42" s="239">
        <f>'Assumptions Alternative 2'!AL207</f>
        <v>0</v>
      </c>
      <c r="AJ42" s="239">
        <f>'Assumptions Alternative 2'!AM207</f>
        <v>0</v>
      </c>
      <c r="AK42" s="239">
        <f>'Assumptions Alternative 2'!AN207</f>
        <v>0</v>
      </c>
      <c r="AL42" s="239">
        <f>'Assumptions Alternative 2'!AO207</f>
        <v>0</v>
      </c>
      <c r="AM42" s="239">
        <f>'Assumptions Alternative 2'!AP207</f>
        <v>0</v>
      </c>
      <c r="AN42" s="239">
        <f>'Assumptions Alternative 2'!AQ207</f>
        <v>0</v>
      </c>
      <c r="AO42" s="239">
        <f>'Assumptions Alternative 2'!AR207</f>
        <v>0</v>
      </c>
      <c r="AP42" s="239">
        <f>'Assumptions Alternative 2'!AS207</f>
        <v>0</v>
      </c>
    </row>
    <row r="43" spans="1:42" x14ac:dyDescent="0.2">
      <c r="A43" s="221" t="s">
        <v>62</v>
      </c>
      <c r="B43" s="239">
        <f>'Assumptions Alternative 2'!E221+'Assumptions Alternative 2'!E224</f>
        <v>0</v>
      </c>
      <c r="C43" s="239">
        <f>'Assumptions Alternative 2'!F221+'Assumptions Alternative 2'!F224</f>
        <v>0</v>
      </c>
      <c r="D43" s="239">
        <f>'Assumptions Alternative 2'!G221+'Assumptions Alternative 2'!G224</f>
        <v>0</v>
      </c>
      <c r="E43" s="239">
        <f>'Assumptions Alternative 2'!H221+'Assumptions Alternative 2'!H224</f>
        <v>0</v>
      </c>
      <c r="F43" s="239">
        <f>'Assumptions Alternative 2'!I221+'Assumptions Alternative 2'!I224</f>
        <v>0</v>
      </c>
      <c r="G43" s="239">
        <f>'Assumptions Alternative 2'!J221+'Assumptions Alternative 2'!J224</f>
        <v>0</v>
      </c>
      <c r="H43" s="239">
        <f>'Assumptions Alternative 2'!K221+'Assumptions Alternative 2'!K224</f>
        <v>0</v>
      </c>
      <c r="I43" s="239">
        <f>'Assumptions Alternative 2'!L221+'Assumptions Alternative 2'!L224</f>
        <v>0</v>
      </c>
      <c r="J43" s="239">
        <f>'Assumptions Alternative 2'!M221+'Assumptions Alternative 2'!M224</f>
        <v>0</v>
      </c>
      <c r="K43" s="239">
        <f>'Assumptions Alternative 2'!N221+'Assumptions Alternative 2'!N224</f>
        <v>0</v>
      </c>
      <c r="L43" s="239">
        <f>'Assumptions Alternative 2'!O221+'Assumptions Alternative 2'!O224</f>
        <v>0</v>
      </c>
      <c r="M43" s="239">
        <f>'Assumptions Alternative 2'!P221+'Assumptions Alternative 2'!P224</f>
        <v>0</v>
      </c>
      <c r="N43" s="239">
        <f>'Assumptions Alternative 2'!Q221+'Assumptions Alternative 2'!Q224</f>
        <v>0</v>
      </c>
      <c r="O43" s="239">
        <f>'Assumptions Alternative 2'!R221+'Assumptions Alternative 2'!R224</f>
        <v>0</v>
      </c>
      <c r="P43" s="239">
        <f>'Assumptions Alternative 2'!S221+'Assumptions Alternative 2'!S224</f>
        <v>0</v>
      </c>
      <c r="Q43" s="239">
        <f>'Assumptions Alternative 2'!T221+'Assumptions Alternative 2'!T224</f>
        <v>0</v>
      </c>
      <c r="R43" s="239">
        <f>'Assumptions Alternative 2'!U221+'Assumptions Alternative 2'!U224</f>
        <v>0</v>
      </c>
      <c r="S43" s="239">
        <f>'Assumptions Alternative 2'!V221+'Assumptions Alternative 2'!V224</f>
        <v>0</v>
      </c>
      <c r="T43" s="239">
        <f>'Assumptions Alternative 2'!W221+'Assumptions Alternative 2'!W224</f>
        <v>0</v>
      </c>
      <c r="U43" s="239">
        <f>'Assumptions Alternative 2'!X221+'Assumptions Alternative 2'!X224</f>
        <v>0</v>
      </c>
      <c r="V43" s="239">
        <f>'Assumptions Alternative 2'!Y221+'Assumptions Alternative 2'!Y224</f>
        <v>0</v>
      </c>
      <c r="W43" s="239">
        <f>'Assumptions Alternative 2'!Z221+'Assumptions Alternative 2'!Z224</f>
        <v>0</v>
      </c>
      <c r="X43" s="239">
        <f>'Assumptions Alternative 2'!AA221+'Assumptions Alternative 2'!AA224</f>
        <v>0</v>
      </c>
      <c r="Y43" s="239">
        <f>'Assumptions Alternative 2'!AB221+'Assumptions Alternative 2'!AB224</f>
        <v>0</v>
      </c>
      <c r="Z43" s="239">
        <f>'Assumptions Alternative 2'!AC221+'Assumptions Alternative 2'!AC224</f>
        <v>0</v>
      </c>
      <c r="AA43" s="239">
        <f>'Assumptions Alternative 2'!AD221+'Assumptions Alternative 2'!AD224</f>
        <v>0</v>
      </c>
      <c r="AB43" s="239">
        <f>'Assumptions Alternative 2'!AE221+'Assumptions Alternative 2'!AE224</f>
        <v>0</v>
      </c>
      <c r="AC43" s="239">
        <f>'Assumptions Alternative 2'!AF221+'Assumptions Alternative 2'!AF224</f>
        <v>0</v>
      </c>
      <c r="AD43" s="239">
        <f>'Assumptions Alternative 2'!AG221+'Assumptions Alternative 2'!AG224</f>
        <v>0</v>
      </c>
      <c r="AE43" s="239">
        <f>'Assumptions Alternative 2'!AH221+'Assumptions Alternative 2'!AH224</f>
        <v>0</v>
      </c>
      <c r="AF43" s="239">
        <f>'Assumptions Alternative 2'!AI221+'Assumptions Alternative 2'!AI224</f>
        <v>0</v>
      </c>
      <c r="AG43" s="239">
        <f>'Assumptions Alternative 2'!AJ221+'Assumptions Alternative 2'!AJ224</f>
        <v>0</v>
      </c>
      <c r="AH43" s="239">
        <f>'Assumptions Alternative 2'!AK221+'Assumptions Alternative 2'!AK224</f>
        <v>0</v>
      </c>
      <c r="AI43" s="239">
        <f>'Assumptions Alternative 2'!AL221+'Assumptions Alternative 2'!AL224</f>
        <v>0</v>
      </c>
      <c r="AJ43" s="239">
        <f>'Assumptions Alternative 2'!AM221+'Assumptions Alternative 2'!AM224</f>
        <v>0</v>
      </c>
      <c r="AK43" s="239">
        <f>'Assumptions Alternative 2'!AN221+'Assumptions Alternative 2'!AN224</f>
        <v>0</v>
      </c>
      <c r="AL43" s="239">
        <f>'Assumptions Alternative 2'!AO221+'Assumptions Alternative 2'!AO224</f>
        <v>0</v>
      </c>
      <c r="AM43" s="239">
        <f>'Assumptions Alternative 2'!AP221+'Assumptions Alternative 2'!AP224</f>
        <v>0</v>
      </c>
      <c r="AN43" s="239">
        <f>'Assumptions Alternative 2'!AQ221+'Assumptions Alternative 2'!AQ224</f>
        <v>0</v>
      </c>
      <c r="AO43" s="239">
        <f>'Assumptions Alternative 2'!AR221+'Assumptions Alternative 2'!AR224</f>
        <v>0</v>
      </c>
      <c r="AP43" s="239">
        <f>'Assumptions Alternative 2'!AS221+'Assumptions Alternative 2'!AS224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+'Assumptions Alternative 2'!E237+'Assumptions Alternative 2'!E239</f>
        <v>0</v>
      </c>
      <c r="C45" s="239">
        <f>+'Assumptions Alternative 2'!F237+'Assumptions Alternative 2'!F239</f>
        <v>0</v>
      </c>
      <c r="D45" s="239">
        <f>+'Assumptions Alternative 2'!G237+'Assumptions Alternative 2'!G239</f>
        <v>0</v>
      </c>
      <c r="E45" s="239">
        <f>+'Assumptions Alternative 2'!H237+'Assumptions Alternative 2'!H239</f>
        <v>0</v>
      </c>
      <c r="F45" s="239">
        <f>+'Assumptions Alternative 2'!I237+'Assumptions Alternative 2'!I239</f>
        <v>0</v>
      </c>
      <c r="G45" s="239">
        <f>+'Assumptions Alternative 2'!J237+'Assumptions Alternative 2'!J239</f>
        <v>0</v>
      </c>
      <c r="H45" s="239">
        <f>+'Assumptions Alternative 2'!K237+'Assumptions Alternative 2'!K239</f>
        <v>0</v>
      </c>
      <c r="I45" s="239">
        <f>+'Assumptions Alternative 2'!L237+'Assumptions Alternative 2'!L239</f>
        <v>0</v>
      </c>
      <c r="J45" s="239">
        <f>+'Assumptions Alternative 2'!M237+'Assumptions Alternative 2'!M239</f>
        <v>0</v>
      </c>
      <c r="K45" s="239">
        <f>+'Assumptions Alternative 2'!N237+'Assumptions Alternative 2'!N239</f>
        <v>0</v>
      </c>
      <c r="L45" s="239">
        <f>+'Assumptions Alternative 2'!O237+'Assumptions Alternative 2'!O239</f>
        <v>0</v>
      </c>
      <c r="M45" s="239">
        <f>+'Assumptions Alternative 2'!P237+'Assumptions Alternative 2'!P239</f>
        <v>0</v>
      </c>
      <c r="N45" s="239">
        <f>+'Assumptions Alternative 2'!Q237+'Assumptions Alternative 2'!Q239</f>
        <v>0</v>
      </c>
      <c r="O45" s="239">
        <f>+'Assumptions Alternative 2'!R237+'Assumptions Alternative 2'!R239</f>
        <v>0</v>
      </c>
      <c r="P45" s="239">
        <f>+'Assumptions Alternative 2'!S237+'Assumptions Alternative 2'!S239</f>
        <v>0</v>
      </c>
      <c r="Q45" s="239">
        <f>+'Assumptions Alternative 2'!T237+'Assumptions Alternative 2'!T239</f>
        <v>0</v>
      </c>
      <c r="R45" s="239">
        <f>+'Assumptions Alternative 2'!U237+'Assumptions Alternative 2'!U239</f>
        <v>0</v>
      </c>
      <c r="S45" s="239">
        <f>+'Assumptions Alternative 2'!V237+'Assumptions Alternative 2'!V239</f>
        <v>0</v>
      </c>
      <c r="T45" s="239">
        <f>+'Assumptions Alternative 2'!W237+'Assumptions Alternative 2'!W239</f>
        <v>0</v>
      </c>
      <c r="U45" s="239">
        <f>+'Assumptions Alternative 2'!X237+'Assumptions Alternative 2'!X239</f>
        <v>0</v>
      </c>
      <c r="V45" s="239">
        <f>+'Assumptions Alternative 2'!Y237+'Assumptions Alternative 2'!Y239</f>
        <v>0</v>
      </c>
      <c r="W45" s="239">
        <f>+'Assumptions Alternative 2'!Z237+'Assumptions Alternative 2'!Z239</f>
        <v>0</v>
      </c>
      <c r="X45" s="239">
        <f>+'Assumptions Alternative 2'!AA237+'Assumptions Alternative 2'!AA239</f>
        <v>0</v>
      </c>
      <c r="Y45" s="239">
        <f>+'Assumptions Alternative 2'!AB237+'Assumptions Alternative 2'!AB239</f>
        <v>0</v>
      </c>
      <c r="Z45" s="239">
        <f>+'Assumptions Alternative 2'!AC237+'Assumptions Alternative 2'!AC239</f>
        <v>0</v>
      </c>
      <c r="AA45" s="239">
        <f>+'Assumptions Alternative 2'!AD237+'Assumptions Alternative 2'!AD239</f>
        <v>0</v>
      </c>
      <c r="AB45" s="239">
        <f>+'Assumptions Alternative 2'!AE237+'Assumptions Alternative 2'!AE239</f>
        <v>0</v>
      </c>
      <c r="AC45" s="239">
        <f>+'Assumptions Alternative 2'!AF237+'Assumptions Alternative 2'!AF239</f>
        <v>0</v>
      </c>
      <c r="AD45" s="239">
        <f>+'Assumptions Alternative 2'!AG237+'Assumptions Alternative 2'!AG239</f>
        <v>0</v>
      </c>
      <c r="AE45" s="239">
        <f>+'Assumptions Alternative 2'!AH237+'Assumptions Alternative 2'!AH239</f>
        <v>0</v>
      </c>
      <c r="AF45" s="239">
        <f>+'Assumptions Alternative 2'!AI237+'Assumptions Alternative 2'!AI239</f>
        <v>0</v>
      </c>
      <c r="AG45" s="239">
        <f>+'Assumptions Alternative 2'!AJ237+'Assumptions Alternative 2'!AJ239</f>
        <v>0</v>
      </c>
      <c r="AH45" s="239">
        <f>+'Assumptions Alternative 2'!AK237+'Assumptions Alternative 2'!AK239</f>
        <v>0</v>
      </c>
      <c r="AI45" s="239">
        <f>+'Assumptions Alternative 2'!AL237+'Assumptions Alternative 2'!AL239</f>
        <v>0</v>
      </c>
      <c r="AJ45" s="239">
        <f>+'Assumptions Alternative 2'!AM237+'Assumptions Alternative 2'!AM239</f>
        <v>0</v>
      </c>
      <c r="AK45" s="239">
        <f>+'Assumptions Alternative 2'!AN237+'Assumptions Alternative 2'!AN239</f>
        <v>0</v>
      </c>
      <c r="AL45" s="239">
        <f>+'Assumptions Alternative 2'!AO237+'Assumptions Alternative 2'!AO239</f>
        <v>0</v>
      </c>
      <c r="AM45" s="239">
        <f>+'Assumptions Alternative 2'!AP237+'Assumptions Alternative 2'!AP239</f>
        <v>0</v>
      </c>
      <c r="AN45" s="239">
        <f>+'Assumptions Alternative 2'!AQ237+'Assumptions Alternative 2'!AQ239</f>
        <v>0</v>
      </c>
      <c r="AO45" s="239">
        <f>+'Assumptions Alternative 2'!AR237+'Assumptions Alternative 2'!AR239</f>
        <v>0</v>
      </c>
      <c r="AP45" s="239">
        <f>+'Assumptions Alternative 2'!AS237+'Assumptions Alternative 2'!AS239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+'Assumptions Alternative 2'!Q10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+'Assumptions Alternative 2'!I11</f>
        <v>5.8000000000000003E-2</v>
      </c>
      <c r="F51" s="243">
        <f>+'Assumptions Alternative 2'!J11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+'Assumptions Alternative 2'!I12</f>
        <v>0</v>
      </c>
      <c r="F52" s="243">
        <f>+'Assumptions Alternative 2'!J12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2'!I13</f>
        <v>9.2100000000000001E-2</v>
      </c>
      <c r="F53" s="243">
        <f>+'Assumptions Alternative 2'!J13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+'Assumptions Alternative 2'!Q12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HLOOKUP('Assumptions Alternative 2'!$D$30,'Assumptions Alternative 2'!$E$17:$I$21,2)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2 Name</v>
      </c>
    </row>
    <row r="62" spans="1:42" ht="11.85" customHeight="1" x14ac:dyDescent="0.2">
      <c r="A62" s="248" t="str">
        <f>$A$2</f>
        <v>Alternative 2 Description</v>
      </c>
      <c r="K62" s="217" t="str">
        <f>$A$9&amp;"  "&amp;$B$9</f>
        <v xml:space="preserve">Prepared By:  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2 Name</v>
      </c>
    </row>
    <row r="103" spans="1:44" ht="11.85" customHeight="1" x14ac:dyDescent="0.2">
      <c r="A103" s="248" t="str">
        <f>$A$2</f>
        <v>Alternative 2 Description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2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2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'Assumptions Alternative 2'!D30&amp;"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  <c r="AQ195" s="228"/>
    </row>
    <row r="196" spans="1:43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32" width="10.140625" style="48" customWidth="1"/>
    <col min="33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152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217</v>
      </c>
      <c r="C2" s="327"/>
      <c r="D2" s="327"/>
      <c r="E2" s="328"/>
    </row>
    <row r="3" spans="1:18" x14ac:dyDescent="0.2">
      <c r="B3" s="329" t="s">
        <v>218</v>
      </c>
      <c r="C3" s="330"/>
      <c r="D3" s="330"/>
      <c r="E3" s="331"/>
      <c r="G3" s="51" t="s">
        <v>126</v>
      </c>
      <c r="H3" s="351">
        <f ca="1">NOW()</f>
        <v>41591.642221064816</v>
      </c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9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7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7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294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196"/>
      <c r="G19" s="196"/>
      <c r="H19" s="196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199</v>
      </c>
      <c r="D20" s="122"/>
      <c r="E20" s="310"/>
      <c r="F20" s="311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198</v>
      </c>
      <c r="D21" s="122"/>
      <c r="E21" s="310"/>
      <c r="F21" s="311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 t="s">
        <v>187</v>
      </c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f>'Lease Option'!D31</f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9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0</v>
      </c>
      <c r="F42" s="86">
        <f t="shared" si="4"/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0</v>
      </c>
      <c r="F51" s="90">
        <f t="shared" si="9"/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0</v>
      </c>
      <c r="F52" s="86">
        <f t="shared" si="10"/>
        <v>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x14ac:dyDescent="0.2"/>
    <row r="58" spans="1:67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x14ac:dyDescent="0.2">
      <c r="B60" s="53" t="str">
        <f>B41</f>
        <v>Transmission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x14ac:dyDescent="0.2">
      <c r="D61" s="51" t="s">
        <v>137</v>
      </c>
      <c r="E61" s="97">
        <v>0</v>
      </c>
      <c r="F61" s="98">
        <f t="shared" ref="F61:AS61" si="13">SUM(E61:E63)</f>
        <v>0</v>
      </c>
      <c r="G61" s="98">
        <f t="shared" si="13"/>
        <v>0</v>
      </c>
      <c r="H61" s="98">
        <f t="shared" si="13"/>
        <v>0</v>
      </c>
      <c r="I61" s="98">
        <f t="shared" si="13"/>
        <v>0</v>
      </c>
      <c r="J61" s="98">
        <f t="shared" si="13"/>
        <v>0</v>
      </c>
      <c r="K61" s="98">
        <f t="shared" si="13"/>
        <v>0</v>
      </c>
      <c r="L61" s="98">
        <f t="shared" si="13"/>
        <v>0</v>
      </c>
      <c r="M61" s="98">
        <f t="shared" si="13"/>
        <v>0</v>
      </c>
      <c r="N61" s="98">
        <f t="shared" si="13"/>
        <v>0</v>
      </c>
      <c r="O61" s="98">
        <f t="shared" si="13"/>
        <v>0</v>
      </c>
      <c r="P61" s="98">
        <f t="shared" si="13"/>
        <v>0</v>
      </c>
      <c r="Q61" s="98">
        <f t="shared" si="13"/>
        <v>0</v>
      </c>
      <c r="R61" s="98">
        <f t="shared" si="13"/>
        <v>0</v>
      </c>
      <c r="S61" s="98">
        <f t="shared" si="13"/>
        <v>0</v>
      </c>
      <c r="T61" s="98">
        <f t="shared" si="13"/>
        <v>0</v>
      </c>
      <c r="U61" s="98">
        <f t="shared" si="13"/>
        <v>0</v>
      </c>
      <c r="V61" s="98">
        <f t="shared" si="13"/>
        <v>0</v>
      </c>
      <c r="W61" s="98">
        <f t="shared" si="13"/>
        <v>0</v>
      </c>
      <c r="X61" s="98">
        <f t="shared" si="13"/>
        <v>0</v>
      </c>
      <c r="Y61" s="98">
        <f t="shared" si="13"/>
        <v>0</v>
      </c>
      <c r="Z61" s="98">
        <f t="shared" si="13"/>
        <v>0</v>
      </c>
      <c r="AA61" s="98">
        <f t="shared" si="13"/>
        <v>0</v>
      </c>
      <c r="AB61" s="98">
        <f t="shared" si="13"/>
        <v>0</v>
      </c>
      <c r="AC61" s="98">
        <f t="shared" si="13"/>
        <v>0</v>
      </c>
      <c r="AD61" s="98">
        <f t="shared" si="13"/>
        <v>0</v>
      </c>
      <c r="AE61" s="98">
        <f t="shared" si="13"/>
        <v>0</v>
      </c>
      <c r="AF61" s="98">
        <f t="shared" si="13"/>
        <v>0</v>
      </c>
      <c r="AG61" s="98">
        <f t="shared" si="13"/>
        <v>0</v>
      </c>
      <c r="AH61" s="98">
        <f t="shared" si="13"/>
        <v>0</v>
      </c>
      <c r="AI61" s="98">
        <f t="shared" si="13"/>
        <v>0</v>
      </c>
      <c r="AJ61" s="98">
        <f t="shared" si="13"/>
        <v>0</v>
      </c>
      <c r="AK61" s="98">
        <f t="shared" si="13"/>
        <v>0</v>
      </c>
      <c r="AL61" s="98">
        <f t="shared" si="13"/>
        <v>0</v>
      </c>
      <c r="AM61" s="98">
        <f t="shared" si="13"/>
        <v>0</v>
      </c>
      <c r="AN61" s="98">
        <f t="shared" si="13"/>
        <v>0</v>
      </c>
      <c r="AO61" s="98">
        <f t="shared" si="13"/>
        <v>0</v>
      </c>
      <c r="AP61" s="98">
        <f t="shared" si="13"/>
        <v>0</v>
      </c>
      <c r="AQ61" s="98">
        <f t="shared" si="13"/>
        <v>0</v>
      </c>
      <c r="AR61" s="98">
        <f t="shared" si="13"/>
        <v>0</v>
      </c>
      <c r="AS61" s="98">
        <f t="shared" si="13"/>
        <v>0</v>
      </c>
    </row>
    <row r="62" spans="1:67" x14ac:dyDescent="0.2">
      <c r="B62" s="53"/>
      <c r="D62" s="79" t="s">
        <v>132</v>
      </c>
      <c r="E62" s="97">
        <f t="shared" ref="E62:AS62" si="14">E42</f>
        <v>0</v>
      </c>
      <c r="F62" s="97">
        <f t="shared" si="14"/>
        <v>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0</v>
      </c>
    </row>
    <row r="65" spans="1:47" s="100" customFormat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0</v>
      </c>
      <c r="G87" s="97">
        <f t="shared" si="33"/>
        <v>0</v>
      </c>
      <c r="H87" s="97">
        <f t="shared" si="33"/>
        <v>0</v>
      </c>
      <c r="I87" s="97">
        <f t="shared" si="33"/>
        <v>0</v>
      </c>
      <c r="J87" s="97">
        <f t="shared" si="33"/>
        <v>0</v>
      </c>
      <c r="K87" s="97">
        <f t="shared" si="33"/>
        <v>0</v>
      </c>
      <c r="L87" s="97">
        <f t="shared" si="33"/>
        <v>0</v>
      </c>
      <c r="M87" s="97">
        <f t="shared" si="33"/>
        <v>0</v>
      </c>
      <c r="N87" s="97">
        <f t="shared" si="33"/>
        <v>0</v>
      </c>
      <c r="O87" s="97">
        <f t="shared" si="33"/>
        <v>0</v>
      </c>
      <c r="P87" s="97">
        <f t="shared" si="33"/>
        <v>0</v>
      </c>
      <c r="Q87" s="97">
        <f t="shared" si="33"/>
        <v>0</v>
      </c>
      <c r="R87" s="97">
        <f t="shared" si="33"/>
        <v>0</v>
      </c>
      <c r="S87" s="97">
        <f t="shared" si="33"/>
        <v>0</v>
      </c>
      <c r="T87" s="97">
        <f t="shared" si="33"/>
        <v>0</v>
      </c>
      <c r="U87" s="97">
        <f t="shared" si="33"/>
        <v>0</v>
      </c>
      <c r="V87" s="97">
        <f t="shared" si="33"/>
        <v>0</v>
      </c>
      <c r="W87" s="97">
        <f t="shared" si="33"/>
        <v>0</v>
      </c>
      <c r="X87" s="97">
        <f t="shared" si="33"/>
        <v>0</v>
      </c>
      <c r="Y87" s="97">
        <f t="shared" si="33"/>
        <v>0</v>
      </c>
      <c r="Z87" s="97">
        <f t="shared" si="33"/>
        <v>0</v>
      </c>
      <c r="AA87" s="97">
        <f t="shared" si="33"/>
        <v>0</v>
      </c>
      <c r="AB87" s="97">
        <f t="shared" si="33"/>
        <v>0</v>
      </c>
      <c r="AC87" s="97">
        <f t="shared" si="33"/>
        <v>0</v>
      </c>
      <c r="AD87" s="97">
        <f t="shared" si="33"/>
        <v>0</v>
      </c>
      <c r="AE87" s="97">
        <f t="shared" si="33"/>
        <v>0</v>
      </c>
      <c r="AF87" s="97">
        <f t="shared" si="33"/>
        <v>0</v>
      </c>
      <c r="AG87" s="97">
        <f t="shared" si="33"/>
        <v>0</v>
      </c>
      <c r="AH87" s="97">
        <f t="shared" si="33"/>
        <v>0</v>
      </c>
      <c r="AI87" s="97">
        <f t="shared" si="33"/>
        <v>0</v>
      </c>
      <c r="AJ87" s="97">
        <f t="shared" si="33"/>
        <v>0</v>
      </c>
      <c r="AK87" s="97">
        <f t="shared" si="33"/>
        <v>0</v>
      </c>
      <c r="AL87" s="97">
        <f t="shared" si="33"/>
        <v>0</v>
      </c>
      <c r="AM87" s="97">
        <f t="shared" si="33"/>
        <v>0</v>
      </c>
      <c r="AN87" s="97">
        <f t="shared" si="33"/>
        <v>0</v>
      </c>
      <c r="AO87" s="97">
        <f t="shared" si="33"/>
        <v>0</v>
      </c>
      <c r="AP87" s="97">
        <f t="shared" si="33"/>
        <v>0</v>
      </c>
      <c r="AQ87" s="97">
        <f t="shared" si="33"/>
        <v>0</v>
      </c>
      <c r="AR87" s="97">
        <f t="shared" si="33"/>
        <v>0</v>
      </c>
      <c r="AS87" s="97">
        <f t="shared" si="33"/>
        <v>0</v>
      </c>
    </row>
    <row r="88" spans="1:48" s="84" customFormat="1" x14ac:dyDescent="0.2">
      <c r="A88" s="99"/>
      <c r="D88" s="79" t="s">
        <v>132</v>
      </c>
      <c r="E88" s="97">
        <f t="shared" ref="E88:AS88" si="34">E62+E67+E72+E77+E82</f>
        <v>0</v>
      </c>
      <c r="F88" s="97">
        <f t="shared" si="34"/>
        <v>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0</v>
      </c>
    </row>
    <row r="91" spans="1:48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f t="shared" ref="F95:AS95" si="37">1+HLOOKUP(F$38,$E$17:$I$21,5)</f>
        <v>1.02</v>
      </c>
      <c r="G95" s="76">
        <f t="shared" si="37"/>
        <v>1.02</v>
      </c>
      <c r="H95" s="76">
        <f t="shared" si="37"/>
        <v>1.02</v>
      </c>
      <c r="I95" s="76">
        <f t="shared" si="37"/>
        <v>1.02</v>
      </c>
      <c r="J95" s="76">
        <f t="shared" si="37"/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1.02</v>
      </c>
      <c r="G96" s="77">
        <f>PRODUCT($E95:G95)</f>
        <v>1.0404</v>
      </c>
      <c r="H96" s="77">
        <f>PRODUCT($E95:H95)</f>
        <v>1.0612079999999999</v>
      </c>
      <c r="I96" s="77">
        <f>PRODUCT($E95:I95)</f>
        <v>1.08243216</v>
      </c>
      <c r="J96" s="77">
        <f>PRODUCT($E95:J95)</f>
        <v>1.1040808032</v>
      </c>
      <c r="K96" s="77">
        <f>PRODUCT($E95:K95)</f>
        <v>1.1261624192640001</v>
      </c>
      <c r="L96" s="77">
        <f>PRODUCT($E95:L95)</f>
        <v>1.14868566764928</v>
      </c>
      <c r="M96" s="77">
        <f>PRODUCT($E95:M95)</f>
        <v>1.1716593810022657</v>
      </c>
      <c r="N96" s="77">
        <f>PRODUCT($E95:N95)</f>
        <v>1.1950925686223111</v>
      </c>
      <c r="O96" s="77">
        <f>PRODUCT($E95:O95)</f>
        <v>1.2189944199947573</v>
      </c>
      <c r="P96" s="77">
        <f>PRODUCT($E95:P95)</f>
        <v>1.2433743083946525</v>
      </c>
      <c r="Q96" s="77">
        <f>PRODUCT($E95:Q95)</f>
        <v>1.2682417945625455</v>
      </c>
      <c r="R96" s="77">
        <f>PRODUCT($E95:R95)</f>
        <v>1.2936066304537963</v>
      </c>
      <c r="S96" s="77">
        <f>PRODUCT($E95:S95)</f>
        <v>1.3194787630628724</v>
      </c>
      <c r="T96" s="77">
        <f>PRODUCT($E95:T95)</f>
        <v>1.3458683383241299</v>
      </c>
      <c r="U96" s="77">
        <f>PRODUCT($E95:U95)</f>
        <v>1.3727857050906125</v>
      </c>
      <c r="V96" s="77">
        <f>PRODUCT($E95:V95)</f>
        <v>1.4002414191924248</v>
      </c>
      <c r="W96" s="77">
        <f>PRODUCT($E95:W95)</f>
        <v>1.4282462475762734</v>
      </c>
      <c r="X96" s="77">
        <f>PRODUCT($E95:X95)</f>
        <v>1.4568111725277988</v>
      </c>
      <c r="Y96" s="77">
        <f>PRODUCT($E95:Y95)</f>
        <v>1.4859473959783549</v>
      </c>
      <c r="Z96" s="77">
        <f>PRODUCT($E95:Z95)</f>
        <v>1.5156663438979221</v>
      </c>
      <c r="AA96" s="77">
        <f>PRODUCT($E95:AA95)</f>
        <v>1.5459796707758806</v>
      </c>
      <c r="AB96" s="77">
        <f>PRODUCT($E95:AB95)</f>
        <v>1.5768992641913981</v>
      </c>
      <c r="AC96" s="77">
        <f>PRODUCT($E95:AC95)</f>
        <v>1.6084372494752261</v>
      </c>
      <c r="AD96" s="77">
        <f>PRODUCT($E95:AD95)</f>
        <v>1.6406059944647307</v>
      </c>
      <c r="AE96" s="77">
        <f>PRODUCT($E95:AE95)</f>
        <v>1.6734181143540252</v>
      </c>
      <c r="AF96" s="77">
        <f>PRODUCT($E95:AF95)</f>
        <v>1.7068864766411058</v>
      </c>
      <c r="AG96" s="77">
        <f>PRODUCT($E95:AG95)</f>
        <v>1.7410242061739281</v>
      </c>
      <c r="AH96" s="77">
        <f>PRODUCT($E95:AH95)</f>
        <v>1.7758446902974065</v>
      </c>
      <c r="AI96" s="77">
        <f>PRODUCT($E95:AI95)</f>
        <v>1.8113615841033548</v>
      </c>
      <c r="AJ96" s="77">
        <f>PRODUCT($E95:AJ95)</f>
        <v>1.8475888157854219</v>
      </c>
      <c r="AK96" s="77">
        <f>PRODUCT($E95:AK95)</f>
        <v>1.8845405921011305</v>
      </c>
      <c r="AL96" s="77">
        <f>PRODUCT($E95:AL95)</f>
        <v>1.9222314039431532</v>
      </c>
      <c r="AM96" s="77">
        <f>PRODUCT($E95:AM95)</f>
        <v>1.9606760320220162</v>
      </c>
      <c r="AN96" s="77">
        <f>PRODUCT($E95:AN95)</f>
        <v>1.9998895526624565</v>
      </c>
      <c r="AO96" s="77">
        <f>PRODUCT($E95:AO95)</f>
        <v>2.0398873437157055</v>
      </c>
      <c r="AP96" s="77">
        <f>PRODUCT($E95:AP95)</f>
        <v>2.0806850905900198</v>
      </c>
      <c r="AQ96" s="77">
        <f>PRODUCT($E95:AQ95)</f>
        <v>2.1222987924018204</v>
      </c>
      <c r="AR96" s="77">
        <f>PRODUCT($E95:AR95)</f>
        <v>2.1647447682498568</v>
      </c>
      <c r="AS96" s="77">
        <f>PRODUCT($E95:AS95)</f>
        <v>2.208039663614854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178</v>
      </c>
      <c r="G99" s="94" t="s">
        <v>85</v>
      </c>
      <c r="H99" s="111" t="str">
        <f>IF(F99="no","Manually enter O&amp;M in next section","")</f>
        <v/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Transmission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 t="shared" si="41"/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Transmission O&amp;M</v>
      </c>
      <c r="E113" s="323">
        <v>0</v>
      </c>
      <c r="F113" s="323">
        <v>0</v>
      </c>
      <c r="G113" s="323">
        <v>0</v>
      </c>
      <c r="H113" s="323">
        <v>0</v>
      </c>
      <c r="I113" s="323">
        <v>0</v>
      </c>
      <c r="J113" s="323">
        <v>0</v>
      </c>
      <c r="K113" s="323">
        <v>0</v>
      </c>
      <c r="L113" s="323">
        <v>0</v>
      </c>
      <c r="M113" s="323">
        <v>0</v>
      </c>
      <c r="N113" s="323">
        <v>0</v>
      </c>
      <c r="O113" s="323">
        <v>0</v>
      </c>
      <c r="P113" s="323">
        <v>0</v>
      </c>
      <c r="Q113" s="323">
        <v>0</v>
      </c>
      <c r="R113" s="323">
        <v>0</v>
      </c>
      <c r="S113" s="323">
        <v>0</v>
      </c>
      <c r="T113" s="323">
        <v>0</v>
      </c>
      <c r="U113" s="323">
        <v>0</v>
      </c>
      <c r="V113" s="323">
        <v>0</v>
      </c>
      <c r="W113" s="323">
        <v>0</v>
      </c>
      <c r="X113" s="323">
        <v>0</v>
      </c>
      <c r="Y113" s="323">
        <v>0</v>
      </c>
      <c r="Z113" s="323">
        <v>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0</v>
      </c>
      <c r="G118" s="90">
        <f t="shared" si="48"/>
        <v>0</v>
      </c>
      <c r="H118" s="90">
        <f t="shared" si="48"/>
        <v>0</v>
      </c>
      <c r="I118" s="90">
        <f t="shared" si="48"/>
        <v>0</v>
      </c>
      <c r="J118" s="90">
        <f t="shared" si="48"/>
        <v>0</v>
      </c>
      <c r="K118" s="90">
        <f t="shared" si="48"/>
        <v>0</v>
      </c>
      <c r="L118" s="90">
        <f t="shared" si="48"/>
        <v>0</v>
      </c>
      <c r="M118" s="90">
        <f t="shared" si="48"/>
        <v>0</v>
      </c>
      <c r="N118" s="90">
        <f t="shared" si="48"/>
        <v>0</v>
      </c>
      <c r="O118" s="90">
        <f t="shared" si="48"/>
        <v>0</v>
      </c>
      <c r="P118" s="90">
        <f t="shared" si="48"/>
        <v>0</v>
      </c>
      <c r="Q118" s="90">
        <f t="shared" si="48"/>
        <v>0</v>
      </c>
      <c r="R118" s="90">
        <f t="shared" si="48"/>
        <v>0</v>
      </c>
      <c r="S118" s="90">
        <f t="shared" si="48"/>
        <v>0</v>
      </c>
      <c r="T118" s="90">
        <f t="shared" si="48"/>
        <v>0</v>
      </c>
      <c r="U118" s="90">
        <f t="shared" si="48"/>
        <v>0</v>
      </c>
      <c r="V118" s="90">
        <f t="shared" si="48"/>
        <v>0</v>
      </c>
      <c r="W118" s="90">
        <f t="shared" si="48"/>
        <v>0</v>
      </c>
      <c r="X118" s="90">
        <f t="shared" si="48"/>
        <v>0</v>
      </c>
      <c r="Y118" s="90">
        <f t="shared" si="48"/>
        <v>0</v>
      </c>
      <c r="Z118" s="90">
        <f t="shared" si="48"/>
        <v>0</v>
      </c>
      <c r="AA118" s="90">
        <f t="shared" si="48"/>
        <v>0</v>
      </c>
      <c r="AB118" s="90">
        <f t="shared" si="48"/>
        <v>0</v>
      </c>
      <c r="AC118" s="90">
        <f t="shared" si="48"/>
        <v>0</v>
      </c>
      <c r="AD118" s="90">
        <f t="shared" si="48"/>
        <v>0</v>
      </c>
      <c r="AE118" s="90">
        <f t="shared" si="48"/>
        <v>0</v>
      </c>
      <c r="AF118" s="90">
        <f t="shared" si="48"/>
        <v>0</v>
      </c>
      <c r="AG118" s="90">
        <f t="shared" si="48"/>
        <v>0</v>
      </c>
      <c r="AH118" s="90">
        <f t="shared" si="48"/>
        <v>0</v>
      </c>
      <c r="AI118" s="90">
        <f t="shared" si="48"/>
        <v>0</v>
      </c>
      <c r="AJ118" s="90">
        <f t="shared" si="48"/>
        <v>0</v>
      </c>
      <c r="AK118" s="90">
        <f t="shared" si="48"/>
        <v>0</v>
      </c>
      <c r="AL118" s="90">
        <f t="shared" si="48"/>
        <v>0</v>
      </c>
      <c r="AM118" s="90">
        <f t="shared" si="48"/>
        <v>0</v>
      </c>
      <c r="AN118" s="90">
        <f t="shared" si="48"/>
        <v>0</v>
      </c>
      <c r="AO118" s="90">
        <f t="shared" si="48"/>
        <v>0</v>
      </c>
      <c r="AP118" s="90">
        <f t="shared" si="48"/>
        <v>0</v>
      </c>
      <c r="AQ118" s="90">
        <f t="shared" si="48"/>
        <v>0</v>
      </c>
      <c r="AR118" s="90">
        <f t="shared" si="48"/>
        <v>0</v>
      </c>
      <c r="AS118" s="90">
        <f t="shared" si="48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Transmission O&amp;M</v>
      </c>
      <c r="E122" s="115">
        <f>IF($F$99="Yes",0,E113*E$96)*SUM($E$97:E$97)</f>
        <v>0</v>
      </c>
      <c r="F122" s="115">
        <f>IF($F$99="Yes",0,F113*F$96)*SUM($E$97:F$97)</f>
        <v>0</v>
      </c>
      <c r="G122" s="115">
        <f>IF($F$99="Yes",0,G113*G$96)*SUM($E$97:G$97)</f>
        <v>0</v>
      </c>
      <c r="H122" s="115">
        <f>IF($F$99="Yes",0,H113*H$96)*SUM($E$97:H$97)</f>
        <v>0</v>
      </c>
      <c r="I122" s="115">
        <f>IF($F$99="Yes",0,I113*I$96)*SUM($E$97:I$97)</f>
        <v>0</v>
      </c>
      <c r="J122" s="115">
        <f>IF($F$99="Yes",0,J113*J$96)*SUM($E$97:J$97)</f>
        <v>0</v>
      </c>
      <c r="K122" s="115">
        <f>IF($F$99="Yes",0,K113*K$96)*SUM($E$97:K$97)</f>
        <v>0</v>
      </c>
      <c r="L122" s="115">
        <f>IF($F$99="Yes",0,L113*L$96)*SUM($E$97:L$97)</f>
        <v>0</v>
      </c>
      <c r="M122" s="115">
        <f>IF($F$99="Yes",0,M113*M$96)*SUM($E$97:M$97)</f>
        <v>0</v>
      </c>
      <c r="N122" s="115">
        <f>IF($F$99="Yes",0,N113*N$96)*SUM($E$97:N$97)</f>
        <v>0</v>
      </c>
      <c r="O122" s="115">
        <f>IF($F$99="Yes",0,O113*O$96)*SUM($E$97:O$97)</f>
        <v>0</v>
      </c>
      <c r="P122" s="115">
        <f>IF($F$99="Yes",0,P113*P$96)*SUM($E$97:P$97)</f>
        <v>0</v>
      </c>
      <c r="Q122" s="115">
        <f>IF($F$99="Yes",0,Q113*Q$96)*SUM($E$97:Q$97)</f>
        <v>0</v>
      </c>
      <c r="R122" s="115">
        <f>IF($F$99="Yes",0,R113*R$96)*SUM($E$97:R$97)</f>
        <v>0</v>
      </c>
      <c r="S122" s="115">
        <f>IF($F$99="Yes",0,S113*S$96)*SUM($E$97:S$97)</f>
        <v>0</v>
      </c>
      <c r="T122" s="115">
        <f>IF($F$99="Yes",0,T113*T$96)*SUM($E$97:T$97)</f>
        <v>0</v>
      </c>
      <c r="U122" s="115">
        <f>IF($F$99="Yes",0,U113*U$96)*SUM($E$97:U$97)</f>
        <v>0</v>
      </c>
      <c r="V122" s="115">
        <f>IF($F$99="Yes",0,V113*V$96)*SUM($E$97:V$97)</f>
        <v>0</v>
      </c>
      <c r="W122" s="115">
        <f>IF($F$99="Yes",0,W113*W$96)*SUM($E$97:W$97)</f>
        <v>0</v>
      </c>
      <c r="X122" s="115">
        <f>IF($F$99="Yes",0,X113*X$96)*SUM($E$97:X$97)</f>
        <v>0</v>
      </c>
      <c r="Y122" s="115">
        <f>IF($F$99="Yes",0,Y113*Y$96)*SUM($E$97:Y$97)</f>
        <v>0</v>
      </c>
      <c r="Z122" s="115">
        <f>IF($F$99="Yes",0,Z113*Z$96)*SUM($E$97:Z$97)</f>
        <v>0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0</v>
      </c>
      <c r="G127" s="90">
        <f t="shared" si="50"/>
        <v>0</v>
      </c>
      <c r="H127" s="90">
        <f t="shared" si="50"/>
        <v>0</v>
      </c>
      <c r="I127" s="90">
        <f t="shared" si="50"/>
        <v>0</v>
      </c>
      <c r="J127" s="90">
        <f t="shared" si="50"/>
        <v>0</v>
      </c>
      <c r="K127" s="90">
        <f t="shared" si="50"/>
        <v>0</v>
      </c>
      <c r="L127" s="90">
        <f t="shared" si="50"/>
        <v>0</v>
      </c>
      <c r="M127" s="90">
        <f t="shared" si="50"/>
        <v>0</v>
      </c>
      <c r="N127" s="90">
        <f t="shared" si="50"/>
        <v>0</v>
      </c>
      <c r="O127" s="90">
        <f t="shared" si="50"/>
        <v>0</v>
      </c>
      <c r="P127" s="90">
        <f t="shared" si="50"/>
        <v>0</v>
      </c>
      <c r="Q127" s="90">
        <f t="shared" si="50"/>
        <v>0</v>
      </c>
      <c r="R127" s="90">
        <f t="shared" si="50"/>
        <v>0</v>
      </c>
      <c r="S127" s="90">
        <f t="shared" si="50"/>
        <v>0</v>
      </c>
      <c r="T127" s="90">
        <f t="shared" si="50"/>
        <v>0</v>
      </c>
      <c r="U127" s="90">
        <f t="shared" si="50"/>
        <v>0</v>
      </c>
      <c r="V127" s="90">
        <f t="shared" si="50"/>
        <v>0</v>
      </c>
      <c r="W127" s="90">
        <f t="shared" si="50"/>
        <v>0</v>
      </c>
      <c r="X127" s="90">
        <f t="shared" si="50"/>
        <v>0</v>
      </c>
      <c r="Y127" s="90">
        <f t="shared" si="50"/>
        <v>0</v>
      </c>
      <c r="Z127" s="90">
        <f t="shared" si="50"/>
        <v>0</v>
      </c>
      <c r="AA127" s="90">
        <f t="shared" si="50"/>
        <v>0</v>
      </c>
      <c r="AB127" s="90">
        <f t="shared" si="50"/>
        <v>0</v>
      </c>
      <c r="AC127" s="90">
        <f t="shared" si="50"/>
        <v>0</v>
      </c>
      <c r="AD127" s="90">
        <f t="shared" si="50"/>
        <v>0</v>
      </c>
      <c r="AE127" s="90">
        <f t="shared" si="50"/>
        <v>0</v>
      </c>
      <c r="AF127" s="90">
        <f t="shared" si="50"/>
        <v>0</v>
      </c>
      <c r="AG127" s="90">
        <f t="shared" si="50"/>
        <v>0</v>
      </c>
      <c r="AH127" s="90">
        <f t="shared" si="50"/>
        <v>0</v>
      </c>
      <c r="AI127" s="90">
        <f t="shared" si="50"/>
        <v>0</v>
      </c>
      <c r="AJ127" s="90">
        <f t="shared" si="50"/>
        <v>0</v>
      </c>
      <c r="AK127" s="90">
        <f t="shared" si="50"/>
        <v>0</v>
      </c>
      <c r="AL127" s="90">
        <f t="shared" si="50"/>
        <v>0</v>
      </c>
      <c r="AM127" s="90">
        <f t="shared" si="50"/>
        <v>0</v>
      </c>
      <c r="AN127" s="90">
        <f t="shared" si="50"/>
        <v>0</v>
      </c>
      <c r="AO127" s="90">
        <f t="shared" si="50"/>
        <v>0</v>
      </c>
      <c r="AP127" s="90">
        <f t="shared" si="50"/>
        <v>0</v>
      </c>
      <c r="AQ127" s="90">
        <f t="shared" si="50"/>
        <v>0</v>
      </c>
      <c r="AR127" s="90">
        <f t="shared" si="50"/>
        <v>0</v>
      </c>
      <c r="AS127" s="90">
        <f t="shared" si="50"/>
        <v>0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x14ac:dyDescent="0.2">
      <c r="B133" s="82" t="s">
        <v>184</v>
      </c>
      <c r="G133" s="120"/>
      <c r="H133" s="120"/>
    </row>
    <row r="134" spans="1:42" x14ac:dyDescent="0.2">
      <c r="G134" s="84"/>
      <c r="H134" s="84"/>
    </row>
    <row r="135" spans="1:42" x14ac:dyDescent="0.2">
      <c r="F135" s="64" t="s">
        <v>157</v>
      </c>
      <c r="G135" s="84"/>
      <c r="H135" s="84"/>
      <c r="I135" s="64" t="s">
        <v>158</v>
      </c>
    </row>
    <row r="136" spans="1:42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x14ac:dyDescent="0.2">
      <c r="D137" s="84" t="str">
        <f>$B$60</f>
        <v>Transmission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x14ac:dyDescent="0.2">
      <c r="D143" s="125" t="s">
        <v>71</v>
      </c>
      <c r="E143" s="84"/>
      <c r="F143" s="126" t="s">
        <v>103</v>
      </c>
      <c r="G143" s="84"/>
      <c r="H143" s="84"/>
    </row>
    <row r="144" spans="1:42" x14ac:dyDescent="0.2">
      <c r="B144" s="125"/>
      <c r="C144" s="84"/>
      <c r="D144" s="84"/>
      <c r="E144" s="84"/>
      <c r="F144" s="120"/>
      <c r="G144" s="84"/>
      <c r="H144" s="84"/>
    </row>
    <row r="145" spans="1:45" ht="15.75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x14ac:dyDescent="0.2">
      <c r="B146" s="82" t="s">
        <v>167</v>
      </c>
      <c r="I146" s="127"/>
    </row>
    <row r="147" spans="1:45" x14ac:dyDescent="0.2">
      <c r="I147" s="127"/>
    </row>
    <row r="148" spans="1:45" x14ac:dyDescent="0.2">
      <c r="F148" s="84"/>
      <c r="G148" s="128" t="s">
        <v>10</v>
      </c>
      <c r="H148" s="128" t="s">
        <v>9</v>
      </c>
      <c r="I148" s="127"/>
    </row>
    <row r="149" spans="1:45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x14ac:dyDescent="0.2">
      <c r="E152" s="125" t="s">
        <v>113</v>
      </c>
    </row>
    <row r="154" spans="1:45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2" spans="1:57" ht="15.75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x14ac:dyDescent="0.2">
      <c r="A165" s="48"/>
      <c r="F165" s="79"/>
    </row>
    <row r="166" spans="1:57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x14ac:dyDescent="0.2">
      <c r="B172" s="125" t="s">
        <v>71</v>
      </c>
      <c r="C172" s="84"/>
      <c r="D172" s="141"/>
      <c r="E172" s="95"/>
      <c r="G172" s="142"/>
      <c r="H172" s="144"/>
    </row>
    <row r="174" spans="1:57" ht="15.75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x14ac:dyDescent="0.2">
      <c r="C175" s="84"/>
      <c r="D175" s="141"/>
      <c r="E175" s="95"/>
      <c r="F175" s="145"/>
      <c r="H175" s="94" t="s">
        <v>85</v>
      </c>
    </row>
    <row r="176" spans="1:57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x14ac:dyDescent="0.2">
      <c r="G177" s="146"/>
      <c r="I177" s="146"/>
    </row>
    <row r="178" spans="1:45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4" spans="1:45" x14ac:dyDescent="0.2">
      <c r="B184" s="125" t="s">
        <v>149</v>
      </c>
    </row>
    <row r="185" spans="1:45" x14ac:dyDescent="0.2">
      <c r="B185" s="84"/>
      <c r="C185" s="84"/>
      <c r="D185" s="146"/>
      <c r="E185" s="146"/>
      <c r="F185" s="146"/>
      <c r="G185" s="146"/>
      <c r="H185" s="145"/>
    </row>
    <row r="186" spans="1:45" ht="15.75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x14ac:dyDescent="0.2">
      <c r="F188" s="146"/>
      <c r="G188" s="84"/>
    </row>
    <row r="189" spans="1:45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x14ac:dyDescent="0.2">
      <c r="C190" s="125"/>
    </row>
    <row r="192" spans="1:45" ht="15.75" x14ac:dyDescent="0.25">
      <c r="A192" s="50">
        <v>13</v>
      </c>
      <c r="B192" s="55" t="s">
        <v>105</v>
      </c>
      <c r="G192" s="147"/>
    </row>
    <row r="193" spans="1:55" x14ac:dyDescent="0.2">
      <c r="B193" s="63" t="s">
        <v>91</v>
      </c>
    </row>
    <row r="194" spans="1:55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x14ac:dyDescent="0.25">
      <c r="A210" s="50">
        <v>15</v>
      </c>
      <c r="B210" s="55" t="s">
        <v>14</v>
      </c>
      <c r="F210" s="51" t="s">
        <v>87</v>
      </c>
      <c r="G210" s="320" t="s">
        <v>178</v>
      </c>
      <c r="H210" s="94" t="s">
        <v>85</v>
      </c>
    </row>
    <row r="211" spans="1:55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x14ac:dyDescent="0.2">
      <c r="C221" s="84" t="str">
        <f>$B$60</f>
        <v>Transmission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x14ac:dyDescent="0.2">
      <c r="C236" s="48" t="str">
        <f>$B$60&amp;" NBV"</f>
        <v>Transmission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+'Assumptions Alternative 3'!B2</f>
        <v>Alternative 3 Name</v>
      </c>
    </row>
    <row r="2" spans="1:45" ht="11.25" customHeight="1" x14ac:dyDescent="0.2">
      <c r="A2" s="216" t="str">
        <f>+'Assumptions Alternative 3'!B3</f>
        <v>Alternative 3 Description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+'Assumptions Alternative 3'!D30</f>
        <v>2012</v>
      </c>
    </row>
    <row r="6" spans="1:45" x14ac:dyDescent="0.2">
      <c r="A6" s="214" t="s">
        <v>18</v>
      </c>
      <c r="B6" s="221">
        <f>'Assumptions Alternative 3'!D26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B13-'Assumptions Alternative 3'!$D$31+1</f>
        <v>0</v>
      </c>
      <c r="C14" s="83">
        <f>C13-'Assumptions Alternative 3'!$D$31+1</f>
        <v>1</v>
      </c>
      <c r="D14" s="83">
        <f>D13-'Assumptions Alternative 3'!$D$31+1</f>
        <v>2</v>
      </c>
      <c r="E14" s="83">
        <f>E13-'Assumptions Alternative 3'!$D$31+1</f>
        <v>3</v>
      </c>
      <c r="F14" s="83">
        <f>F13-'Assumptions Alternative 3'!$D$31+1</f>
        <v>4</v>
      </c>
      <c r="G14" s="83">
        <f>G13-'Assumptions Alternative 3'!$D$31+1</f>
        <v>5</v>
      </c>
      <c r="H14" s="83">
        <f>H13-'Assumptions Alternative 3'!$D$31+1</f>
        <v>6</v>
      </c>
      <c r="I14" s="83">
        <f>I13-'Assumptions Alternative 3'!$D$31+1</f>
        <v>7</v>
      </c>
      <c r="J14" s="83">
        <f>J13-'Assumptions Alternative 3'!$D$31+1</f>
        <v>8</v>
      </c>
      <c r="K14" s="83">
        <f>K13-'Assumptions Alternative 3'!$D$31+1</f>
        <v>9</v>
      </c>
      <c r="L14" s="83">
        <f>L13-'Assumptions Alternative 3'!$D$31+1</f>
        <v>10</v>
      </c>
      <c r="M14" s="83">
        <f>M13-'Assumptions Alternative 3'!$D$31+1</f>
        <v>11</v>
      </c>
      <c r="N14" s="83">
        <f>N13-'Assumptions Alternative 3'!$D$31+1</f>
        <v>12</v>
      </c>
      <c r="O14" s="83">
        <f>O13-'Assumptions Alternative 3'!$D$31+1</f>
        <v>13</v>
      </c>
      <c r="P14" s="83">
        <f>P13-'Assumptions Alternative 3'!$D$31+1</f>
        <v>14</v>
      </c>
      <c r="Q14" s="83">
        <f>Q13-'Assumptions Alternative 3'!$D$31+1</f>
        <v>15</v>
      </c>
      <c r="R14" s="83">
        <f>R13-'Assumptions Alternative 3'!$D$31+1</f>
        <v>16</v>
      </c>
      <c r="S14" s="83">
        <f>S13-'Assumptions Alternative 3'!$D$31+1</f>
        <v>17</v>
      </c>
      <c r="T14" s="83">
        <f>T13-'Assumptions Alternative 3'!$D$31+1</f>
        <v>18</v>
      </c>
      <c r="U14" s="83">
        <f>U13-'Assumptions Alternative 3'!$D$31+1</f>
        <v>19</v>
      </c>
      <c r="V14" s="83">
        <f>V13-'Assumptions Alternative 3'!$D$31+1</f>
        <v>20</v>
      </c>
      <c r="W14" s="83">
        <f>W13-'Assumptions Alternative 3'!$D$31+1</f>
        <v>21</v>
      </c>
      <c r="X14" s="83">
        <f>X13-'Assumptions Alternative 3'!$D$31+1</f>
        <v>22</v>
      </c>
      <c r="Y14" s="83">
        <f>Y13-'Assumptions Alternative 3'!$D$31+1</f>
        <v>23</v>
      </c>
      <c r="Z14" s="83">
        <f>Z13-'Assumptions Alternative 3'!$D$31+1</f>
        <v>24</v>
      </c>
      <c r="AA14" s="83">
        <f>AA13-'Assumptions Alternative 3'!$D$31+1</f>
        <v>25</v>
      </c>
      <c r="AB14" s="83">
        <f>AB13-'Assumptions Alternative 3'!$D$31+1</f>
        <v>26</v>
      </c>
      <c r="AC14" s="83">
        <f>AC13-'Assumptions Alternative 3'!$D$31+1</f>
        <v>27</v>
      </c>
      <c r="AD14" s="83">
        <f>AD13-'Assumptions Alternative 3'!$D$31+1</f>
        <v>28</v>
      </c>
      <c r="AE14" s="83">
        <f>AE13-'Assumptions Alternative 3'!$D$31+1</f>
        <v>29</v>
      </c>
      <c r="AF14" s="83">
        <f>AF13-'Assumptions Alternative 3'!$D$31+1</f>
        <v>30</v>
      </c>
      <c r="AG14" s="83">
        <f>AG13-'Assumptions Alternative 3'!$D$31+1</f>
        <v>31</v>
      </c>
      <c r="AH14" s="83">
        <f>AH13-'Assumptions Alternative 3'!$D$31+1</f>
        <v>32</v>
      </c>
      <c r="AI14" s="83">
        <f>AI13-'Assumptions Alternative 3'!$D$31+1</f>
        <v>33</v>
      </c>
      <c r="AJ14" s="83">
        <f>AJ13-'Assumptions Alternative 3'!$D$31+1</f>
        <v>34</v>
      </c>
      <c r="AK14" s="83">
        <f>AK13-'Assumptions Alternative 3'!$D$31+1</f>
        <v>35</v>
      </c>
      <c r="AL14" s="83">
        <f>AL13-'Assumptions Alternative 3'!$D$31+1</f>
        <v>36</v>
      </c>
      <c r="AM14" s="83">
        <f>AM13-'Assumptions Alternative 3'!$D$31+1</f>
        <v>37</v>
      </c>
      <c r="AN14" s="83">
        <f>AN13-'Assumptions Alternative 3'!$D$31+1</f>
        <v>38</v>
      </c>
      <c r="AO14" s="83">
        <f>AO13-'Assumptions Alternative 3'!$D$31+1</f>
        <v>39</v>
      </c>
      <c r="AP14" s="83">
        <f>AP13-'Assumptions Alternative 3'!$D$31+1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'Assumptions Alternative 3'!E69/2</f>
        <v>0</v>
      </c>
      <c r="C31" s="239">
        <f>B31+('Assumptions Alternative 3'!F69/2)</f>
        <v>0</v>
      </c>
      <c r="D31" s="239">
        <f>('Assumptions Alternative 3'!F69/2)+('Assumptions Alternative 3'!G69/2)</f>
        <v>0</v>
      </c>
      <c r="E31" s="239">
        <f>('Assumptions Alternative 3'!G69/2)+('Assumptions Alternative 3'!H69/2)</f>
        <v>0</v>
      </c>
      <c r="F31" s="239">
        <f>('Assumptions Alternative 3'!H69/2)+('Assumptions Alternative 3'!I69/2)</f>
        <v>0</v>
      </c>
      <c r="G31" s="239">
        <f>('Assumptions Alternative 3'!I69/2)+('Assumptions Alternative 3'!J69/2)</f>
        <v>0</v>
      </c>
      <c r="H31" s="239">
        <f>('Assumptions Alternative 3'!J69/2)+('Assumptions Alternative 3'!K69/2)</f>
        <v>0</v>
      </c>
      <c r="I31" s="239">
        <f>('Assumptions Alternative 3'!K69/2)+('Assumptions Alternative 3'!L69/2)</f>
        <v>0</v>
      </c>
      <c r="J31" s="239">
        <f>('Assumptions Alternative 3'!L69/2)+('Assumptions Alternative 3'!M69/2)</f>
        <v>0</v>
      </c>
      <c r="K31" s="239">
        <f>('Assumptions Alternative 3'!M69/2)+('Assumptions Alternative 3'!N69/2)</f>
        <v>0</v>
      </c>
      <c r="L31" s="239">
        <f>('Assumptions Alternative 3'!N69/2)+('Assumptions Alternative 3'!O69/2)</f>
        <v>0</v>
      </c>
      <c r="M31" s="239">
        <f>('Assumptions Alternative 3'!O69/2)+('Assumptions Alternative 3'!P69/2)</f>
        <v>0</v>
      </c>
      <c r="N31" s="239">
        <f>('Assumptions Alternative 3'!P69/2)+('Assumptions Alternative 3'!Q69/2)</f>
        <v>0</v>
      </c>
      <c r="O31" s="239">
        <f>('Assumptions Alternative 3'!Q69/2)+('Assumptions Alternative 3'!R69/2)</f>
        <v>0</v>
      </c>
      <c r="P31" s="239">
        <f>('Assumptions Alternative 3'!R69/2)+('Assumptions Alternative 3'!S69/2)</f>
        <v>0</v>
      </c>
      <c r="Q31" s="239">
        <f>('Assumptions Alternative 3'!S69/2)+('Assumptions Alternative 3'!T69/2)</f>
        <v>0</v>
      </c>
      <c r="R31" s="239">
        <f>('Assumptions Alternative 3'!T69/2)+('Assumptions Alternative 3'!U69/2)</f>
        <v>0</v>
      </c>
      <c r="S31" s="239">
        <f>('Assumptions Alternative 3'!U69/2)+('Assumptions Alternative 3'!V69/2)</f>
        <v>0</v>
      </c>
      <c r="T31" s="239">
        <f>('Assumptions Alternative 3'!V69/2)+('Assumptions Alternative 3'!W69/2)</f>
        <v>0</v>
      </c>
      <c r="U31" s="239">
        <f>('Assumptions Alternative 3'!W69/2)+('Assumptions Alternative 3'!X69/2)</f>
        <v>0</v>
      </c>
      <c r="V31" s="239">
        <f>('Assumptions Alternative 3'!X69/2)+('Assumptions Alternative 3'!Y69/2)</f>
        <v>0</v>
      </c>
      <c r="W31" s="239">
        <f>('Assumptions Alternative 3'!Y69/2)+('Assumptions Alternative 3'!Z69/2)</f>
        <v>0</v>
      </c>
      <c r="X31" s="239">
        <f>('Assumptions Alternative 3'!Z69/2)+('Assumptions Alternative 3'!AA69/2)</f>
        <v>0</v>
      </c>
      <c r="Y31" s="239">
        <f>('Assumptions Alternative 3'!AA69/2)+('Assumptions Alternative 3'!AB69/2)</f>
        <v>0</v>
      </c>
      <c r="Z31" s="239">
        <f>('Assumptions Alternative 3'!AB69/2)+('Assumptions Alternative 3'!AC69/2)</f>
        <v>0</v>
      </c>
      <c r="AA31" s="239">
        <f>('Assumptions Alternative 3'!AC69/2)+('Assumptions Alternative 3'!AD69/2)</f>
        <v>0</v>
      </c>
      <c r="AB31" s="239">
        <f>('Assumptions Alternative 3'!AD69/2)+('Assumptions Alternative 3'!AE69/2)</f>
        <v>0</v>
      </c>
      <c r="AC31" s="239">
        <f>('Assumptions Alternative 3'!AE69/2)+('Assumptions Alternative 3'!AF69/2)</f>
        <v>0</v>
      </c>
      <c r="AD31" s="239">
        <f>('Assumptions Alternative 3'!AF69/2)+('Assumptions Alternative 3'!AG69/2)</f>
        <v>0</v>
      </c>
      <c r="AE31" s="239">
        <f>('Assumptions Alternative 3'!AG69/2)+('Assumptions Alternative 3'!AH69/2)</f>
        <v>0</v>
      </c>
      <c r="AF31" s="239">
        <f>('Assumptions Alternative 3'!AH69/2)+('Assumptions Alternative 3'!AI69/2)</f>
        <v>0</v>
      </c>
      <c r="AG31" s="239">
        <f>('Assumptions Alternative 3'!AI69/2)+('Assumptions Alternative 3'!AJ69/2)</f>
        <v>0</v>
      </c>
      <c r="AH31" s="239">
        <f>('Assumptions Alternative 3'!AJ69/2)+('Assumptions Alternative 3'!AK69/2)</f>
        <v>0</v>
      </c>
      <c r="AI31" s="239">
        <f>('Assumptions Alternative 3'!AK69/2)+('Assumptions Alternative 3'!AL69/2)</f>
        <v>0</v>
      </c>
      <c r="AJ31" s="239">
        <f>('Assumptions Alternative 3'!AL69/2)+('Assumptions Alternative 3'!AM69/2)</f>
        <v>0</v>
      </c>
      <c r="AK31" s="239">
        <f>('Assumptions Alternative 3'!AM69/2)+('Assumptions Alternative 3'!AN69/2)</f>
        <v>0</v>
      </c>
      <c r="AL31" s="239">
        <f>('Assumptions Alternative 3'!AN69/2)+('Assumptions Alternative 3'!AO69/2)</f>
        <v>0</v>
      </c>
      <c r="AM31" s="239">
        <f>('Assumptions Alternative 3'!AO69/2)+('Assumptions Alternative 3'!AP69/2)</f>
        <v>0</v>
      </c>
      <c r="AN31" s="239">
        <f>('Assumptions Alternative 3'!AP69/2)+('Assumptions Alternative 3'!AQ69/2)</f>
        <v>0</v>
      </c>
      <c r="AO31" s="239">
        <f>('Assumptions Alternative 3'!AQ69/2)+('Assumptions Alternative 3'!AR69/2)</f>
        <v>0</v>
      </c>
      <c r="AP31" s="239">
        <f>('Assumptions Alternative 3'!AR69/2)+('Assumptions Alternative 3'!AS69/2)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('Assumptions Alternative 3'!E74/2)</f>
        <v>0</v>
      </c>
      <c r="C33" s="239">
        <f>B33+('Assumptions Alternative 3'!F74/2)</f>
        <v>0</v>
      </c>
      <c r="D33" s="239">
        <f>('Assumptions Alternative 3'!F74/2)+('Assumptions Alternative 3'!G74/2)</f>
        <v>0</v>
      </c>
      <c r="E33" s="239">
        <f>('Assumptions Alternative 3'!G74/2)+('Assumptions Alternative 3'!H74/2)</f>
        <v>0</v>
      </c>
      <c r="F33" s="239">
        <f>('Assumptions Alternative 3'!H74/2)+('Assumptions Alternative 3'!I74/2)</f>
        <v>0</v>
      </c>
      <c r="G33" s="239">
        <f>('Assumptions Alternative 3'!I74/2)+('Assumptions Alternative 3'!J74/2)</f>
        <v>0</v>
      </c>
      <c r="H33" s="239">
        <f>('Assumptions Alternative 3'!J74/2)+('Assumptions Alternative 3'!K74/2)</f>
        <v>0</v>
      </c>
      <c r="I33" s="239">
        <f>('Assumptions Alternative 3'!K74/2)+('Assumptions Alternative 3'!L74/2)</f>
        <v>0</v>
      </c>
      <c r="J33" s="239">
        <f>('Assumptions Alternative 3'!L74/2)+('Assumptions Alternative 3'!M74/2)</f>
        <v>0</v>
      </c>
      <c r="K33" s="239">
        <f>('Assumptions Alternative 3'!M74/2)+('Assumptions Alternative 3'!N74/2)</f>
        <v>0</v>
      </c>
      <c r="L33" s="239">
        <f>('Assumptions Alternative 3'!N74/2)+('Assumptions Alternative 3'!O74/2)</f>
        <v>0</v>
      </c>
      <c r="M33" s="239">
        <f>('Assumptions Alternative 3'!O74/2)+('Assumptions Alternative 3'!P74/2)</f>
        <v>0</v>
      </c>
      <c r="N33" s="239">
        <f>('Assumptions Alternative 3'!P74/2)+('Assumptions Alternative 3'!Q74/2)</f>
        <v>0</v>
      </c>
      <c r="O33" s="239">
        <f>('Assumptions Alternative 3'!Q74/2)+('Assumptions Alternative 3'!R74/2)</f>
        <v>0</v>
      </c>
      <c r="P33" s="239">
        <f>('Assumptions Alternative 3'!R74/2)+('Assumptions Alternative 3'!S74/2)</f>
        <v>0</v>
      </c>
      <c r="Q33" s="239">
        <f>('Assumptions Alternative 3'!S74/2)+('Assumptions Alternative 3'!T74/2)</f>
        <v>0</v>
      </c>
      <c r="R33" s="239">
        <f>('Assumptions Alternative 3'!T74/2)+('Assumptions Alternative 3'!U74/2)</f>
        <v>0</v>
      </c>
      <c r="S33" s="239">
        <f>('Assumptions Alternative 3'!U74/2)+('Assumptions Alternative 3'!V74/2)</f>
        <v>0</v>
      </c>
      <c r="T33" s="239">
        <f>('Assumptions Alternative 3'!V74/2)+('Assumptions Alternative 3'!W74/2)</f>
        <v>0</v>
      </c>
      <c r="U33" s="239">
        <f>('Assumptions Alternative 3'!W74/2)+('Assumptions Alternative 3'!X74/2)</f>
        <v>0</v>
      </c>
      <c r="V33" s="239">
        <f>('Assumptions Alternative 3'!X74/2)+('Assumptions Alternative 3'!Y74/2)</f>
        <v>0</v>
      </c>
      <c r="W33" s="239">
        <f>('Assumptions Alternative 3'!Y74/2)+('Assumptions Alternative 3'!Z74/2)</f>
        <v>0</v>
      </c>
      <c r="X33" s="239">
        <f>('Assumptions Alternative 3'!Z74/2)+('Assumptions Alternative 3'!AA74/2)</f>
        <v>0</v>
      </c>
      <c r="Y33" s="239">
        <f>('Assumptions Alternative 3'!AA74/2)+('Assumptions Alternative 3'!AB74/2)</f>
        <v>0</v>
      </c>
      <c r="Z33" s="239">
        <f>('Assumptions Alternative 3'!AB74/2)+('Assumptions Alternative 3'!AC74/2)</f>
        <v>0</v>
      </c>
      <c r="AA33" s="239">
        <f>('Assumptions Alternative 3'!AC74/2)+('Assumptions Alternative 3'!AD74/2)</f>
        <v>0</v>
      </c>
      <c r="AB33" s="239">
        <f>('Assumptions Alternative 3'!AD74/2)+('Assumptions Alternative 3'!AE74/2)</f>
        <v>0</v>
      </c>
      <c r="AC33" s="239">
        <f>('Assumptions Alternative 3'!AE74/2)+('Assumptions Alternative 3'!AF74/2)</f>
        <v>0</v>
      </c>
      <c r="AD33" s="239">
        <f>('Assumptions Alternative 3'!AF74/2)+('Assumptions Alternative 3'!AG74/2)</f>
        <v>0</v>
      </c>
      <c r="AE33" s="239">
        <f>('Assumptions Alternative 3'!AG74/2)+('Assumptions Alternative 3'!AH74/2)</f>
        <v>0</v>
      </c>
      <c r="AF33" s="239">
        <f>('Assumptions Alternative 3'!AH74/2)+('Assumptions Alternative 3'!AI74/2)</f>
        <v>0</v>
      </c>
      <c r="AG33" s="239">
        <f>('Assumptions Alternative 3'!AI74/2)+('Assumptions Alternative 3'!AJ74/2)</f>
        <v>0</v>
      </c>
      <c r="AH33" s="239">
        <f>('Assumptions Alternative 3'!AJ74/2)+('Assumptions Alternative 3'!AK74/2)</f>
        <v>0</v>
      </c>
      <c r="AI33" s="239">
        <f>('Assumptions Alternative 3'!AK74/2)+('Assumptions Alternative 3'!AL74/2)</f>
        <v>0</v>
      </c>
      <c r="AJ33" s="239">
        <f>('Assumptions Alternative 3'!AL74/2)+('Assumptions Alternative 3'!AM74/2)</f>
        <v>0</v>
      </c>
      <c r="AK33" s="239">
        <f>('Assumptions Alternative 3'!AM74/2)+('Assumptions Alternative 3'!AN74/2)</f>
        <v>0</v>
      </c>
      <c r="AL33" s="239">
        <f>('Assumptions Alternative 3'!AN74/2)+('Assumptions Alternative 3'!AO74/2)</f>
        <v>0</v>
      </c>
      <c r="AM33" s="239">
        <f>('Assumptions Alternative 3'!AO74/2)+('Assumptions Alternative 3'!AP74/2)</f>
        <v>0</v>
      </c>
      <c r="AN33" s="239">
        <f>('Assumptions Alternative 3'!AP74/2)+('Assumptions Alternative 3'!AQ74/2)</f>
        <v>0</v>
      </c>
      <c r="AO33" s="239">
        <f>('Assumptions Alternative 3'!AQ74/2)+('Assumptions Alternative 3'!AR74/2)</f>
        <v>0</v>
      </c>
      <c r="AP33" s="239">
        <f>('Assumptions Alternative 3'!AR74/2)+('Assumptions Alternative 3'!AS74/2)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('Assumptions Alternative 3'!E84/2)</f>
        <v>0</v>
      </c>
      <c r="C35" s="239">
        <f>B35+('Assumptions Alternative 3'!F84/2)</f>
        <v>0</v>
      </c>
      <c r="D35" s="239">
        <f>('Assumptions Alternative 3'!F84/2)+('Assumptions Alternative 3'!G84/2)</f>
        <v>0</v>
      </c>
      <c r="E35" s="239">
        <f>('Assumptions Alternative 3'!G84/2)+('Assumptions Alternative 3'!H84/2)</f>
        <v>0</v>
      </c>
      <c r="F35" s="239">
        <f>('Assumptions Alternative 3'!H84/2)+('Assumptions Alternative 3'!I84/2)</f>
        <v>0</v>
      </c>
      <c r="G35" s="239">
        <f>('Assumptions Alternative 3'!I84/2)+('Assumptions Alternative 3'!J84/2)</f>
        <v>0</v>
      </c>
      <c r="H35" s="239">
        <f>('Assumptions Alternative 3'!J84/2)+('Assumptions Alternative 3'!K84/2)</f>
        <v>0</v>
      </c>
      <c r="I35" s="239">
        <f>('Assumptions Alternative 3'!K84/2)+('Assumptions Alternative 3'!L84/2)</f>
        <v>0</v>
      </c>
      <c r="J35" s="239">
        <f>('Assumptions Alternative 3'!L84/2)+('Assumptions Alternative 3'!M84/2)</f>
        <v>0</v>
      </c>
      <c r="K35" s="239">
        <f>('Assumptions Alternative 3'!M84/2)+('Assumptions Alternative 3'!N84/2)</f>
        <v>0</v>
      </c>
      <c r="L35" s="239">
        <f>('Assumptions Alternative 3'!N84/2)+('Assumptions Alternative 3'!O84/2)</f>
        <v>0</v>
      </c>
      <c r="M35" s="239">
        <f>('Assumptions Alternative 3'!O84/2)+('Assumptions Alternative 3'!P84/2)</f>
        <v>0</v>
      </c>
      <c r="N35" s="239">
        <f>('Assumptions Alternative 3'!P84/2)+('Assumptions Alternative 3'!Q84/2)</f>
        <v>0</v>
      </c>
      <c r="O35" s="239">
        <f>('Assumptions Alternative 3'!Q84/2)+('Assumptions Alternative 3'!R84/2)</f>
        <v>0</v>
      </c>
      <c r="P35" s="239">
        <f>('Assumptions Alternative 3'!R84/2)+('Assumptions Alternative 3'!S84/2)</f>
        <v>0</v>
      </c>
      <c r="Q35" s="239">
        <f>('Assumptions Alternative 3'!S84/2)+('Assumptions Alternative 3'!T84/2)</f>
        <v>0</v>
      </c>
      <c r="R35" s="239">
        <f>('Assumptions Alternative 3'!T84/2)+('Assumptions Alternative 3'!U84/2)</f>
        <v>0</v>
      </c>
      <c r="S35" s="239">
        <f>('Assumptions Alternative 3'!U84/2)+('Assumptions Alternative 3'!V84/2)</f>
        <v>0</v>
      </c>
      <c r="T35" s="239">
        <f>('Assumptions Alternative 3'!V84/2)+('Assumptions Alternative 3'!W84/2)</f>
        <v>0</v>
      </c>
      <c r="U35" s="239">
        <f>('Assumptions Alternative 3'!W84/2)+('Assumptions Alternative 3'!X84/2)</f>
        <v>0</v>
      </c>
      <c r="V35" s="239">
        <f>('Assumptions Alternative 3'!X84/2)+('Assumptions Alternative 3'!Y84/2)</f>
        <v>0</v>
      </c>
      <c r="W35" s="239">
        <f>('Assumptions Alternative 3'!Y84/2)+('Assumptions Alternative 3'!Z84/2)</f>
        <v>0</v>
      </c>
      <c r="X35" s="239">
        <f>('Assumptions Alternative 3'!Z84/2)+('Assumptions Alternative 3'!AA84/2)</f>
        <v>0</v>
      </c>
      <c r="Y35" s="239">
        <f>('Assumptions Alternative 3'!AA84/2)+('Assumptions Alternative 3'!AB84/2)</f>
        <v>0</v>
      </c>
      <c r="Z35" s="239">
        <f>('Assumptions Alternative 3'!AB84/2)+('Assumptions Alternative 3'!AC84/2)</f>
        <v>0</v>
      </c>
      <c r="AA35" s="239">
        <f>('Assumptions Alternative 3'!AC84/2)+('Assumptions Alternative 3'!AD84/2)</f>
        <v>0</v>
      </c>
      <c r="AB35" s="239">
        <f>('Assumptions Alternative 3'!AD84/2)+('Assumptions Alternative 3'!AE84/2)</f>
        <v>0</v>
      </c>
      <c r="AC35" s="239">
        <f>('Assumptions Alternative 3'!AE84/2)+('Assumptions Alternative 3'!AF84/2)</f>
        <v>0</v>
      </c>
      <c r="AD35" s="239">
        <f>('Assumptions Alternative 3'!AF84/2)+('Assumptions Alternative 3'!AG84/2)</f>
        <v>0</v>
      </c>
      <c r="AE35" s="239">
        <f>('Assumptions Alternative 3'!AG84/2)+('Assumptions Alternative 3'!AH84/2)</f>
        <v>0</v>
      </c>
      <c r="AF35" s="239">
        <f>('Assumptions Alternative 3'!AH84/2)+('Assumptions Alternative 3'!AI84/2)</f>
        <v>0</v>
      </c>
      <c r="AG35" s="239">
        <f>('Assumptions Alternative 3'!AI84/2)+('Assumptions Alternative 3'!AJ84/2)</f>
        <v>0</v>
      </c>
      <c r="AH35" s="239">
        <f>('Assumptions Alternative 3'!AJ84/2)+('Assumptions Alternative 3'!AK84/2)</f>
        <v>0</v>
      </c>
      <c r="AI35" s="239">
        <f>('Assumptions Alternative 3'!AK84/2)+('Assumptions Alternative 3'!AL84/2)</f>
        <v>0</v>
      </c>
      <c r="AJ35" s="239">
        <f>('Assumptions Alternative 3'!AL84/2)+('Assumptions Alternative 3'!AM84/2)</f>
        <v>0</v>
      </c>
      <c r="AK35" s="239">
        <f>('Assumptions Alternative 3'!AM84/2)+('Assumptions Alternative 3'!AN84/2)</f>
        <v>0</v>
      </c>
      <c r="AL35" s="239">
        <f>('Assumptions Alternative 3'!AN84/2)+('Assumptions Alternative 3'!AO84/2)</f>
        <v>0</v>
      </c>
      <c r="AM35" s="239">
        <f>('Assumptions Alternative 3'!AO84/2)+('Assumptions Alternative 3'!AP84/2)</f>
        <v>0</v>
      </c>
      <c r="AN35" s="239">
        <f>('Assumptions Alternative 3'!AP84/2)+('Assumptions Alternative 3'!AQ84/2)</f>
        <v>0</v>
      </c>
      <c r="AO35" s="239">
        <f>('Assumptions Alternative 3'!AQ84/2)+('Assumptions Alternative 3'!AR84/2)</f>
        <v>0</v>
      </c>
      <c r="AP35" s="239">
        <f>('Assumptions Alternative 3'!AR84/2)+('Assumptions Alternative 3'!AS84/2)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IF('Assumptions Alternative 3'!$F$99="yes",('Assumptions Alternative 3'!E105+'Assumptions Alternative 3'!E106+'Assumptions Alternative 3'!E108),('Assumptions Alternative 3'!E123+'Assumptions Alternative 3'!E124+'Assumptions Alternative 3'!E126))</f>
        <v>0</v>
      </c>
      <c r="C40" s="239">
        <f>IF('Assumptions Alternative 3'!$F$99="yes",('Assumptions Alternative 3'!F105+'Assumptions Alternative 3'!F106+'Assumptions Alternative 3'!F108),('Assumptions Alternative 3'!F123+'Assumptions Alternative 3'!F124+'Assumptions Alternative 3'!F126))</f>
        <v>0</v>
      </c>
      <c r="D40" s="239">
        <f>IF('Assumptions Alternative 3'!$F$99="yes",('Assumptions Alternative 3'!G105+'Assumptions Alternative 3'!G106+'Assumptions Alternative 3'!G108),('Assumptions Alternative 3'!G123+'Assumptions Alternative 3'!G124+'Assumptions Alternative 3'!G126))</f>
        <v>0</v>
      </c>
      <c r="E40" s="239">
        <f>IF('Assumptions Alternative 3'!$F$99="yes",('Assumptions Alternative 3'!H105+'Assumptions Alternative 3'!H106+'Assumptions Alternative 3'!H108),('Assumptions Alternative 3'!H123+'Assumptions Alternative 3'!H124+'Assumptions Alternative 3'!H126))</f>
        <v>0</v>
      </c>
      <c r="F40" s="239">
        <f>IF('Assumptions Alternative 3'!$F$99="yes",('Assumptions Alternative 3'!I105+'Assumptions Alternative 3'!I106+'Assumptions Alternative 3'!I108),('Assumptions Alternative 3'!I123+'Assumptions Alternative 3'!I124+'Assumptions Alternative 3'!I126))</f>
        <v>0</v>
      </c>
      <c r="G40" s="239">
        <f>IF('Assumptions Alternative 3'!$F$99="yes",('Assumptions Alternative 3'!J105+'Assumptions Alternative 3'!J106+'Assumptions Alternative 3'!J108),('Assumptions Alternative 3'!J123+'Assumptions Alternative 3'!J124+'Assumptions Alternative 3'!J126))</f>
        <v>0</v>
      </c>
      <c r="H40" s="239">
        <f>IF('Assumptions Alternative 3'!$F$99="yes",('Assumptions Alternative 3'!K105+'Assumptions Alternative 3'!K106+'Assumptions Alternative 3'!K108),('Assumptions Alternative 3'!K123+'Assumptions Alternative 3'!K124+'Assumptions Alternative 3'!K126))</f>
        <v>0</v>
      </c>
      <c r="I40" s="239">
        <f>IF('Assumptions Alternative 3'!$F$99="yes",('Assumptions Alternative 3'!L105+'Assumptions Alternative 3'!L106+'Assumptions Alternative 3'!L108),('Assumptions Alternative 3'!L123+'Assumptions Alternative 3'!L124+'Assumptions Alternative 3'!L126))</f>
        <v>0</v>
      </c>
      <c r="J40" s="239">
        <f>IF('Assumptions Alternative 3'!$F$99="yes",('Assumptions Alternative 3'!M105+'Assumptions Alternative 3'!M106+'Assumptions Alternative 3'!M108),('Assumptions Alternative 3'!M123+'Assumptions Alternative 3'!M124+'Assumptions Alternative 3'!M126))</f>
        <v>0</v>
      </c>
      <c r="K40" s="239">
        <f>IF('Assumptions Alternative 3'!$F$99="yes",('Assumptions Alternative 3'!N105+'Assumptions Alternative 3'!N106+'Assumptions Alternative 3'!N108),('Assumptions Alternative 3'!N123+'Assumptions Alternative 3'!N124+'Assumptions Alternative 3'!N126))</f>
        <v>0</v>
      </c>
      <c r="L40" s="239">
        <f>IF('Assumptions Alternative 3'!$F$99="yes",('Assumptions Alternative 3'!O105+'Assumptions Alternative 3'!O106+'Assumptions Alternative 3'!O108),('Assumptions Alternative 3'!O123+'Assumptions Alternative 3'!O124+'Assumptions Alternative 3'!O126))</f>
        <v>0</v>
      </c>
      <c r="M40" s="239">
        <f>IF('Assumptions Alternative 3'!$F$99="yes",('Assumptions Alternative 3'!P105+'Assumptions Alternative 3'!P106+'Assumptions Alternative 3'!P108),('Assumptions Alternative 3'!P123+'Assumptions Alternative 3'!P124+'Assumptions Alternative 3'!P126))</f>
        <v>0</v>
      </c>
      <c r="N40" s="239">
        <f>IF('Assumptions Alternative 3'!$F$99="yes",('Assumptions Alternative 3'!Q105+'Assumptions Alternative 3'!Q106+'Assumptions Alternative 3'!Q108),('Assumptions Alternative 3'!Q123+'Assumptions Alternative 3'!Q124+'Assumptions Alternative 3'!Q126))</f>
        <v>0</v>
      </c>
      <c r="O40" s="239">
        <f>IF('Assumptions Alternative 3'!$F$99="yes",('Assumptions Alternative 3'!R105+'Assumptions Alternative 3'!R106+'Assumptions Alternative 3'!R108),('Assumptions Alternative 3'!R123+'Assumptions Alternative 3'!R124+'Assumptions Alternative 3'!R126))</f>
        <v>0</v>
      </c>
      <c r="P40" s="239">
        <f>IF('Assumptions Alternative 3'!$F$99="yes",('Assumptions Alternative 3'!S105+'Assumptions Alternative 3'!S106+'Assumptions Alternative 3'!S108),('Assumptions Alternative 3'!S123+'Assumptions Alternative 3'!S124+'Assumptions Alternative 3'!S126))</f>
        <v>0</v>
      </c>
      <c r="Q40" s="239">
        <f>IF('Assumptions Alternative 3'!$F$99="yes",('Assumptions Alternative 3'!T105+'Assumptions Alternative 3'!T106+'Assumptions Alternative 3'!T108),('Assumptions Alternative 3'!T123+'Assumptions Alternative 3'!T124+'Assumptions Alternative 3'!T126))</f>
        <v>0</v>
      </c>
      <c r="R40" s="239">
        <f>IF('Assumptions Alternative 3'!$F$99="yes",('Assumptions Alternative 3'!U105+'Assumptions Alternative 3'!U106+'Assumptions Alternative 3'!U108),('Assumptions Alternative 3'!U123+'Assumptions Alternative 3'!U124+'Assumptions Alternative 3'!U126))</f>
        <v>0</v>
      </c>
      <c r="S40" s="239">
        <f>IF('Assumptions Alternative 3'!$F$99="yes",('Assumptions Alternative 3'!V105+'Assumptions Alternative 3'!V106+'Assumptions Alternative 3'!V108),('Assumptions Alternative 3'!V123+'Assumptions Alternative 3'!V124+'Assumptions Alternative 3'!V126))</f>
        <v>0</v>
      </c>
      <c r="T40" s="239">
        <f>IF('Assumptions Alternative 3'!$F$99="yes",('Assumptions Alternative 3'!W105+'Assumptions Alternative 3'!W106+'Assumptions Alternative 3'!W108),('Assumptions Alternative 3'!W123+'Assumptions Alternative 3'!W124+'Assumptions Alternative 3'!W126))</f>
        <v>0</v>
      </c>
      <c r="U40" s="239">
        <f>IF('Assumptions Alternative 3'!$F$99="yes",('Assumptions Alternative 3'!X105+'Assumptions Alternative 3'!X106+'Assumptions Alternative 3'!X108),('Assumptions Alternative 3'!X123+'Assumptions Alternative 3'!X124+'Assumptions Alternative 3'!X126))</f>
        <v>0</v>
      </c>
      <c r="V40" s="239">
        <f>IF('Assumptions Alternative 3'!$F$99="yes",('Assumptions Alternative 3'!Y105+'Assumptions Alternative 3'!Y106+'Assumptions Alternative 3'!Y108),('Assumptions Alternative 3'!Y123+'Assumptions Alternative 3'!Y124+'Assumptions Alternative 3'!Y126))</f>
        <v>0</v>
      </c>
      <c r="W40" s="239">
        <f>IF('Assumptions Alternative 3'!$F$99="yes",('Assumptions Alternative 3'!Z105+'Assumptions Alternative 3'!Z106+'Assumptions Alternative 3'!Z108),('Assumptions Alternative 3'!Z123+'Assumptions Alternative 3'!Z124+'Assumptions Alternative 3'!Z126))</f>
        <v>0</v>
      </c>
      <c r="X40" s="239">
        <f>IF('Assumptions Alternative 3'!$F$99="yes",('Assumptions Alternative 3'!AA105+'Assumptions Alternative 3'!AA106+'Assumptions Alternative 3'!AA108),('Assumptions Alternative 3'!AA123+'Assumptions Alternative 3'!AA124+'Assumptions Alternative 3'!AA126))</f>
        <v>0</v>
      </c>
      <c r="Y40" s="239">
        <f>IF('Assumptions Alternative 3'!$F$99="yes",('Assumptions Alternative 3'!AB105+'Assumptions Alternative 3'!AB106+'Assumptions Alternative 3'!AB108),('Assumptions Alternative 3'!AB123+'Assumptions Alternative 3'!AB124+'Assumptions Alternative 3'!AB126))</f>
        <v>0</v>
      </c>
      <c r="Z40" s="239">
        <f>IF('Assumptions Alternative 3'!$F$99="yes",('Assumptions Alternative 3'!AC105+'Assumptions Alternative 3'!AC106+'Assumptions Alternative 3'!AC108),('Assumptions Alternative 3'!AC123+'Assumptions Alternative 3'!AC124+'Assumptions Alternative 3'!AC126))</f>
        <v>0</v>
      </c>
      <c r="AA40" s="239">
        <f>IF('Assumptions Alternative 3'!$F$99="yes",('Assumptions Alternative 3'!AD105+'Assumptions Alternative 3'!AD106+'Assumptions Alternative 3'!AD108),('Assumptions Alternative 3'!AD123+'Assumptions Alternative 3'!AD124+'Assumptions Alternative 3'!AD126))</f>
        <v>0</v>
      </c>
      <c r="AB40" s="239">
        <f>IF('Assumptions Alternative 3'!$F$99="yes",('Assumptions Alternative 3'!AE105+'Assumptions Alternative 3'!AE106+'Assumptions Alternative 3'!AE108),('Assumptions Alternative 3'!AE123+'Assumptions Alternative 3'!AE124+'Assumptions Alternative 3'!AE126))</f>
        <v>0</v>
      </c>
      <c r="AC40" s="239">
        <f>IF('Assumptions Alternative 3'!$F$99="yes",('Assumptions Alternative 3'!AF105+'Assumptions Alternative 3'!AF106+'Assumptions Alternative 3'!AF108),('Assumptions Alternative 3'!AF123+'Assumptions Alternative 3'!AF124+'Assumptions Alternative 3'!AF126))</f>
        <v>0</v>
      </c>
      <c r="AD40" s="239">
        <f>IF('Assumptions Alternative 3'!$F$99="yes",('Assumptions Alternative 3'!AG105+'Assumptions Alternative 3'!AG106+'Assumptions Alternative 3'!AG108),('Assumptions Alternative 3'!AG123+'Assumptions Alternative 3'!AG124+'Assumptions Alternative 3'!AG126))</f>
        <v>0</v>
      </c>
      <c r="AE40" s="239">
        <f>IF('Assumptions Alternative 3'!$F$99="yes",('Assumptions Alternative 3'!AH105+'Assumptions Alternative 3'!AH106+'Assumptions Alternative 3'!AH108),('Assumptions Alternative 3'!AH123+'Assumptions Alternative 3'!AH124+'Assumptions Alternative 3'!AH126))</f>
        <v>0</v>
      </c>
      <c r="AF40" s="239">
        <f>IF('Assumptions Alternative 3'!$F$99="yes",('Assumptions Alternative 3'!AI105+'Assumptions Alternative 3'!AI106+'Assumptions Alternative 3'!AI108),('Assumptions Alternative 3'!AI123+'Assumptions Alternative 3'!AI124+'Assumptions Alternative 3'!AI126))</f>
        <v>0</v>
      </c>
      <c r="AG40" s="239">
        <f>IF('Assumptions Alternative 3'!$F$99="yes",('Assumptions Alternative 3'!AJ105+'Assumptions Alternative 3'!AJ106+'Assumptions Alternative 3'!AJ108),('Assumptions Alternative 3'!AJ123+'Assumptions Alternative 3'!AJ124+'Assumptions Alternative 3'!AJ126))</f>
        <v>0</v>
      </c>
      <c r="AH40" s="239">
        <f>IF('Assumptions Alternative 3'!$F$99="yes",('Assumptions Alternative 3'!AK105+'Assumptions Alternative 3'!AK106+'Assumptions Alternative 3'!AK108),('Assumptions Alternative 3'!AK123+'Assumptions Alternative 3'!AK124+'Assumptions Alternative 3'!AK126))</f>
        <v>0</v>
      </c>
      <c r="AI40" s="239">
        <f>IF('Assumptions Alternative 3'!$F$99="yes",('Assumptions Alternative 3'!AL105+'Assumptions Alternative 3'!AL106+'Assumptions Alternative 3'!AL108),('Assumptions Alternative 3'!AL123+'Assumptions Alternative 3'!AL124+'Assumptions Alternative 3'!AL126))</f>
        <v>0</v>
      </c>
      <c r="AJ40" s="239">
        <f>IF('Assumptions Alternative 3'!$F$99="yes",('Assumptions Alternative 3'!AM105+'Assumptions Alternative 3'!AM106+'Assumptions Alternative 3'!AM108),('Assumptions Alternative 3'!AM123+'Assumptions Alternative 3'!AM124+'Assumptions Alternative 3'!AM126))</f>
        <v>0</v>
      </c>
      <c r="AK40" s="239">
        <f>IF('Assumptions Alternative 3'!$F$99="yes",('Assumptions Alternative 3'!AN105+'Assumptions Alternative 3'!AN106+'Assumptions Alternative 3'!AN108),('Assumptions Alternative 3'!AN123+'Assumptions Alternative 3'!AN124+'Assumptions Alternative 3'!AN126))</f>
        <v>0</v>
      </c>
      <c r="AL40" s="239">
        <f>IF('Assumptions Alternative 3'!$F$99="yes",('Assumptions Alternative 3'!AO105+'Assumptions Alternative 3'!AO106+'Assumptions Alternative 3'!AO108),('Assumptions Alternative 3'!AO123+'Assumptions Alternative 3'!AO124+'Assumptions Alternative 3'!AO126))</f>
        <v>0</v>
      </c>
      <c r="AM40" s="239">
        <f>IF('Assumptions Alternative 3'!$F$99="yes",('Assumptions Alternative 3'!AP105+'Assumptions Alternative 3'!AP106+'Assumptions Alternative 3'!AP108),('Assumptions Alternative 3'!AP123+'Assumptions Alternative 3'!AP124+'Assumptions Alternative 3'!AP126))</f>
        <v>0</v>
      </c>
      <c r="AN40" s="239">
        <f>IF('Assumptions Alternative 3'!$F$99="yes",('Assumptions Alternative 3'!AQ105+'Assumptions Alternative 3'!AQ106+'Assumptions Alternative 3'!AQ108),('Assumptions Alternative 3'!AQ123+'Assumptions Alternative 3'!AQ124+'Assumptions Alternative 3'!AQ126))</f>
        <v>0</v>
      </c>
      <c r="AO40" s="239">
        <f>IF('Assumptions Alternative 3'!$F$99="yes",('Assumptions Alternative 3'!AR105+'Assumptions Alternative 3'!AR106+'Assumptions Alternative 3'!AR108),('Assumptions Alternative 3'!AR123+'Assumptions Alternative 3'!AR124+'Assumptions Alternative 3'!AR126))</f>
        <v>0</v>
      </c>
      <c r="AP40" s="239">
        <f>IF('Assumptions Alternative 3'!$F$99="yes",('Assumptions Alternative 3'!AS105+'Assumptions Alternative 3'!AS106+'Assumptions Alternative 3'!AS108),('Assumptions Alternative 3'!AS123+'Assumptions Alternative 3'!AS124+'Assumptions Alternative 3'!AS126))</f>
        <v>0</v>
      </c>
      <c r="AQ40" s="237"/>
    </row>
    <row r="41" spans="1:45" x14ac:dyDescent="0.2">
      <c r="A41" s="221" t="s">
        <v>76</v>
      </c>
      <c r="B41" s="240">
        <f>IF('Assumptions Alternative 3'!E36=1,('Assumptions Alternative 3'!$I$138+'Assumptions Alternative 3'!$I$139+'Assumptions Alternative 3'!$I$141),0)</f>
        <v>0</v>
      </c>
      <c r="C41" s="239">
        <f>IF('Assumptions Alternative 3'!F36=1,('Assumptions Alternative 3'!$I$138+'Assumptions Alternative 3'!$I$139+'Assumptions Alternative 3'!$I$141),B41*'Assumptions Alternative 3'!F$95)</f>
        <v>0</v>
      </c>
      <c r="D41" s="239">
        <f>IF('Assumptions Alternative 3'!G36=1,('Assumptions Alternative 3'!$I$138+'Assumptions Alternative 3'!$I$139+'Assumptions Alternative 3'!$I$141),C41*'Assumptions Alternative 3'!G$95)</f>
        <v>0</v>
      </c>
      <c r="E41" s="239">
        <f>IF('Assumptions Alternative 3'!H36=1,('Assumptions Alternative 3'!$I$138+'Assumptions Alternative 3'!$I$139+'Assumptions Alternative 3'!$I$141),D41*'Assumptions Alternative 3'!H$95)</f>
        <v>0</v>
      </c>
      <c r="F41" s="239">
        <f>IF('Assumptions Alternative 3'!I36=1,('Assumptions Alternative 3'!$I$138+'Assumptions Alternative 3'!$I$139+'Assumptions Alternative 3'!$I$141),E41*'Assumptions Alternative 3'!I$95)</f>
        <v>0</v>
      </c>
      <c r="G41" s="239">
        <f>IF('Assumptions Alternative 3'!J36=1,('Assumptions Alternative 3'!$I$138+'Assumptions Alternative 3'!$I$139+'Assumptions Alternative 3'!$I$141),F41*'Assumptions Alternative 3'!J$95)</f>
        <v>0</v>
      </c>
      <c r="H41" s="239">
        <f>IF('Assumptions Alternative 3'!K36=1,('Assumptions Alternative 3'!$I$138+'Assumptions Alternative 3'!$I$139+'Assumptions Alternative 3'!$I$141),G41*'Assumptions Alternative 3'!K$95)</f>
        <v>0</v>
      </c>
      <c r="I41" s="239">
        <f>IF('Assumptions Alternative 3'!L36=1,('Assumptions Alternative 3'!$I$138+'Assumptions Alternative 3'!$I$139+'Assumptions Alternative 3'!$I$141),H41*'Assumptions Alternative 3'!L$95)</f>
        <v>0</v>
      </c>
      <c r="J41" s="239">
        <f>IF('Assumptions Alternative 3'!M36=1,('Assumptions Alternative 3'!$I$138+'Assumptions Alternative 3'!$I$139+'Assumptions Alternative 3'!$I$141),I41*'Assumptions Alternative 3'!M$95)</f>
        <v>0</v>
      </c>
      <c r="K41" s="239">
        <f>IF('Assumptions Alternative 3'!N36=1,('Assumptions Alternative 3'!$I$138+'Assumptions Alternative 3'!$I$139+'Assumptions Alternative 3'!$I$141),J41*'Assumptions Alternative 3'!N$95)</f>
        <v>0</v>
      </c>
      <c r="L41" s="239">
        <f>IF('Assumptions Alternative 3'!O36=1,('Assumptions Alternative 3'!$I$138+'Assumptions Alternative 3'!$I$139+'Assumptions Alternative 3'!$I$141),K41*'Assumptions Alternative 3'!O$95)</f>
        <v>0</v>
      </c>
      <c r="M41" s="239">
        <f>IF('Assumptions Alternative 3'!P36=1,('Assumptions Alternative 3'!$I$138+'Assumptions Alternative 3'!$I$139+'Assumptions Alternative 3'!$I$141),L41*'Assumptions Alternative 3'!P$95)</f>
        <v>0</v>
      </c>
      <c r="N41" s="239">
        <f>IF('Assumptions Alternative 3'!Q36=1,('Assumptions Alternative 3'!$I$138+'Assumptions Alternative 3'!$I$139+'Assumptions Alternative 3'!$I$141),M41*'Assumptions Alternative 3'!Q$95)</f>
        <v>0</v>
      </c>
      <c r="O41" s="239">
        <f>IF('Assumptions Alternative 3'!R36=1,('Assumptions Alternative 3'!$I$138+'Assumptions Alternative 3'!$I$139+'Assumptions Alternative 3'!$I$141),N41*'Assumptions Alternative 3'!R$95)</f>
        <v>0</v>
      </c>
      <c r="P41" s="239">
        <f>IF('Assumptions Alternative 3'!S36=1,('Assumptions Alternative 3'!$I$138+'Assumptions Alternative 3'!$I$139+'Assumptions Alternative 3'!$I$141),O41*'Assumptions Alternative 3'!S$95)</f>
        <v>0</v>
      </c>
      <c r="Q41" s="239">
        <f>IF('Assumptions Alternative 3'!T36=1,('Assumptions Alternative 3'!$I$138+'Assumptions Alternative 3'!$I$139+'Assumptions Alternative 3'!$I$141),P41*'Assumptions Alternative 3'!T$95)</f>
        <v>0</v>
      </c>
      <c r="R41" s="239">
        <f>IF('Assumptions Alternative 3'!U36=1,('Assumptions Alternative 3'!$I$138+'Assumptions Alternative 3'!$I$139+'Assumptions Alternative 3'!$I$141),Q41*'Assumptions Alternative 3'!U$95)</f>
        <v>0</v>
      </c>
      <c r="S41" s="239">
        <f>IF('Assumptions Alternative 3'!V36=1,('Assumptions Alternative 3'!$I$138+'Assumptions Alternative 3'!$I$139+'Assumptions Alternative 3'!$I$141),R41*'Assumptions Alternative 3'!V$95)</f>
        <v>0</v>
      </c>
      <c r="T41" s="239">
        <f>IF('Assumptions Alternative 3'!W36=1,('Assumptions Alternative 3'!$I$138+'Assumptions Alternative 3'!$I$139+'Assumptions Alternative 3'!$I$141),S41*'Assumptions Alternative 3'!W$95)</f>
        <v>0</v>
      </c>
      <c r="U41" s="239">
        <f>IF('Assumptions Alternative 3'!X36=1,('Assumptions Alternative 3'!$I$138+'Assumptions Alternative 3'!$I$139+'Assumptions Alternative 3'!$I$141),T41*'Assumptions Alternative 3'!X$95)</f>
        <v>0</v>
      </c>
      <c r="V41" s="239">
        <f>IF('Assumptions Alternative 3'!Y36=1,('Assumptions Alternative 3'!$I$138+'Assumptions Alternative 3'!$I$139+'Assumptions Alternative 3'!$I$141),U41*'Assumptions Alternative 3'!Y$95)</f>
        <v>0</v>
      </c>
      <c r="W41" s="239">
        <f>IF('Assumptions Alternative 3'!Z36=1,('Assumptions Alternative 3'!$I$138+'Assumptions Alternative 3'!$I$139+'Assumptions Alternative 3'!$I$141),V41*'Assumptions Alternative 3'!Z$95)</f>
        <v>0</v>
      </c>
      <c r="X41" s="239">
        <f>IF('Assumptions Alternative 3'!AA36=1,('Assumptions Alternative 3'!$I$138+'Assumptions Alternative 3'!$I$139+'Assumptions Alternative 3'!$I$141),W41*'Assumptions Alternative 3'!AA$95)</f>
        <v>0</v>
      </c>
      <c r="Y41" s="239">
        <f>IF('Assumptions Alternative 3'!AB36=1,('Assumptions Alternative 3'!$I$138+'Assumptions Alternative 3'!$I$139+'Assumptions Alternative 3'!$I$141),X41*'Assumptions Alternative 3'!AB$95)</f>
        <v>0</v>
      </c>
      <c r="Z41" s="239">
        <f>IF('Assumptions Alternative 3'!AC36=1,('Assumptions Alternative 3'!$I$138+'Assumptions Alternative 3'!$I$139+'Assumptions Alternative 3'!$I$141),Y41*'Assumptions Alternative 3'!AC$95)</f>
        <v>0</v>
      </c>
      <c r="AA41" s="239">
        <f>IF('Assumptions Alternative 3'!AD36=1,('Assumptions Alternative 3'!$I$138+'Assumptions Alternative 3'!$I$139+'Assumptions Alternative 3'!$I$141),Z41*'Assumptions Alternative 3'!AD$95)</f>
        <v>0</v>
      </c>
      <c r="AB41" s="239">
        <f>IF('Assumptions Alternative 3'!AE36=1,('Assumptions Alternative 3'!$I$138+'Assumptions Alternative 3'!$I$139+'Assumptions Alternative 3'!$I$141),AA41*'Assumptions Alternative 3'!AE$95)</f>
        <v>0</v>
      </c>
      <c r="AC41" s="239">
        <f>IF('Assumptions Alternative 3'!AF36=1,('Assumptions Alternative 3'!$I$138+'Assumptions Alternative 3'!$I$139+'Assumptions Alternative 3'!$I$141),AB41*'Assumptions Alternative 3'!AF$95)</f>
        <v>0</v>
      </c>
      <c r="AD41" s="239">
        <f>IF('Assumptions Alternative 3'!AG36=1,('Assumptions Alternative 3'!$I$138+'Assumptions Alternative 3'!$I$139+'Assumptions Alternative 3'!$I$141),AC41*'Assumptions Alternative 3'!AG$95)</f>
        <v>0</v>
      </c>
      <c r="AE41" s="239">
        <f>IF('Assumptions Alternative 3'!AH36=1,('Assumptions Alternative 3'!$I$138+'Assumptions Alternative 3'!$I$139+'Assumptions Alternative 3'!$I$141),AD41*'Assumptions Alternative 3'!AH$95)</f>
        <v>0</v>
      </c>
      <c r="AF41" s="239">
        <f>IF('Assumptions Alternative 3'!AI36=1,('Assumptions Alternative 3'!$I$138+'Assumptions Alternative 3'!$I$139+'Assumptions Alternative 3'!$I$141),AE41*'Assumptions Alternative 3'!AI$95)</f>
        <v>0</v>
      </c>
      <c r="AG41" s="239">
        <f>IF('Assumptions Alternative 3'!AJ36=1,('Assumptions Alternative 3'!$I$138+'Assumptions Alternative 3'!$I$139+'Assumptions Alternative 3'!$I$141),AF41*'Assumptions Alternative 3'!AJ$95)</f>
        <v>0</v>
      </c>
      <c r="AH41" s="239">
        <f>IF('Assumptions Alternative 3'!AK36=1,('Assumptions Alternative 3'!$I$138+'Assumptions Alternative 3'!$I$139+'Assumptions Alternative 3'!$I$141),AG41*'Assumptions Alternative 3'!AK$95)</f>
        <v>0</v>
      </c>
      <c r="AI41" s="239">
        <f>IF('Assumptions Alternative 3'!AL36=1,('Assumptions Alternative 3'!$I$138+'Assumptions Alternative 3'!$I$139+'Assumptions Alternative 3'!$I$141),AH41*'Assumptions Alternative 3'!AL$95)</f>
        <v>0</v>
      </c>
      <c r="AJ41" s="239">
        <f>IF('Assumptions Alternative 3'!AM36=1,('Assumptions Alternative 3'!$I$138+'Assumptions Alternative 3'!$I$139+'Assumptions Alternative 3'!$I$141),AI41*'Assumptions Alternative 3'!AM$95)</f>
        <v>0</v>
      </c>
      <c r="AK41" s="239">
        <f>IF('Assumptions Alternative 3'!AN36=1,('Assumptions Alternative 3'!$I$138+'Assumptions Alternative 3'!$I$139+'Assumptions Alternative 3'!$I$141),AJ41*'Assumptions Alternative 3'!AN$95)</f>
        <v>0</v>
      </c>
      <c r="AL41" s="239">
        <f>IF('Assumptions Alternative 3'!AO36=1,('Assumptions Alternative 3'!$I$138+'Assumptions Alternative 3'!$I$139+'Assumptions Alternative 3'!$I$141),AK41*'Assumptions Alternative 3'!AO$95)</f>
        <v>0</v>
      </c>
      <c r="AM41" s="239">
        <f>IF('Assumptions Alternative 3'!AP36=1,('Assumptions Alternative 3'!$I$138+'Assumptions Alternative 3'!$I$139+'Assumptions Alternative 3'!$I$141),AL41*'Assumptions Alternative 3'!AP$95)</f>
        <v>0</v>
      </c>
      <c r="AN41" s="239">
        <f>IF('Assumptions Alternative 3'!AQ36=1,('Assumptions Alternative 3'!$I$138+'Assumptions Alternative 3'!$I$139+'Assumptions Alternative 3'!$I$141),AM41*'Assumptions Alternative 3'!AQ$95)</f>
        <v>0</v>
      </c>
      <c r="AO41" s="239">
        <f>IF('Assumptions Alternative 3'!AR36=1,('Assumptions Alternative 3'!$I$138+'Assumptions Alternative 3'!$I$139+'Assumptions Alternative 3'!$I$141),AN41*'Assumptions Alternative 3'!AR$95)</f>
        <v>0</v>
      </c>
      <c r="AP41" s="239">
        <f>IF('Assumptions Alternative 3'!AS36=1,('Assumptions Alternative 3'!$I$138+'Assumptions Alternative 3'!$I$139+'Assumptions Alternative 3'!$I$141),AO41*'Assumptions Alternative 3'!AS$95)</f>
        <v>0</v>
      </c>
      <c r="AQ41" s="237"/>
    </row>
    <row r="42" spans="1:45" x14ac:dyDescent="0.2">
      <c r="A42" s="221" t="s">
        <v>82</v>
      </c>
      <c r="B42" s="239">
        <f>'Assumptions Alternative 3'!E198</f>
        <v>0</v>
      </c>
      <c r="C42" s="239">
        <f>'Assumptions Alternative 3'!F198</f>
        <v>0</v>
      </c>
      <c r="D42" s="239">
        <f>'Assumptions Alternative 3'!G198</f>
        <v>0</v>
      </c>
      <c r="E42" s="239">
        <f>'Assumptions Alternative 3'!H198</f>
        <v>0</v>
      </c>
      <c r="F42" s="239">
        <f>'Assumptions Alternative 3'!I198</f>
        <v>0</v>
      </c>
      <c r="G42" s="239">
        <f>'Assumptions Alternative 3'!J198</f>
        <v>0</v>
      </c>
      <c r="H42" s="239">
        <f>'Assumptions Alternative 3'!K198</f>
        <v>0</v>
      </c>
      <c r="I42" s="239">
        <f>'Assumptions Alternative 3'!L198</f>
        <v>0</v>
      </c>
      <c r="J42" s="239">
        <f>'Assumptions Alternative 3'!M198</f>
        <v>0</v>
      </c>
      <c r="K42" s="239">
        <f>'Assumptions Alternative 3'!N198</f>
        <v>0</v>
      </c>
      <c r="L42" s="239">
        <f>'Assumptions Alternative 3'!O198</f>
        <v>0</v>
      </c>
      <c r="M42" s="239">
        <f>'Assumptions Alternative 3'!P198</f>
        <v>0</v>
      </c>
      <c r="N42" s="239">
        <f>'Assumptions Alternative 3'!Q198</f>
        <v>0</v>
      </c>
      <c r="O42" s="239">
        <f>'Assumptions Alternative 3'!R198</f>
        <v>0</v>
      </c>
      <c r="P42" s="239">
        <f>'Assumptions Alternative 3'!S198</f>
        <v>0</v>
      </c>
      <c r="Q42" s="239">
        <f>'Assumptions Alternative 3'!T198</f>
        <v>0</v>
      </c>
      <c r="R42" s="239">
        <f>'Assumptions Alternative 3'!U198</f>
        <v>0</v>
      </c>
      <c r="S42" s="239">
        <f>'Assumptions Alternative 3'!V198</f>
        <v>0</v>
      </c>
      <c r="T42" s="239">
        <f>'Assumptions Alternative 3'!W198</f>
        <v>0</v>
      </c>
      <c r="U42" s="239">
        <f>'Assumptions Alternative 3'!X198</f>
        <v>0</v>
      </c>
      <c r="V42" s="239">
        <f>'Assumptions Alternative 3'!Y198</f>
        <v>0</v>
      </c>
      <c r="W42" s="239">
        <f>'Assumptions Alternative 3'!Z198</f>
        <v>0</v>
      </c>
      <c r="X42" s="239">
        <f>'Assumptions Alternative 3'!AA198</f>
        <v>0</v>
      </c>
      <c r="Y42" s="239">
        <f>'Assumptions Alternative 3'!AB198</f>
        <v>0</v>
      </c>
      <c r="Z42" s="239">
        <f>'Assumptions Alternative 3'!AC198</f>
        <v>0</v>
      </c>
      <c r="AA42" s="239">
        <f>'Assumptions Alternative 3'!AD198</f>
        <v>0</v>
      </c>
      <c r="AB42" s="239">
        <f>'Assumptions Alternative 3'!AE198</f>
        <v>0</v>
      </c>
      <c r="AC42" s="239">
        <f>'Assumptions Alternative 3'!AF198</f>
        <v>0</v>
      </c>
      <c r="AD42" s="239">
        <f>'Assumptions Alternative 3'!AG198</f>
        <v>0</v>
      </c>
      <c r="AE42" s="239">
        <f>'Assumptions Alternative 3'!AH198</f>
        <v>0</v>
      </c>
      <c r="AF42" s="239">
        <f>'Assumptions Alternative 3'!AI198</f>
        <v>0</v>
      </c>
      <c r="AG42" s="239">
        <f>'Assumptions Alternative 3'!AJ198</f>
        <v>0</v>
      </c>
      <c r="AH42" s="239">
        <f>'Assumptions Alternative 3'!AK198</f>
        <v>0</v>
      </c>
      <c r="AI42" s="239">
        <f>'Assumptions Alternative 3'!AL198</f>
        <v>0</v>
      </c>
      <c r="AJ42" s="239">
        <f>'Assumptions Alternative 3'!AM198</f>
        <v>0</v>
      </c>
      <c r="AK42" s="239">
        <f>'Assumptions Alternative 3'!AN198</f>
        <v>0</v>
      </c>
      <c r="AL42" s="239">
        <f>'Assumptions Alternative 3'!AO198</f>
        <v>0</v>
      </c>
      <c r="AM42" s="239">
        <f>'Assumptions Alternative 3'!AP198</f>
        <v>0</v>
      </c>
      <c r="AN42" s="239">
        <f>'Assumptions Alternative 3'!AQ198</f>
        <v>0</v>
      </c>
      <c r="AO42" s="239">
        <f>'Assumptions Alternative 3'!AR198</f>
        <v>0</v>
      </c>
      <c r="AP42" s="239">
        <f>'Assumptions Alternative 3'!AS198</f>
        <v>0</v>
      </c>
      <c r="AQ42" s="237"/>
    </row>
    <row r="43" spans="1:45" x14ac:dyDescent="0.2">
      <c r="A43" s="221" t="s">
        <v>62</v>
      </c>
      <c r="B43" s="239">
        <f>+'Assumptions Alternative 3'!E226-'Assumptions Alternative 3'!E221-'Assumptions Alternative 3'!E224</f>
        <v>0</v>
      </c>
      <c r="C43" s="239">
        <f>+'Assumptions Alternative 3'!F226-'Assumptions Alternative 3'!F221-'Assumptions Alternative 3'!F224</f>
        <v>0</v>
      </c>
      <c r="D43" s="239">
        <f>+'Assumptions Alternative 3'!G226-'Assumptions Alternative 3'!G221-'Assumptions Alternative 3'!G224</f>
        <v>0</v>
      </c>
      <c r="E43" s="239">
        <f>+'Assumptions Alternative 3'!H226-'Assumptions Alternative 3'!H221-'Assumptions Alternative 3'!H224</f>
        <v>0</v>
      </c>
      <c r="F43" s="239">
        <f>+'Assumptions Alternative 3'!I226-'Assumptions Alternative 3'!I221-'Assumptions Alternative 3'!I224</f>
        <v>0</v>
      </c>
      <c r="G43" s="239">
        <f>+'Assumptions Alternative 3'!J226-'Assumptions Alternative 3'!J221-'Assumptions Alternative 3'!J224</f>
        <v>0</v>
      </c>
      <c r="H43" s="239">
        <f>+'Assumptions Alternative 3'!K226-'Assumptions Alternative 3'!K221-'Assumptions Alternative 3'!K224</f>
        <v>0</v>
      </c>
      <c r="I43" s="239">
        <f>+'Assumptions Alternative 3'!L226-'Assumptions Alternative 3'!L221-'Assumptions Alternative 3'!L224</f>
        <v>0</v>
      </c>
      <c r="J43" s="239">
        <f>+'Assumptions Alternative 3'!M226-'Assumptions Alternative 3'!M221-'Assumptions Alternative 3'!M224</f>
        <v>0</v>
      </c>
      <c r="K43" s="239">
        <f>+'Assumptions Alternative 3'!N226-'Assumptions Alternative 3'!N221-'Assumptions Alternative 3'!N224</f>
        <v>0</v>
      </c>
      <c r="L43" s="239">
        <f>+'Assumptions Alternative 3'!O226-'Assumptions Alternative 3'!O221-'Assumptions Alternative 3'!O224</f>
        <v>0</v>
      </c>
      <c r="M43" s="239">
        <f>+'Assumptions Alternative 3'!P226-'Assumptions Alternative 3'!P221-'Assumptions Alternative 3'!P224</f>
        <v>0</v>
      </c>
      <c r="N43" s="239">
        <f>+'Assumptions Alternative 3'!Q226-'Assumptions Alternative 3'!Q221-'Assumptions Alternative 3'!Q224</f>
        <v>0</v>
      </c>
      <c r="O43" s="239">
        <f>+'Assumptions Alternative 3'!R226-'Assumptions Alternative 3'!R221-'Assumptions Alternative 3'!R224</f>
        <v>0</v>
      </c>
      <c r="P43" s="239">
        <f>+'Assumptions Alternative 3'!S226-'Assumptions Alternative 3'!S221-'Assumptions Alternative 3'!S224</f>
        <v>0</v>
      </c>
      <c r="Q43" s="239">
        <f>+'Assumptions Alternative 3'!T226-'Assumptions Alternative 3'!T221-'Assumptions Alternative 3'!T224</f>
        <v>0</v>
      </c>
      <c r="R43" s="239">
        <f>+'Assumptions Alternative 3'!U226-'Assumptions Alternative 3'!U221-'Assumptions Alternative 3'!U224</f>
        <v>0</v>
      </c>
      <c r="S43" s="239">
        <f>+'Assumptions Alternative 3'!V226-'Assumptions Alternative 3'!V221-'Assumptions Alternative 3'!V224</f>
        <v>0</v>
      </c>
      <c r="T43" s="239">
        <f>+'Assumptions Alternative 3'!W226-'Assumptions Alternative 3'!W221-'Assumptions Alternative 3'!W224</f>
        <v>0</v>
      </c>
      <c r="U43" s="239">
        <f>+'Assumptions Alternative 3'!X226-'Assumptions Alternative 3'!X221-'Assumptions Alternative 3'!X224</f>
        <v>0</v>
      </c>
      <c r="V43" s="239">
        <f>+'Assumptions Alternative 3'!Y226-'Assumptions Alternative 3'!Y221-'Assumptions Alternative 3'!Y224</f>
        <v>0</v>
      </c>
      <c r="W43" s="239">
        <f>+'Assumptions Alternative 3'!Z226-'Assumptions Alternative 3'!Z221-'Assumptions Alternative 3'!Z224</f>
        <v>0</v>
      </c>
      <c r="X43" s="239">
        <f>+'Assumptions Alternative 3'!AA226-'Assumptions Alternative 3'!AA221-'Assumptions Alternative 3'!AA224</f>
        <v>0</v>
      </c>
      <c r="Y43" s="239">
        <f>+'Assumptions Alternative 3'!AB226-'Assumptions Alternative 3'!AB221-'Assumptions Alternative 3'!AB224</f>
        <v>0</v>
      </c>
      <c r="Z43" s="239">
        <f>+'Assumptions Alternative 3'!AC226-'Assumptions Alternative 3'!AC221-'Assumptions Alternative 3'!AC224</f>
        <v>0</v>
      </c>
      <c r="AA43" s="239">
        <f>+'Assumptions Alternative 3'!AD226-'Assumptions Alternative 3'!AD221-'Assumptions Alternative 3'!AD224</f>
        <v>0</v>
      </c>
      <c r="AB43" s="239">
        <f>+'Assumptions Alternative 3'!AE226-'Assumptions Alternative 3'!AE221-'Assumptions Alternative 3'!AE224</f>
        <v>0</v>
      </c>
      <c r="AC43" s="239">
        <f>+'Assumptions Alternative 3'!AF226-'Assumptions Alternative 3'!AF221-'Assumptions Alternative 3'!AF224</f>
        <v>0</v>
      </c>
      <c r="AD43" s="239">
        <f>+'Assumptions Alternative 3'!AG226-'Assumptions Alternative 3'!AG221-'Assumptions Alternative 3'!AG224</f>
        <v>0</v>
      </c>
      <c r="AE43" s="239">
        <f>+'Assumptions Alternative 3'!AH226-'Assumptions Alternative 3'!AH221-'Assumptions Alternative 3'!AH224</f>
        <v>0</v>
      </c>
      <c r="AF43" s="239">
        <f>+'Assumptions Alternative 3'!AI226-'Assumptions Alternative 3'!AI221-'Assumptions Alternative 3'!AI224</f>
        <v>0</v>
      </c>
      <c r="AG43" s="239">
        <f>+'Assumptions Alternative 3'!AJ226-'Assumptions Alternative 3'!AJ221-'Assumptions Alternative 3'!AJ224</f>
        <v>0</v>
      </c>
      <c r="AH43" s="239">
        <f>+'Assumptions Alternative 3'!AK226-'Assumptions Alternative 3'!AK221-'Assumptions Alternative 3'!AK224</f>
        <v>0</v>
      </c>
      <c r="AI43" s="239">
        <f>+'Assumptions Alternative 3'!AL226-'Assumptions Alternative 3'!AL221-'Assumptions Alternative 3'!AL224</f>
        <v>0</v>
      </c>
      <c r="AJ43" s="239">
        <f>+'Assumptions Alternative 3'!AM226-'Assumptions Alternative 3'!AM221-'Assumptions Alternative 3'!AM224</f>
        <v>0</v>
      </c>
      <c r="AK43" s="239">
        <f>+'Assumptions Alternative 3'!AN226-'Assumptions Alternative 3'!AN221-'Assumptions Alternative 3'!AN224</f>
        <v>0</v>
      </c>
      <c r="AL43" s="239">
        <f>+'Assumptions Alternative 3'!AO226-'Assumptions Alternative 3'!AO221-'Assumptions Alternative 3'!AO224</f>
        <v>0</v>
      </c>
      <c r="AM43" s="239">
        <f>+'Assumptions Alternative 3'!AP226-'Assumptions Alternative 3'!AP221-'Assumptions Alternative 3'!AP224</f>
        <v>0</v>
      </c>
      <c r="AN43" s="239">
        <f>+'Assumptions Alternative 3'!AQ226-'Assumptions Alternative 3'!AQ221-'Assumptions Alternative 3'!AQ224</f>
        <v>0</v>
      </c>
      <c r="AO43" s="239">
        <f>+'Assumptions Alternative 3'!AR226-'Assumptions Alternative 3'!AR221-'Assumptions Alternative 3'!AR224</f>
        <v>0</v>
      </c>
      <c r="AP43" s="239">
        <f>+'Assumptions Alternative 3'!AS226-'Assumptions Alternative 3'!AS221-'Assumptions Alternative 3'!AS224</f>
        <v>0</v>
      </c>
      <c r="AQ43" s="237"/>
    </row>
    <row r="44" spans="1:45" x14ac:dyDescent="0.2">
      <c r="A44" s="221" t="s">
        <v>107</v>
      </c>
      <c r="B44" s="239">
        <f>+'Assumptions Alternative 3'!E236+'Assumptions Alternative 3'!E238+'Assumptions Alternative 3'!E240</f>
        <v>0</v>
      </c>
      <c r="C44" s="239">
        <f>+'Assumptions Alternative 3'!F236+'Assumptions Alternative 3'!F238+'Assumptions Alternative 3'!F240</f>
        <v>0</v>
      </c>
      <c r="D44" s="239">
        <f>+'Assumptions Alternative 3'!G236+'Assumptions Alternative 3'!G238+'Assumptions Alternative 3'!G240</f>
        <v>0</v>
      </c>
      <c r="E44" s="239">
        <f>+'Assumptions Alternative 3'!H236+'Assumptions Alternative 3'!H238+'Assumptions Alternative 3'!H240</f>
        <v>0</v>
      </c>
      <c r="F44" s="239">
        <f>+'Assumptions Alternative 3'!I236+'Assumptions Alternative 3'!I238+'Assumptions Alternative 3'!I240</f>
        <v>0</v>
      </c>
      <c r="G44" s="239">
        <f>+'Assumptions Alternative 3'!J236+'Assumptions Alternative 3'!J238+'Assumptions Alternative 3'!J240</f>
        <v>0</v>
      </c>
      <c r="H44" s="239">
        <f>+'Assumptions Alternative 3'!K236+'Assumptions Alternative 3'!K238+'Assumptions Alternative 3'!K240</f>
        <v>0</v>
      </c>
      <c r="I44" s="239">
        <f>+'Assumptions Alternative 3'!L236+'Assumptions Alternative 3'!L238+'Assumptions Alternative 3'!L240</f>
        <v>0</v>
      </c>
      <c r="J44" s="239">
        <f>+'Assumptions Alternative 3'!M236+'Assumptions Alternative 3'!M238+'Assumptions Alternative 3'!M240</f>
        <v>0</v>
      </c>
      <c r="K44" s="239">
        <f>+'Assumptions Alternative 3'!N236+'Assumptions Alternative 3'!N238+'Assumptions Alternative 3'!N240</f>
        <v>0</v>
      </c>
      <c r="L44" s="239">
        <f>+'Assumptions Alternative 3'!O236+'Assumptions Alternative 3'!O238+'Assumptions Alternative 3'!O240</f>
        <v>0</v>
      </c>
      <c r="M44" s="239">
        <f>+'Assumptions Alternative 3'!P236+'Assumptions Alternative 3'!P238+'Assumptions Alternative 3'!P240</f>
        <v>0</v>
      </c>
      <c r="N44" s="239">
        <f>+'Assumptions Alternative 3'!Q236+'Assumptions Alternative 3'!Q238+'Assumptions Alternative 3'!Q240</f>
        <v>0</v>
      </c>
      <c r="O44" s="239">
        <f>+'Assumptions Alternative 3'!R236+'Assumptions Alternative 3'!R238+'Assumptions Alternative 3'!R240</f>
        <v>0</v>
      </c>
      <c r="P44" s="239">
        <f>+'Assumptions Alternative 3'!S236+'Assumptions Alternative 3'!S238+'Assumptions Alternative 3'!S240</f>
        <v>0</v>
      </c>
      <c r="Q44" s="239">
        <f>+'Assumptions Alternative 3'!T236+'Assumptions Alternative 3'!T238+'Assumptions Alternative 3'!T240</f>
        <v>0</v>
      </c>
      <c r="R44" s="239">
        <f>+'Assumptions Alternative 3'!U236+'Assumptions Alternative 3'!U238+'Assumptions Alternative 3'!U240</f>
        <v>0</v>
      </c>
      <c r="S44" s="239">
        <f>+'Assumptions Alternative 3'!V236+'Assumptions Alternative 3'!V238+'Assumptions Alternative 3'!V240</f>
        <v>0</v>
      </c>
      <c r="T44" s="239">
        <f>+'Assumptions Alternative 3'!W236+'Assumptions Alternative 3'!W238+'Assumptions Alternative 3'!W240</f>
        <v>0</v>
      </c>
      <c r="U44" s="239">
        <f>+'Assumptions Alternative 3'!X236+'Assumptions Alternative 3'!X238+'Assumptions Alternative 3'!X240</f>
        <v>0</v>
      </c>
      <c r="V44" s="239">
        <f>+'Assumptions Alternative 3'!Y236+'Assumptions Alternative 3'!Y238+'Assumptions Alternative 3'!Y240</f>
        <v>0</v>
      </c>
      <c r="W44" s="239">
        <f>+'Assumptions Alternative 3'!Z236+'Assumptions Alternative 3'!Z238+'Assumptions Alternative 3'!Z240</f>
        <v>0</v>
      </c>
      <c r="X44" s="239">
        <f>+'Assumptions Alternative 3'!AA236+'Assumptions Alternative 3'!AA238+'Assumptions Alternative 3'!AA240</f>
        <v>0</v>
      </c>
      <c r="Y44" s="239">
        <f>+'Assumptions Alternative 3'!AB236+'Assumptions Alternative 3'!AB238+'Assumptions Alternative 3'!AB240</f>
        <v>0</v>
      </c>
      <c r="Z44" s="239">
        <f>+'Assumptions Alternative 3'!AC236+'Assumptions Alternative 3'!AC238+'Assumptions Alternative 3'!AC240</f>
        <v>0</v>
      </c>
      <c r="AA44" s="239">
        <f>+'Assumptions Alternative 3'!AD236+'Assumptions Alternative 3'!AD238+'Assumptions Alternative 3'!AD240</f>
        <v>0</v>
      </c>
      <c r="AB44" s="239">
        <f>+'Assumptions Alternative 3'!AE236+'Assumptions Alternative 3'!AE238+'Assumptions Alternative 3'!AE240</f>
        <v>0</v>
      </c>
      <c r="AC44" s="239">
        <f>+'Assumptions Alternative 3'!AF236+'Assumptions Alternative 3'!AF238+'Assumptions Alternative 3'!AF240</f>
        <v>0</v>
      </c>
      <c r="AD44" s="239">
        <f>+'Assumptions Alternative 3'!AG236+'Assumptions Alternative 3'!AG238+'Assumptions Alternative 3'!AG240</f>
        <v>0</v>
      </c>
      <c r="AE44" s="239">
        <f>+'Assumptions Alternative 3'!AH236+'Assumptions Alternative 3'!AH238+'Assumptions Alternative 3'!AH240</f>
        <v>0</v>
      </c>
      <c r="AF44" s="239">
        <f>+'Assumptions Alternative 3'!AI236+'Assumptions Alternative 3'!AI238+'Assumptions Alternative 3'!AI240</f>
        <v>0</v>
      </c>
      <c r="AG44" s="239">
        <f>+'Assumptions Alternative 3'!AJ236+'Assumptions Alternative 3'!AJ238+'Assumptions Alternative 3'!AJ240</f>
        <v>0</v>
      </c>
      <c r="AH44" s="239">
        <f>+'Assumptions Alternative 3'!AK236+'Assumptions Alternative 3'!AK238+'Assumptions Alternative 3'!AK240</f>
        <v>0</v>
      </c>
      <c r="AI44" s="239">
        <f>+'Assumptions Alternative 3'!AL236+'Assumptions Alternative 3'!AL238+'Assumptions Alternative 3'!AL240</f>
        <v>0</v>
      </c>
      <c r="AJ44" s="239">
        <f>+'Assumptions Alternative 3'!AM236+'Assumptions Alternative 3'!AM238+'Assumptions Alternative 3'!AM240</f>
        <v>0</v>
      </c>
      <c r="AK44" s="239">
        <f>+'Assumptions Alternative 3'!AN236+'Assumptions Alternative 3'!AN238+'Assumptions Alternative 3'!AN240</f>
        <v>0</v>
      </c>
      <c r="AL44" s="239">
        <f>+'Assumptions Alternative 3'!AO236+'Assumptions Alternative 3'!AO238+'Assumptions Alternative 3'!AO240</f>
        <v>0</v>
      </c>
      <c r="AM44" s="239">
        <f>+'Assumptions Alternative 3'!AP236+'Assumptions Alternative 3'!AP238+'Assumptions Alternative 3'!AP240</f>
        <v>0</v>
      </c>
      <c r="AN44" s="239">
        <f>+'Assumptions Alternative 3'!AQ236+'Assumptions Alternative 3'!AQ238+'Assumptions Alternative 3'!AQ240</f>
        <v>0</v>
      </c>
      <c r="AO44" s="239">
        <f>+'Assumptions Alternative 3'!AR236+'Assumptions Alternative 3'!AR238+'Assumptions Alternative 3'!AR240</f>
        <v>0</v>
      </c>
      <c r="AP44" s="239">
        <f>+'Assumptions Alternative 3'!AS236+'Assumptions Alternative 3'!AS238+'Assumptions Alternative 3'!AS240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+'Assumptions Alternative 3'!C11</f>
        <v>5.8000000000000003E-2</v>
      </c>
      <c r="F51" s="243">
        <f>+'Assumptions Alternative 3'!D11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+'Assumptions Alternative 3'!Q11</f>
        <v>0.05</v>
      </c>
      <c r="D52" s="214" t="s">
        <v>6</v>
      </c>
      <c r="E52" s="242">
        <f>+'Assumptions Alternative 3'!C12</f>
        <v>0</v>
      </c>
      <c r="F52" s="243">
        <f>+'Assumptions Alternative 3'!D12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3'!C13</f>
        <v>9.2100000000000001E-2</v>
      </c>
      <c r="F53" s="243">
        <f>+'Assumptions Alternative 3'!D13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+'Assumptions Alternative 3'!Q12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+'Assumptions Alternative 3'!Q13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HLOOKUP('Assumptions Alternative 3'!$D$30,'Assumptions Alternative 3'!$E$17:$I$21,2)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3 Name</v>
      </c>
    </row>
    <row r="62" spans="1:42" ht="11.85" customHeight="1" x14ac:dyDescent="0.2">
      <c r="A62" s="248" t="str">
        <f>$A$2</f>
        <v>Alternative 3 Description</v>
      </c>
      <c r="K62" s="217" t="s">
        <v>134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3 Name</v>
      </c>
    </row>
    <row r="103" spans="1:44" ht="11.85" customHeight="1" x14ac:dyDescent="0.2">
      <c r="A103" s="248" t="str">
        <f>$A$2</f>
        <v>Alternative 3 Description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3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3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'Assumptions Alternative 3'!D30&amp;"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R245"/>
  <sheetViews>
    <sheetView showGridLines="0" zoomScale="85" workbookViewId="0">
      <selection activeCell="E53" sqref="E53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+'Assumptions Alternative 3'!B2</f>
        <v>Alternative 3 Name</v>
      </c>
    </row>
    <row r="2" spans="1:42" ht="11.25" customHeight="1" x14ac:dyDescent="0.2">
      <c r="A2" s="216" t="str">
        <f>+'Assumptions Alternative 3'!B3</f>
        <v>Alternative 3 Description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+DIST4!B5</f>
        <v>2012</v>
      </c>
    </row>
    <row r="6" spans="1:42" x14ac:dyDescent="0.2">
      <c r="A6" s="214" t="s">
        <v>18</v>
      </c>
      <c r="B6" s="221">
        <f>'Assumptions Alternative 3'!D26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B13-'Assumptions Alternative 3'!$D$31+1</f>
        <v>0</v>
      </c>
      <c r="C14" s="83">
        <f>C13-'Assumptions Alternative 3'!$D$31+1</f>
        <v>1</v>
      </c>
      <c r="D14" s="83">
        <f>D13-'Assumptions Alternative 3'!$D$31+1</f>
        <v>2</v>
      </c>
      <c r="E14" s="83">
        <f>E13-'Assumptions Alternative 3'!$D$31+1</f>
        <v>3</v>
      </c>
      <c r="F14" s="83">
        <f>F13-'Assumptions Alternative 3'!$D$31+1</f>
        <v>4</v>
      </c>
      <c r="G14" s="83">
        <f>G13-'Assumptions Alternative 3'!$D$31+1</f>
        <v>5</v>
      </c>
      <c r="H14" s="83">
        <f>H13-'Assumptions Alternative 3'!$D$31+1</f>
        <v>6</v>
      </c>
      <c r="I14" s="83">
        <f>I13-'Assumptions Alternative 3'!$D$31+1</f>
        <v>7</v>
      </c>
      <c r="J14" s="83">
        <f>J13-'Assumptions Alternative 3'!$D$31+1</f>
        <v>8</v>
      </c>
      <c r="K14" s="83">
        <f>K13-'Assumptions Alternative 3'!$D$31+1</f>
        <v>9</v>
      </c>
      <c r="L14" s="83">
        <f>L13-'Assumptions Alternative 3'!$D$31+1</f>
        <v>10</v>
      </c>
      <c r="M14" s="83">
        <f>M13-'Assumptions Alternative 3'!$D$31+1</f>
        <v>11</v>
      </c>
      <c r="N14" s="83">
        <f>N13-'Assumptions Alternative 3'!$D$31+1</f>
        <v>12</v>
      </c>
      <c r="O14" s="83">
        <f>O13-'Assumptions Alternative 3'!$D$31+1</f>
        <v>13</v>
      </c>
      <c r="P14" s="83">
        <f>P13-'Assumptions Alternative 3'!$D$31+1</f>
        <v>14</v>
      </c>
      <c r="Q14" s="83">
        <f>Q13-'Assumptions Alternative 3'!$D$31+1</f>
        <v>15</v>
      </c>
      <c r="R14" s="83">
        <f>R13-'Assumptions Alternative 3'!$D$31+1</f>
        <v>16</v>
      </c>
      <c r="S14" s="83">
        <f>S13-'Assumptions Alternative 3'!$D$31+1</f>
        <v>17</v>
      </c>
      <c r="T14" s="83">
        <f>T13-'Assumptions Alternative 3'!$D$31+1</f>
        <v>18</v>
      </c>
      <c r="U14" s="83">
        <f>U13-'Assumptions Alternative 3'!$D$31+1</f>
        <v>19</v>
      </c>
      <c r="V14" s="83">
        <f>V13-'Assumptions Alternative 3'!$D$31+1</f>
        <v>20</v>
      </c>
      <c r="W14" s="83">
        <f>W13-'Assumptions Alternative 3'!$D$31+1</f>
        <v>21</v>
      </c>
      <c r="X14" s="83">
        <f>X13-'Assumptions Alternative 3'!$D$31+1</f>
        <v>22</v>
      </c>
      <c r="Y14" s="83">
        <f>Y13-'Assumptions Alternative 3'!$D$31+1</f>
        <v>23</v>
      </c>
      <c r="Z14" s="83">
        <f>Z13-'Assumptions Alternative 3'!$D$31+1</f>
        <v>24</v>
      </c>
      <c r="AA14" s="83">
        <f>AA13-'Assumptions Alternative 3'!$D$31+1</f>
        <v>25</v>
      </c>
      <c r="AB14" s="83">
        <f>AB13-'Assumptions Alternative 3'!$D$31+1</f>
        <v>26</v>
      </c>
      <c r="AC14" s="83">
        <f>AC13-'Assumptions Alternative 3'!$D$31+1</f>
        <v>27</v>
      </c>
      <c r="AD14" s="83">
        <f>AD13-'Assumptions Alternative 3'!$D$31+1</f>
        <v>28</v>
      </c>
      <c r="AE14" s="83">
        <f>AE13-'Assumptions Alternative 3'!$D$31+1</f>
        <v>29</v>
      </c>
      <c r="AF14" s="83">
        <f>AF13-'Assumptions Alternative 3'!$D$31+1</f>
        <v>30</v>
      </c>
      <c r="AG14" s="83">
        <f>AG13-'Assumptions Alternative 3'!$D$31+1</f>
        <v>31</v>
      </c>
      <c r="AH14" s="83">
        <f>AH13-'Assumptions Alternative 3'!$D$31+1</f>
        <v>32</v>
      </c>
      <c r="AI14" s="83">
        <f>AI13-'Assumptions Alternative 3'!$D$31+1</f>
        <v>33</v>
      </c>
      <c r="AJ14" s="83">
        <f>AJ13-'Assumptions Alternative 3'!$D$31+1</f>
        <v>34</v>
      </c>
      <c r="AK14" s="83">
        <f>AK13-'Assumptions Alternative 3'!$D$31+1</f>
        <v>35</v>
      </c>
      <c r="AL14" s="83">
        <f>AL13-'Assumptions Alternative 3'!$D$31+1</f>
        <v>36</v>
      </c>
      <c r="AM14" s="83">
        <f>AM13-'Assumptions Alternative 3'!$D$31+1</f>
        <v>37</v>
      </c>
      <c r="AN14" s="83">
        <f>AN13-'Assumptions Alternative 3'!$D$31+1</f>
        <v>38</v>
      </c>
      <c r="AO14" s="83">
        <f>AO13-'Assumptions Alternative 3'!$D$31+1</f>
        <v>39</v>
      </c>
      <c r="AP14" s="83">
        <f>AP13-'Assumptions Alternative 3'!$D$31+1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'Assumptions Alternative 3'!E64/2</f>
        <v>0</v>
      </c>
      <c r="C29" s="239">
        <f>('Assumptions Alternative 3'!E64/2)+('Assumptions Alternative 3'!F64/2)</f>
        <v>0</v>
      </c>
      <c r="D29" s="239">
        <f>('Assumptions Alternative 3'!F64/2)+('Assumptions Alternative 3'!G64/2)</f>
        <v>0</v>
      </c>
      <c r="E29" s="239">
        <f>('Assumptions Alternative 3'!G64/2)+('Assumptions Alternative 3'!H64/2)</f>
        <v>0</v>
      </c>
      <c r="F29" s="239">
        <f>('Assumptions Alternative 3'!H64/2)+('Assumptions Alternative 3'!I64/2)</f>
        <v>0</v>
      </c>
      <c r="G29" s="239">
        <f>('Assumptions Alternative 3'!I64/2)+('Assumptions Alternative 3'!J64/2)</f>
        <v>0</v>
      </c>
      <c r="H29" s="239">
        <f>('Assumptions Alternative 3'!J64/2)+('Assumptions Alternative 3'!K64/2)</f>
        <v>0</v>
      </c>
      <c r="I29" s="239">
        <f>('Assumptions Alternative 3'!K64/2)+('Assumptions Alternative 3'!L64/2)</f>
        <v>0</v>
      </c>
      <c r="J29" s="239">
        <f>('Assumptions Alternative 3'!L64/2)+('Assumptions Alternative 3'!M64/2)</f>
        <v>0</v>
      </c>
      <c r="K29" s="239">
        <f>('Assumptions Alternative 3'!M64/2)+('Assumptions Alternative 3'!N64/2)</f>
        <v>0</v>
      </c>
      <c r="L29" s="239">
        <f>('Assumptions Alternative 3'!N64/2)+('Assumptions Alternative 3'!O64/2)</f>
        <v>0</v>
      </c>
      <c r="M29" s="239">
        <f>('Assumptions Alternative 3'!O64/2)+('Assumptions Alternative 3'!P64/2)</f>
        <v>0</v>
      </c>
      <c r="N29" s="239">
        <f>('Assumptions Alternative 3'!P64/2)+('Assumptions Alternative 3'!Q64/2)</f>
        <v>0</v>
      </c>
      <c r="O29" s="239">
        <f>('Assumptions Alternative 3'!Q64/2)+('Assumptions Alternative 3'!R64/2)</f>
        <v>0</v>
      </c>
      <c r="P29" s="239">
        <f>('Assumptions Alternative 3'!R64/2)+('Assumptions Alternative 3'!S64/2)</f>
        <v>0</v>
      </c>
      <c r="Q29" s="239">
        <f>('Assumptions Alternative 3'!S64/2)+('Assumptions Alternative 3'!T64/2)</f>
        <v>0</v>
      </c>
      <c r="R29" s="239">
        <f>('Assumptions Alternative 3'!T64/2)+('Assumptions Alternative 3'!U64/2)</f>
        <v>0</v>
      </c>
      <c r="S29" s="239">
        <f>('Assumptions Alternative 3'!U64/2)+('Assumptions Alternative 3'!V64/2)</f>
        <v>0</v>
      </c>
      <c r="T29" s="239">
        <f>('Assumptions Alternative 3'!V64/2)+('Assumptions Alternative 3'!W64/2)</f>
        <v>0</v>
      </c>
      <c r="U29" s="239">
        <f>('Assumptions Alternative 3'!W64/2)+('Assumptions Alternative 3'!X64/2)</f>
        <v>0</v>
      </c>
      <c r="V29" s="239">
        <f>('Assumptions Alternative 3'!X64/2)+('Assumptions Alternative 3'!Y64/2)</f>
        <v>0</v>
      </c>
      <c r="W29" s="239">
        <f>('Assumptions Alternative 3'!Y64/2)+('Assumptions Alternative 3'!Z64/2)</f>
        <v>0</v>
      </c>
      <c r="X29" s="239">
        <f>('Assumptions Alternative 3'!Z64/2)+('Assumptions Alternative 3'!AA64/2)</f>
        <v>0</v>
      </c>
      <c r="Y29" s="239">
        <f>('Assumptions Alternative 3'!AA64/2)+('Assumptions Alternative 3'!AB64/2)</f>
        <v>0</v>
      </c>
      <c r="Z29" s="239">
        <f>('Assumptions Alternative 3'!AB64/2)+('Assumptions Alternative 3'!AC64/2)</f>
        <v>0</v>
      </c>
      <c r="AA29" s="239">
        <f>('Assumptions Alternative 3'!AC64/2)+('Assumptions Alternative 3'!AD64/2)</f>
        <v>0</v>
      </c>
      <c r="AB29" s="239">
        <f>('Assumptions Alternative 3'!AD64/2)+('Assumptions Alternative 3'!AE64/2)</f>
        <v>0</v>
      </c>
      <c r="AC29" s="239">
        <f>('Assumptions Alternative 3'!AE64/2)+('Assumptions Alternative 3'!AF64/2)</f>
        <v>0</v>
      </c>
      <c r="AD29" s="239">
        <f>('Assumptions Alternative 3'!AF64/2)+('Assumptions Alternative 3'!AG64/2)</f>
        <v>0</v>
      </c>
      <c r="AE29" s="239">
        <f>('Assumptions Alternative 3'!AG64/2)+('Assumptions Alternative 3'!AH64/2)</f>
        <v>0</v>
      </c>
      <c r="AF29" s="239">
        <f>('Assumptions Alternative 3'!AH64/2)+('Assumptions Alternative 3'!AI64/2)</f>
        <v>0</v>
      </c>
      <c r="AG29" s="239">
        <f>('Assumptions Alternative 3'!AI64/2)+('Assumptions Alternative 3'!AJ64/2)</f>
        <v>0</v>
      </c>
      <c r="AH29" s="239">
        <f>('Assumptions Alternative 3'!AJ64/2)+('Assumptions Alternative 3'!AK64/2)</f>
        <v>0</v>
      </c>
      <c r="AI29" s="239">
        <f>('Assumptions Alternative 3'!AK64/2)+('Assumptions Alternative 3'!AL64/2)</f>
        <v>0</v>
      </c>
      <c r="AJ29" s="239">
        <f>('Assumptions Alternative 3'!AL64/2)+('Assumptions Alternative 3'!AM64/2)</f>
        <v>0</v>
      </c>
      <c r="AK29" s="239">
        <f>('Assumptions Alternative 3'!AM64/2)+('Assumptions Alternative 3'!AN64/2)</f>
        <v>0</v>
      </c>
      <c r="AL29" s="239">
        <f>('Assumptions Alternative 3'!AN64/2)+('Assumptions Alternative 3'!AO64/2)</f>
        <v>0</v>
      </c>
      <c r="AM29" s="239">
        <f>('Assumptions Alternative 3'!AO64/2)+('Assumptions Alternative 3'!AP64/2)</f>
        <v>0</v>
      </c>
      <c r="AN29" s="239">
        <f>('Assumptions Alternative 3'!AP64/2)+('Assumptions Alternative 3'!AQ64/2)</f>
        <v>0</v>
      </c>
      <c r="AO29" s="239">
        <f>('Assumptions Alternative 3'!AQ64/2)+('Assumptions Alternative 3'!AR64/2)</f>
        <v>0</v>
      </c>
      <c r="AP29" s="239">
        <f>('Assumptions Alternative 3'!AR64/2)+('Assumptions Alternative 3'!AS64/2)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'Assumptions Alternative 3'!E79/2</f>
        <v>0</v>
      </c>
      <c r="C33" s="239">
        <f>('Assumptions Alternative 3'!E79/2)+('Assumptions Alternative 3'!F79/2)</f>
        <v>0</v>
      </c>
      <c r="D33" s="239">
        <f>('Assumptions Alternative 3'!F79/2)+('Assumptions Alternative 3'!G79/2)</f>
        <v>0</v>
      </c>
      <c r="E33" s="239">
        <f>('Assumptions Alternative 3'!G79/2)+('Assumptions Alternative 3'!H79/2)</f>
        <v>0</v>
      </c>
      <c r="F33" s="239">
        <f>('Assumptions Alternative 3'!H79/2)+('Assumptions Alternative 3'!I79/2)</f>
        <v>0</v>
      </c>
      <c r="G33" s="239">
        <f>('Assumptions Alternative 3'!I79/2)+('Assumptions Alternative 3'!J79/2)</f>
        <v>0</v>
      </c>
      <c r="H33" s="239">
        <f>('Assumptions Alternative 3'!J79/2)+('Assumptions Alternative 3'!K79/2)</f>
        <v>0</v>
      </c>
      <c r="I33" s="239">
        <f>('Assumptions Alternative 3'!K79/2)+('Assumptions Alternative 3'!L79/2)</f>
        <v>0</v>
      </c>
      <c r="J33" s="239">
        <f>('Assumptions Alternative 3'!L79/2)+('Assumptions Alternative 3'!M79/2)</f>
        <v>0</v>
      </c>
      <c r="K33" s="239">
        <f>('Assumptions Alternative 3'!M79/2)+('Assumptions Alternative 3'!N79/2)</f>
        <v>0</v>
      </c>
      <c r="L33" s="239">
        <f>('Assumptions Alternative 3'!N79/2)+('Assumptions Alternative 3'!O79/2)</f>
        <v>0</v>
      </c>
      <c r="M33" s="239">
        <f>('Assumptions Alternative 3'!O79/2)+('Assumptions Alternative 3'!P79/2)</f>
        <v>0</v>
      </c>
      <c r="N33" s="239">
        <f>('Assumptions Alternative 3'!P79/2)+('Assumptions Alternative 3'!Q79/2)</f>
        <v>0</v>
      </c>
      <c r="O33" s="239">
        <f>('Assumptions Alternative 3'!Q79/2)+('Assumptions Alternative 3'!R79/2)</f>
        <v>0</v>
      </c>
      <c r="P33" s="239">
        <f>('Assumptions Alternative 3'!R79/2)+('Assumptions Alternative 3'!S79/2)</f>
        <v>0</v>
      </c>
      <c r="Q33" s="239">
        <f>('Assumptions Alternative 3'!S79/2)+('Assumptions Alternative 3'!T79/2)</f>
        <v>0</v>
      </c>
      <c r="R33" s="239">
        <f>('Assumptions Alternative 3'!T79/2)+('Assumptions Alternative 3'!U79/2)</f>
        <v>0</v>
      </c>
      <c r="S33" s="239">
        <f>('Assumptions Alternative 3'!U79/2)+('Assumptions Alternative 3'!V79/2)</f>
        <v>0</v>
      </c>
      <c r="T33" s="239">
        <f>('Assumptions Alternative 3'!V79/2)+('Assumptions Alternative 3'!W79/2)</f>
        <v>0</v>
      </c>
      <c r="U33" s="239">
        <f>('Assumptions Alternative 3'!W79/2)+('Assumptions Alternative 3'!X79/2)</f>
        <v>0</v>
      </c>
      <c r="V33" s="239">
        <f>('Assumptions Alternative 3'!X79/2)+('Assumptions Alternative 3'!Y79/2)</f>
        <v>0</v>
      </c>
      <c r="W33" s="239">
        <f>('Assumptions Alternative 3'!Y79/2)+('Assumptions Alternative 3'!Z79/2)</f>
        <v>0</v>
      </c>
      <c r="X33" s="239">
        <f>('Assumptions Alternative 3'!Z79/2)+('Assumptions Alternative 3'!AA79/2)</f>
        <v>0</v>
      </c>
      <c r="Y33" s="239">
        <f>('Assumptions Alternative 3'!AA79/2)+('Assumptions Alternative 3'!AB79/2)</f>
        <v>0</v>
      </c>
      <c r="Z33" s="239">
        <f>('Assumptions Alternative 3'!AB79/2)+('Assumptions Alternative 3'!AC79/2)</f>
        <v>0</v>
      </c>
      <c r="AA33" s="239">
        <f>('Assumptions Alternative 3'!AC79/2)+('Assumptions Alternative 3'!AD79/2)</f>
        <v>0</v>
      </c>
      <c r="AB33" s="239">
        <f>('Assumptions Alternative 3'!AD79/2)+('Assumptions Alternative 3'!AE79/2)</f>
        <v>0</v>
      </c>
      <c r="AC33" s="239">
        <f>('Assumptions Alternative 3'!AE79/2)+('Assumptions Alternative 3'!AF79/2)</f>
        <v>0</v>
      </c>
      <c r="AD33" s="239">
        <f>('Assumptions Alternative 3'!AF79/2)+('Assumptions Alternative 3'!AG79/2)</f>
        <v>0</v>
      </c>
      <c r="AE33" s="239">
        <f>('Assumptions Alternative 3'!AG79/2)+('Assumptions Alternative 3'!AH79/2)</f>
        <v>0</v>
      </c>
      <c r="AF33" s="239">
        <f>('Assumptions Alternative 3'!AH79/2)+('Assumptions Alternative 3'!AI79/2)</f>
        <v>0</v>
      </c>
      <c r="AG33" s="239">
        <f>('Assumptions Alternative 3'!AI79/2)+('Assumptions Alternative 3'!AJ79/2)</f>
        <v>0</v>
      </c>
      <c r="AH33" s="239">
        <f>('Assumptions Alternative 3'!AJ79/2)+('Assumptions Alternative 3'!AK79/2)</f>
        <v>0</v>
      </c>
      <c r="AI33" s="239">
        <f>('Assumptions Alternative 3'!AK79/2)+('Assumptions Alternative 3'!AL79/2)</f>
        <v>0</v>
      </c>
      <c r="AJ33" s="239">
        <f>('Assumptions Alternative 3'!AL79/2)+('Assumptions Alternative 3'!AM79/2)</f>
        <v>0</v>
      </c>
      <c r="AK33" s="239">
        <f>('Assumptions Alternative 3'!AM79/2)+('Assumptions Alternative 3'!AN79/2)</f>
        <v>0</v>
      </c>
      <c r="AL33" s="239">
        <f>('Assumptions Alternative 3'!AN79/2)+('Assumptions Alternative 3'!AO79/2)</f>
        <v>0</v>
      </c>
      <c r="AM33" s="239">
        <f>('Assumptions Alternative 3'!AO79/2)+('Assumptions Alternative 3'!AP79/2)</f>
        <v>0</v>
      </c>
      <c r="AN33" s="239">
        <f>('Assumptions Alternative 3'!AP79/2)+('Assumptions Alternative 3'!AQ79/2)</f>
        <v>0</v>
      </c>
      <c r="AO33" s="239">
        <f>('Assumptions Alternative 3'!AQ79/2)+('Assumptions Alternative 3'!AR79/2)</f>
        <v>0</v>
      </c>
      <c r="AP33" s="239">
        <f>('Assumptions Alternative 3'!AR79/2)+('Assumptions Alternative 3'!AS79/2)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IF('Assumptions Alternative 3'!$F$99="Yes",('Assumptions Alternative 3'!E104+'Assumptions Alternative 3'!E107),('Assumptions Alternative 3'!E122+'Assumptions Alternative 3'!E125))</f>
        <v>0</v>
      </c>
      <c r="C40" s="239">
        <f>IF('Assumptions Alternative 3'!$F$99="Yes",('Assumptions Alternative 3'!F104+'Assumptions Alternative 3'!F107),('Assumptions Alternative 3'!F122+'Assumptions Alternative 3'!F125))</f>
        <v>0</v>
      </c>
      <c r="D40" s="239">
        <f>IF('Assumptions Alternative 3'!$F$99="Yes",('Assumptions Alternative 3'!G104+'Assumptions Alternative 3'!G107),('Assumptions Alternative 3'!G122+'Assumptions Alternative 3'!G125))</f>
        <v>0</v>
      </c>
      <c r="E40" s="239">
        <f>IF('Assumptions Alternative 3'!$F$99="Yes",('Assumptions Alternative 3'!H104+'Assumptions Alternative 3'!H107),('Assumptions Alternative 3'!H122+'Assumptions Alternative 3'!H125))</f>
        <v>0</v>
      </c>
      <c r="F40" s="239">
        <f>IF('Assumptions Alternative 3'!$F$99="Yes",('Assumptions Alternative 3'!I104+'Assumptions Alternative 3'!I107),('Assumptions Alternative 3'!I122+'Assumptions Alternative 3'!I125))</f>
        <v>0</v>
      </c>
      <c r="G40" s="239">
        <f>IF('Assumptions Alternative 3'!$F$99="Yes",('Assumptions Alternative 3'!J104+'Assumptions Alternative 3'!J107),('Assumptions Alternative 3'!J122+'Assumptions Alternative 3'!J125))</f>
        <v>0</v>
      </c>
      <c r="H40" s="239">
        <f>IF('Assumptions Alternative 3'!$F$99="Yes",('Assumptions Alternative 3'!K104+'Assumptions Alternative 3'!K107),('Assumptions Alternative 3'!K122+'Assumptions Alternative 3'!K125))</f>
        <v>0</v>
      </c>
      <c r="I40" s="239">
        <f>IF('Assumptions Alternative 3'!$F$99="Yes",('Assumptions Alternative 3'!L104+'Assumptions Alternative 3'!L107),('Assumptions Alternative 3'!L122+'Assumptions Alternative 3'!L125))</f>
        <v>0</v>
      </c>
      <c r="J40" s="239">
        <f>IF('Assumptions Alternative 3'!$F$99="Yes",('Assumptions Alternative 3'!M104+'Assumptions Alternative 3'!M107),('Assumptions Alternative 3'!M122+'Assumptions Alternative 3'!M125))</f>
        <v>0</v>
      </c>
      <c r="K40" s="239">
        <f>IF('Assumptions Alternative 3'!$F$99="Yes",('Assumptions Alternative 3'!N104+'Assumptions Alternative 3'!N107),('Assumptions Alternative 3'!N122+'Assumptions Alternative 3'!N125))</f>
        <v>0</v>
      </c>
      <c r="L40" s="239">
        <f>IF('Assumptions Alternative 3'!$F$99="Yes",('Assumptions Alternative 3'!O104+'Assumptions Alternative 3'!O107),('Assumptions Alternative 3'!O122+'Assumptions Alternative 3'!O125))</f>
        <v>0</v>
      </c>
      <c r="M40" s="239">
        <f>IF('Assumptions Alternative 3'!$F$99="Yes",('Assumptions Alternative 3'!P104+'Assumptions Alternative 3'!P107),('Assumptions Alternative 3'!P122+'Assumptions Alternative 3'!P125))</f>
        <v>0</v>
      </c>
      <c r="N40" s="239">
        <f>IF('Assumptions Alternative 3'!$F$99="Yes",('Assumptions Alternative 3'!Q104+'Assumptions Alternative 3'!Q107),('Assumptions Alternative 3'!Q122+'Assumptions Alternative 3'!Q125))</f>
        <v>0</v>
      </c>
      <c r="O40" s="239">
        <f>IF('Assumptions Alternative 3'!$F$99="Yes",('Assumptions Alternative 3'!R104+'Assumptions Alternative 3'!R107),('Assumptions Alternative 3'!R122+'Assumptions Alternative 3'!R125))</f>
        <v>0</v>
      </c>
      <c r="P40" s="239">
        <f>IF('Assumptions Alternative 3'!$F$99="Yes",('Assumptions Alternative 3'!S104+'Assumptions Alternative 3'!S107),('Assumptions Alternative 3'!S122+'Assumptions Alternative 3'!S125))</f>
        <v>0</v>
      </c>
      <c r="Q40" s="239">
        <f>IF('Assumptions Alternative 3'!$F$99="Yes",('Assumptions Alternative 3'!T104+'Assumptions Alternative 3'!T107),('Assumptions Alternative 3'!T122+'Assumptions Alternative 3'!T125))</f>
        <v>0</v>
      </c>
      <c r="R40" s="239">
        <f>IF('Assumptions Alternative 3'!$F$99="Yes",('Assumptions Alternative 3'!U104+'Assumptions Alternative 3'!U107),('Assumptions Alternative 3'!U122+'Assumptions Alternative 3'!U125))</f>
        <v>0</v>
      </c>
      <c r="S40" s="239">
        <f>IF('Assumptions Alternative 3'!$F$99="Yes",('Assumptions Alternative 3'!V104+'Assumptions Alternative 3'!V107),('Assumptions Alternative 3'!V122+'Assumptions Alternative 3'!V125))</f>
        <v>0</v>
      </c>
      <c r="T40" s="239">
        <f>IF('Assumptions Alternative 3'!$F$99="Yes",('Assumptions Alternative 3'!W104+'Assumptions Alternative 3'!W107),('Assumptions Alternative 3'!W122+'Assumptions Alternative 3'!W125))</f>
        <v>0</v>
      </c>
      <c r="U40" s="239">
        <f>IF('Assumptions Alternative 3'!$F$99="Yes",('Assumptions Alternative 3'!X104+'Assumptions Alternative 3'!X107),('Assumptions Alternative 3'!X122+'Assumptions Alternative 3'!X125))</f>
        <v>0</v>
      </c>
      <c r="V40" s="239">
        <f>IF('Assumptions Alternative 3'!$F$99="Yes",('Assumptions Alternative 3'!Y104+'Assumptions Alternative 3'!Y107),('Assumptions Alternative 3'!Y122+'Assumptions Alternative 3'!Y125))</f>
        <v>0</v>
      </c>
      <c r="W40" s="239">
        <f>IF('Assumptions Alternative 3'!$F$99="Yes",('Assumptions Alternative 3'!Z104+'Assumptions Alternative 3'!Z107),('Assumptions Alternative 3'!Z122+'Assumptions Alternative 3'!Z125))</f>
        <v>0</v>
      </c>
      <c r="X40" s="239">
        <f>IF('Assumptions Alternative 3'!$F$99="Yes",('Assumptions Alternative 3'!AA104+'Assumptions Alternative 3'!AA107),('Assumptions Alternative 3'!AA122+'Assumptions Alternative 3'!AA125))</f>
        <v>0</v>
      </c>
      <c r="Y40" s="239">
        <f>IF('Assumptions Alternative 3'!$F$99="Yes",('Assumptions Alternative 3'!AB104+'Assumptions Alternative 3'!AB107),('Assumptions Alternative 3'!AB122+'Assumptions Alternative 3'!AB125))</f>
        <v>0</v>
      </c>
      <c r="Z40" s="239">
        <f>IF('Assumptions Alternative 3'!$F$99="Yes",('Assumptions Alternative 3'!AC104+'Assumptions Alternative 3'!AC107),('Assumptions Alternative 3'!AC122+'Assumptions Alternative 3'!AC125))</f>
        <v>0</v>
      </c>
      <c r="AA40" s="239">
        <f>IF('Assumptions Alternative 3'!$F$99="Yes",('Assumptions Alternative 3'!AD104+'Assumptions Alternative 3'!AD107),('Assumptions Alternative 3'!AD122+'Assumptions Alternative 3'!AD125))</f>
        <v>0</v>
      </c>
      <c r="AB40" s="239">
        <f>IF('Assumptions Alternative 3'!$F$99="Yes",('Assumptions Alternative 3'!AE104+'Assumptions Alternative 3'!AE107),('Assumptions Alternative 3'!AE122+'Assumptions Alternative 3'!AE125))</f>
        <v>0</v>
      </c>
      <c r="AC40" s="239">
        <f>IF('Assumptions Alternative 3'!$F$99="Yes",('Assumptions Alternative 3'!AF104+'Assumptions Alternative 3'!AF107),('Assumptions Alternative 3'!AF122+'Assumptions Alternative 3'!AF125))</f>
        <v>0</v>
      </c>
      <c r="AD40" s="239">
        <f>IF('Assumptions Alternative 3'!$F$99="Yes",('Assumptions Alternative 3'!AG104+'Assumptions Alternative 3'!AG107),('Assumptions Alternative 3'!AG122+'Assumptions Alternative 3'!AG125))</f>
        <v>0</v>
      </c>
      <c r="AE40" s="239">
        <f>IF('Assumptions Alternative 3'!$F$99="Yes",('Assumptions Alternative 3'!AH104+'Assumptions Alternative 3'!AH107),('Assumptions Alternative 3'!AH122+'Assumptions Alternative 3'!AH125))</f>
        <v>0</v>
      </c>
      <c r="AF40" s="239">
        <f>IF('Assumptions Alternative 3'!$F$99="Yes",('Assumptions Alternative 3'!AI104+'Assumptions Alternative 3'!AI107),('Assumptions Alternative 3'!AI122+'Assumptions Alternative 3'!AI125))</f>
        <v>0</v>
      </c>
      <c r="AG40" s="239">
        <f>IF('Assumptions Alternative 3'!$F$99="Yes",('Assumptions Alternative 3'!AJ104+'Assumptions Alternative 3'!AJ107),('Assumptions Alternative 3'!AJ122+'Assumptions Alternative 3'!AJ125))</f>
        <v>0</v>
      </c>
      <c r="AH40" s="239">
        <f>IF('Assumptions Alternative 3'!$F$99="Yes",('Assumptions Alternative 3'!AK104+'Assumptions Alternative 3'!AK107),('Assumptions Alternative 3'!AK122+'Assumptions Alternative 3'!AK125))</f>
        <v>0</v>
      </c>
      <c r="AI40" s="239">
        <f>IF('Assumptions Alternative 3'!$F$99="Yes",('Assumptions Alternative 3'!AL104+'Assumptions Alternative 3'!AL107),('Assumptions Alternative 3'!AL122+'Assumptions Alternative 3'!AL125))</f>
        <v>0</v>
      </c>
      <c r="AJ40" s="239">
        <f>IF('Assumptions Alternative 3'!$F$99="Yes",('Assumptions Alternative 3'!AM104+'Assumptions Alternative 3'!AM107),('Assumptions Alternative 3'!AM122+'Assumptions Alternative 3'!AM125))</f>
        <v>0</v>
      </c>
      <c r="AK40" s="239">
        <f>IF('Assumptions Alternative 3'!$F$99="Yes",('Assumptions Alternative 3'!AN104+'Assumptions Alternative 3'!AN107),('Assumptions Alternative 3'!AN122+'Assumptions Alternative 3'!AN125))</f>
        <v>0</v>
      </c>
      <c r="AL40" s="239">
        <f>IF('Assumptions Alternative 3'!$F$99="Yes",('Assumptions Alternative 3'!AO104+'Assumptions Alternative 3'!AO107),('Assumptions Alternative 3'!AO122+'Assumptions Alternative 3'!AO125))</f>
        <v>0</v>
      </c>
      <c r="AM40" s="239">
        <f>IF('Assumptions Alternative 3'!$F$99="Yes",('Assumptions Alternative 3'!AP104+'Assumptions Alternative 3'!AP107),('Assumptions Alternative 3'!AP122+'Assumptions Alternative 3'!AP125))</f>
        <v>0</v>
      </c>
      <c r="AN40" s="239">
        <f>IF('Assumptions Alternative 3'!$F$99="Yes",('Assumptions Alternative 3'!AQ104+'Assumptions Alternative 3'!AQ107),('Assumptions Alternative 3'!AQ122+'Assumptions Alternative 3'!AQ125))</f>
        <v>0</v>
      </c>
      <c r="AO40" s="239">
        <f>IF('Assumptions Alternative 3'!$F$99="Yes",('Assumptions Alternative 3'!AR104+'Assumptions Alternative 3'!AR107),('Assumptions Alternative 3'!AR122+'Assumptions Alternative 3'!AR125))</f>
        <v>0</v>
      </c>
      <c r="AP40" s="239">
        <f>IF('Assumptions Alternative 3'!$F$99="Yes",('Assumptions Alternative 3'!AS104+'Assumptions Alternative 3'!AS107),('Assumptions Alternative 3'!AS122+'Assumptions Alternative 3'!AS125))</f>
        <v>0</v>
      </c>
    </row>
    <row r="41" spans="1:42" x14ac:dyDescent="0.2">
      <c r="A41" s="221" t="s">
        <v>76</v>
      </c>
      <c r="B41" s="240">
        <f>IF('Assumptions Alternative 3'!E36=1,('Assumptions Alternative 3'!$I$137+'Assumptions Alternative 3'!$I$140),0)</f>
        <v>0</v>
      </c>
      <c r="C41" s="239">
        <f>IF('Assumptions Alternative 3'!F36=1,('Assumptions Alternative 3'!$I$137+'Assumptions Alternative 3'!$I$140),B41*'Assumptions Alternative 3'!F$95)</f>
        <v>0</v>
      </c>
      <c r="D41" s="239">
        <f>IF('Assumptions Alternative 3'!G36=1,('Assumptions Alternative 3'!$I$137+'Assumptions Alternative 3'!$I$140),C41*'Assumptions Alternative 3'!G$95)</f>
        <v>0</v>
      </c>
      <c r="E41" s="239">
        <f>IF('Assumptions Alternative 3'!H36=1,('Assumptions Alternative 3'!$I$137+'Assumptions Alternative 3'!$I$140),D41*'Assumptions Alternative 3'!H$95)</f>
        <v>0</v>
      </c>
      <c r="F41" s="239">
        <f>IF('Assumptions Alternative 3'!I36=1,('Assumptions Alternative 3'!$I$137+'Assumptions Alternative 3'!$I$140),E41*'Assumptions Alternative 3'!I$95)</f>
        <v>0</v>
      </c>
      <c r="G41" s="239">
        <f>IF('Assumptions Alternative 3'!J36=1,('Assumptions Alternative 3'!$I$137+'Assumptions Alternative 3'!$I$140),F41*'Assumptions Alternative 3'!J$95)</f>
        <v>0</v>
      </c>
      <c r="H41" s="239">
        <f>IF('Assumptions Alternative 3'!K36=1,('Assumptions Alternative 3'!$I$137+'Assumptions Alternative 3'!$I$140),G41*'Assumptions Alternative 3'!K$95)</f>
        <v>0</v>
      </c>
      <c r="I41" s="239">
        <f>IF('Assumptions Alternative 3'!L36=1,('Assumptions Alternative 3'!$I$137+'Assumptions Alternative 3'!$I$140),H41*'Assumptions Alternative 3'!L$95)</f>
        <v>0</v>
      </c>
      <c r="J41" s="239">
        <f>IF('Assumptions Alternative 3'!M36=1,('Assumptions Alternative 3'!$I$137+'Assumptions Alternative 3'!$I$140),I41*'Assumptions Alternative 3'!M$95)</f>
        <v>0</v>
      </c>
      <c r="K41" s="239">
        <f>IF('Assumptions Alternative 3'!N36=1,('Assumptions Alternative 3'!$I$137+'Assumptions Alternative 3'!$I$140),J41*'Assumptions Alternative 3'!N$95)</f>
        <v>0</v>
      </c>
      <c r="L41" s="239">
        <f>IF('Assumptions Alternative 3'!O36=1,('Assumptions Alternative 3'!$I$137+'Assumptions Alternative 3'!$I$140),K41*'Assumptions Alternative 3'!O$95)</f>
        <v>0</v>
      </c>
      <c r="M41" s="239">
        <f>IF('Assumptions Alternative 3'!P36=1,('Assumptions Alternative 3'!$I$137+'Assumptions Alternative 3'!$I$140),L41*'Assumptions Alternative 3'!P$95)</f>
        <v>0</v>
      </c>
      <c r="N41" s="239">
        <f>IF('Assumptions Alternative 3'!Q36=1,('Assumptions Alternative 3'!$I$137+'Assumptions Alternative 3'!$I$140),M41*'Assumptions Alternative 3'!Q$95)</f>
        <v>0</v>
      </c>
      <c r="O41" s="239">
        <f>IF('Assumptions Alternative 3'!R36=1,('Assumptions Alternative 3'!$I$137+'Assumptions Alternative 3'!$I$140),N41*'Assumptions Alternative 3'!R$95)</f>
        <v>0</v>
      </c>
      <c r="P41" s="239">
        <f>IF('Assumptions Alternative 3'!S36=1,('Assumptions Alternative 3'!$I$137+'Assumptions Alternative 3'!$I$140),O41*'Assumptions Alternative 3'!S$95)</f>
        <v>0</v>
      </c>
      <c r="Q41" s="239">
        <f>IF('Assumptions Alternative 3'!T36=1,('Assumptions Alternative 3'!$I$137+'Assumptions Alternative 3'!$I$140),P41*'Assumptions Alternative 3'!T$95)</f>
        <v>0</v>
      </c>
      <c r="R41" s="239">
        <f>IF('Assumptions Alternative 3'!U36=1,('Assumptions Alternative 3'!$I$137+'Assumptions Alternative 3'!$I$140),Q41*'Assumptions Alternative 3'!U$95)</f>
        <v>0</v>
      </c>
      <c r="S41" s="239">
        <f>IF('Assumptions Alternative 3'!V36=1,('Assumptions Alternative 3'!$I$137+'Assumptions Alternative 3'!$I$140),R41*'Assumptions Alternative 3'!V$95)</f>
        <v>0</v>
      </c>
      <c r="T41" s="239">
        <f>IF('Assumptions Alternative 3'!W36=1,('Assumptions Alternative 3'!$I$137+'Assumptions Alternative 3'!$I$140),S41*'Assumptions Alternative 3'!W$95)</f>
        <v>0</v>
      </c>
      <c r="U41" s="239">
        <f>IF('Assumptions Alternative 3'!X36=1,('Assumptions Alternative 3'!$I$137+'Assumptions Alternative 3'!$I$140),T41*'Assumptions Alternative 3'!X$95)</f>
        <v>0</v>
      </c>
      <c r="V41" s="239">
        <f>IF('Assumptions Alternative 3'!Y36=1,('Assumptions Alternative 3'!$I$137+'Assumptions Alternative 3'!$I$140),U41*'Assumptions Alternative 3'!Y$95)</f>
        <v>0</v>
      </c>
      <c r="W41" s="239">
        <f>IF('Assumptions Alternative 3'!Z36=1,('Assumptions Alternative 3'!$I$137+'Assumptions Alternative 3'!$I$140),V41*'Assumptions Alternative 3'!Z$95)</f>
        <v>0</v>
      </c>
      <c r="X41" s="239">
        <f>IF('Assumptions Alternative 3'!AA36=1,('Assumptions Alternative 3'!$I$137+'Assumptions Alternative 3'!$I$140),W41*'Assumptions Alternative 3'!AA$95)</f>
        <v>0</v>
      </c>
      <c r="Y41" s="239">
        <f>IF('Assumptions Alternative 3'!AB36=1,('Assumptions Alternative 3'!$I$137+'Assumptions Alternative 3'!$I$140),X41*'Assumptions Alternative 3'!AB$95)</f>
        <v>0</v>
      </c>
      <c r="Z41" s="239">
        <f>IF('Assumptions Alternative 3'!AC36=1,('Assumptions Alternative 3'!$I$137+'Assumptions Alternative 3'!$I$140),Y41*'Assumptions Alternative 3'!AC$95)</f>
        <v>0</v>
      </c>
      <c r="AA41" s="239">
        <f>IF('Assumptions Alternative 3'!AD36=1,('Assumptions Alternative 3'!$I$137+'Assumptions Alternative 3'!$I$140),Z41*'Assumptions Alternative 3'!AD$95)</f>
        <v>0</v>
      </c>
      <c r="AB41" s="239">
        <f>IF('Assumptions Alternative 3'!AE36=1,('Assumptions Alternative 3'!$I$137+'Assumptions Alternative 3'!$I$140),AA41*'Assumptions Alternative 3'!AE$95)</f>
        <v>0</v>
      </c>
      <c r="AC41" s="239">
        <f>IF('Assumptions Alternative 3'!AF36=1,('Assumptions Alternative 3'!$I$137+'Assumptions Alternative 3'!$I$140),AB41*'Assumptions Alternative 3'!AF$95)</f>
        <v>0</v>
      </c>
      <c r="AD41" s="239">
        <f>IF('Assumptions Alternative 3'!AG36=1,('Assumptions Alternative 3'!$I$137+'Assumptions Alternative 3'!$I$140),AC41*'Assumptions Alternative 3'!AG$95)</f>
        <v>0</v>
      </c>
      <c r="AE41" s="239">
        <f>IF('Assumptions Alternative 3'!AH36=1,('Assumptions Alternative 3'!$I$137+'Assumptions Alternative 3'!$I$140),AD41*'Assumptions Alternative 3'!AH$95)</f>
        <v>0</v>
      </c>
      <c r="AF41" s="239">
        <f>IF('Assumptions Alternative 3'!AI36=1,('Assumptions Alternative 3'!$I$137+'Assumptions Alternative 3'!$I$140),AE41*'Assumptions Alternative 3'!AI$95)</f>
        <v>0</v>
      </c>
      <c r="AG41" s="239">
        <f>IF('Assumptions Alternative 3'!AJ36=1,('Assumptions Alternative 3'!$I$137+'Assumptions Alternative 3'!$I$140),AF41*'Assumptions Alternative 3'!AJ$95)</f>
        <v>0</v>
      </c>
      <c r="AH41" s="239">
        <f>IF('Assumptions Alternative 3'!AK36=1,('Assumptions Alternative 3'!$I$137+'Assumptions Alternative 3'!$I$140),AG41*'Assumptions Alternative 3'!AK$95)</f>
        <v>0</v>
      </c>
      <c r="AI41" s="239">
        <f>IF('Assumptions Alternative 3'!AL36=1,('Assumptions Alternative 3'!$I$137+'Assumptions Alternative 3'!$I$140),AH41*'Assumptions Alternative 3'!AL$95)</f>
        <v>0</v>
      </c>
      <c r="AJ41" s="239">
        <f>IF('Assumptions Alternative 3'!AM36=1,('Assumptions Alternative 3'!$I$137+'Assumptions Alternative 3'!$I$140),AI41*'Assumptions Alternative 3'!AM$95)</f>
        <v>0</v>
      </c>
      <c r="AK41" s="239">
        <f>IF('Assumptions Alternative 3'!AN36=1,('Assumptions Alternative 3'!$I$137+'Assumptions Alternative 3'!$I$140),AJ41*'Assumptions Alternative 3'!AN$95)</f>
        <v>0</v>
      </c>
      <c r="AL41" s="239">
        <f>IF('Assumptions Alternative 3'!AO36=1,('Assumptions Alternative 3'!$I$137+'Assumptions Alternative 3'!$I$140),AK41*'Assumptions Alternative 3'!AO$95)</f>
        <v>0</v>
      </c>
      <c r="AM41" s="239">
        <f>IF('Assumptions Alternative 3'!AP36=1,('Assumptions Alternative 3'!$I$137+'Assumptions Alternative 3'!$I$140),AL41*'Assumptions Alternative 3'!AP$95)</f>
        <v>0</v>
      </c>
      <c r="AN41" s="239">
        <f>IF('Assumptions Alternative 3'!AQ36=1,('Assumptions Alternative 3'!$I$137+'Assumptions Alternative 3'!$I$140),AM41*'Assumptions Alternative 3'!AQ$95)</f>
        <v>0</v>
      </c>
      <c r="AO41" s="239">
        <f>IF('Assumptions Alternative 3'!AR36=1,('Assumptions Alternative 3'!$I$137+'Assumptions Alternative 3'!$I$140),AN41*'Assumptions Alternative 3'!AR$95)</f>
        <v>0</v>
      </c>
      <c r="AP41" s="239">
        <f>IF('Assumptions Alternative 3'!AS36=1,('Assumptions Alternative 3'!$I$137+'Assumptions Alternative 3'!$I$140),AO41*'Assumptions Alternative 3'!AS$95)</f>
        <v>0</v>
      </c>
    </row>
    <row r="42" spans="1:42" x14ac:dyDescent="0.2">
      <c r="A42" s="221" t="s">
        <v>82</v>
      </c>
      <c r="B42" s="239">
        <f>'Assumptions Alternative 3'!E207</f>
        <v>0</v>
      </c>
      <c r="C42" s="239">
        <f>'Assumptions Alternative 3'!F207</f>
        <v>0</v>
      </c>
      <c r="D42" s="239">
        <f>'Assumptions Alternative 3'!G207</f>
        <v>0</v>
      </c>
      <c r="E42" s="239">
        <f>'Assumptions Alternative 3'!H207</f>
        <v>0</v>
      </c>
      <c r="F42" s="239">
        <f>'Assumptions Alternative 3'!I207</f>
        <v>0</v>
      </c>
      <c r="G42" s="239">
        <f>'Assumptions Alternative 3'!J207</f>
        <v>0</v>
      </c>
      <c r="H42" s="239">
        <f>'Assumptions Alternative 3'!K207</f>
        <v>0</v>
      </c>
      <c r="I42" s="239">
        <f>'Assumptions Alternative 3'!L207</f>
        <v>0</v>
      </c>
      <c r="J42" s="239">
        <f>'Assumptions Alternative 3'!M207</f>
        <v>0</v>
      </c>
      <c r="K42" s="239">
        <f>'Assumptions Alternative 3'!N207</f>
        <v>0</v>
      </c>
      <c r="L42" s="239">
        <f>'Assumptions Alternative 3'!O207</f>
        <v>0</v>
      </c>
      <c r="M42" s="239">
        <f>'Assumptions Alternative 3'!P207</f>
        <v>0</v>
      </c>
      <c r="N42" s="239">
        <f>'Assumptions Alternative 3'!Q207</f>
        <v>0</v>
      </c>
      <c r="O42" s="239">
        <f>'Assumptions Alternative 3'!R207</f>
        <v>0</v>
      </c>
      <c r="P42" s="239">
        <f>'Assumptions Alternative 3'!S207</f>
        <v>0</v>
      </c>
      <c r="Q42" s="239">
        <f>'Assumptions Alternative 3'!T207</f>
        <v>0</v>
      </c>
      <c r="R42" s="239">
        <f>'Assumptions Alternative 3'!U207</f>
        <v>0</v>
      </c>
      <c r="S42" s="239">
        <f>'Assumptions Alternative 3'!V207</f>
        <v>0</v>
      </c>
      <c r="T42" s="239">
        <f>'Assumptions Alternative 3'!W207</f>
        <v>0</v>
      </c>
      <c r="U42" s="239">
        <f>'Assumptions Alternative 3'!X207</f>
        <v>0</v>
      </c>
      <c r="V42" s="239">
        <f>'Assumptions Alternative 3'!Y207</f>
        <v>0</v>
      </c>
      <c r="W42" s="239">
        <f>'Assumptions Alternative 3'!Z207</f>
        <v>0</v>
      </c>
      <c r="X42" s="239">
        <f>'Assumptions Alternative 3'!AA207</f>
        <v>0</v>
      </c>
      <c r="Y42" s="239">
        <f>'Assumptions Alternative 3'!AB207</f>
        <v>0</v>
      </c>
      <c r="Z42" s="239">
        <f>'Assumptions Alternative 3'!AC207</f>
        <v>0</v>
      </c>
      <c r="AA42" s="239">
        <f>'Assumptions Alternative 3'!AD207</f>
        <v>0</v>
      </c>
      <c r="AB42" s="239">
        <f>'Assumptions Alternative 3'!AE207</f>
        <v>0</v>
      </c>
      <c r="AC42" s="239">
        <f>'Assumptions Alternative 3'!AF207</f>
        <v>0</v>
      </c>
      <c r="AD42" s="239">
        <f>'Assumptions Alternative 3'!AG207</f>
        <v>0</v>
      </c>
      <c r="AE42" s="239">
        <f>'Assumptions Alternative 3'!AH207</f>
        <v>0</v>
      </c>
      <c r="AF42" s="239">
        <f>'Assumptions Alternative 3'!AI207</f>
        <v>0</v>
      </c>
      <c r="AG42" s="239">
        <f>'Assumptions Alternative 3'!AJ207</f>
        <v>0</v>
      </c>
      <c r="AH42" s="239">
        <f>'Assumptions Alternative 3'!AK207</f>
        <v>0</v>
      </c>
      <c r="AI42" s="239">
        <f>'Assumptions Alternative 3'!AL207</f>
        <v>0</v>
      </c>
      <c r="AJ42" s="239">
        <f>'Assumptions Alternative 3'!AM207</f>
        <v>0</v>
      </c>
      <c r="AK42" s="239">
        <f>'Assumptions Alternative 3'!AN207</f>
        <v>0</v>
      </c>
      <c r="AL42" s="239">
        <f>'Assumptions Alternative 3'!AO207</f>
        <v>0</v>
      </c>
      <c r="AM42" s="239">
        <f>'Assumptions Alternative 3'!AP207</f>
        <v>0</v>
      </c>
      <c r="AN42" s="239">
        <f>'Assumptions Alternative 3'!AQ207</f>
        <v>0</v>
      </c>
      <c r="AO42" s="239">
        <f>'Assumptions Alternative 3'!AR207</f>
        <v>0</v>
      </c>
      <c r="AP42" s="239">
        <f>'Assumptions Alternative 3'!AS207</f>
        <v>0</v>
      </c>
    </row>
    <row r="43" spans="1:42" x14ac:dyDescent="0.2">
      <c r="A43" s="221" t="s">
        <v>62</v>
      </c>
      <c r="B43" s="239">
        <f>'Assumptions Alternative 3'!E221+'Assumptions Alternative 3'!E224</f>
        <v>0</v>
      </c>
      <c r="C43" s="239">
        <f>'Assumptions Alternative 3'!F221+'Assumptions Alternative 3'!F224</f>
        <v>0</v>
      </c>
      <c r="D43" s="239">
        <f>'Assumptions Alternative 3'!G221+'Assumptions Alternative 3'!G224</f>
        <v>0</v>
      </c>
      <c r="E43" s="239">
        <f>'Assumptions Alternative 3'!H221+'Assumptions Alternative 3'!H224</f>
        <v>0</v>
      </c>
      <c r="F43" s="239">
        <f>'Assumptions Alternative 3'!I221+'Assumptions Alternative 3'!I224</f>
        <v>0</v>
      </c>
      <c r="G43" s="239">
        <f>'Assumptions Alternative 3'!J221+'Assumptions Alternative 3'!J224</f>
        <v>0</v>
      </c>
      <c r="H43" s="239">
        <f>'Assumptions Alternative 3'!K221+'Assumptions Alternative 3'!K224</f>
        <v>0</v>
      </c>
      <c r="I43" s="239">
        <f>'Assumptions Alternative 3'!L221+'Assumptions Alternative 3'!L224</f>
        <v>0</v>
      </c>
      <c r="J43" s="239">
        <f>'Assumptions Alternative 3'!M221+'Assumptions Alternative 3'!M224</f>
        <v>0</v>
      </c>
      <c r="K43" s="239">
        <f>'Assumptions Alternative 3'!N221+'Assumptions Alternative 3'!N224</f>
        <v>0</v>
      </c>
      <c r="L43" s="239">
        <f>'Assumptions Alternative 3'!O221+'Assumptions Alternative 3'!O224</f>
        <v>0</v>
      </c>
      <c r="M43" s="239">
        <f>'Assumptions Alternative 3'!P221+'Assumptions Alternative 3'!P224</f>
        <v>0</v>
      </c>
      <c r="N43" s="239">
        <f>'Assumptions Alternative 3'!Q221+'Assumptions Alternative 3'!Q224</f>
        <v>0</v>
      </c>
      <c r="O43" s="239">
        <f>'Assumptions Alternative 3'!R221+'Assumptions Alternative 3'!R224</f>
        <v>0</v>
      </c>
      <c r="P43" s="239">
        <f>'Assumptions Alternative 3'!S221+'Assumptions Alternative 3'!S224</f>
        <v>0</v>
      </c>
      <c r="Q43" s="239">
        <f>'Assumptions Alternative 3'!T221+'Assumptions Alternative 3'!T224</f>
        <v>0</v>
      </c>
      <c r="R43" s="239">
        <f>'Assumptions Alternative 3'!U221+'Assumptions Alternative 3'!U224</f>
        <v>0</v>
      </c>
      <c r="S43" s="239">
        <f>'Assumptions Alternative 3'!V221+'Assumptions Alternative 3'!V224</f>
        <v>0</v>
      </c>
      <c r="T43" s="239">
        <f>'Assumptions Alternative 3'!W221+'Assumptions Alternative 3'!W224</f>
        <v>0</v>
      </c>
      <c r="U43" s="239">
        <f>'Assumptions Alternative 3'!X221+'Assumptions Alternative 3'!X224</f>
        <v>0</v>
      </c>
      <c r="V43" s="239">
        <f>'Assumptions Alternative 3'!Y221+'Assumptions Alternative 3'!Y224</f>
        <v>0</v>
      </c>
      <c r="W43" s="239">
        <f>'Assumptions Alternative 3'!Z221+'Assumptions Alternative 3'!Z224</f>
        <v>0</v>
      </c>
      <c r="X43" s="239">
        <f>'Assumptions Alternative 3'!AA221+'Assumptions Alternative 3'!AA224</f>
        <v>0</v>
      </c>
      <c r="Y43" s="239">
        <f>'Assumptions Alternative 3'!AB221+'Assumptions Alternative 3'!AB224</f>
        <v>0</v>
      </c>
      <c r="Z43" s="239">
        <f>'Assumptions Alternative 3'!AC221+'Assumptions Alternative 3'!AC224</f>
        <v>0</v>
      </c>
      <c r="AA43" s="239">
        <f>'Assumptions Alternative 3'!AD221+'Assumptions Alternative 3'!AD224</f>
        <v>0</v>
      </c>
      <c r="AB43" s="239">
        <f>'Assumptions Alternative 3'!AE221+'Assumptions Alternative 3'!AE224</f>
        <v>0</v>
      </c>
      <c r="AC43" s="239">
        <f>'Assumptions Alternative 3'!AF221+'Assumptions Alternative 3'!AF224</f>
        <v>0</v>
      </c>
      <c r="AD43" s="239">
        <f>'Assumptions Alternative 3'!AG221+'Assumptions Alternative 3'!AG224</f>
        <v>0</v>
      </c>
      <c r="AE43" s="239">
        <f>'Assumptions Alternative 3'!AH221+'Assumptions Alternative 3'!AH224</f>
        <v>0</v>
      </c>
      <c r="AF43" s="239">
        <f>'Assumptions Alternative 3'!AI221+'Assumptions Alternative 3'!AI224</f>
        <v>0</v>
      </c>
      <c r="AG43" s="239">
        <f>'Assumptions Alternative 3'!AJ221+'Assumptions Alternative 3'!AJ224</f>
        <v>0</v>
      </c>
      <c r="AH43" s="239">
        <f>'Assumptions Alternative 3'!AK221+'Assumptions Alternative 3'!AK224</f>
        <v>0</v>
      </c>
      <c r="AI43" s="239">
        <f>'Assumptions Alternative 3'!AL221+'Assumptions Alternative 3'!AL224</f>
        <v>0</v>
      </c>
      <c r="AJ43" s="239">
        <f>'Assumptions Alternative 3'!AM221+'Assumptions Alternative 3'!AM224</f>
        <v>0</v>
      </c>
      <c r="AK43" s="239">
        <f>'Assumptions Alternative 3'!AN221+'Assumptions Alternative 3'!AN224</f>
        <v>0</v>
      </c>
      <c r="AL43" s="239">
        <f>'Assumptions Alternative 3'!AO221+'Assumptions Alternative 3'!AO224</f>
        <v>0</v>
      </c>
      <c r="AM43" s="239">
        <f>'Assumptions Alternative 3'!AP221+'Assumptions Alternative 3'!AP224</f>
        <v>0</v>
      </c>
      <c r="AN43" s="239">
        <f>'Assumptions Alternative 3'!AQ221+'Assumptions Alternative 3'!AQ224</f>
        <v>0</v>
      </c>
      <c r="AO43" s="239">
        <f>'Assumptions Alternative 3'!AR221+'Assumptions Alternative 3'!AR224</f>
        <v>0</v>
      </c>
      <c r="AP43" s="239">
        <f>'Assumptions Alternative 3'!AS221+'Assumptions Alternative 3'!AS224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+'Assumptions Alternative 3'!E237+'Assumptions Alternative 3'!E239</f>
        <v>0</v>
      </c>
      <c r="C45" s="239">
        <f>+'Assumptions Alternative 3'!F237+'Assumptions Alternative 3'!F239</f>
        <v>0</v>
      </c>
      <c r="D45" s="239">
        <f>+'Assumptions Alternative 3'!G237+'Assumptions Alternative 3'!G239</f>
        <v>0</v>
      </c>
      <c r="E45" s="239">
        <f>+'Assumptions Alternative 3'!H237+'Assumptions Alternative 3'!H239</f>
        <v>0</v>
      </c>
      <c r="F45" s="239">
        <f>+'Assumptions Alternative 3'!I237+'Assumptions Alternative 3'!I239</f>
        <v>0</v>
      </c>
      <c r="G45" s="239">
        <f>+'Assumptions Alternative 3'!J237+'Assumptions Alternative 3'!J239</f>
        <v>0</v>
      </c>
      <c r="H45" s="239">
        <f>+'Assumptions Alternative 3'!K237+'Assumptions Alternative 3'!K239</f>
        <v>0</v>
      </c>
      <c r="I45" s="239">
        <f>+'Assumptions Alternative 3'!L237+'Assumptions Alternative 3'!L239</f>
        <v>0</v>
      </c>
      <c r="J45" s="239">
        <f>+'Assumptions Alternative 3'!M237+'Assumptions Alternative 3'!M239</f>
        <v>0</v>
      </c>
      <c r="K45" s="239">
        <f>+'Assumptions Alternative 3'!N237+'Assumptions Alternative 3'!N239</f>
        <v>0</v>
      </c>
      <c r="L45" s="239">
        <f>+'Assumptions Alternative 3'!O237+'Assumptions Alternative 3'!O239</f>
        <v>0</v>
      </c>
      <c r="M45" s="239">
        <f>+'Assumptions Alternative 3'!P237+'Assumptions Alternative 3'!P239</f>
        <v>0</v>
      </c>
      <c r="N45" s="239">
        <f>+'Assumptions Alternative 3'!Q237+'Assumptions Alternative 3'!Q239</f>
        <v>0</v>
      </c>
      <c r="O45" s="239">
        <f>+'Assumptions Alternative 3'!R237+'Assumptions Alternative 3'!R239</f>
        <v>0</v>
      </c>
      <c r="P45" s="239">
        <f>+'Assumptions Alternative 3'!S237+'Assumptions Alternative 3'!S239</f>
        <v>0</v>
      </c>
      <c r="Q45" s="239">
        <f>+'Assumptions Alternative 3'!T237+'Assumptions Alternative 3'!T239</f>
        <v>0</v>
      </c>
      <c r="R45" s="239">
        <f>+'Assumptions Alternative 3'!U237+'Assumptions Alternative 3'!U239</f>
        <v>0</v>
      </c>
      <c r="S45" s="239">
        <f>+'Assumptions Alternative 3'!V237+'Assumptions Alternative 3'!V239</f>
        <v>0</v>
      </c>
      <c r="T45" s="239">
        <f>+'Assumptions Alternative 3'!W237+'Assumptions Alternative 3'!W239</f>
        <v>0</v>
      </c>
      <c r="U45" s="239">
        <f>+'Assumptions Alternative 3'!X237+'Assumptions Alternative 3'!X239</f>
        <v>0</v>
      </c>
      <c r="V45" s="239">
        <f>+'Assumptions Alternative 3'!Y237+'Assumptions Alternative 3'!Y239</f>
        <v>0</v>
      </c>
      <c r="W45" s="239">
        <f>+'Assumptions Alternative 3'!Z237+'Assumptions Alternative 3'!Z239</f>
        <v>0</v>
      </c>
      <c r="X45" s="239">
        <f>+'Assumptions Alternative 3'!AA237+'Assumptions Alternative 3'!AA239</f>
        <v>0</v>
      </c>
      <c r="Y45" s="239">
        <f>+'Assumptions Alternative 3'!AB237+'Assumptions Alternative 3'!AB239</f>
        <v>0</v>
      </c>
      <c r="Z45" s="239">
        <f>+'Assumptions Alternative 3'!AC237+'Assumptions Alternative 3'!AC239</f>
        <v>0</v>
      </c>
      <c r="AA45" s="239">
        <f>+'Assumptions Alternative 3'!AD237+'Assumptions Alternative 3'!AD239</f>
        <v>0</v>
      </c>
      <c r="AB45" s="239">
        <f>+'Assumptions Alternative 3'!AE237+'Assumptions Alternative 3'!AE239</f>
        <v>0</v>
      </c>
      <c r="AC45" s="239">
        <f>+'Assumptions Alternative 3'!AF237+'Assumptions Alternative 3'!AF239</f>
        <v>0</v>
      </c>
      <c r="AD45" s="239">
        <f>+'Assumptions Alternative 3'!AG237+'Assumptions Alternative 3'!AG239</f>
        <v>0</v>
      </c>
      <c r="AE45" s="239">
        <f>+'Assumptions Alternative 3'!AH237+'Assumptions Alternative 3'!AH239</f>
        <v>0</v>
      </c>
      <c r="AF45" s="239">
        <f>+'Assumptions Alternative 3'!AI237+'Assumptions Alternative 3'!AI239</f>
        <v>0</v>
      </c>
      <c r="AG45" s="239">
        <f>+'Assumptions Alternative 3'!AJ237+'Assumptions Alternative 3'!AJ239</f>
        <v>0</v>
      </c>
      <c r="AH45" s="239">
        <f>+'Assumptions Alternative 3'!AK237+'Assumptions Alternative 3'!AK239</f>
        <v>0</v>
      </c>
      <c r="AI45" s="239">
        <f>+'Assumptions Alternative 3'!AL237+'Assumptions Alternative 3'!AL239</f>
        <v>0</v>
      </c>
      <c r="AJ45" s="239">
        <f>+'Assumptions Alternative 3'!AM237+'Assumptions Alternative 3'!AM239</f>
        <v>0</v>
      </c>
      <c r="AK45" s="239">
        <f>+'Assumptions Alternative 3'!AN237+'Assumptions Alternative 3'!AN239</f>
        <v>0</v>
      </c>
      <c r="AL45" s="239">
        <f>+'Assumptions Alternative 3'!AO237+'Assumptions Alternative 3'!AO239</f>
        <v>0</v>
      </c>
      <c r="AM45" s="239">
        <f>+'Assumptions Alternative 3'!AP237+'Assumptions Alternative 3'!AP239</f>
        <v>0</v>
      </c>
      <c r="AN45" s="239">
        <f>+'Assumptions Alternative 3'!AQ237+'Assumptions Alternative 3'!AQ239</f>
        <v>0</v>
      </c>
      <c r="AO45" s="239">
        <f>+'Assumptions Alternative 3'!AR237+'Assumptions Alternative 3'!AR239</f>
        <v>0</v>
      </c>
      <c r="AP45" s="239">
        <f>+'Assumptions Alternative 3'!AS237+'Assumptions Alternative 3'!AS239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+'Assumptions Alternative 3'!Q10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+'Assumptions Alternative 3'!I11</f>
        <v>5.8000000000000003E-2</v>
      </c>
      <c r="F51" s="243">
        <f>+'Assumptions Alternative 3'!J11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+'Assumptions Alternative 3'!I12</f>
        <v>0</v>
      </c>
      <c r="F52" s="243">
        <f>+'Assumptions Alternative 3'!J12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3'!I13</f>
        <v>9.2100000000000001E-2</v>
      </c>
      <c r="F53" s="243">
        <f>+'Assumptions Alternative 3'!J13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+'Assumptions Alternative 3'!Q12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HLOOKUP('Assumptions Alternative 3'!$D$30,'Assumptions Alternative 3'!$E$17:$I$21,2)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3 Name</v>
      </c>
    </row>
    <row r="62" spans="1:42" ht="11.85" customHeight="1" x14ac:dyDescent="0.2">
      <c r="A62" s="248" t="str">
        <f>$A$2</f>
        <v>Alternative 3 Description</v>
      </c>
      <c r="K62" s="217" t="str">
        <f>$A$9&amp;"  "&amp;$B$9</f>
        <v xml:space="preserve">Prepared By:  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3 Name</v>
      </c>
    </row>
    <row r="103" spans="1:44" ht="11.85" customHeight="1" x14ac:dyDescent="0.2">
      <c r="A103" s="248" t="str">
        <f>$A$2</f>
        <v>Alternative 3 Description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3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3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'Assumptions Alternative 3'!D30&amp;" NPV"</f>
        <v>2012 NPV</v>
      </c>
      <c r="I152" s="276">
        <f>$B$201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$C$201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$D$201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$E$201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$F$201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$G$201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$H$201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$I$201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$J$201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$K$201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$L$201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$M$201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$N$201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$O$201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$P$201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$Q$201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$R$201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$S$201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$T$201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$U$201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$V$201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$W$201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$X$201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$Y$201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$Z$201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$AA$201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$AB$201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$AC$201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$AD$201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$AE$201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$AF$201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$AG$201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$AH$201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$AI$201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$AJ$201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$AK$201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$AL$201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$AM$201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$AN$201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$AO$201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$AP$201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</row>
    <row r="193" spans="1:43" s="278" customFormat="1" ht="9.75" customHeight="1" x14ac:dyDescent="0.15">
      <c r="A193" s="272"/>
      <c r="B193" s="276"/>
      <c r="C193" s="276"/>
      <c r="D193" s="276"/>
      <c r="E193" s="276"/>
      <c r="F193" s="276"/>
      <c r="G193" s="276"/>
      <c r="H193" s="276"/>
      <c r="I193" s="276"/>
      <c r="J193" s="276"/>
      <c r="K193" s="276"/>
      <c r="L193" s="276"/>
      <c r="M193" s="272"/>
    </row>
    <row r="194" spans="1:43" s="278" customFormat="1" ht="9.75" customHeight="1" x14ac:dyDescent="0.15">
      <c r="A194" s="272"/>
      <c r="B194" s="276"/>
      <c r="C194" s="276"/>
      <c r="D194" s="276"/>
      <c r="E194" s="276"/>
      <c r="F194" s="276"/>
      <c r="G194" s="276"/>
      <c r="H194" s="276"/>
      <c r="I194" s="276"/>
      <c r="J194" s="276"/>
      <c r="K194" s="276"/>
      <c r="L194" s="276"/>
      <c r="M194" s="272"/>
    </row>
    <row r="195" spans="1:43" s="278" customFormat="1" ht="9.75" customHeight="1" x14ac:dyDescent="0.15">
      <c r="A195" s="272"/>
      <c r="B195" s="276"/>
      <c r="C195" s="276"/>
      <c r="D195" s="276"/>
      <c r="E195" s="276"/>
      <c r="F195" s="276"/>
      <c r="G195" s="276"/>
      <c r="H195" s="276"/>
      <c r="I195" s="276"/>
      <c r="J195" s="276"/>
      <c r="K195" s="276"/>
      <c r="L195" s="276"/>
      <c r="M195" s="272"/>
    </row>
    <row r="196" spans="1:43" s="278" customFormat="1" ht="9.75" customHeight="1" x14ac:dyDescent="0.15">
      <c r="A196" s="272"/>
      <c r="B196" s="276"/>
      <c r="C196" s="276"/>
      <c r="D196" s="276"/>
      <c r="E196" s="276"/>
      <c r="F196" s="276"/>
      <c r="G196" s="276"/>
      <c r="H196" s="276"/>
      <c r="I196" s="276"/>
      <c r="J196" s="276"/>
      <c r="K196" s="276"/>
      <c r="L196" s="276"/>
      <c r="M196" s="272"/>
    </row>
    <row r="197" spans="1:43" s="278" customFormat="1" ht="9.75" customHeight="1" x14ac:dyDescent="0.15">
      <c r="A197" s="272"/>
      <c r="B197" s="276"/>
      <c r="C197" s="276"/>
      <c r="D197" s="276"/>
      <c r="E197" s="276"/>
      <c r="F197" s="276"/>
      <c r="G197" s="276"/>
      <c r="H197" s="276"/>
      <c r="I197" s="276"/>
      <c r="J197" s="276"/>
      <c r="K197" s="276"/>
      <c r="L197" s="276"/>
      <c r="M197" s="272"/>
    </row>
    <row r="198" spans="1:43" ht="11.85" customHeight="1" x14ac:dyDescent="0.2">
      <c r="A198" s="266"/>
      <c r="B198" s="281"/>
      <c r="C198" s="281"/>
      <c r="D198" s="281"/>
      <c r="E198" s="281"/>
      <c r="F198" s="281"/>
      <c r="G198" s="281"/>
      <c r="I198" s="281"/>
      <c r="K198" s="281"/>
      <c r="L198" s="281"/>
    </row>
    <row r="199" spans="1:43" ht="11.85" customHeight="1" x14ac:dyDescent="0.2">
      <c r="A199" s="214" t="s">
        <v>61</v>
      </c>
      <c r="B199" s="233"/>
    </row>
    <row r="200" spans="1:43" ht="11.85" customHeight="1" x14ac:dyDescent="0.2">
      <c r="B200" s="228">
        <v>0</v>
      </c>
      <c r="C200" s="228">
        <f t="shared" ref="C200:AP200" si="62">1+B200</f>
        <v>1</v>
      </c>
      <c r="D200" s="228">
        <f t="shared" si="62"/>
        <v>2</v>
      </c>
      <c r="E200" s="228">
        <f t="shared" si="62"/>
        <v>3</v>
      </c>
      <c r="F200" s="228">
        <f t="shared" si="62"/>
        <v>4</v>
      </c>
      <c r="G200" s="228">
        <f t="shared" si="62"/>
        <v>5</v>
      </c>
      <c r="H200" s="228">
        <f t="shared" si="62"/>
        <v>6</v>
      </c>
      <c r="I200" s="228">
        <f t="shared" si="62"/>
        <v>7</v>
      </c>
      <c r="J200" s="228">
        <f t="shared" si="62"/>
        <v>8</v>
      </c>
      <c r="K200" s="228">
        <f t="shared" si="62"/>
        <v>9</v>
      </c>
      <c r="L200" s="228">
        <f t="shared" si="62"/>
        <v>10</v>
      </c>
      <c r="M200" s="228">
        <f t="shared" si="62"/>
        <v>11</v>
      </c>
      <c r="N200" s="228">
        <f t="shared" si="62"/>
        <v>12</v>
      </c>
      <c r="O200" s="228">
        <f t="shared" si="62"/>
        <v>13</v>
      </c>
      <c r="P200" s="228">
        <f t="shared" si="62"/>
        <v>14</v>
      </c>
      <c r="Q200" s="228">
        <f t="shared" si="62"/>
        <v>15</v>
      </c>
      <c r="R200" s="228">
        <f t="shared" si="62"/>
        <v>16</v>
      </c>
      <c r="S200" s="228">
        <f t="shared" si="62"/>
        <v>17</v>
      </c>
      <c r="T200" s="228">
        <f t="shared" si="62"/>
        <v>18</v>
      </c>
      <c r="U200" s="228">
        <f t="shared" si="62"/>
        <v>19</v>
      </c>
      <c r="V200" s="228">
        <f t="shared" si="62"/>
        <v>20</v>
      </c>
      <c r="W200" s="228">
        <f t="shared" si="62"/>
        <v>21</v>
      </c>
      <c r="X200" s="228">
        <f t="shared" si="62"/>
        <v>22</v>
      </c>
      <c r="Y200" s="228">
        <f t="shared" si="62"/>
        <v>23</v>
      </c>
      <c r="Z200" s="228">
        <f t="shared" si="62"/>
        <v>24</v>
      </c>
      <c r="AA200" s="228">
        <f t="shared" si="62"/>
        <v>25</v>
      </c>
      <c r="AB200" s="228">
        <f t="shared" si="62"/>
        <v>26</v>
      </c>
      <c r="AC200" s="228">
        <f t="shared" si="62"/>
        <v>27</v>
      </c>
      <c r="AD200" s="228">
        <f t="shared" si="62"/>
        <v>28</v>
      </c>
      <c r="AE200" s="228">
        <f t="shared" si="62"/>
        <v>29</v>
      </c>
      <c r="AF200" s="228">
        <f t="shared" si="62"/>
        <v>30</v>
      </c>
      <c r="AG200" s="228">
        <f t="shared" si="62"/>
        <v>31</v>
      </c>
      <c r="AH200" s="228">
        <f t="shared" si="62"/>
        <v>32</v>
      </c>
      <c r="AI200" s="228">
        <f t="shared" si="62"/>
        <v>33</v>
      </c>
      <c r="AJ200" s="228">
        <f t="shared" si="62"/>
        <v>34</v>
      </c>
      <c r="AK200" s="228">
        <f t="shared" si="62"/>
        <v>35</v>
      </c>
      <c r="AL200" s="228">
        <f t="shared" si="62"/>
        <v>36</v>
      </c>
      <c r="AM200" s="228">
        <f t="shared" si="62"/>
        <v>37</v>
      </c>
      <c r="AN200" s="228">
        <f t="shared" si="62"/>
        <v>38</v>
      </c>
      <c r="AO200" s="228">
        <f t="shared" si="62"/>
        <v>39</v>
      </c>
      <c r="AP200" s="228">
        <f t="shared" si="62"/>
        <v>40</v>
      </c>
      <c r="AQ200" s="228"/>
    </row>
    <row r="201" spans="1:43" ht="11.85" customHeight="1" x14ac:dyDescent="0.2">
      <c r="B201" s="214">
        <f t="shared" ref="B201:AP201" si="63">IF($B$12="s",B25,B23)</f>
        <v>0</v>
      </c>
      <c r="C201" s="214">
        <f t="shared" si="63"/>
        <v>0</v>
      </c>
      <c r="D201" s="214">
        <f t="shared" si="63"/>
        <v>0</v>
      </c>
      <c r="E201" s="214">
        <f t="shared" si="63"/>
        <v>0</v>
      </c>
      <c r="F201" s="214">
        <f t="shared" si="63"/>
        <v>0</v>
      </c>
      <c r="G201" s="214">
        <f t="shared" si="63"/>
        <v>0</v>
      </c>
      <c r="H201" s="214">
        <f t="shared" si="63"/>
        <v>0</v>
      </c>
      <c r="I201" s="214">
        <f t="shared" si="63"/>
        <v>0</v>
      </c>
      <c r="J201" s="214">
        <f t="shared" si="63"/>
        <v>0</v>
      </c>
      <c r="K201" s="214">
        <f t="shared" si="63"/>
        <v>0</v>
      </c>
      <c r="L201" s="214">
        <f t="shared" si="63"/>
        <v>0</v>
      </c>
      <c r="M201" s="214">
        <f t="shared" si="63"/>
        <v>0</v>
      </c>
      <c r="N201" s="214">
        <f t="shared" si="63"/>
        <v>0</v>
      </c>
      <c r="O201" s="214">
        <f t="shared" si="63"/>
        <v>0</v>
      </c>
      <c r="P201" s="214">
        <f t="shared" si="63"/>
        <v>0</v>
      </c>
      <c r="Q201" s="214">
        <f t="shared" si="63"/>
        <v>0</v>
      </c>
      <c r="R201" s="214">
        <f t="shared" si="63"/>
        <v>0</v>
      </c>
      <c r="S201" s="214">
        <f t="shared" si="63"/>
        <v>0</v>
      </c>
      <c r="T201" s="214">
        <f t="shared" si="63"/>
        <v>0</v>
      </c>
      <c r="U201" s="214">
        <f t="shared" si="63"/>
        <v>0</v>
      </c>
      <c r="V201" s="214">
        <f t="shared" si="63"/>
        <v>0</v>
      </c>
      <c r="W201" s="214">
        <f t="shared" si="63"/>
        <v>0</v>
      </c>
      <c r="X201" s="214">
        <f t="shared" si="63"/>
        <v>0</v>
      </c>
      <c r="Y201" s="214">
        <f t="shared" si="63"/>
        <v>0</v>
      </c>
      <c r="Z201" s="214">
        <f t="shared" si="63"/>
        <v>0</v>
      </c>
      <c r="AA201" s="214">
        <f t="shared" si="63"/>
        <v>0</v>
      </c>
      <c r="AB201" s="214">
        <f t="shared" si="63"/>
        <v>0</v>
      </c>
      <c r="AC201" s="214">
        <f t="shared" si="63"/>
        <v>0</v>
      </c>
      <c r="AD201" s="214">
        <f t="shared" si="63"/>
        <v>0</v>
      </c>
      <c r="AE201" s="214">
        <f t="shared" si="63"/>
        <v>0</v>
      </c>
      <c r="AF201" s="214">
        <f t="shared" si="63"/>
        <v>0</v>
      </c>
      <c r="AG201" s="214">
        <f t="shared" si="63"/>
        <v>0</v>
      </c>
      <c r="AH201" s="214">
        <f t="shared" si="63"/>
        <v>0</v>
      </c>
      <c r="AI201" s="214">
        <f t="shared" si="63"/>
        <v>0</v>
      </c>
      <c r="AJ201" s="214">
        <f t="shared" si="63"/>
        <v>0</v>
      </c>
      <c r="AK201" s="214">
        <f t="shared" si="63"/>
        <v>0</v>
      </c>
      <c r="AL201" s="214">
        <f t="shared" si="63"/>
        <v>0</v>
      </c>
      <c r="AM201" s="214">
        <f t="shared" si="63"/>
        <v>0</v>
      </c>
      <c r="AN201" s="214">
        <f t="shared" si="63"/>
        <v>0</v>
      </c>
      <c r="AO201" s="214">
        <f t="shared" si="63"/>
        <v>0</v>
      </c>
      <c r="AP201" s="214">
        <f t="shared" si="63"/>
        <v>0</v>
      </c>
    </row>
    <row r="202" spans="1:43" ht="11.85" customHeight="1" x14ac:dyDescent="0.2">
      <c r="B202" s="233"/>
      <c r="C202" s="236"/>
      <c r="D202" s="236"/>
      <c r="E202" s="236"/>
      <c r="F202" s="236"/>
      <c r="G202" s="236"/>
      <c r="H202" s="236"/>
      <c r="I202" s="236"/>
      <c r="J202" s="236"/>
      <c r="K202" s="236"/>
      <c r="L202" s="236"/>
      <c r="M202" s="236"/>
      <c r="N202" s="236"/>
      <c r="O202" s="236"/>
      <c r="P202" s="236"/>
      <c r="Q202" s="236"/>
      <c r="R202" s="236"/>
      <c r="S202" s="236"/>
      <c r="T202" s="236"/>
      <c r="U202" s="236"/>
      <c r="V202" s="236"/>
      <c r="W202" s="236"/>
      <c r="X202" s="236"/>
      <c r="Y202" s="236"/>
      <c r="Z202" s="236"/>
      <c r="AA202" s="236"/>
      <c r="AB202" s="236"/>
      <c r="AC202" s="236"/>
      <c r="AD202" s="236"/>
      <c r="AE202" s="236"/>
      <c r="AF202" s="236"/>
      <c r="AG202" s="236"/>
      <c r="AH202" s="236"/>
      <c r="AI202" s="236"/>
      <c r="AJ202" s="236"/>
      <c r="AK202" s="236"/>
      <c r="AL202" s="236"/>
      <c r="AM202" s="236"/>
      <c r="AN202" s="236"/>
      <c r="AO202" s="236"/>
      <c r="AP202" s="236"/>
      <c r="AQ202" s="236"/>
    </row>
    <row r="203" spans="1:43" ht="11.85" customHeight="1" x14ac:dyDescent="0.2"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  <c r="AB203" s="251"/>
      <c r="AC203" s="251"/>
      <c r="AD203" s="251"/>
      <c r="AE203" s="251"/>
      <c r="AF203" s="251"/>
      <c r="AG203" s="251"/>
      <c r="AH203" s="251"/>
      <c r="AI203" s="251"/>
      <c r="AJ203" s="251"/>
      <c r="AK203" s="251"/>
      <c r="AL203" s="251"/>
      <c r="AM203" s="251"/>
      <c r="AN203" s="251"/>
      <c r="AO203" s="251"/>
      <c r="AP203" s="251"/>
      <c r="AQ203" s="251"/>
    </row>
    <row r="204" spans="1:43" ht="11.85" customHeight="1" x14ac:dyDescent="0.2">
      <c r="C204" s="251">
        <v>0</v>
      </c>
      <c r="D204" s="251">
        <f t="shared" ref="D204:AP204" si="64">C204+1</f>
        <v>1</v>
      </c>
      <c r="E204" s="251">
        <f t="shared" si="64"/>
        <v>2</v>
      </c>
      <c r="F204" s="251">
        <f t="shared" si="64"/>
        <v>3</v>
      </c>
      <c r="G204" s="251">
        <f t="shared" si="64"/>
        <v>4</v>
      </c>
      <c r="H204" s="251">
        <f t="shared" si="64"/>
        <v>5</v>
      </c>
      <c r="I204" s="251">
        <f t="shared" si="64"/>
        <v>6</v>
      </c>
      <c r="J204" s="251">
        <f t="shared" si="64"/>
        <v>7</v>
      </c>
      <c r="K204" s="251">
        <f t="shared" si="64"/>
        <v>8</v>
      </c>
      <c r="L204" s="251">
        <f t="shared" si="64"/>
        <v>9</v>
      </c>
      <c r="M204" s="251">
        <f t="shared" si="64"/>
        <v>10</v>
      </c>
      <c r="N204" s="251">
        <f t="shared" si="64"/>
        <v>11</v>
      </c>
      <c r="O204" s="251">
        <f t="shared" si="64"/>
        <v>12</v>
      </c>
      <c r="P204" s="251">
        <f t="shared" si="64"/>
        <v>13</v>
      </c>
      <c r="Q204" s="251">
        <f t="shared" si="64"/>
        <v>14</v>
      </c>
      <c r="R204" s="251">
        <f t="shared" si="64"/>
        <v>15</v>
      </c>
      <c r="S204" s="251">
        <f t="shared" si="64"/>
        <v>16</v>
      </c>
      <c r="T204" s="251">
        <f t="shared" si="64"/>
        <v>17</v>
      </c>
      <c r="U204" s="251">
        <f t="shared" si="64"/>
        <v>18</v>
      </c>
      <c r="V204" s="251">
        <f t="shared" si="64"/>
        <v>19</v>
      </c>
      <c r="W204" s="251">
        <f t="shared" si="64"/>
        <v>20</v>
      </c>
      <c r="X204" s="251">
        <f t="shared" si="64"/>
        <v>21</v>
      </c>
      <c r="Y204" s="251">
        <f t="shared" si="64"/>
        <v>22</v>
      </c>
      <c r="Z204" s="251">
        <f t="shared" si="64"/>
        <v>23</v>
      </c>
      <c r="AA204" s="251">
        <f t="shared" si="64"/>
        <v>24</v>
      </c>
      <c r="AB204" s="251">
        <f t="shared" si="64"/>
        <v>25</v>
      </c>
      <c r="AC204" s="251">
        <f t="shared" si="64"/>
        <v>26</v>
      </c>
      <c r="AD204" s="251">
        <f t="shared" si="64"/>
        <v>27</v>
      </c>
      <c r="AE204" s="251">
        <f t="shared" si="64"/>
        <v>28</v>
      </c>
      <c r="AF204" s="251">
        <f t="shared" si="64"/>
        <v>29</v>
      </c>
      <c r="AG204" s="251">
        <f t="shared" si="64"/>
        <v>30</v>
      </c>
      <c r="AH204" s="251">
        <f t="shared" si="64"/>
        <v>31</v>
      </c>
      <c r="AI204" s="251">
        <f t="shared" si="64"/>
        <v>32</v>
      </c>
      <c r="AJ204" s="251">
        <f t="shared" si="64"/>
        <v>33</v>
      </c>
      <c r="AK204" s="251">
        <f t="shared" si="64"/>
        <v>34</v>
      </c>
      <c r="AL204" s="251">
        <f t="shared" si="64"/>
        <v>35</v>
      </c>
      <c r="AM204" s="251">
        <f t="shared" si="64"/>
        <v>36</v>
      </c>
      <c r="AN204" s="251">
        <f t="shared" si="64"/>
        <v>37</v>
      </c>
      <c r="AO204" s="251">
        <f t="shared" si="64"/>
        <v>38</v>
      </c>
      <c r="AP204" s="251">
        <f t="shared" si="64"/>
        <v>39</v>
      </c>
      <c r="AQ204" s="251"/>
    </row>
    <row r="205" spans="1:43" ht="11.85" customHeight="1" x14ac:dyDescent="0.2">
      <c r="B205" s="251"/>
      <c r="C205" s="251"/>
      <c r="D205" s="251"/>
      <c r="E205" s="283"/>
      <c r="F205" s="283"/>
      <c r="G205" s="283"/>
      <c r="H205" s="283"/>
      <c r="I205" s="283"/>
      <c r="J205" s="283"/>
      <c r="K205" s="283"/>
      <c r="L205" s="283"/>
      <c r="M205" s="283"/>
      <c r="N205" s="283"/>
      <c r="O205" s="283"/>
      <c r="P205" s="283"/>
      <c r="Q205" s="283"/>
      <c r="R205" s="283"/>
      <c r="S205" s="283"/>
      <c r="T205" s="283"/>
      <c r="U205" s="283"/>
      <c r="V205" s="283"/>
      <c r="W205" s="283"/>
      <c r="X205" s="283"/>
      <c r="Y205" s="283"/>
      <c r="Z205" s="283"/>
      <c r="AA205" s="283"/>
    </row>
    <row r="206" spans="1:43" ht="11.85" customHeight="1" x14ac:dyDescent="0.2">
      <c r="B206" s="233"/>
      <c r="C206" s="283"/>
      <c r="D206" s="283"/>
      <c r="E206" s="283"/>
      <c r="F206" s="283"/>
      <c r="G206" s="283"/>
      <c r="H206" s="283"/>
      <c r="I206" s="283"/>
      <c r="J206" s="283"/>
      <c r="K206" s="283"/>
      <c r="L206" s="283"/>
      <c r="M206" s="283"/>
      <c r="N206" s="283"/>
      <c r="O206" s="283"/>
      <c r="P206" s="283"/>
      <c r="Q206" s="283"/>
      <c r="R206" s="283"/>
      <c r="S206" s="283"/>
      <c r="T206" s="283"/>
      <c r="U206" s="283"/>
      <c r="V206" s="283"/>
      <c r="W206" s="283"/>
      <c r="X206" s="283"/>
      <c r="Y206" s="283"/>
      <c r="Z206" s="283"/>
      <c r="AA206" s="283"/>
    </row>
    <row r="207" spans="1:43" ht="11.85" customHeight="1" x14ac:dyDescent="0.2">
      <c r="C207" s="284"/>
      <c r="D207" s="284"/>
      <c r="E207" s="284"/>
      <c r="F207" s="284"/>
      <c r="G207" s="284"/>
      <c r="H207" s="284"/>
      <c r="I207" s="284"/>
      <c r="J207" s="284"/>
      <c r="K207" s="284"/>
      <c r="L207" s="284"/>
      <c r="M207" s="284"/>
      <c r="N207" s="284"/>
      <c r="O207" s="284"/>
      <c r="P207" s="284"/>
      <c r="Q207" s="284"/>
      <c r="R207" s="284"/>
      <c r="S207" s="284"/>
      <c r="T207" s="284"/>
      <c r="U207" s="284"/>
      <c r="V207" s="284"/>
      <c r="W207" s="284"/>
      <c r="X207" s="284"/>
      <c r="Y207" s="284"/>
      <c r="Z207" s="284"/>
      <c r="AA207" s="284"/>
    </row>
    <row r="208" spans="1:43" ht="11.85" customHeight="1" x14ac:dyDescent="0.2">
      <c r="B208" s="259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</row>
    <row r="209" spans="3:27" ht="11.85" customHeight="1" x14ac:dyDescent="0.2">
      <c r="C209" s="285"/>
      <c r="D209" s="285"/>
      <c r="E209" s="285"/>
      <c r="F209" s="285"/>
      <c r="G209" s="285"/>
      <c r="H209" s="285"/>
      <c r="I209" s="285"/>
      <c r="J209" s="285"/>
      <c r="K209" s="285"/>
      <c r="L209" s="285"/>
      <c r="M209" s="285"/>
      <c r="N209" s="285"/>
      <c r="O209" s="285"/>
      <c r="P209" s="285"/>
      <c r="Q209" s="285"/>
      <c r="R209" s="285"/>
      <c r="S209" s="285"/>
      <c r="T209" s="285"/>
      <c r="U209" s="285"/>
      <c r="V209" s="285"/>
      <c r="W209" s="285"/>
      <c r="X209" s="285"/>
      <c r="Y209" s="285"/>
      <c r="Z209" s="285"/>
      <c r="AA209" s="285"/>
    </row>
    <row r="210" spans="3:27" ht="11.85" customHeight="1" x14ac:dyDescent="0.2">
      <c r="C210" s="286"/>
      <c r="D210" s="286"/>
      <c r="E210" s="286"/>
      <c r="F210" s="286"/>
      <c r="G210" s="286"/>
      <c r="H210" s="286"/>
      <c r="I210" s="286"/>
      <c r="J210" s="286"/>
      <c r="K210" s="286"/>
      <c r="L210" s="286"/>
      <c r="M210" s="286"/>
      <c r="N210" s="286"/>
      <c r="O210" s="286"/>
      <c r="P210" s="286"/>
      <c r="Q210" s="286"/>
      <c r="R210" s="286"/>
      <c r="S210" s="286"/>
      <c r="T210" s="286"/>
      <c r="U210" s="286"/>
      <c r="V210" s="286"/>
      <c r="W210" s="286"/>
      <c r="X210" s="286"/>
      <c r="Y210" s="286"/>
      <c r="Z210" s="286"/>
      <c r="AA210" s="286"/>
    </row>
    <row r="211" spans="3:27" ht="11.85" customHeight="1" x14ac:dyDescent="0.2"/>
    <row r="212" spans="3:27" ht="11.85" customHeight="1" x14ac:dyDescent="0.2">
      <c r="C212" s="287"/>
      <c r="D212" s="287"/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87"/>
      <c r="Y212" s="287"/>
      <c r="Z212" s="287"/>
      <c r="AA212" s="287"/>
    </row>
    <row r="213" spans="3:27" ht="11.85" customHeight="1" x14ac:dyDescent="0.2">
      <c r="C213" s="287"/>
      <c r="D213" s="287"/>
      <c r="E213" s="287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87"/>
      <c r="R213" s="287"/>
      <c r="S213" s="287"/>
      <c r="T213" s="287"/>
      <c r="U213" s="287"/>
      <c r="V213" s="287"/>
      <c r="W213" s="287"/>
      <c r="X213" s="287"/>
      <c r="Y213" s="287"/>
      <c r="Z213" s="287"/>
      <c r="AA213" s="287"/>
    </row>
    <row r="214" spans="3:27" ht="11.85" customHeight="1" x14ac:dyDescent="0.2"/>
    <row r="215" spans="3:27" ht="11.85" customHeight="1" x14ac:dyDescent="0.2"/>
    <row r="216" spans="3:27" ht="11.85" customHeight="1" x14ac:dyDescent="0.2"/>
    <row r="217" spans="3:27" ht="11.85" customHeight="1" x14ac:dyDescent="0.2"/>
    <row r="218" spans="3:27" ht="11.85" customHeight="1" x14ac:dyDescent="0.2"/>
    <row r="219" spans="3:27" ht="11.85" customHeight="1" x14ac:dyDescent="0.2"/>
    <row r="220" spans="3:27" ht="11.85" customHeight="1" x14ac:dyDescent="0.2"/>
    <row r="221" spans="3:27" ht="11.85" customHeight="1" x14ac:dyDescent="0.2"/>
    <row r="222" spans="3:27" ht="11.85" customHeight="1" x14ac:dyDescent="0.2"/>
    <row r="223" spans="3:27" ht="11.85" customHeight="1" x14ac:dyDescent="0.2"/>
    <row r="224" spans="3:27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32" width="10.140625" style="48" customWidth="1"/>
    <col min="33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152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215</v>
      </c>
      <c r="C2" s="327"/>
      <c r="D2" s="327"/>
      <c r="E2" s="328"/>
    </row>
    <row r="3" spans="1:18" x14ac:dyDescent="0.2">
      <c r="B3" s="329" t="s">
        <v>216</v>
      </c>
      <c r="C3" s="330"/>
      <c r="D3" s="330"/>
      <c r="E3" s="331"/>
      <c r="G3" s="51" t="s">
        <v>126</v>
      </c>
      <c r="H3" s="351">
        <f ca="1">NOW()</f>
        <v>41591.642221064816</v>
      </c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9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7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7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294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196"/>
      <c r="G19" s="196"/>
      <c r="H19" s="196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199</v>
      </c>
      <c r="D20" s="122"/>
      <c r="E20" s="310"/>
      <c r="F20" s="311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198</v>
      </c>
      <c r="D21" s="122"/>
      <c r="E21" s="310"/>
      <c r="F21" s="311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 t="s">
        <v>187</v>
      </c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f>'Lease Option'!D31</f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9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0</v>
      </c>
      <c r="F42" s="86">
        <f t="shared" si="4"/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0</v>
      </c>
      <c r="F51" s="90">
        <f t="shared" si="9"/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0</v>
      </c>
      <c r="F52" s="86">
        <f t="shared" si="10"/>
        <v>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x14ac:dyDescent="0.2"/>
    <row r="58" spans="1:67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x14ac:dyDescent="0.2">
      <c r="B60" s="53" t="str">
        <f>B41</f>
        <v>Transmission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x14ac:dyDescent="0.2">
      <c r="D61" s="51" t="s">
        <v>137</v>
      </c>
      <c r="E61" s="97">
        <v>0</v>
      </c>
      <c r="F61" s="98">
        <f t="shared" ref="F61:AS61" si="13">SUM(E61:E63)</f>
        <v>0</v>
      </c>
      <c r="G61" s="98">
        <f t="shared" si="13"/>
        <v>0</v>
      </c>
      <c r="H61" s="98">
        <f t="shared" si="13"/>
        <v>0</v>
      </c>
      <c r="I61" s="98">
        <f t="shared" si="13"/>
        <v>0</v>
      </c>
      <c r="J61" s="98">
        <f t="shared" si="13"/>
        <v>0</v>
      </c>
      <c r="K61" s="98">
        <f t="shared" si="13"/>
        <v>0</v>
      </c>
      <c r="L61" s="98">
        <f t="shared" si="13"/>
        <v>0</v>
      </c>
      <c r="M61" s="98">
        <f t="shared" si="13"/>
        <v>0</v>
      </c>
      <c r="N61" s="98">
        <f t="shared" si="13"/>
        <v>0</v>
      </c>
      <c r="O61" s="98">
        <f t="shared" si="13"/>
        <v>0</v>
      </c>
      <c r="P61" s="98">
        <f t="shared" si="13"/>
        <v>0</v>
      </c>
      <c r="Q61" s="98">
        <f t="shared" si="13"/>
        <v>0</v>
      </c>
      <c r="R61" s="98">
        <f t="shared" si="13"/>
        <v>0</v>
      </c>
      <c r="S61" s="98">
        <f t="shared" si="13"/>
        <v>0</v>
      </c>
      <c r="T61" s="98">
        <f t="shared" si="13"/>
        <v>0</v>
      </c>
      <c r="U61" s="98">
        <f t="shared" si="13"/>
        <v>0</v>
      </c>
      <c r="V61" s="98">
        <f t="shared" si="13"/>
        <v>0</v>
      </c>
      <c r="W61" s="98">
        <f t="shared" si="13"/>
        <v>0</v>
      </c>
      <c r="X61" s="98">
        <f t="shared" si="13"/>
        <v>0</v>
      </c>
      <c r="Y61" s="98">
        <f t="shared" si="13"/>
        <v>0</v>
      </c>
      <c r="Z61" s="98">
        <f t="shared" si="13"/>
        <v>0</v>
      </c>
      <c r="AA61" s="98">
        <f t="shared" si="13"/>
        <v>0</v>
      </c>
      <c r="AB61" s="98">
        <f t="shared" si="13"/>
        <v>0</v>
      </c>
      <c r="AC61" s="98">
        <f t="shared" si="13"/>
        <v>0</v>
      </c>
      <c r="AD61" s="98">
        <f t="shared" si="13"/>
        <v>0</v>
      </c>
      <c r="AE61" s="98">
        <f t="shared" si="13"/>
        <v>0</v>
      </c>
      <c r="AF61" s="98">
        <f t="shared" si="13"/>
        <v>0</v>
      </c>
      <c r="AG61" s="98">
        <f t="shared" si="13"/>
        <v>0</v>
      </c>
      <c r="AH61" s="98">
        <f t="shared" si="13"/>
        <v>0</v>
      </c>
      <c r="AI61" s="98">
        <f t="shared" si="13"/>
        <v>0</v>
      </c>
      <c r="AJ61" s="98">
        <f t="shared" si="13"/>
        <v>0</v>
      </c>
      <c r="AK61" s="98">
        <f t="shared" si="13"/>
        <v>0</v>
      </c>
      <c r="AL61" s="98">
        <f t="shared" si="13"/>
        <v>0</v>
      </c>
      <c r="AM61" s="98">
        <f t="shared" si="13"/>
        <v>0</v>
      </c>
      <c r="AN61" s="98">
        <f t="shared" si="13"/>
        <v>0</v>
      </c>
      <c r="AO61" s="98">
        <f t="shared" si="13"/>
        <v>0</v>
      </c>
      <c r="AP61" s="98">
        <f t="shared" si="13"/>
        <v>0</v>
      </c>
      <c r="AQ61" s="98">
        <f t="shared" si="13"/>
        <v>0</v>
      </c>
      <c r="AR61" s="98">
        <f t="shared" si="13"/>
        <v>0</v>
      </c>
      <c r="AS61" s="98">
        <f t="shared" si="13"/>
        <v>0</v>
      </c>
    </row>
    <row r="62" spans="1:67" x14ac:dyDescent="0.2">
      <c r="B62" s="53"/>
      <c r="D62" s="79" t="s">
        <v>132</v>
      </c>
      <c r="E62" s="97">
        <f t="shared" ref="E62:AS62" si="14">E42</f>
        <v>0</v>
      </c>
      <c r="F62" s="97">
        <f t="shared" si="14"/>
        <v>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0</v>
      </c>
    </row>
    <row r="65" spans="1:47" s="100" customFormat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0</v>
      </c>
      <c r="G87" s="97">
        <f t="shared" si="33"/>
        <v>0</v>
      </c>
      <c r="H87" s="97">
        <f t="shared" si="33"/>
        <v>0</v>
      </c>
      <c r="I87" s="97">
        <f t="shared" si="33"/>
        <v>0</v>
      </c>
      <c r="J87" s="97">
        <f t="shared" si="33"/>
        <v>0</v>
      </c>
      <c r="K87" s="97">
        <f t="shared" si="33"/>
        <v>0</v>
      </c>
      <c r="L87" s="97">
        <f t="shared" si="33"/>
        <v>0</v>
      </c>
      <c r="M87" s="97">
        <f t="shared" si="33"/>
        <v>0</v>
      </c>
      <c r="N87" s="97">
        <f t="shared" si="33"/>
        <v>0</v>
      </c>
      <c r="O87" s="97">
        <f t="shared" si="33"/>
        <v>0</v>
      </c>
      <c r="P87" s="97">
        <f t="shared" si="33"/>
        <v>0</v>
      </c>
      <c r="Q87" s="97">
        <f t="shared" si="33"/>
        <v>0</v>
      </c>
      <c r="R87" s="97">
        <f t="shared" si="33"/>
        <v>0</v>
      </c>
      <c r="S87" s="97">
        <f t="shared" si="33"/>
        <v>0</v>
      </c>
      <c r="T87" s="97">
        <f t="shared" si="33"/>
        <v>0</v>
      </c>
      <c r="U87" s="97">
        <f t="shared" si="33"/>
        <v>0</v>
      </c>
      <c r="V87" s="97">
        <f t="shared" si="33"/>
        <v>0</v>
      </c>
      <c r="W87" s="97">
        <f t="shared" si="33"/>
        <v>0</v>
      </c>
      <c r="X87" s="97">
        <f t="shared" si="33"/>
        <v>0</v>
      </c>
      <c r="Y87" s="97">
        <f t="shared" si="33"/>
        <v>0</v>
      </c>
      <c r="Z87" s="97">
        <f t="shared" si="33"/>
        <v>0</v>
      </c>
      <c r="AA87" s="97">
        <f t="shared" si="33"/>
        <v>0</v>
      </c>
      <c r="AB87" s="97">
        <f t="shared" si="33"/>
        <v>0</v>
      </c>
      <c r="AC87" s="97">
        <f t="shared" si="33"/>
        <v>0</v>
      </c>
      <c r="AD87" s="97">
        <f t="shared" si="33"/>
        <v>0</v>
      </c>
      <c r="AE87" s="97">
        <f t="shared" si="33"/>
        <v>0</v>
      </c>
      <c r="AF87" s="97">
        <f t="shared" si="33"/>
        <v>0</v>
      </c>
      <c r="AG87" s="97">
        <f t="shared" si="33"/>
        <v>0</v>
      </c>
      <c r="AH87" s="97">
        <f t="shared" si="33"/>
        <v>0</v>
      </c>
      <c r="AI87" s="97">
        <f t="shared" si="33"/>
        <v>0</v>
      </c>
      <c r="AJ87" s="97">
        <f t="shared" si="33"/>
        <v>0</v>
      </c>
      <c r="AK87" s="97">
        <f t="shared" si="33"/>
        <v>0</v>
      </c>
      <c r="AL87" s="97">
        <f t="shared" si="33"/>
        <v>0</v>
      </c>
      <c r="AM87" s="97">
        <f t="shared" si="33"/>
        <v>0</v>
      </c>
      <c r="AN87" s="97">
        <f t="shared" si="33"/>
        <v>0</v>
      </c>
      <c r="AO87" s="97">
        <f t="shared" si="33"/>
        <v>0</v>
      </c>
      <c r="AP87" s="97">
        <f t="shared" si="33"/>
        <v>0</v>
      </c>
      <c r="AQ87" s="97">
        <f t="shared" si="33"/>
        <v>0</v>
      </c>
      <c r="AR87" s="97">
        <f t="shared" si="33"/>
        <v>0</v>
      </c>
      <c r="AS87" s="97">
        <f t="shared" si="33"/>
        <v>0</v>
      </c>
    </row>
    <row r="88" spans="1:48" s="84" customFormat="1" x14ac:dyDescent="0.2">
      <c r="A88" s="99"/>
      <c r="D88" s="79" t="s">
        <v>132</v>
      </c>
      <c r="E88" s="97">
        <f t="shared" ref="E88:AS88" si="34">E62+E67+E72+E77+E82</f>
        <v>0</v>
      </c>
      <c r="F88" s="97">
        <f t="shared" si="34"/>
        <v>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0</v>
      </c>
    </row>
    <row r="91" spans="1:48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f t="shared" ref="F95:AS95" si="37">1+HLOOKUP(F$38,$E$17:$I$21,5)</f>
        <v>1.02</v>
      </c>
      <c r="G95" s="76">
        <f t="shared" si="37"/>
        <v>1.02</v>
      </c>
      <c r="H95" s="76">
        <f t="shared" si="37"/>
        <v>1.02</v>
      </c>
      <c r="I95" s="76">
        <f t="shared" si="37"/>
        <v>1.02</v>
      </c>
      <c r="J95" s="76">
        <f t="shared" si="37"/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1.02</v>
      </c>
      <c r="G96" s="77">
        <f>PRODUCT($E95:G95)</f>
        <v>1.0404</v>
      </c>
      <c r="H96" s="77">
        <f>PRODUCT($E95:H95)</f>
        <v>1.0612079999999999</v>
      </c>
      <c r="I96" s="77">
        <f>PRODUCT($E95:I95)</f>
        <v>1.08243216</v>
      </c>
      <c r="J96" s="77">
        <f>PRODUCT($E95:J95)</f>
        <v>1.1040808032</v>
      </c>
      <c r="K96" s="77">
        <f>PRODUCT($E95:K95)</f>
        <v>1.1261624192640001</v>
      </c>
      <c r="L96" s="77">
        <f>PRODUCT($E95:L95)</f>
        <v>1.14868566764928</v>
      </c>
      <c r="M96" s="77">
        <f>PRODUCT($E95:M95)</f>
        <v>1.1716593810022657</v>
      </c>
      <c r="N96" s="77">
        <f>PRODUCT($E95:N95)</f>
        <v>1.1950925686223111</v>
      </c>
      <c r="O96" s="77">
        <f>PRODUCT($E95:O95)</f>
        <v>1.2189944199947573</v>
      </c>
      <c r="P96" s="77">
        <f>PRODUCT($E95:P95)</f>
        <v>1.2433743083946525</v>
      </c>
      <c r="Q96" s="77">
        <f>PRODUCT($E95:Q95)</f>
        <v>1.2682417945625455</v>
      </c>
      <c r="R96" s="77">
        <f>PRODUCT($E95:R95)</f>
        <v>1.2936066304537963</v>
      </c>
      <c r="S96" s="77">
        <f>PRODUCT($E95:S95)</f>
        <v>1.3194787630628724</v>
      </c>
      <c r="T96" s="77">
        <f>PRODUCT($E95:T95)</f>
        <v>1.3458683383241299</v>
      </c>
      <c r="U96" s="77">
        <f>PRODUCT($E95:U95)</f>
        <v>1.3727857050906125</v>
      </c>
      <c r="V96" s="77">
        <f>PRODUCT($E95:V95)</f>
        <v>1.4002414191924248</v>
      </c>
      <c r="W96" s="77">
        <f>PRODUCT($E95:W95)</f>
        <v>1.4282462475762734</v>
      </c>
      <c r="X96" s="77">
        <f>PRODUCT($E95:X95)</f>
        <v>1.4568111725277988</v>
      </c>
      <c r="Y96" s="77">
        <f>PRODUCT($E95:Y95)</f>
        <v>1.4859473959783549</v>
      </c>
      <c r="Z96" s="77">
        <f>PRODUCT($E95:Z95)</f>
        <v>1.5156663438979221</v>
      </c>
      <c r="AA96" s="77">
        <f>PRODUCT($E95:AA95)</f>
        <v>1.5459796707758806</v>
      </c>
      <c r="AB96" s="77">
        <f>PRODUCT($E95:AB95)</f>
        <v>1.5768992641913981</v>
      </c>
      <c r="AC96" s="77">
        <f>PRODUCT($E95:AC95)</f>
        <v>1.6084372494752261</v>
      </c>
      <c r="AD96" s="77">
        <f>PRODUCT($E95:AD95)</f>
        <v>1.6406059944647307</v>
      </c>
      <c r="AE96" s="77">
        <f>PRODUCT($E95:AE95)</f>
        <v>1.6734181143540252</v>
      </c>
      <c r="AF96" s="77">
        <f>PRODUCT($E95:AF95)</f>
        <v>1.7068864766411058</v>
      </c>
      <c r="AG96" s="77">
        <f>PRODUCT($E95:AG95)</f>
        <v>1.7410242061739281</v>
      </c>
      <c r="AH96" s="77">
        <f>PRODUCT($E95:AH95)</f>
        <v>1.7758446902974065</v>
      </c>
      <c r="AI96" s="77">
        <f>PRODUCT($E95:AI95)</f>
        <v>1.8113615841033548</v>
      </c>
      <c r="AJ96" s="77">
        <f>PRODUCT($E95:AJ95)</f>
        <v>1.8475888157854219</v>
      </c>
      <c r="AK96" s="77">
        <f>PRODUCT($E95:AK95)</f>
        <v>1.8845405921011305</v>
      </c>
      <c r="AL96" s="77">
        <f>PRODUCT($E95:AL95)</f>
        <v>1.9222314039431532</v>
      </c>
      <c r="AM96" s="77">
        <f>PRODUCT($E95:AM95)</f>
        <v>1.9606760320220162</v>
      </c>
      <c r="AN96" s="77">
        <f>PRODUCT($E95:AN95)</f>
        <v>1.9998895526624565</v>
      </c>
      <c r="AO96" s="77">
        <f>PRODUCT($E95:AO95)</f>
        <v>2.0398873437157055</v>
      </c>
      <c r="AP96" s="77">
        <f>PRODUCT($E95:AP95)</f>
        <v>2.0806850905900198</v>
      </c>
      <c r="AQ96" s="77">
        <f>PRODUCT($E95:AQ95)</f>
        <v>2.1222987924018204</v>
      </c>
      <c r="AR96" s="77">
        <f>PRODUCT($E95:AR95)</f>
        <v>2.1647447682498568</v>
      </c>
      <c r="AS96" s="77">
        <f>PRODUCT($E95:AS95)</f>
        <v>2.208039663614854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178</v>
      </c>
      <c r="G99" s="94" t="s">
        <v>85</v>
      </c>
      <c r="H99" s="111" t="str">
        <f>IF(F99="no","Manually enter O&amp;M in next section","")</f>
        <v/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Transmission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>IF($F$99="Yes",IF(G$36=1,G64*$D104,F104*G$95),0)</f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Transmission O&amp;M</v>
      </c>
      <c r="E113" s="323">
        <v>0</v>
      </c>
      <c r="F113" s="323">
        <v>0</v>
      </c>
      <c r="G113" s="323">
        <v>0</v>
      </c>
      <c r="H113" s="323">
        <v>0</v>
      </c>
      <c r="I113" s="323">
        <v>0</v>
      </c>
      <c r="J113" s="323">
        <v>0</v>
      </c>
      <c r="K113" s="323">
        <v>0</v>
      </c>
      <c r="L113" s="323">
        <v>0</v>
      </c>
      <c r="M113" s="323">
        <v>0</v>
      </c>
      <c r="N113" s="323">
        <v>0</v>
      </c>
      <c r="O113" s="323">
        <v>0</v>
      </c>
      <c r="P113" s="323">
        <v>0</v>
      </c>
      <c r="Q113" s="323">
        <v>0</v>
      </c>
      <c r="R113" s="323">
        <v>0</v>
      </c>
      <c r="S113" s="323">
        <v>0</v>
      </c>
      <c r="T113" s="323">
        <v>0</v>
      </c>
      <c r="U113" s="323">
        <v>0</v>
      </c>
      <c r="V113" s="323">
        <v>0</v>
      </c>
      <c r="W113" s="323">
        <v>0</v>
      </c>
      <c r="X113" s="323">
        <v>0</v>
      </c>
      <c r="Y113" s="323">
        <v>0</v>
      </c>
      <c r="Z113" s="323">
        <v>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0</v>
      </c>
      <c r="G118" s="90">
        <f t="shared" si="48"/>
        <v>0</v>
      </c>
      <c r="H118" s="90">
        <f t="shared" si="48"/>
        <v>0</v>
      </c>
      <c r="I118" s="90">
        <f t="shared" si="48"/>
        <v>0</v>
      </c>
      <c r="J118" s="90">
        <f t="shared" si="48"/>
        <v>0</v>
      </c>
      <c r="K118" s="90">
        <f t="shared" si="48"/>
        <v>0</v>
      </c>
      <c r="L118" s="90">
        <f t="shared" si="48"/>
        <v>0</v>
      </c>
      <c r="M118" s="90">
        <f t="shared" si="48"/>
        <v>0</v>
      </c>
      <c r="N118" s="90">
        <f t="shared" si="48"/>
        <v>0</v>
      </c>
      <c r="O118" s="90">
        <f t="shared" si="48"/>
        <v>0</v>
      </c>
      <c r="P118" s="90">
        <f t="shared" si="48"/>
        <v>0</v>
      </c>
      <c r="Q118" s="90">
        <f t="shared" si="48"/>
        <v>0</v>
      </c>
      <c r="R118" s="90">
        <f t="shared" si="48"/>
        <v>0</v>
      </c>
      <c r="S118" s="90">
        <f t="shared" si="48"/>
        <v>0</v>
      </c>
      <c r="T118" s="90">
        <f t="shared" si="48"/>
        <v>0</v>
      </c>
      <c r="U118" s="90">
        <f t="shared" si="48"/>
        <v>0</v>
      </c>
      <c r="V118" s="90">
        <f t="shared" si="48"/>
        <v>0</v>
      </c>
      <c r="W118" s="90">
        <f t="shared" si="48"/>
        <v>0</v>
      </c>
      <c r="X118" s="90">
        <f t="shared" si="48"/>
        <v>0</v>
      </c>
      <c r="Y118" s="90">
        <f t="shared" si="48"/>
        <v>0</v>
      </c>
      <c r="Z118" s="90">
        <f t="shared" si="48"/>
        <v>0</v>
      </c>
      <c r="AA118" s="90">
        <f t="shared" si="48"/>
        <v>0</v>
      </c>
      <c r="AB118" s="90">
        <f t="shared" si="48"/>
        <v>0</v>
      </c>
      <c r="AC118" s="90">
        <f t="shared" si="48"/>
        <v>0</v>
      </c>
      <c r="AD118" s="90">
        <f t="shared" si="48"/>
        <v>0</v>
      </c>
      <c r="AE118" s="90">
        <f t="shared" si="48"/>
        <v>0</v>
      </c>
      <c r="AF118" s="90">
        <f t="shared" si="48"/>
        <v>0</v>
      </c>
      <c r="AG118" s="90">
        <f t="shared" si="48"/>
        <v>0</v>
      </c>
      <c r="AH118" s="90">
        <f t="shared" si="48"/>
        <v>0</v>
      </c>
      <c r="AI118" s="90">
        <f t="shared" si="48"/>
        <v>0</v>
      </c>
      <c r="AJ118" s="90">
        <f t="shared" si="48"/>
        <v>0</v>
      </c>
      <c r="AK118" s="90">
        <f t="shared" si="48"/>
        <v>0</v>
      </c>
      <c r="AL118" s="90">
        <f t="shared" si="48"/>
        <v>0</v>
      </c>
      <c r="AM118" s="90">
        <f t="shared" si="48"/>
        <v>0</v>
      </c>
      <c r="AN118" s="90">
        <f t="shared" si="48"/>
        <v>0</v>
      </c>
      <c r="AO118" s="90">
        <f t="shared" si="48"/>
        <v>0</v>
      </c>
      <c r="AP118" s="90">
        <f t="shared" si="48"/>
        <v>0</v>
      </c>
      <c r="AQ118" s="90">
        <f t="shared" si="48"/>
        <v>0</v>
      </c>
      <c r="AR118" s="90">
        <f t="shared" si="48"/>
        <v>0</v>
      </c>
      <c r="AS118" s="90">
        <f t="shared" si="48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Transmission O&amp;M</v>
      </c>
      <c r="E122" s="115">
        <f>IF($F$99="Yes",0,E113*E$96)*SUM($E$97:E$97)</f>
        <v>0</v>
      </c>
      <c r="F122" s="115">
        <f>IF($F$99="Yes",0,F113*F$96)*SUM($E$97:F$97)</f>
        <v>0</v>
      </c>
      <c r="G122" s="115">
        <f>IF($F$99="Yes",0,G113*G$96)*SUM($E$97:G$97)</f>
        <v>0</v>
      </c>
      <c r="H122" s="115">
        <f>IF($F$99="Yes",0,H113*H$96)*SUM($E$97:H$97)</f>
        <v>0</v>
      </c>
      <c r="I122" s="115">
        <f>IF($F$99="Yes",0,I113*I$96)*SUM($E$97:I$97)</f>
        <v>0</v>
      </c>
      <c r="J122" s="115">
        <f>IF($F$99="Yes",0,J113*J$96)*SUM($E$97:J$97)</f>
        <v>0</v>
      </c>
      <c r="K122" s="115">
        <f>IF($F$99="Yes",0,K113*K$96)*SUM($E$97:K$97)</f>
        <v>0</v>
      </c>
      <c r="L122" s="115">
        <f>IF($F$99="Yes",0,L113*L$96)*SUM($E$97:L$97)</f>
        <v>0</v>
      </c>
      <c r="M122" s="115">
        <f>IF($F$99="Yes",0,M113*M$96)*SUM($E$97:M$97)</f>
        <v>0</v>
      </c>
      <c r="N122" s="115">
        <f>IF($F$99="Yes",0,N113*N$96)*SUM($E$97:N$97)</f>
        <v>0</v>
      </c>
      <c r="O122" s="115">
        <f>IF($F$99="Yes",0,O113*O$96)*SUM($E$97:O$97)</f>
        <v>0</v>
      </c>
      <c r="P122" s="115">
        <f>IF($F$99="Yes",0,P113*P$96)*SUM($E$97:P$97)</f>
        <v>0</v>
      </c>
      <c r="Q122" s="115">
        <f>IF($F$99="Yes",0,Q113*Q$96)*SUM($E$97:Q$97)</f>
        <v>0</v>
      </c>
      <c r="R122" s="115">
        <f>IF($F$99="Yes",0,R113*R$96)*SUM($E$97:R$97)</f>
        <v>0</v>
      </c>
      <c r="S122" s="115">
        <f>IF($F$99="Yes",0,S113*S$96)*SUM($E$97:S$97)</f>
        <v>0</v>
      </c>
      <c r="T122" s="115">
        <f>IF($F$99="Yes",0,T113*T$96)*SUM($E$97:T$97)</f>
        <v>0</v>
      </c>
      <c r="U122" s="115">
        <f>IF($F$99="Yes",0,U113*U$96)*SUM($E$97:U$97)</f>
        <v>0</v>
      </c>
      <c r="V122" s="115">
        <f>IF($F$99="Yes",0,V113*V$96)*SUM($E$97:V$97)</f>
        <v>0</v>
      </c>
      <c r="W122" s="115">
        <f>IF($F$99="Yes",0,W113*W$96)*SUM($E$97:W$97)</f>
        <v>0</v>
      </c>
      <c r="X122" s="115">
        <f>IF($F$99="Yes",0,X113*X$96)*SUM($E$97:X$97)</f>
        <v>0</v>
      </c>
      <c r="Y122" s="115">
        <f>IF($F$99="Yes",0,Y113*Y$96)*SUM($E$97:Y$97)</f>
        <v>0</v>
      </c>
      <c r="Z122" s="115">
        <f>IF($F$99="Yes",0,Z113*Z$96)*SUM($E$97:Z$97)</f>
        <v>0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0</v>
      </c>
      <c r="G127" s="90">
        <f t="shared" si="50"/>
        <v>0</v>
      </c>
      <c r="H127" s="90">
        <f t="shared" si="50"/>
        <v>0</v>
      </c>
      <c r="I127" s="90">
        <f t="shared" si="50"/>
        <v>0</v>
      </c>
      <c r="J127" s="90">
        <f t="shared" si="50"/>
        <v>0</v>
      </c>
      <c r="K127" s="90">
        <f t="shared" si="50"/>
        <v>0</v>
      </c>
      <c r="L127" s="90">
        <f t="shared" si="50"/>
        <v>0</v>
      </c>
      <c r="M127" s="90">
        <f t="shared" si="50"/>
        <v>0</v>
      </c>
      <c r="N127" s="90">
        <f t="shared" si="50"/>
        <v>0</v>
      </c>
      <c r="O127" s="90">
        <f t="shared" si="50"/>
        <v>0</v>
      </c>
      <c r="P127" s="90">
        <f t="shared" si="50"/>
        <v>0</v>
      </c>
      <c r="Q127" s="90">
        <f t="shared" si="50"/>
        <v>0</v>
      </c>
      <c r="R127" s="90">
        <f t="shared" si="50"/>
        <v>0</v>
      </c>
      <c r="S127" s="90">
        <f t="shared" si="50"/>
        <v>0</v>
      </c>
      <c r="T127" s="90">
        <f t="shared" si="50"/>
        <v>0</v>
      </c>
      <c r="U127" s="90">
        <f t="shared" si="50"/>
        <v>0</v>
      </c>
      <c r="V127" s="90">
        <f t="shared" si="50"/>
        <v>0</v>
      </c>
      <c r="W127" s="90">
        <f t="shared" si="50"/>
        <v>0</v>
      </c>
      <c r="X127" s="90">
        <f t="shared" si="50"/>
        <v>0</v>
      </c>
      <c r="Y127" s="90">
        <f t="shared" si="50"/>
        <v>0</v>
      </c>
      <c r="Z127" s="90">
        <f t="shared" si="50"/>
        <v>0</v>
      </c>
      <c r="AA127" s="90">
        <f t="shared" si="50"/>
        <v>0</v>
      </c>
      <c r="AB127" s="90">
        <f t="shared" si="50"/>
        <v>0</v>
      </c>
      <c r="AC127" s="90">
        <f t="shared" si="50"/>
        <v>0</v>
      </c>
      <c r="AD127" s="90">
        <f t="shared" si="50"/>
        <v>0</v>
      </c>
      <c r="AE127" s="90">
        <f t="shared" si="50"/>
        <v>0</v>
      </c>
      <c r="AF127" s="90">
        <f t="shared" si="50"/>
        <v>0</v>
      </c>
      <c r="AG127" s="90">
        <f t="shared" si="50"/>
        <v>0</v>
      </c>
      <c r="AH127" s="90">
        <f t="shared" si="50"/>
        <v>0</v>
      </c>
      <c r="AI127" s="90">
        <f t="shared" si="50"/>
        <v>0</v>
      </c>
      <c r="AJ127" s="90">
        <f t="shared" si="50"/>
        <v>0</v>
      </c>
      <c r="AK127" s="90">
        <f t="shared" si="50"/>
        <v>0</v>
      </c>
      <c r="AL127" s="90">
        <f t="shared" si="50"/>
        <v>0</v>
      </c>
      <c r="AM127" s="90">
        <f t="shared" si="50"/>
        <v>0</v>
      </c>
      <c r="AN127" s="90">
        <f t="shared" si="50"/>
        <v>0</v>
      </c>
      <c r="AO127" s="90">
        <f t="shared" si="50"/>
        <v>0</v>
      </c>
      <c r="AP127" s="90">
        <f t="shared" si="50"/>
        <v>0</v>
      </c>
      <c r="AQ127" s="90">
        <f t="shared" si="50"/>
        <v>0</v>
      </c>
      <c r="AR127" s="90">
        <f t="shared" si="50"/>
        <v>0</v>
      </c>
      <c r="AS127" s="90">
        <f t="shared" si="50"/>
        <v>0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x14ac:dyDescent="0.2">
      <c r="B133" s="82" t="s">
        <v>184</v>
      </c>
      <c r="G133" s="120"/>
      <c r="H133" s="120"/>
    </row>
    <row r="134" spans="1:42" x14ac:dyDescent="0.2">
      <c r="G134" s="84"/>
      <c r="H134" s="84"/>
    </row>
    <row r="135" spans="1:42" x14ac:dyDescent="0.2">
      <c r="F135" s="64" t="s">
        <v>157</v>
      </c>
      <c r="G135" s="84"/>
      <c r="H135" s="84"/>
      <c r="I135" s="64" t="s">
        <v>158</v>
      </c>
    </row>
    <row r="136" spans="1:42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x14ac:dyDescent="0.2">
      <c r="D137" s="84" t="str">
        <f>$B$60</f>
        <v>Transmission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x14ac:dyDescent="0.2">
      <c r="D143" s="125" t="s">
        <v>71</v>
      </c>
      <c r="E143" s="84"/>
      <c r="F143" s="126" t="s">
        <v>103</v>
      </c>
      <c r="G143" s="84"/>
      <c r="H143" s="84"/>
    </row>
    <row r="144" spans="1:42" x14ac:dyDescent="0.2">
      <c r="B144" s="125"/>
      <c r="C144" s="84"/>
      <c r="D144" s="84"/>
      <c r="E144" s="84"/>
      <c r="F144" s="120"/>
      <c r="G144" s="84"/>
      <c r="H144" s="84"/>
    </row>
    <row r="145" spans="1:45" ht="15.75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x14ac:dyDescent="0.2">
      <c r="B146" s="82" t="s">
        <v>167</v>
      </c>
      <c r="I146" s="127"/>
    </row>
    <row r="147" spans="1:45" x14ac:dyDescent="0.2">
      <c r="I147" s="127"/>
    </row>
    <row r="148" spans="1:45" x14ac:dyDescent="0.2">
      <c r="F148" s="84"/>
      <c r="G148" s="128" t="s">
        <v>10</v>
      </c>
      <c r="H148" s="128" t="s">
        <v>9</v>
      </c>
      <c r="I148" s="127"/>
    </row>
    <row r="149" spans="1:45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x14ac:dyDescent="0.2">
      <c r="E152" s="125" t="s">
        <v>113</v>
      </c>
    </row>
    <row r="154" spans="1:45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2" spans="1:57" ht="15.75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x14ac:dyDescent="0.2">
      <c r="A165" s="48"/>
      <c r="F165" s="79"/>
    </row>
    <row r="166" spans="1:57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x14ac:dyDescent="0.2">
      <c r="B172" s="125" t="s">
        <v>71</v>
      </c>
      <c r="C172" s="84"/>
      <c r="D172" s="141"/>
      <c r="E172" s="95"/>
      <c r="G172" s="142"/>
      <c r="H172" s="144"/>
    </row>
    <row r="174" spans="1:57" ht="15.75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x14ac:dyDescent="0.2">
      <c r="C175" s="84"/>
      <c r="D175" s="141"/>
      <c r="E175" s="95"/>
      <c r="F175" s="145"/>
      <c r="H175" s="94" t="s">
        <v>85</v>
      </c>
    </row>
    <row r="176" spans="1:57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x14ac:dyDescent="0.2">
      <c r="G177" s="146"/>
      <c r="I177" s="146"/>
    </row>
    <row r="178" spans="1:45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4" spans="1:45" x14ac:dyDescent="0.2">
      <c r="B184" s="125" t="s">
        <v>149</v>
      </c>
    </row>
    <row r="185" spans="1:45" x14ac:dyDescent="0.2">
      <c r="B185" s="84"/>
      <c r="C185" s="84"/>
      <c r="D185" s="146"/>
      <c r="E185" s="146"/>
      <c r="F185" s="146"/>
      <c r="G185" s="146"/>
      <c r="H185" s="145"/>
    </row>
    <row r="186" spans="1:45" ht="15.75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x14ac:dyDescent="0.2">
      <c r="F188" s="146"/>
      <c r="G188" s="84"/>
    </row>
    <row r="189" spans="1:45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x14ac:dyDescent="0.2">
      <c r="C190" s="125"/>
    </row>
    <row r="192" spans="1:45" ht="15.75" x14ac:dyDescent="0.25">
      <c r="A192" s="50">
        <v>13</v>
      </c>
      <c r="B192" s="55" t="s">
        <v>105</v>
      </c>
      <c r="G192" s="147"/>
    </row>
    <row r="193" spans="1:55" x14ac:dyDescent="0.2">
      <c r="B193" s="63" t="s">
        <v>91</v>
      </c>
    </row>
    <row r="194" spans="1:55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x14ac:dyDescent="0.25">
      <c r="A210" s="50">
        <v>15</v>
      </c>
      <c r="B210" s="55" t="s">
        <v>14</v>
      </c>
      <c r="F210" s="51" t="s">
        <v>87</v>
      </c>
      <c r="G210" s="320" t="s">
        <v>178</v>
      </c>
      <c r="H210" s="94" t="s">
        <v>85</v>
      </c>
    </row>
    <row r="211" spans="1:55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x14ac:dyDescent="0.2">
      <c r="C221" s="84" t="str">
        <f>$B$60</f>
        <v>Transmission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x14ac:dyDescent="0.2">
      <c r="C236" s="48" t="str">
        <f>$B$60&amp;" NBV"</f>
        <v>Transmission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+'Assumptions Alternative 4'!B2</f>
        <v>Alternative 4 Name</v>
      </c>
    </row>
    <row r="2" spans="1:45" ht="11.25" customHeight="1" x14ac:dyDescent="0.2">
      <c r="A2" s="216" t="str">
        <f>+'Assumptions Alternative 4'!B3</f>
        <v>Alternative 4 Description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+'Assumptions Alternative 4'!D30</f>
        <v>2012</v>
      </c>
    </row>
    <row r="6" spans="1:45" x14ac:dyDescent="0.2">
      <c r="A6" s="214" t="s">
        <v>18</v>
      </c>
      <c r="B6" s="221">
        <f>'Assumptions Alternative 4'!D26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B13-'Assumptions Alternative 4'!$D$31+1</f>
        <v>0</v>
      </c>
      <c r="C14" s="83">
        <f>C13-'Assumptions Alternative 4'!$D$31+1</f>
        <v>1</v>
      </c>
      <c r="D14" s="83">
        <f>D13-'Assumptions Alternative 4'!$D$31+1</f>
        <v>2</v>
      </c>
      <c r="E14" s="83">
        <f>E13-'Assumptions Alternative 4'!$D$31+1</f>
        <v>3</v>
      </c>
      <c r="F14" s="83">
        <f>F13-'Assumptions Alternative 4'!$D$31+1</f>
        <v>4</v>
      </c>
      <c r="G14" s="83">
        <f>G13-'Assumptions Alternative 4'!$D$31+1</f>
        <v>5</v>
      </c>
      <c r="H14" s="83">
        <f>H13-'Assumptions Alternative 4'!$D$31+1</f>
        <v>6</v>
      </c>
      <c r="I14" s="83">
        <f>I13-'Assumptions Alternative 4'!$D$31+1</f>
        <v>7</v>
      </c>
      <c r="J14" s="83">
        <f>J13-'Assumptions Alternative 4'!$D$31+1</f>
        <v>8</v>
      </c>
      <c r="K14" s="83">
        <f>K13-'Assumptions Alternative 4'!$D$31+1</f>
        <v>9</v>
      </c>
      <c r="L14" s="83">
        <f>L13-'Assumptions Alternative 4'!$D$31+1</f>
        <v>10</v>
      </c>
      <c r="M14" s="83">
        <f>M13-'Assumptions Alternative 4'!$D$31+1</f>
        <v>11</v>
      </c>
      <c r="N14" s="83">
        <f>N13-'Assumptions Alternative 4'!$D$31+1</f>
        <v>12</v>
      </c>
      <c r="O14" s="83">
        <f>O13-'Assumptions Alternative 4'!$D$31+1</f>
        <v>13</v>
      </c>
      <c r="P14" s="83">
        <f>P13-'Assumptions Alternative 4'!$D$31+1</f>
        <v>14</v>
      </c>
      <c r="Q14" s="83">
        <f>Q13-'Assumptions Alternative 4'!$D$31+1</f>
        <v>15</v>
      </c>
      <c r="R14" s="83">
        <f>R13-'Assumptions Alternative 4'!$D$31+1</f>
        <v>16</v>
      </c>
      <c r="S14" s="83">
        <f>S13-'Assumptions Alternative 4'!$D$31+1</f>
        <v>17</v>
      </c>
      <c r="T14" s="83">
        <f>T13-'Assumptions Alternative 4'!$D$31+1</f>
        <v>18</v>
      </c>
      <c r="U14" s="83">
        <f>U13-'Assumptions Alternative 4'!$D$31+1</f>
        <v>19</v>
      </c>
      <c r="V14" s="83">
        <f>V13-'Assumptions Alternative 4'!$D$31+1</f>
        <v>20</v>
      </c>
      <c r="W14" s="83">
        <f>W13-'Assumptions Alternative 4'!$D$31+1</f>
        <v>21</v>
      </c>
      <c r="X14" s="83">
        <f>X13-'Assumptions Alternative 4'!$D$31+1</f>
        <v>22</v>
      </c>
      <c r="Y14" s="83">
        <f>Y13-'Assumptions Alternative 4'!$D$31+1</f>
        <v>23</v>
      </c>
      <c r="Z14" s="83">
        <f>Z13-'Assumptions Alternative 4'!$D$31+1</f>
        <v>24</v>
      </c>
      <c r="AA14" s="83">
        <f>AA13-'Assumptions Alternative 4'!$D$31+1</f>
        <v>25</v>
      </c>
      <c r="AB14" s="83">
        <f>AB13-'Assumptions Alternative 4'!$D$31+1</f>
        <v>26</v>
      </c>
      <c r="AC14" s="83">
        <f>AC13-'Assumptions Alternative 4'!$D$31+1</f>
        <v>27</v>
      </c>
      <c r="AD14" s="83">
        <f>AD13-'Assumptions Alternative 4'!$D$31+1</f>
        <v>28</v>
      </c>
      <c r="AE14" s="83">
        <f>AE13-'Assumptions Alternative 4'!$D$31+1</f>
        <v>29</v>
      </c>
      <c r="AF14" s="83">
        <f>AF13-'Assumptions Alternative 4'!$D$31+1</f>
        <v>30</v>
      </c>
      <c r="AG14" s="83">
        <f>AG13-'Assumptions Alternative 4'!$D$31+1</f>
        <v>31</v>
      </c>
      <c r="AH14" s="83">
        <f>AH13-'Assumptions Alternative 4'!$D$31+1</f>
        <v>32</v>
      </c>
      <c r="AI14" s="83">
        <f>AI13-'Assumptions Alternative 4'!$D$31+1</f>
        <v>33</v>
      </c>
      <c r="AJ14" s="83">
        <f>AJ13-'Assumptions Alternative 4'!$D$31+1</f>
        <v>34</v>
      </c>
      <c r="AK14" s="83">
        <f>AK13-'Assumptions Alternative 4'!$D$31+1</f>
        <v>35</v>
      </c>
      <c r="AL14" s="83">
        <f>AL13-'Assumptions Alternative 4'!$D$31+1</f>
        <v>36</v>
      </c>
      <c r="AM14" s="83">
        <f>AM13-'Assumptions Alternative 4'!$D$31+1</f>
        <v>37</v>
      </c>
      <c r="AN14" s="83">
        <f>AN13-'Assumptions Alternative 4'!$D$31+1</f>
        <v>38</v>
      </c>
      <c r="AO14" s="83">
        <f>AO13-'Assumptions Alternative 4'!$D$31+1</f>
        <v>39</v>
      </c>
      <c r="AP14" s="83">
        <f>AP13-'Assumptions Alternative 4'!$D$31+1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'Assumptions Alternative 4'!E69/2</f>
        <v>0</v>
      </c>
      <c r="C31" s="239">
        <f>B31+('Assumptions Alternative 4'!F69/2)</f>
        <v>0</v>
      </c>
      <c r="D31" s="239">
        <f>('Assumptions Alternative 4'!F69/2)+('Assumptions Alternative 4'!G69/2)</f>
        <v>0</v>
      </c>
      <c r="E31" s="239">
        <f>('Assumptions Alternative 4'!G69/2)+('Assumptions Alternative 4'!H69/2)</f>
        <v>0</v>
      </c>
      <c r="F31" s="239">
        <f>('Assumptions Alternative 4'!H69/2)+('Assumptions Alternative 4'!I69/2)</f>
        <v>0</v>
      </c>
      <c r="G31" s="239">
        <f>('Assumptions Alternative 4'!I69/2)+('Assumptions Alternative 4'!J69/2)</f>
        <v>0</v>
      </c>
      <c r="H31" s="239">
        <f>('Assumptions Alternative 4'!J69/2)+('Assumptions Alternative 4'!K69/2)</f>
        <v>0</v>
      </c>
      <c r="I31" s="239">
        <f>('Assumptions Alternative 4'!K69/2)+('Assumptions Alternative 4'!L69/2)</f>
        <v>0</v>
      </c>
      <c r="J31" s="239">
        <f>('Assumptions Alternative 4'!L69/2)+('Assumptions Alternative 4'!M69/2)</f>
        <v>0</v>
      </c>
      <c r="K31" s="239">
        <f>('Assumptions Alternative 4'!M69/2)+('Assumptions Alternative 4'!N69/2)</f>
        <v>0</v>
      </c>
      <c r="L31" s="239">
        <f>('Assumptions Alternative 4'!N69/2)+('Assumptions Alternative 4'!O69/2)</f>
        <v>0</v>
      </c>
      <c r="M31" s="239">
        <f>('Assumptions Alternative 4'!O69/2)+('Assumptions Alternative 4'!P69/2)</f>
        <v>0</v>
      </c>
      <c r="N31" s="239">
        <f>('Assumptions Alternative 4'!P69/2)+('Assumptions Alternative 4'!Q69/2)</f>
        <v>0</v>
      </c>
      <c r="O31" s="239">
        <f>('Assumptions Alternative 4'!Q69/2)+('Assumptions Alternative 4'!R69/2)</f>
        <v>0</v>
      </c>
      <c r="P31" s="239">
        <f>('Assumptions Alternative 4'!R69/2)+('Assumptions Alternative 4'!S69/2)</f>
        <v>0</v>
      </c>
      <c r="Q31" s="239">
        <f>('Assumptions Alternative 4'!S69/2)+('Assumptions Alternative 4'!T69/2)</f>
        <v>0</v>
      </c>
      <c r="R31" s="239">
        <f>('Assumptions Alternative 4'!T69/2)+('Assumptions Alternative 4'!U69/2)</f>
        <v>0</v>
      </c>
      <c r="S31" s="239">
        <f>('Assumptions Alternative 4'!U69/2)+('Assumptions Alternative 4'!V69/2)</f>
        <v>0</v>
      </c>
      <c r="T31" s="239">
        <f>('Assumptions Alternative 4'!V69/2)+('Assumptions Alternative 4'!W69/2)</f>
        <v>0</v>
      </c>
      <c r="U31" s="239">
        <f>('Assumptions Alternative 4'!W69/2)+('Assumptions Alternative 4'!X69/2)</f>
        <v>0</v>
      </c>
      <c r="V31" s="239">
        <f>('Assumptions Alternative 4'!X69/2)+('Assumptions Alternative 4'!Y69/2)</f>
        <v>0</v>
      </c>
      <c r="W31" s="239">
        <f>('Assumptions Alternative 4'!Y69/2)+('Assumptions Alternative 4'!Z69/2)</f>
        <v>0</v>
      </c>
      <c r="X31" s="239">
        <f>('Assumptions Alternative 4'!Z69/2)+('Assumptions Alternative 4'!AA69/2)</f>
        <v>0</v>
      </c>
      <c r="Y31" s="239">
        <f>('Assumptions Alternative 4'!AA69/2)+('Assumptions Alternative 4'!AB69/2)</f>
        <v>0</v>
      </c>
      <c r="Z31" s="239">
        <f>('Assumptions Alternative 4'!AB69/2)+('Assumptions Alternative 4'!AC69/2)</f>
        <v>0</v>
      </c>
      <c r="AA31" s="239">
        <f>('Assumptions Alternative 4'!AC69/2)+('Assumptions Alternative 4'!AD69/2)</f>
        <v>0</v>
      </c>
      <c r="AB31" s="239">
        <f>('Assumptions Alternative 4'!AD69/2)+('Assumptions Alternative 4'!AE69/2)</f>
        <v>0</v>
      </c>
      <c r="AC31" s="239">
        <f>('Assumptions Alternative 4'!AE69/2)+('Assumptions Alternative 4'!AF69/2)</f>
        <v>0</v>
      </c>
      <c r="AD31" s="239">
        <f>('Assumptions Alternative 4'!AF69/2)+('Assumptions Alternative 4'!AG69/2)</f>
        <v>0</v>
      </c>
      <c r="AE31" s="239">
        <f>('Assumptions Alternative 4'!AG69/2)+('Assumptions Alternative 4'!AH69/2)</f>
        <v>0</v>
      </c>
      <c r="AF31" s="239">
        <f>('Assumptions Alternative 4'!AH69/2)+('Assumptions Alternative 4'!AI69/2)</f>
        <v>0</v>
      </c>
      <c r="AG31" s="239">
        <f>('Assumptions Alternative 4'!AI69/2)+('Assumptions Alternative 4'!AJ69/2)</f>
        <v>0</v>
      </c>
      <c r="AH31" s="239">
        <f>('Assumptions Alternative 4'!AJ69/2)+('Assumptions Alternative 4'!AK69/2)</f>
        <v>0</v>
      </c>
      <c r="AI31" s="239">
        <f>('Assumptions Alternative 4'!AK69/2)+('Assumptions Alternative 4'!AL69/2)</f>
        <v>0</v>
      </c>
      <c r="AJ31" s="239">
        <f>('Assumptions Alternative 4'!AL69/2)+('Assumptions Alternative 4'!AM69/2)</f>
        <v>0</v>
      </c>
      <c r="AK31" s="239">
        <f>('Assumptions Alternative 4'!AM69/2)+('Assumptions Alternative 4'!AN69/2)</f>
        <v>0</v>
      </c>
      <c r="AL31" s="239">
        <f>('Assumptions Alternative 4'!AN69/2)+('Assumptions Alternative 4'!AO69/2)</f>
        <v>0</v>
      </c>
      <c r="AM31" s="239">
        <f>('Assumptions Alternative 4'!AO69/2)+('Assumptions Alternative 4'!AP69/2)</f>
        <v>0</v>
      </c>
      <c r="AN31" s="239">
        <f>('Assumptions Alternative 4'!AP69/2)+('Assumptions Alternative 4'!AQ69/2)</f>
        <v>0</v>
      </c>
      <c r="AO31" s="239">
        <f>('Assumptions Alternative 4'!AQ69/2)+('Assumptions Alternative 4'!AR69/2)</f>
        <v>0</v>
      </c>
      <c r="AP31" s="239">
        <f>('Assumptions Alternative 4'!AR69/2)+('Assumptions Alternative 4'!AS69/2)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('Assumptions Alternative 4'!E74/2)</f>
        <v>0</v>
      </c>
      <c r="C33" s="239">
        <f>B33+('Assumptions Alternative 4'!F74/2)</f>
        <v>0</v>
      </c>
      <c r="D33" s="239">
        <f>('Assumptions Alternative 4'!F74/2)+('Assumptions Alternative 4'!G74/2)</f>
        <v>0</v>
      </c>
      <c r="E33" s="239">
        <f>('Assumptions Alternative 4'!G74/2)+('Assumptions Alternative 4'!H74/2)</f>
        <v>0</v>
      </c>
      <c r="F33" s="239">
        <f>('Assumptions Alternative 4'!H74/2)+('Assumptions Alternative 4'!I74/2)</f>
        <v>0</v>
      </c>
      <c r="G33" s="239">
        <f>('Assumptions Alternative 4'!I74/2)+('Assumptions Alternative 4'!J74/2)</f>
        <v>0</v>
      </c>
      <c r="H33" s="239">
        <f>('Assumptions Alternative 4'!J74/2)+('Assumptions Alternative 4'!K74/2)</f>
        <v>0</v>
      </c>
      <c r="I33" s="239">
        <f>('Assumptions Alternative 4'!K74/2)+('Assumptions Alternative 4'!L74/2)</f>
        <v>0</v>
      </c>
      <c r="J33" s="239">
        <f>('Assumptions Alternative 4'!L74/2)+('Assumptions Alternative 4'!M74/2)</f>
        <v>0</v>
      </c>
      <c r="K33" s="239">
        <f>('Assumptions Alternative 4'!M74/2)+('Assumptions Alternative 4'!N74/2)</f>
        <v>0</v>
      </c>
      <c r="L33" s="239">
        <f>('Assumptions Alternative 4'!N74/2)+('Assumptions Alternative 4'!O74/2)</f>
        <v>0</v>
      </c>
      <c r="M33" s="239">
        <f>('Assumptions Alternative 4'!O74/2)+('Assumptions Alternative 4'!P74/2)</f>
        <v>0</v>
      </c>
      <c r="N33" s="239">
        <f>('Assumptions Alternative 4'!P74/2)+('Assumptions Alternative 4'!Q74/2)</f>
        <v>0</v>
      </c>
      <c r="O33" s="239">
        <f>('Assumptions Alternative 4'!Q74/2)+('Assumptions Alternative 4'!R74/2)</f>
        <v>0</v>
      </c>
      <c r="P33" s="239">
        <f>('Assumptions Alternative 4'!R74/2)+('Assumptions Alternative 4'!S74/2)</f>
        <v>0</v>
      </c>
      <c r="Q33" s="239">
        <f>('Assumptions Alternative 4'!S74/2)+('Assumptions Alternative 4'!T74/2)</f>
        <v>0</v>
      </c>
      <c r="R33" s="239">
        <f>('Assumptions Alternative 4'!T74/2)+('Assumptions Alternative 4'!U74/2)</f>
        <v>0</v>
      </c>
      <c r="S33" s="239">
        <f>('Assumptions Alternative 4'!U74/2)+('Assumptions Alternative 4'!V74/2)</f>
        <v>0</v>
      </c>
      <c r="T33" s="239">
        <f>('Assumptions Alternative 4'!V74/2)+('Assumptions Alternative 4'!W74/2)</f>
        <v>0</v>
      </c>
      <c r="U33" s="239">
        <f>('Assumptions Alternative 4'!W74/2)+('Assumptions Alternative 4'!X74/2)</f>
        <v>0</v>
      </c>
      <c r="V33" s="239">
        <f>('Assumptions Alternative 4'!X74/2)+('Assumptions Alternative 4'!Y74/2)</f>
        <v>0</v>
      </c>
      <c r="W33" s="239">
        <f>('Assumptions Alternative 4'!Y74/2)+('Assumptions Alternative 4'!Z74/2)</f>
        <v>0</v>
      </c>
      <c r="X33" s="239">
        <f>('Assumptions Alternative 4'!Z74/2)+('Assumptions Alternative 4'!AA74/2)</f>
        <v>0</v>
      </c>
      <c r="Y33" s="239">
        <f>('Assumptions Alternative 4'!AA74/2)+('Assumptions Alternative 4'!AB74/2)</f>
        <v>0</v>
      </c>
      <c r="Z33" s="239">
        <f>('Assumptions Alternative 4'!AB74/2)+('Assumptions Alternative 4'!AC74/2)</f>
        <v>0</v>
      </c>
      <c r="AA33" s="239">
        <f>('Assumptions Alternative 4'!AC74/2)+('Assumptions Alternative 4'!AD74/2)</f>
        <v>0</v>
      </c>
      <c r="AB33" s="239">
        <f>('Assumptions Alternative 4'!AD74/2)+('Assumptions Alternative 4'!AE74/2)</f>
        <v>0</v>
      </c>
      <c r="AC33" s="239">
        <f>('Assumptions Alternative 4'!AE74/2)+('Assumptions Alternative 4'!AF74/2)</f>
        <v>0</v>
      </c>
      <c r="AD33" s="239">
        <f>('Assumptions Alternative 4'!AF74/2)+('Assumptions Alternative 4'!AG74/2)</f>
        <v>0</v>
      </c>
      <c r="AE33" s="239">
        <f>('Assumptions Alternative 4'!AG74/2)+('Assumptions Alternative 4'!AH74/2)</f>
        <v>0</v>
      </c>
      <c r="AF33" s="239">
        <f>('Assumptions Alternative 4'!AH74/2)+('Assumptions Alternative 4'!AI74/2)</f>
        <v>0</v>
      </c>
      <c r="AG33" s="239">
        <f>('Assumptions Alternative 4'!AI74/2)+('Assumptions Alternative 4'!AJ74/2)</f>
        <v>0</v>
      </c>
      <c r="AH33" s="239">
        <f>('Assumptions Alternative 4'!AJ74/2)+('Assumptions Alternative 4'!AK74/2)</f>
        <v>0</v>
      </c>
      <c r="AI33" s="239">
        <f>('Assumptions Alternative 4'!AK74/2)+('Assumptions Alternative 4'!AL74/2)</f>
        <v>0</v>
      </c>
      <c r="AJ33" s="239">
        <f>('Assumptions Alternative 4'!AL74/2)+('Assumptions Alternative 4'!AM74/2)</f>
        <v>0</v>
      </c>
      <c r="AK33" s="239">
        <f>('Assumptions Alternative 4'!AM74/2)+('Assumptions Alternative 4'!AN74/2)</f>
        <v>0</v>
      </c>
      <c r="AL33" s="239">
        <f>('Assumptions Alternative 4'!AN74/2)+('Assumptions Alternative 4'!AO74/2)</f>
        <v>0</v>
      </c>
      <c r="AM33" s="239">
        <f>('Assumptions Alternative 4'!AO74/2)+('Assumptions Alternative 4'!AP74/2)</f>
        <v>0</v>
      </c>
      <c r="AN33" s="239">
        <f>('Assumptions Alternative 4'!AP74/2)+('Assumptions Alternative 4'!AQ74/2)</f>
        <v>0</v>
      </c>
      <c r="AO33" s="239">
        <f>('Assumptions Alternative 4'!AQ74/2)+('Assumptions Alternative 4'!AR74/2)</f>
        <v>0</v>
      </c>
      <c r="AP33" s="239">
        <f>('Assumptions Alternative 4'!AR74/2)+('Assumptions Alternative 4'!AS74/2)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('Assumptions Alternative 4'!E84/2)</f>
        <v>0</v>
      </c>
      <c r="C35" s="239">
        <f>B35+('Assumptions Alternative 4'!F84/2)</f>
        <v>0</v>
      </c>
      <c r="D35" s="239">
        <f>('Assumptions Alternative 4'!F84/2)+('Assumptions Alternative 4'!G84/2)</f>
        <v>0</v>
      </c>
      <c r="E35" s="239">
        <f>('Assumptions Alternative 4'!G84/2)+('Assumptions Alternative 4'!H84/2)</f>
        <v>0</v>
      </c>
      <c r="F35" s="239">
        <f>('Assumptions Alternative 4'!H84/2)+('Assumptions Alternative 4'!I84/2)</f>
        <v>0</v>
      </c>
      <c r="G35" s="239">
        <f>('Assumptions Alternative 4'!I84/2)+('Assumptions Alternative 4'!J84/2)</f>
        <v>0</v>
      </c>
      <c r="H35" s="239">
        <f>('Assumptions Alternative 4'!J84/2)+('Assumptions Alternative 4'!K84/2)</f>
        <v>0</v>
      </c>
      <c r="I35" s="239">
        <f>('Assumptions Alternative 4'!K84/2)+('Assumptions Alternative 4'!L84/2)</f>
        <v>0</v>
      </c>
      <c r="J35" s="239">
        <f>('Assumptions Alternative 4'!L84/2)+('Assumptions Alternative 4'!M84/2)</f>
        <v>0</v>
      </c>
      <c r="K35" s="239">
        <f>('Assumptions Alternative 4'!M84/2)+('Assumptions Alternative 4'!N84/2)</f>
        <v>0</v>
      </c>
      <c r="L35" s="239">
        <f>('Assumptions Alternative 4'!N84/2)+('Assumptions Alternative 4'!O84/2)</f>
        <v>0</v>
      </c>
      <c r="M35" s="239">
        <f>('Assumptions Alternative 4'!O84/2)+('Assumptions Alternative 4'!P84/2)</f>
        <v>0</v>
      </c>
      <c r="N35" s="239">
        <f>('Assumptions Alternative 4'!P84/2)+('Assumptions Alternative 4'!Q84/2)</f>
        <v>0</v>
      </c>
      <c r="O35" s="239">
        <f>('Assumptions Alternative 4'!Q84/2)+('Assumptions Alternative 4'!R84/2)</f>
        <v>0</v>
      </c>
      <c r="P35" s="239">
        <f>('Assumptions Alternative 4'!R84/2)+('Assumptions Alternative 4'!S84/2)</f>
        <v>0</v>
      </c>
      <c r="Q35" s="239">
        <f>('Assumptions Alternative 4'!S84/2)+('Assumptions Alternative 4'!T84/2)</f>
        <v>0</v>
      </c>
      <c r="R35" s="239">
        <f>('Assumptions Alternative 4'!T84/2)+('Assumptions Alternative 4'!U84/2)</f>
        <v>0</v>
      </c>
      <c r="S35" s="239">
        <f>('Assumptions Alternative 4'!U84/2)+('Assumptions Alternative 4'!V84/2)</f>
        <v>0</v>
      </c>
      <c r="T35" s="239">
        <f>('Assumptions Alternative 4'!V84/2)+('Assumptions Alternative 4'!W84/2)</f>
        <v>0</v>
      </c>
      <c r="U35" s="239">
        <f>('Assumptions Alternative 4'!W84/2)+('Assumptions Alternative 4'!X84/2)</f>
        <v>0</v>
      </c>
      <c r="V35" s="239">
        <f>('Assumptions Alternative 4'!X84/2)+('Assumptions Alternative 4'!Y84/2)</f>
        <v>0</v>
      </c>
      <c r="W35" s="239">
        <f>('Assumptions Alternative 4'!Y84/2)+('Assumptions Alternative 4'!Z84/2)</f>
        <v>0</v>
      </c>
      <c r="X35" s="239">
        <f>('Assumptions Alternative 4'!Z84/2)+('Assumptions Alternative 4'!AA84/2)</f>
        <v>0</v>
      </c>
      <c r="Y35" s="239">
        <f>('Assumptions Alternative 4'!AA84/2)+('Assumptions Alternative 4'!AB84/2)</f>
        <v>0</v>
      </c>
      <c r="Z35" s="239">
        <f>('Assumptions Alternative 4'!AB84/2)+('Assumptions Alternative 4'!AC84/2)</f>
        <v>0</v>
      </c>
      <c r="AA35" s="239">
        <f>('Assumptions Alternative 4'!AC84/2)+('Assumptions Alternative 4'!AD84/2)</f>
        <v>0</v>
      </c>
      <c r="AB35" s="239">
        <f>('Assumptions Alternative 4'!AD84/2)+('Assumptions Alternative 4'!AE84/2)</f>
        <v>0</v>
      </c>
      <c r="AC35" s="239">
        <f>('Assumptions Alternative 4'!AE84/2)+('Assumptions Alternative 4'!AF84/2)</f>
        <v>0</v>
      </c>
      <c r="AD35" s="239">
        <f>('Assumptions Alternative 4'!AF84/2)+('Assumptions Alternative 4'!AG84/2)</f>
        <v>0</v>
      </c>
      <c r="AE35" s="239">
        <f>('Assumptions Alternative 4'!AG84/2)+('Assumptions Alternative 4'!AH84/2)</f>
        <v>0</v>
      </c>
      <c r="AF35" s="239">
        <f>('Assumptions Alternative 4'!AH84/2)+('Assumptions Alternative 4'!AI84/2)</f>
        <v>0</v>
      </c>
      <c r="AG35" s="239">
        <f>('Assumptions Alternative 4'!AI84/2)+('Assumptions Alternative 4'!AJ84/2)</f>
        <v>0</v>
      </c>
      <c r="AH35" s="239">
        <f>('Assumptions Alternative 4'!AJ84/2)+('Assumptions Alternative 4'!AK84/2)</f>
        <v>0</v>
      </c>
      <c r="AI35" s="239">
        <f>('Assumptions Alternative 4'!AK84/2)+('Assumptions Alternative 4'!AL84/2)</f>
        <v>0</v>
      </c>
      <c r="AJ35" s="239">
        <f>('Assumptions Alternative 4'!AL84/2)+('Assumptions Alternative 4'!AM84/2)</f>
        <v>0</v>
      </c>
      <c r="AK35" s="239">
        <f>('Assumptions Alternative 4'!AM84/2)+('Assumptions Alternative 4'!AN84/2)</f>
        <v>0</v>
      </c>
      <c r="AL35" s="239">
        <f>('Assumptions Alternative 4'!AN84/2)+('Assumptions Alternative 4'!AO84/2)</f>
        <v>0</v>
      </c>
      <c r="AM35" s="239">
        <f>('Assumptions Alternative 4'!AO84/2)+('Assumptions Alternative 4'!AP84/2)</f>
        <v>0</v>
      </c>
      <c r="AN35" s="239">
        <f>('Assumptions Alternative 4'!AP84/2)+('Assumptions Alternative 4'!AQ84/2)</f>
        <v>0</v>
      </c>
      <c r="AO35" s="239">
        <f>('Assumptions Alternative 4'!AQ84/2)+('Assumptions Alternative 4'!AR84/2)</f>
        <v>0</v>
      </c>
      <c r="AP35" s="239">
        <f>('Assumptions Alternative 4'!AR84/2)+('Assumptions Alternative 4'!AS84/2)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IF('Assumptions Alternative 4'!$F$99="yes",('Assumptions Alternative 4'!E105+'Assumptions Alternative 4'!E106+'Assumptions Alternative 4'!E108),('Assumptions Alternative 4'!E123+'Assumptions Alternative 4'!E124+'Assumptions Alternative 4'!E126))</f>
        <v>0</v>
      </c>
      <c r="C40" s="239">
        <f>IF('Assumptions Alternative 4'!$F$99="yes",('Assumptions Alternative 4'!F105+'Assumptions Alternative 4'!F106+'Assumptions Alternative 4'!F108),('Assumptions Alternative 4'!F123+'Assumptions Alternative 4'!F124+'Assumptions Alternative 4'!F126))</f>
        <v>0</v>
      </c>
      <c r="D40" s="239">
        <f>IF('Assumptions Alternative 4'!$F$99="yes",('Assumptions Alternative 4'!G105+'Assumptions Alternative 4'!G106+'Assumptions Alternative 4'!G108),('Assumptions Alternative 4'!G123+'Assumptions Alternative 4'!G124+'Assumptions Alternative 4'!G126))</f>
        <v>0</v>
      </c>
      <c r="E40" s="239">
        <f>IF('Assumptions Alternative 4'!$F$99="yes",('Assumptions Alternative 4'!H105+'Assumptions Alternative 4'!H106+'Assumptions Alternative 4'!H108),('Assumptions Alternative 4'!H123+'Assumptions Alternative 4'!H124+'Assumptions Alternative 4'!H126))</f>
        <v>0</v>
      </c>
      <c r="F40" s="239">
        <f>IF('Assumptions Alternative 4'!$F$99="yes",('Assumptions Alternative 4'!I105+'Assumptions Alternative 4'!I106+'Assumptions Alternative 4'!I108),('Assumptions Alternative 4'!I123+'Assumptions Alternative 4'!I124+'Assumptions Alternative 4'!I126))</f>
        <v>0</v>
      </c>
      <c r="G40" s="239">
        <f>IF('Assumptions Alternative 4'!$F$99="yes",('Assumptions Alternative 4'!J105+'Assumptions Alternative 4'!J106+'Assumptions Alternative 4'!J108),('Assumptions Alternative 4'!J123+'Assumptions Alternative 4'!J124+'Assumptions Alternative 4'!J126))</f>
        <v>0</v>
      </c>
      <c r="H40" s="239">
        <f>IF('Assumptions Alternative 4'!$F$99="yes",('Assumptions Alternative 4'!K105+'Assumptions Alternative 4'!K106+'Assumptions Alternative 4'!K108),('Assumptions Alternative 4'!K123+'Assumptions Alternative 4'!K124+'Assumptions Alternative 4'!K126))</f>
        <v>0</v>
      </c>
      <c r="I40" s="239">
        <f>IF('Assumptions Alternative 4'!$F$99="yes",('Assumptions Alternative 4'!L105+'Assumptions Alternative 4'!L106+'Assumptions Alternative 4'!L108),('Assumptions Alternative 4'!L123+'Assumptions Alternative 4'!L124+'Assumptions Alternative 4'!L126))</f>
        <v>0</v>
      </c>
      <c r="J40" s="239">
        <f>IF('Assumptions Alternative 4'!$F$99="yes",('Assumptions Alternative 4'!M105+'Assumptions Alternative 4'!M106+'Assumptions Alternative 4'!M108),('Assumptions Alternative 4'!M123+'Assumptions Alternative 4'!M124+'Assumptions Alternative 4'!M126))</f>
        <v>0</v>
      </c>
      <c r="K40" s="239">
        <f>IF('Assumptions Alternative 4'!$F$99="yes",('Assumptions Alternative 4'!N105+'Assumptions Alternative 4'!N106+'Assumptions Alternative 4'!N108),('Assumptions Alternative 4'!N123+'Assumptions Alternative 4'!N124+'Assumptions Alternative 4'!N126))</f>
        <v>0</v>
      </c>
      <c r="L40" s="239">
        <f>IF('Assumptions Alternative 4'!$F$99="yes",('Assumptions Alternative 4'!O105+'Assumptions Alternative 4'!O106+'Assumptions Alternative 4'!O108),('Assumptions Alternative 4'!O123+'Assumptions Alternative 4'!O124+'Assumptions Alternative 4'!O126))</f>
        <v>0</v>
      </c>
      <c r="M40" s="239">
        <f>IF('Assumptions Alternative 4'!$F$99="yes",('Assumptions Alternative 4'!P105+'Assumptions Alternative 4'!P106+'Assumptions Alternative 4'!P108),('Assumptions Alternative 4'!P123+'Assumptions Alternative 4'!P124+'Assumptions Alternative 4'!P126))</f>
        <v>0</v>
      </c>
      <c r="N40" s="239">
        <f>IF('Assumptions Alternative 4'!$F$99="yes",('Assumptions Alternative 4'!Q105+'Assumptions Alternative 4'!Q106+'Assumptions Alternative 4'!Q108),('Assumptions Alternative 4'!Q123+'Assumptions Alternative 4'!Q124+'Assumptions Alternative 4'!Q126))</f>
        <v>0</v>
      </c>
      <c r="O40" s="239">
        <f>IF('Assumptions Alternative 4'!$F$99="yes",('Assumptions Alternative 4'!R105+'Assumptions Alternative 4'!R106+'Assumptions Alternative 4'!R108),('Assumptions Alternative 4'!R123+'Assumptions Alternative 4'!R124+'Assumptions Alternative 4'!R126))</f>
        <v>0</v>
      </c>
      <c r="P40" s="239">
        <f>IF('Assumptions Alternative 4'!$F$99="yes",('Assumptions Alternative 4'!S105+'Assumptions Alternative 4'!S106+'Assumptions Alternative 4'!S108),('Assumptions Alternative 4'!S123+'Assumptions Alternative 4'!S124+'Assumptions Alternative 4'!S126))</f>
        <v>0</v>
      </c>
      <c r="Q40" s="239">
        <f>IF('Assumptions Alternative 4'!$F$99="yes",('Assumptions Alternative 4'!T105+'Assumptions Alternative 4'!T106+'Assumptions Alternative 4'!T108),('Assumptions Alternative 4'!T123+'Assumptions Alternative 4'!T124+'Assumptions Alternative 4'!T126))</f>
        <v>0</v>
      </c>
      <c r="R40" s="239">
        <f>IF('Assumptions Alternative 4'!$F$99="yes",('Assumptions Alternative 4'!U105+'Assumptions Alternative 4'!U106+'Assumptions Alternative 4'!U108),('Assumptions Alternative 4'!U123+'Assumptions Alternative 4'!U124+'Assumptions Alternative 4'!U126))</f>
        <v>0</v>
      </c>
      <c r="S40" s="239">
        <f>IF('Assumptions Alternative 4'!$F$99="yes",('Assumptions Alternative 4'!V105+'Assumptions Alternative 4'!V106+'Assumptions Alternative 4'!V108),('Assumptions Alternative 4'!V123+'Assumptions Alternative 4'!V124+'Assumptions Alternative 4'!V126))</f>
        <v>0</v>
      </c>
      <c r="T40" s="239">
        <f>IF('Assumptions Alternative 4'!$F$99="yes",('Assumptions Alternative 4'!W105+'Assumptions Alternative 4'!W106+'Assumptions Alternative 4'!W108),('Assumptions Alternative 4'!W123+'Assumptions Alternative 4'!W124+'Assumptions Alternative 4'!W126))</f>
        <v>0</v>
      </c>
      <c r="U40" s="239">
        <f>IF('Assumptions Alternative 4'!$F$99="yes",('Assumptions Alternative 4'!X105+'Assumptions Alternative 4'!X106+'Assumptions Alternative 4'!X108),('Assumptions Alternative 4'!X123+'Assumptions Alternative 4'!X124+'Assumptions Alternative 4'!X126))</f>
        <v>0</v>
      </c>
      <c r="V40" s="239">
        <f>IF('Assumptions Alternative 4'!$F$99="yes",('Assumptions Alternative 4'!Y105+'Assumptions Alternative 4'!Y106+'Assumptions Alternative 4'!Y108),('Assumptions Alternative 4'!Y123+'Assumptions Alternative 4'!Y124+'Assumptions Alternative 4'!Y126))</f>
        <v>0</v>
      </c>
      <c r="W40" s="239">
        <f>IF('Assumptions Alternative 4'!$F$99="yes",('Assumptions Alternative 4'!Z105+'Assumptions Alternative 4'!Z106+'Assumptions Alternative 4'!Z108),('Assumptions Alternative 4'!Z123+'Assumptions Alternative 4'!Z124+'Assumptions Alternative 4'!Z126))</f>
        <v>0</v>
      </c>
      <c r="X40" s="239">
        <f>IF('Assumptions Alternative 4'!$F$99="yes",('Assumptions Alternative 4'!AA105+'Assumptions Alternative 4'!AA106+'Assumptions Alternative 4'!AA108),('Assumptions Alternative 4'!AA123+'Assumptions Alternative 4'!AA124+'Assumptions Alternative 4'!AA126))</f>
        <v>0</v>
      </c>
      <c r="Y40" s="239">
        <f>IF('Assumptions Alternative 4'!$F$99="yes",('Assumptions Alternative 4'!AB105+'Assumptions Alternative 4'!AB106+'Assumptions Alternative 4'!AB108),('Assumptions Alternative 4'!AB123+'Assumptions Alternative 4'!AB124+'Assumptions Alternative 4'!AB126))</f>
        <v>0</v>
      </c>
      <c r="Z40" s="239">
        <f>IF('Assumptions Alternative 4'!$F$99="yes",('Assumptions Alternative 4'!AC105+'Assumptions Alternative 4'!AC106+'Assumptions Alternative 4'!AC108),('Assumptions Alternative 4'!AC123+'Assumptions Alternative 4'!AC124+'Assumptions Alternative 4'!AC126))</f>
        <v>0</v>
      </c>
      <c r="AA40" s="239">
        <f>IF('Assumptions Alternative 4'!$F$99="yes",('Assumptions Alternative 4'!AD105+'Assumptions Alternative 4'!AD106+'Assumptions Alternative 4'!AD108),('Assumptions Alternative 4'!AD123+'Assumptions Alternative 4'!AD124+'Assumptions Alternative 4'!AD126))</f>
        <v>0</v>
      </c>
      <c r="AB40" s="239">
        <f>IF('Assumptions Alternative 4'!$F$99="yes",('Assumptions Alternative 4'!AE105+'Assumptions Alternative 4'!AE106+'Assumptions Alternative 4'!AE108),('Assumptions Alternative 4'!AE123+'Assumptions Alternative 4'!AE124+'Assumptions Alternative 4'!AE126))</f>
        <v>0</v>
      </c>
      <c r="AC40" s="239">
        <f>IF('Assumptions Alternative 4'!$F$99="yes",('Assumptions Alternative 4'!AF105+'Assumptions Alternative 4'!AF106+'Assumptions Alternative 4'!AF108),('Assumptions Alternative 4'!AF123+'Assumptions Alternative 4'!AF124+'Assumptions Alternative 4'!AF126))</f>
        <v>0</v>
      </c>
      <c r="AD40" s="239">
        <f>IF('Assumptions Alternative 4'!$F$99="yes",('Assumptions Alternative 4'!AG105+'Assumptions Alternative 4'!AG106+'Assumptions Alternative 4'!AG108),('Assumptions Alternative 4'!AG123+'Assumptions Alternative 4'!AG124+'Assumptions Alternative 4'!AG126))</f>
        <v>0</v>
      </c>
      <c r="AE40" s="239">
        <f>IF('Assumptions Alternative 4'!$F$99="yes",('Assumptions Alternative 4'!AH105+'Assumptions Alternative 4'!AH106+'Assumptions Alternative 4'!AH108),('Assumptions Alternative 4'!AH123+'Assumptions Alternative 4'!AH124+'Assumptions Alternative 4'!AH126))</f>
        <v>0</v>
      </c>
      <c r="AF40" s="239">
        <f>IF('Assumptions Alternative 4'!$F$99="yes",('Assumptions Alternative 4'!AI105+'Assumptions Alternative 4'!AI106+'Assumptions Alternative 4'!AI108),('Assumptions Alternative 4'!AI123+'Assumptions Alternative 4'!AI124+'Assumptions Alternative 4'!AI126))</f>
        <v>0</v>
      </c>
      <c r="AG40" s="239">
        <f>IF('Assumptions Alternative 4'!$F$99="yes",('Assumptions Alternative 4'!AJ105+'Assumptions Alternative 4'!AJ106+'Assumptions Alternative 4'!AJ108),('Assumptions Alternative 4'!AJ123+'Assumptions Alternative 4'!AJ124+'Assumptions Alternative 4'!AJ126))</f>
        <v>0</v>
      </c>
      <c r="AH40" s="239">
        <f>IF('Assumptions Alternative 4'!$F$99="yes",('Assumptions Alternative 4'!AK105+'Assumptions Alternative 4'!AK106+'Assumptions Alternative 4'!AK108),('Assumptions Alternative 4'!AK123+'Assumptions Alternative 4'!AK124+'Assumptions Alternative 4'!AK126))</f>
        <v>0</v>
      </c>
      <c r="AI40" s="239">
        <f>IF('Assumptions Alternative 4'!$F$99="yes",('Assumptions Alternative 4'!AL105+'Assumptions Alternative 4'!AL106+'Assumptions Alternative 4'!AL108),('Assumptions Alternative 4'!AL123+'Assumptions Alternative 4'!AL124+'Assumptions Alternative 4'!AL126))</f>
        <v>0</v>
      </c>
      <c r="AJ40" s="239">
        <f>IF('Assumptions Alternative 4'!$F$99="yes",('Assumptions Alternative 4'!AM105+'Assumptions Alternative 4'!AM106+'Assumptions Alternative 4'!AM108),('Assumptions Alternative 4'!AM123+'Assumptions Alternative 4'!AM124+'Assumptions Alternative 4'!AM126))</f>
        <v>0</v>
      </c>
      <c r="AK40" s="239">
        <f>IF('Assumptions Alternative 4'!$F$99="yes",('Assumptions Alternative 4'!AN105+'Assumptions Alternative 4'!AN106+'Assumptions Alternative 4'!AN108),('Assumptions Alternative 4'!AN123+'Assumptions Alternative 4'!AN124+'Assumptions Alternative 4'!AN126))</f>
        <v>0</v>
      </c>
      <c r="AL40" s="239">
        <f>IF('Assumptions Alternative 4'!$F$99="yes",('Assumptions Alternative 4'!AO105+'Assumptions Alternative 4'!AO106+'Assumptions Alternative 4'!AO108),('Assumptions Alternative 4'!AO123+'Assumptions Alternative 4'!AO124+'Assumptions Alternative 4'!AO126))</f>
        <v>0</v>
      </c>
      <c r="AM40" s="239">
        <f>IF('Assumptions Alternative 4'!$F$99="yes",('Assumptions Alternative 4'!AP105+'Assumptions Alternative 4'!AP106+'Assumptions Alternative 4'!AP108),('Assumptions Alternative 4'!AP123+'Assumptions Alternative 4'!AP124+'Assumptions Alternative 4'!AP126))</f>
        <v>0</v>
      </c>
      <c r="AN40" s="239">
        <f>IF('Assumptions Alternative 4'!$F$99="yes",('Assumptions Alternative 4'!AQ105+'Assumptions Alternative 4'!AQ106+'Assumptions Alternative 4'!AQ108),('Assumptions Alternative 4'!AQ123+'Assumptions Alternative 4'!AQ124+'Assumptions Alternative 4'!AQ126))</f>
        <v>0</v>
      </c>
      <c r="AO40" s="239">
        <f>IF('Assumptions Alternative 4'!$F$99="yes",('Assumptions Alternative 4'!AR105+'Assumptions Alternative 4'!AR106+'Assumptions Alternative 4'!AR108),('Assumptions Alternative 4'!AR123+'Assumptions Alternative 4'!AR124+'Assumptions Alternative 4'!AR126))</f>
        <v>0</v>
      </c>
      <c r="AP40" s="239">
        <f>IF('Assumptions Alternative 4'!$F$99="yes",('Assumptions Alternative 4'!AS105+'Assumptions Alternative 4'!AS106+'Assumptions Alternative 4'!AS108),('Assumptions Alternative 4'!AS123+'Assumptions Alternative 4'!AS124+'Assumptions Alternative 4'!AS126))</f>
        <v>0</v>
      </c>
      <c r="AQ40" s="237"/>
    </row>
    <row r="41" spans="1:45" x14ac:dyDescent="0.2">
      <c r="A41" s="221" t="s">
        <v>76</v>
      </c>
      <c r="B41" s="240">
        <f>IF('Assumptions Alternative 4'!E36=1,('Assumptions Alternative 4'!$I$138+'Assumptions Alternative 4'!$I$139+'Assumptions Alternative 4'!$I$141),0)</f>
        <v>0</v>
      </c>
      <c r="C41" s="239">
        <f>IF('Assumptions Alternative 4'!F36=1,('Assumptions Alternative 4'!$I$138+'Assumptions Alternative 4'!$I$139+'Assumptions Alternative 4'!$I$141),B41*'Assumptions Alternative 4'!F$95)</f>
        <v>0</v>
      </c>
      <c r="D41" s="239">
        <f>IF('Assumptions Alternative 4'!G36=1,('Assumptions Alternative 4'!$I$138+'Assumptions Alternative 4'!$I$139+'Assumptions Alternative 4'!$I$141),C41*'Assumptions Alternative 4'!G$95)</f>
        <v>0</v>
      </c>
      <c r="E41" s="239">
        <f>IF('Assumptions Alternative 4'!H36=1,('Assumptions Alternative 4'!$I$138+'Assumptions Alternative 4'!$I$139+'Assumptions Alternative 4'!$I$141),D41*'Assumptions Alternative 4'!H$95)</f>
        <v>0</v>
      </c>
      <c r="F41" s="239">
        <f>IF('Assumptions Alternative 4'!I36=1,('Assumptions Alternative 4'!$I$138+'Assumptions Alternative 4'!$I$139+'Assumptions Alternative 4'!$I$141),E41*'Assumptions Alternative 4'!I$95)</f>
        <v>0</v>
      </c>
      <c r="G41" s="239">
        <f>IF('Assumptions Alternative 4'!J36=1,('Assumptions Alternative 4'!$I$138+'Assumptions Alternative 4'!$I$139+'Assumptions Alternative 4'!$I$141),F41*'Assumptions Alternative 4'!J$95)</f>
        <v>0</v>
      </c>
      <c r="H41" s="239">
        <f>IF('Assumptions Alternative 4'!K36=1,('Assumptions Alternative 4'!$I$138+'Assumptions Alternative 4'!$I$139+'Assumptions Alternative 4'!$I$141),G41*'Assumptions Alternative 4'!K$95)</f>
        <v>0</v>
      </c>
      <c r="I41" s="239">
        <f>IF('Assumptions Alternative 4'!L36=1,('Assumptions Alternative 4'!$I$138+'Assumptions Alternative 4'!$I$139+'Assumptions Alternative 4'!$I$141),H41*'Assumptions Alternative 4'!L$95)</f>
        <v>0</v>
      </c>
      <c r="J41" s="239">
        <f>IF('Assumptions Alternative 4'!M36=1,('Assumptions Alternative 4'!$I$138+'Assumptions Alternative 4'!$I$139+'Assumptions Alternative 4'!$I$141),I41*'Assumptions Alternative 4'!M$95)</f>
        <v>0</v>
      </c>
      <c r="K41" s="239">
        <f>IF('Assumptions Alternative 4'!N36=1,('Assumptions Alternative 4'!$I$138+'Assumptions Alternative 4'!$I$139+'Assumptions Alternative 4'!$I$141),J41*'Assumptions Alternative 4'!N$95)</f>
        <v>0</v>
      </c>
      <c r="L41" s="239">
        <f>IF('Assumptions Alternative 4'!O36=1,('Assumptions Alternative 4'!$I$138+'Assumptions Alternative 4'!$I$139+'Assumptions Alternative 4'!$I$141),K41*'Assumptions Alternative 4'!O$95)</f>
        <v>0</v>
      </c>
      <c r="M41" s="239">
        <f>IF('Assumptions Alternative 4'!P36=1,('Assumptions Alternative 4'!$I$138+'Assumptions Alternative 4'!$I$139+'Assumptions Alternative 4'!$I$141),L41*'Assumptions Alternative 4'!P$95)</f>
        <v>0</v>
      </c>
      <c r="N41" s="239">
        <f>IF('Assumptions Alternative 4'!Q36=1,('Assumptions Alternative 4'!$I$138+'Assumptions Alternative 4'!$I$139+'Assumptions Alternative 4'!$I$141),M41*'Assumptions Alternative 4'!Q$95)</f>
        <v>0</v>
      </c>
      <c r="O41" s="239">
        <f>IF('Assumptions Alternative 4'!R36=1,('Assumptions Alternative 4'!$I$138+'Assumptions Alternative 4'!$I$139+'Assumptions Alternative 4'!$I$141),N41*'Assumptions Alternative 4'!R$95)</f>
        <v>0</v>
      </c>
      <c r="P41" s="239">
        <f>IF('Assumptions Alternative 4'!S36=1,('Assumptions Alternative 4'!$I$138+'Assumptions Alternative 4'!$I$139+'Assumptions Alternative 4'!$I$141),O41*'Assumptions Alternative 4'!S$95)</f>
        <v>0</v>
      </c>
      <c r="Q41" s="239">
        <f>IF('Assumptions Alternative 4'!T36=1,('Assumptions Alternative 4'!$I$138+'Assumptions Alternative 4'!$I$139+'Assumptions Alternative 4'!$I$141),P41*'Assumptions Alternative 4'!T$95)</f>
        <v>0</v>
      </c>
      <c r="R41" s="239">
        <f>IF('Assumptions Alternative 4'!U36=1,('Assumptions Alternative 4'!$I$138+'Assumptions Alternative 4'!$I$139+'Assumptions Alternative 4'!$I$141),Q41*'Assumptions Alternative 4'!U$95)</f>
        <v>0</v>
      </c>
      <c r="S41" s="239">
        <f>IF('Assumptions Alternative 4'!V36=1,('Assumptions Alternative 4'!$I$138+'Assumptions Alternative 4'!$I$139+'Assumptions Alternative 4'!$I$141),R41*'Assumptions Alternative 4'!V$95)</f>
        <v>0</v>
      </c>
      <c r="T41" s="239">
        <f>IF('Assumptions Alternative 4'!W36=1,('Assumptions Alternative 4'!$I$138+'Assumptions Alternative 4'!$I$139+'Assumptions Alternative 4'!$I$141),S41*'Assumptions Alternative 4'!W$95)</f>
        <v>0</v>
      </c>
      <c r="U41" s="239">
        <f>IF('Assumptions Alternative 4'!X36=1,('Assumptions Alternative 4'!$I$138+'Assumptions Alternative 4'!$I$139+'Assumptions Alternative 4'!$I$141),T41*'Assumptions Alternative 4'!X$95)</f>
        <v>0</v>
      </c>
      <c r="V41" s="239">
        <f>IF('Assumptions Alternative 4'!Y36=1,('Assumptions Alternative 4'!$I$138+'Assumptions Alternative 4'!$I$139+'Assumptions Alternative 4'!$I$141),U41*'Assumptions Alternative 4'!Y$95)</f>
        <v>0</v>
      </c>
      <c r="W41" s="239">
        <f>IF('Assumptions Alternative 4'!Z36=1,('Assumptions Alternative 4'!$I$138+'Assumptions Alternative 4'!$I$139+'Assumptions Alternative 4'!$I$141),V41*'Assumptions Alternative 4'!Z$95)</f>
        <v>0</v>
      </c>
      <c r="X41" s="239">
        <f>IF('Assumptions Alternative 4'!AA36=1,('Assumptions Alternative 4'!$I$138+'Assumptions Alternative 4'!$I$139+'Assumptions Alternative 4'!$I$141),W41*'Assumptions Alternative 4'!AA$95)</f>
        <v>0</v>
      </c>
      <c r="Y41" s="239">
        <f>IF('Assumptions Alternative 4'!AB36=1,('Assumptions Alternative 4'!$I$138+'Assumptions Alternative 4'!$I$139+'Assumptions Alternative 4'!$I$141),X41*'Assumptions Alternative 4'!AB$95)</f>
        <v>0</v>
      </c>
      <c r="Z41" s="239">
        <f>IF('Assumptions Alternative 4'!AC36=1,('Assumptions Alternative 4'!$I$138+'Assumptions Alternative 4'!$I$139+'Assumptions Alternative 4'!$I$141),Y41*'Assumptions Alternative 4'!AC$95)</f>
        <v>0</v>
      </c>
      <c r="AA41" s="239">
        <f>IF('Assumptions Alternative 4'!AD36=1,('Assumptions Alternative 4'!$I$138+'Assumptions Alternative 4'!$I$139+'Assumptions Alternative 4'!$I$141),Z41*'Assumptions Alternative 4'!AD$95)</f>
        <v>0</v>
      </c>
      <c r="AB41" s="239">
        <f>IF('Assumptions Alternative 4'!AE36=1,('Assumptions Alternative 4'!$I$138+'Assumptions Alternative 4'!$I$139+'Assumptions Alternative 4'!$I$141),AA41*'Assumptions Alternative 4'!AE$95)</f>
        <v>0</v>
      </c>
      <c r="AC41" s="239">
        <f>IF('Assumptions Alternative 4'!AF36=1,('Assumptions Alternative 4'!$I$138+'Assumptions Alternative 4'!$I$139+'Assumptions Alternative 4'!$I$141),AB41*'Assumptions Alternative 4'!AF$95)</f>
        <v>0</v>
      </c>
      <c r="AD41" s="239">
        <f>IF('Assumptions Alternative 4'!AG36=1,('Assumptions Alternative 4'!$I$138+'Assumptions Alternative 4'!$I$139+'Assumptions Alternative 4'!$I$141),AC41*'Assumptions Alternative 4'!AG$95)</f>
        <v>0</v>
      </c>
      <c r="AE41" s="239">
        <f>IF('Assumptions Alternative 4'!AH36=1,('Assumptions Alternative 4'!$I$138+'Assumptions Alternative 4'!$I$139+'Assumptions Alternative 4'!$I$141),AD41*'Assumptions Alternative 4'!AH$95)</f>
        <v>0</v>
      </c>
      <c r="AF41" s="239">
        <f>IF('Assumptions Alternative 4'!AI36=1,('Assumptions Alternative 4'!$I$138+'Assumptions Alternative 4'!$I$139+'Assumptions Alternative 4'!$I$141),AE41*'Assumptions Alternative 4'!AI$95)</f>
        <v>0</v>
      </c>
      <c r="AG41" s="239">
        <f>IF('Assumptions Alternative 4'!AJ36=1,('Assumptions Alternative 4'!$I$138+'Assumptions Alternative 4'!$I$139+'Assumptions Alternative 4'!$I$141),AF41*'Assumptions Alternative 4'!AJ$95)</f>
        <v>0</v>
      </c>
      <c r="AH41" s="239">
        <f>IF('Assumptions Alternative 4'!AK36=1,('Assumptions Alternative 4'!$I$138+'Assumptions Alternative 4'!$I$139+'Assumptions Alternative 4'!$I$141),AG41*'Assumptions Alternative 4'!AK$95)</f>
        <v>0</v>
      </c>
      <c r="AI41" s="239">
        <f>IF('Assumptions Alternative 4'!AL36=1,('Assumptions Alternative 4'!$I$138+'Assumptions Alternative 4'!$I$139+'Assumptions Alternative 4'!$I$141),AH41*'Assumptions Alternative 4'!AL$95)</f>
        <v>0</v>
      </c>
      <c r="AJ41" s="239">
        <f>IF('Assumptions Alternative 4'!AM36=1,('Assumptions Alternative 4'!$I$138+'Assumptions Alternative 4'!$I$139+'Assumptions Alternative 4'!$I$141),AI41*'Assumptions Alternative 4'!AM$95)</f>
        <v>0</v>
      </c>
      <c r="AK41" s="239">
        <f>IF('Assumptions Alternative 4'!AN36=1,('Assumptions Alternative 4'!$I$138+'Assumptions Alternative 4'!$I$139+'Assumptions Alternative 4'!$I$141),AJ41*'Assumptions Alternative 4'!AN$95)</f>
        <v>0</v>
      </c>
      <c r="AL41" s="239">
        <f>IF('Assumptions Alternative 4'!AO36=1,('Assumptions Alternative 4'!$I$138+'Assumptions Alternative 4'!$I$139+'Assumptions Alternative 4'!$I$141),AK41*'Assumptions Alternative 4'!AO$95)</f>
        <v>0</v>
      </c>
      <c r="AM41" s="239">
        <f>IF('Assumptions Alternative 4'!AP36=1,('Assumptions Alternative 4'!$I$138+'Assumptions Alternative 4'!$I$139+'Assumptions Alternative 4'!$I$141),AL41*'Assumptions Alternative 4'!AP$95)</f>
        <v>0</v>
      </c>
      <c r="AN41" s="239">
        <f>IF('Assumptions Alternative 4'!AQ36=1,('Assumptions Alternative 4'!$I$138+'Assumptions Alternative 4'!$I$139+'Assumptions Alternative 4'!$I$141),AM41*'Assumptions Alternative 4'!AQ$95)</f>
        <v>0</v>
      </c>
      <c r="AO41" s="239">
        <f>IF('Assumptions Alternative 4'!AR36=1,('Assumptions Alternative 4'!$I$138+'Assumptions Alternative 4'!$I$139+'Assumptions Alternative 4'!$I$141),AN41*'Assumptions Alternative 4'!AR$95)</f>
        <v>0</v>
      </c>
      <c r="AP41" s="239">
        <f>IF('Assumptions Alternative 4'!AS36=1,('Assumptions Alternative 4'!$I$138+'Assumptions Alternative 4'!$I$139+'Assumptions Alternative 4'!$I$141),AO41*'Assumptions Alternative 4'!AS$95)</f>
        <v>0</v>
      </c>
      <c r="AQ41" s="237"/>
    </row>
    <row r="42" spans="1:45" x14ac:dyDescent="0.2">
      <c r="A42" s="221" t="s">
        <v>82</v>
      </c>
      <c r="B42" s="239">
        <f>'Assumptions Alternative 4'!E198</f>
        <v>0</v>
      </c>
      <c r="C42" s="239">
        <f>'Assumptions Alternative 4'!F198</f>
        <v>0</v>
      </c>
      <c r="D42" s="239">
        <f>'Assumptions Alternative 4'!G198</f>
        <v>0</v>
      </c>
      <c r="E42" s="239">
        <f>'Assumptions Alternative 4'!H198</f>
        <v>0</v>
      </c>
      <c r="F42" s="239">
        <f>'Assumptions Alternative 4'!I198</f>
        <v>0</v>
      </c>
      <c r="G42" s="239">
        <f>'Assumptions Alternative 4'!J198</f>
        <v>0</v>
      </c>
      <c r="H42" s="239">
        <f>'Assumptions Alternative 4'!K198</f>
        <v>0</v>
      </c>
      <c r="I42" s="239">
        <f>'Assumptions Alternative 4'!L198</f>
        <v>0</v>
      </c>
      <c r="J42" s="239">
        <f>'Assumptions Alternative 4'!M198</f>
        <v>0</v>
      </c>
      <c r="K42" s="239">
        <f>'Assumptions Alternative 4'!N198</f>
        <v>0</v>
      </c>
      <c r="L42" s="239">
        <f>'Assumptions Alternative 4'!O198</f>
        <v>0</v>
      </c>
      <c r="M42" s="239">
        <f>'Assumptions Alternative 4'!P198</f>
        <v>0</v>
      </c>
      <c r="N42" s="239">
        <f>'Assumptions Alternative 4'!Q198</f>
        <v>0</v>
      </c>
      <c r="O42" s="239">
        <f>'Assumptions Alternative 4'!R198</f>
        <v>0</v>
      </c>
      <c r="P42" s="239">
        <f>'Assumptions Alternative 4'!S198</f>
        <v>0</v>
      </c>
      <c r="Q42" s="239">
        <f>'Assumptions Alternative 4'!T198</f>
        <v>0</v>
      </c>
      <c r="R42" s="239">
        <f>'Assumptions Alternative 4'!U198</f>
        <v>0</v>
      </c>
      <c r="S42" s="239">
        <f>'Assumptions Alternative 4'!V198</f>
        <v>0</v>
      </c>
      <c r="T42" s="239">
        <f>'Assumptions Alternative 4'!W198</f>
        <v>0</v>
      </c>
      <c r="U42" s="239">
        <f>'Assumptions Alternative 4'!X198</f>
        <v>0</v>
      </c>
      <c r="V42" s="239">
        <f>'Assumptions Alternative 4'!Y198</f>
        <v>0</v>
      </c>
      <c r="W42" s="239">
        <f>'Assumptions Alternative 4'!Z198</f>
        <v>0</v>
      </c>
      <c r="X42" s="239">
        <f>'Assumptions Alternative 4'!AA198</f>
        <v>0</v>
      </c>
      <c r="Y42" s="239">
        <f>'Assumptions Alternative 4'!AB198</f>
        <v>0</v>
      </c>
      <c r="Z42" s="239">
        <f>'Assumptions Alternative 4'!AC198</f>
        <v>0</v>
      </c>
      <c r="AA42" s="239">
        <f>'Assumptions Alternative 4'!AD198</f>
        <v>0</v>
      </c>
      <c r="AB42" s="239">
        <f>'Assumptions Alternative 4'!AE198</f>
        <v>0</v>
      </c>
      <c r="AC42" s="239">
        <f>'Assumptions Alternative 4'!AF198</f>
        <v>0</v>
      </c>
      <c r="AD42" s="239">
        <f>'Assumptions Alternative 4'!AG198</f>
        <v>0</v>
      </c>
      <c r="AE42" s="239">
        <f>'Assumptions Alternative 4'!AH198</f>
        <v>0</v>
      </c>
      <c r="AF42" s="239">
        <f>'Assumptions Alternative 4'!AI198</f>
        <v>0</v>
      </c>
      <c r="AG42" s="239">
        <f>'Assumptions Alternative 4'!AJ198</f>
        <v>0</v>
      </c>
      <c r="AH42" s="239">
        <f>'Assumptions Alternative 4'!AK198</f>
        <v>0</v>
      </c>
      <c r="AI42" s="239">
        <f>'Assumptions Alternative 4'!AL198</f>
        <v>0</v>
      </c>
      <c r="AJ42" s="239">
        <f>'Assumptions Alternative 4'!AM198</f>
        <v>0</v>
      </c>
      <c r="AK42" s="239">
        <f>'Assumptions Alternative 4'!AN198</f>
        <v>0</v>
      </c>
      <c r="AL42" s="239">
        <f>'Assumptions Alternative 4'!AO198</f>
        <v>0</v>
      </c>
      <c r="AM42" s="239">
        <f>'Assumptions Alternative 4'!AP198</f>
        <v>0</v>
      </c>
      <c r="AN42" s="239">
        <f>'Assumptions Alternative 4'!AQ198</f>
        <v>0</v>
      </c>
      <c r="AO42" s="239">
        <f>'Assumptions Alternative 4'!AR198</f>
        <v>0</v>
      </c>
      <c r="AP42" s="239">
        <f>'Assumptions Alternative 4'!AS198</f>
        <v>0</v>
      </c>
      <c r="AQ42" s="237"/>
    </row>
    <row r="43" spans="1:45" x14ac:dyDescent="0.2">
      <c r="A43" s="221" t="s">
        <v>62</v>
      </c>
      <c r="B43" s="239">
        <f>+'Assumptions Alternative 4'!E226-'Assumptions Alternative 4'!E221-'Assumptions Alternative 4'!E224</f>
        <v>0</v>
      </c>
      <c r="C43" s="239">
        <f>+'Assumptions Alternative 4'!F226-'Assumptions Alternative 4'!F221-'Assumptions Alternative 4'!F224</f>
        <v>0</v>
      </c>
      <c r="D43" s="239">
        <f>+'Assumptions Alternative 4'!G226-'Assumptions Alternative 4'!G221-'Assumptions Alternative 4'!G224</f>
        <v>0</v>
      </c>
      <c r="E43" s="239">
        <f>+'Assumptions Alternative 4'!H226-'Assumptions Alternative 4'!H221-'Assumptions Alternative 4'!H224</f>
        <v>0</v>
      </c>
      <c r="F43" s="239">
        <f>+'Assumptions Alternative 4'!I226-'Assumptions Alternative 4'!I221-'Assumptions Alternative 4'!I224</f>
        <v>0</v>
      </c>
      <c r="G43" s="239">
        <f>+'Assumptions Alternative 4'!J226-'Assumptions Alternative 4'!J221-'Assumptions Alternative 4'!J224</f>
        <v>0</v>
      </c>
      <c r="H43" s="239">
        <f>+'Assumptions Alternative 4'!K226-'Assumptions Alternative 4'!K221-'Assumptions Alternative 4'!K224</f>
        <v>0</v>
      </c>
      <c r="I43" s="239">
        <f>+'Assumptions Alternative 4'!L226-'Assumptions Alternative 4'!L221-'Assumptions Alternative 4'!L224</f>
        <v>0</v>
      </c>
      <c r="J43" s="239">
        <f>+'Assumptions Alternative 4'!M226-'Assumptions Alternative 4'!M221-'Assumptions Alternative 4'!M224</f>
        <v>0</v>
      </c>
      <c r="K43" s="239">
        <f>+'Assumptions Alternative 4'!N226-'Assumptions Alternative 4'!N221-'Assumptions Alternative 4'!N224</f>
        <v>0</v>
      </c>
      <c r="L43" s="239">
        <f>+'Assumptions Alternative 4'!O226-'Assumptions Alternative 4'!O221-'Assumptions Alternative 4'!O224</f>
        <v>0</v>
      </c>
      <c r="M43" s="239">
        <f>+'Assumptions Alternative 4'!P226-'Assumptions Alternative 4'!P221-'Assumptions Alternative 4'!P224</f>
        <v>0</v>
      </c>
      <c r="N43" s="239">
        <f>+'Assumptions Alternative 4'!Q226-'Assumptions Alternative 4'!Q221-'Assumptions Alternative 4'!Q224</f>
        <v>0</v>
      </c>
      <c r="O43" s="239">
        <f>+'Assumptions Alternative 4'!R226-'Assumptions Alternative 4'!R221-'Assumptions Alternative 4'!R224</f>
        <v>0</v>
      </c>
      <c r="P43" s="239">
        <f>+'Assumptions Alternative 4'!S226-'Assumptions Alternative 4'!S221-'Assumptions Alternative 4'!S224</f>
        <v>0</v>
      </c>
      <c r="Q43" s="239">
        <f>+'Assumptions Alternative 4'!T226-'Assumptions Alternative 4'!T221-'Assumptions Alternative 4'!T224</f>
        <v>0</v>
      </c>
      <c r="R43" s="239">
        <f>+'Assumptions Alternative 4'!U226-'Assumptions Alternative 4'!U221-'Assumptions Alternative 4'!U224</f>
        <v>0</v>
      </c>
      <c r="S43" s="239">
        <f>+'Assumptions Alternative 4'!V226-'Assumptions Alternative 4'!V221-'Assumptions Alternative 4'!V224</f>
        <v>0</v>
      </c>
      <c r="T43" s="239">
        <f>+'Assumptions Alternative 4'!W226-'Assumptions Alternative 4'!W221-'Assumptions Alternative 4'!W224</f>
        <v>0</v>
      </c>
      <c r="U43" s="239">
        <f>+'Assumptions Alternative 4'!X226-'Assumptions Alternative 4'!X221-'Assumptions Alternative 4'!X224</f>
        <v>0</v>
      </c>
      <c r="V43" s="239">
        <f>+'Assumptions Alternative 4'!Y226-'Assumptions Alternative 4'!Y221-'Assumptions Alternative 4'!Y224</f>
        <v>0</v>
      </c>
      <c r="W43" s="239">
        <f>+'Assumptions Alternative 4'!Z226-'Assumptions Alternative 4'!Z221-'Assumptions Alternative 4'!Z224</f>
        <v>0</v>
      </c>
      <c r="X43" s="239">
        <f>+'Assumptions Alternative 4'!AA226-'Assumptions Alternative 4'!AA221-'Assumptions Alternative 4'!AA224</f>
        <v>0</v>
      </c>
      <c r="Y43" s="239">
        <f>+'Assumptions Alternative 4'!AB226-'Assumptions Alternative 4'!AB221-'Assumptions Alternative 4'!AB224</f>
        <v>0</v>
      </c>
      <c r="Z43" s="239">
        <f>+'Assumptions Alternative 4'!AC226-'Assumptions Alternative 4'!AC221-'Assumptions Alternative 4'!AC224</f>
        <v>0</v>
      </c>
      <c r="AA43" s="239">
        <f>+'Assumptions Alternative 4'!AD226-'Assumptions Alternative 4'!AD221-'Assumptions Alternative 4'!AD224</f>
        <v>0</v>
      </c>
      <c r="AB43" s="239">
        <f>+'Assumptions Alternative 4'!AE226-'Assumptions Alternative 4'!AE221-'Assumptions Alternative 4'!AE224</f>
        <v>0</v>
      </c>
      <c r="AC43" s="239">
        <f>+'Assumptions Alternative 4'!AF226-'Assumptions Alternative 4'!AF221-'Assumptions Alternative 4'!AF224</f>
        <v>0</v>
      </c>
      <c r="AD43" s="239">
        <f>+'Assumptions Alternative 4'!AG226-'Assumptions Alternative 4'!AG221-'Assumptions Alternative 4'!AG224</f>
        <v>0</v>
      </c>
      <c r="AE43" s="239">
        <f>+'Assumptions Alternative 4'!AH226-'Assumptions Alternative 4'!AH221-'Assumptions Alternative 4'!AH224</f>
        <v>0</v>
      </c>
      <c r="AF43" s="239">
        <f>+'Assumptions Alternative 4'!AI226-'Assumptions Alternative 4'!AI221-'Assumptions Alternative 4'!AI224</f>
        <v>0</v>
      </c>
      <c r="AG43" s="239">
        <f>+'Assumptions Alternative 4'!AJ226-'Assumptions Alternative 4'!AJ221-'Assumptions Alternative 4'!AJ224</f>
        <v>0</v>
      </c>
      <c r="AH43" s="239">
        <f>+'Assumptions Alternative 4'!AK226-'Assumptions Alternative 4'!AK221-'Assumptions Alternative 4'!AK224</f>
        <v>0</v>
      </c>
      <c r="AI43" s="239">
        <f>+'Assumptions Alternative 4'!AL226-'Assumptions Alternative 4'!AL221-'Assumptions Alternative 4'!AL224</f>
        <v>0</v>
      </c>
      <c r="AJ43" s="239">
        <f>+'Assumptions Alternative 4'!AM226-'Assumptions Alternative 4'!AM221-'Assumptions Alternative 4'!AM224</f>
        <v>0</v>
      </c>
      <c r="AK43" s="239">
        <f>+'Assumptions Alternative 4'!AN226-'Assumptions Alternative 4'!AN221-'Assumptions Alternative 4'!AN224</f>
        <v>0</v>
      </c>
      <c r="AL43" s="239">
        <f>+'Assumptions Alternative 4'!AO226-'Assumptions Alternative 4'!AO221-'Assumptions Alternative 4'!AO224</f>
        <v>0</v>
      </c>
      <c r="AM43" s="239">
        <f>+'Assumptions Alternative 4'!AP226-'Assumptions Alternative 4'!AP221-'Assumptions Alternative 4'!AP224</f>
        <v>0</v>
      </c>
      <c r="AN43" s="239">
        <f>+'Assumptions Alternative 4'!AQ226-'Assumptions Alternative 4'!AQ221-'Assumptions Alternative 4'!AQ224</f>
        <v>0</v>
      </c>
      <c r="AO43" s="239">
        <f>+'Assumptions Alternative 4'!AR226-'Assumptions Alternative 4'!AR221-'Assumptions Alternative 4'!AR224</f>
        <v>0</v>
      </c>
      <c r="AP43" s="239">
        <f>+'Assumptions Alternative 4'!AS226-'Assumptions Alternative 4'!AS221-'Assumptions Alternative 4'!AS224</f>
        <v>0</v>
      </c>
      <c r="AQ43" s="237"/>
    </row>
    <row r="44" spans="1:45" x14ac:dyDescent="0.2">
      <c r="A44" s="221" t="s">
        <v>107</v>
      </c>
      <c r="B44" s="239">
        <f>+'Assumptions Alternative 4'!E236+'Assumptions Alternative 4'!E238+'Assumptions Alternative 4'!E240</f>
        <v>0</v>
      </c>
      <c r="C44" s="239">
        <f>+'Assumptions Alternative 4'!F236+'Assumptions Alternative 4'!F238+'Assumptions Alternative 4'!F240</f>
        <v>0</v>
      </c>
      <c r="D44" s="239">
        <f>+'Assumptions Alternative 4'!G236+'Assumptions Alternative 4'!G238+'Assumptions Alternative 4'!G240</f>
        <v>0</v>
      </c>
      <c r="E44" s="239">
        <f>+'Assumptions Alternative 4'!H236+'Assumptions Alternative 4'!H238+'Assumptions Alternative 4'!H240</f>
        <v>0</v>
      </c>
      <c r="F44" s="239">
        <f>+'Assumptions Alternative 4'!I236+'Assumptions Alternative 4'!I238+'Assumptions Alternative 4'!I240</f>
        <v>0</v>
      </c>
      <c r="G44" s="239">
        <f>+'Assumptions Alternative 4'!J236+'Assumptions Alternative 4'!J238+'Assumptions Alternative 4'!J240</f>
        <v>0</v>
      </c>
      <c r="H44" s="239">
        <f>+'Assumptions Alternative 4'!K236+'Assumptions Alternative 4'!K238+'Assumptions Alternative 4'!K240</f>
        <v>0</v>
      </c>
      <c r="I44" s="239">
        <f>+'Assumptions Alternative 4'!L236+'Assumptions Alternative 4'!L238+'Assumptions Alternative 4'!L240</f>
        <v>0</v>
      </c>
      <c r="J44" s="239">
        <f>+'Assumptions Alternative 4'!M236+'Assumptions Alternative 4'!M238+'Assumptions Alternative 4'!M240</f>
        <v>0</v>
      </c>
      <c r="K44" s="239">
        <f>+'Assumptions Alternative 4'!N236+'Assumptions Alternative 4'!N238+'Assumptions Alternative 4'!N240</f>
        <v>0</v>
      </c>
      <c r="L44" s="239">
        <f>+'Assumptions Alternative 4'!O236+'Assumptions Alternative 4'!O238+'Assumptions Alternative 4'!O240</f>
        <v>0</v>
      </c>
      <c r="M44" s="239">
        <f>+'Assumptions Alternative 4'!P236+'Assumptions Alternative 4'!P238+'Assumptions Alternative 4'!P240</f>
        <v>0</v>
      </c>
      <c r="N44" s="239">
        <f>+'Assumptions Alternative 4'!Q236+'Assumptions Alternative 4'!Q238+'Assumptions Alternative 4'!Q240</f>
        <v>0</v>
      </c>
      <c r="O44" s="239">
        <f>+'Assumptions Alternative 4'!R236+'Assumptions Alternative 4'!R238+'Assumptions Alternative 4'!R240</f>
        <v>0</v>
      </c>
      <c r="P44" s="239">
        <f>+'Assumptions Alternative 4'!S236+'Assumptions Alternative 4'!S238+'Assumptions Alternative 4'!S240</f>
        <v>0</v>
      </c>
      <c r="Q44" s="239">
        <f>+'Assumptions Alternative 4'!T236+'Assumptions Alternative 4'!T238+'Assumptions Alternative 4'!T240</f>
        <v>0</v>
      </c>
      <c r="R44" s="239">
        <f>+'Assumptions Alternative 4'!U236+'Assumptions Alternative 4'!U238+'Assumptions Alternative 4'!U240</f>
        <v>0</v>
      </c>
      <c r="S44" s="239">
        <f>+'Assumptions Alternative 4'!V236+'Assumptions Alternative 4'!V238+'Assumptions Alternative 4'!V240</f>
        <v>0</v>
      </c>
      <c r="T44" s="239">
        <f>+'Assumptions Alternative 4'!W236+'Assumptions Alternative 4'!W238+'Assumptions Alternative 4'!W240</f>
        <v>0</v>
      </c>
      <c r="U44" s="239">
        <f>+'Assumptions Alternative 4'!X236+'Assumptions Alternative 4'!X238+'Assumptions Alternative 4'!X240</f>
        <v>0</v>
      </c>
      <c r="V44" s="239">
        <f>+'Assumptions Alternative 4'!Y236+'Assumptions Alternative 4'!Y238+'Assumptions Alternative 4'!Y240</f>
        <v>0</v>
      </c>
      <c r="W44" s="239">
        <f>+'Assumptions Alternative 4'!Z236+'Assumptions Alternative 4'!Z238+'Assumptions Alternative 4'!Z240</f>
        <v>0</v>
      </c>
      <c r="X44" s="239">
        <f>+'Assumptions Alternative 4'!AA236+'Assumptions Alternative 4'!AA238+'Assumptions Alternative 4'!AA240</f>
        <v>0</v>
      </c>
      <c r="Y44" s="239">
        <f>+'Assumptions Alternative 4'!AB236+'Assumptions Alternative 4'!AB238+'Assumptions Alternative 4'!AB240</f>
        <v>0</v>
      </c>
      <c r="Z44" s="239">
        <f>+'Assumptions Alternative 4'!AC236+'Assumptions Alternative 4'!AC238+'Assumptions Alternative 4'!AC240</f>
        <v>0</v>
      </c>
      <c r="AA44" s="239">
        <f>+'Assumptions Alternative 4'!AD236+'Assumptions Alternative 4'!AD238+'Assumptions Alternative 4'!AD240</f>
        <v>0</v>
      </c>
      <c r="AB44" s="239">
        <f>+'Assumptions Alternative 4'!AE236+'Assumptions Alternative 4'!AE238+'Assumptions Alternative 4'!AE240</f>
        <v>0</v>
      </c>
      <c r="AC44" s="239">
        <f>+'Assumptions Alternative 4'!AF236+'Assumptions Alternative 4'!AF238+'Assumptions Alternative 4'!AF240</f>
        <v>0</v>
      </c>
      <c r="AD44" s="239">
        <f>+'Assumptions Alternative 4'!AG236+'Assumptions Alternative 4'!AG238+'Assumptions Alternative 4'!AG240</f>
        <v>0</v>
      </c>
      <c r="AE44" s="239">
        <f>+'Assumptions Alternative 4'!AH236+'Assumptions Alternative 4'!AH238+'Assumptions Alternative 4'!AH240</f>
        <v>0</v>
      </c>
      <c r="AF44" s="239">
        <f>+'Assumptions Alternative 4'!AI236+'Assumptions Alternative 4'!AI238+'Assumptions Alternative 4'!AI240</f>
        <v>0</v>
      </c>
      <c r="AG44" s="239">
        <f>+'Assumptions Alternative 4'!AJ236+'Assumptions Alternative 4'!AJ238+'Assumptions Alternative 4'!AJ240</f>
        <v>0</v>
      </c>
      <c r="AH44" s="239">
        <f>+'Assumptions Alternative 4'!AK236+'Assumptions Alternative 4'!AK238+'Assumptions Alternative 4'!AK240</f>
        <v>0</v>
      </c>
      <c r="AI44" s="239">
        <f>+'Assumptions Alternative 4'!AL236+'Assumptions Alternative 4'!AL238+'Assumptions Alternative 4'!AL240</f>
        <v>0</v>
      </c>
      <c r="AJ44" s="239">
        <f>+'Assumptions Alternative 4'!AM236+'Assumptions Alternative 4'!AM238+'Assumptions Alternative 4'!AM240</f>
        <v>0</v>
      </c>
      <c r="AK44" s="239">
        <f>+'Assumptions Alternative 4'!AN236+'Assumptions Alternative 4'!AN238+'Assumptions Alternative 4'!AN240</f>
        <v>0</v>
      </c>
      <c r="AL44" s="239">
        <f>+'Assumptions Alternative 4'!AO236+'Assumptions Alternative 4'!AO238+'Assumptions Alternative 4'!AO240</f>
        <v>0</v>
      </c>
      <c r="AM44" s="239">
        <f>+'Assumptions Alternative 4'!AP236+'Assumptions Alternative 4'!AP238+'Assumptions Alternative 4'!AP240</f>
        <v>0</v>
      </c>
      <c r="AN44" s="239">
        <f>+'Assumptions Alternative 4'!AQ236+'Assumptions Alternative 4'!AQ238+'Assumptions Alternative 4'!AQ240</f>
        <v>0</v>
      </c>
      <c r="AO44" s="239">
        <f>+'Assumptions Alternative 4'!AR236+'Assumptions Alternative 4'!AR238+'Assumptions Alternative 4'!AR240</f>
        <v>0</v>
      </c>
      <c r="AP44" s="239">
        <f>+'Assumptions Alternative 4'!AS236+'Assumptions Alternative 4'!AS238+'Assumptions Alternative 4'!AS240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+'Assumptions Alternative 4'!C11</f>
        <v>5.8000000000000003E-2</v>
      </c>
      <c r="F51" s="243">
        <f>+'Assumptions Alternative 4'!D11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+'Assumptions Alternative 4'!Q11</f>
        <v>0.05</v>
      </c>
      <c r="D52" s="214" t="s">
        <v>6</v>
      </c>
      <c r="E52" s="242">
        <f>+'Assumptions Alternative 4'!C12</f>
        <v>0</v>
      </c>
      <c r="F52" s="243">
        <f>+'Assumptions Alternative 4'!D12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4'!C13</f>
        <v>9.2100000000000001E-2</v>
      </c>
      <c r="F53" s="243">
        <f>+'Assumptions Alternative 4'!D13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+'Assumptions Alternative 4'!Q12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+'Assumptions Alternative 4'!Q13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HLOOKUP('Assumptions Alternative 4'!$D$30,'Assumptions Alternative 4'!$E$17:$I$21,2)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4 Name</v>
      </c>
    </row>
    <row r="62" spans="1:42" ht="11.85" customHeight="1" x14ac:dyDescent="0.2">
      <c r="A62" s="248" t="str">
        <f>$A$2</f>
        <v>Alternative 4 Description</v>
      </c>
      <c r="K62" s="217" t="s">
        <v>134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4 Name</v>
      </c>
    </row>
    <row r="103" spans="1:44" ht="11.85" customHeight="1" x14ac:dyDescent="0.2">
      <c r="A103" s="248" t="str">
        <f>$A$2</f>
        <v>Alternative 4 Description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4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4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'Assumptions Alternative 4'!D30&amp;"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R240"/>
  <sheetViews>
    <sheetView showGridLines="0" zoomScale="85" workbookViewId="0">
      <selection activeCell="F51" sqref="F51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+'Assumptions Alternative 4'!B2</f>
        <v>Alternative 4 Name</v>
      </c>
    </row>
    <row r="2" spans="1:42" ht="11.25" customHeight="1" x14ac:dyDescent="0.2">
      <c r="A2" s="216" t="str">
        <f>+'Assumptions Alternative 4'!B3</f>
        <v>Alternative 4 Description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+DIST5!B5</f>
        <v>2012</v>
      </c>
    </row>
    <row r="6" spans="1:42" x14ac:dyDescent="0.2">
      <c r="A6" s="214" t="s">
        <v>18</v>
      </c>
      <c r="B6" s="221">
        <f>'Assumptions Alternative 4'!D26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B13-'Assumptions Alternative 4'!$D$31+1</f>
        <v>0</v>
      </c>
      <c r="C14" s="83">
        <f>C13-'Assumptions Alternative 4'!$D$31+1</f>
        <v>1</v>
      </c>
      <c r="D14" s="83">
        <f>D13-'Assumptions Alternative 4'!$D$31+1</f>
        <v>2</v>
      </c>
      <c r="E14" s="83">
        <f>E13-'Assumptions Alternative 4'!$D$31+1</f>
        <v>3</v>
      </c>
      <c r="F14" s="83">
        <f>F13-'Assumptions Alternative 4'!$D$31+1</f>
        <v>4</v>
      </c>
      <c r="G14" s="83">
        <f>G13-'Assumptions Alternative 4'!$D$31+1</f>
        <v>5</v>
      </c>
      <c r="H14" s="83">
        <f>H13-'Assumptions Alternative 4'!$D$31+1</f>
        <v>6</v>
      </c>
      <c r="I14" s="83">
        <f>I13-'Assumptions Alternative 4'!$D$31+1</f>
        <v>7</v>
      </c>
      <c r="J14" s="83">
        <f>J13-'Assumptions Alternative 4'!$D$31+1</f>
        <v>8</v>
      </c>
      <c r="K14" s="83">
        <f>K13-'Assumptions Alternative 4'!$D$31+1</f>
        <v>9</v>
      </c>
      <c r="L14" s="83">
        <f>L13-'Assumptions Alternative 4'!$D$31+1</f>
        <v>10</v>
      </c>
      <c r="M14" s="83">
        <f>M13-'Assumptions Alternative 4'!$D$31+1</f>
        <v>11</v>
      </c>
      <c r="N14" s="83">
        <f>N13-'Assumptions Alternative 4'!$D$31+1</f>
        <v>12</v>
      </c>
      <c r="O14" s="83">
        <f>O13-'Assumptions Alternative 4'!$D$31+1</f>
        <v>13</v>
      </c>
      <c r="P14" s="83">
        <f>P13-'Assumptions Alternative 4'!$D$31+1</f>
        <v>14</v>
      </c>
      <c r="Q14" s="83">
        <f>Q13-'Assumptions Alternative 4'!$D$31+1</f>
        <v>15</v>
      </c>
      <c r="R14" s="83">
        <f>R13-'Assumptions Alternative 4'!$D$31+1</f>
        <v>16</v>
      </c>
      <c r="S14" s="83">
        <f>S13-'Assumptions Alternative 4'!$D$31+1</f>
        <v>17</v>
      </c>
      <c r="T14" s="83">
        <f>T13-'Assumptions Alternative 4'!$D$31+1</f>
        <v>18</v>
      </c>
      <c r="U14" s="83">
        <f>U13-'Assumptions Alternative 4'!$D$31+1</f>
        <v>19</v>
      </c>
      <c r="V14" s="83">
        <f>V13-'Assumptions Alternative 4'!$D$31+1</f>
        <v>20</v>
      </c>
      <c r="W14" s="83">
        <f>W13-'Assumptions Alternative 4'!$D$31+1</f>
        <v>21</v>
      </c>
      <c r="X14" s="83">
        <f>X13-'Assumptions Alternative 4'!$D$31+1</f>
        <v>22</v>
      </c>
      <c r="Y14" s="83">
        <f>Y13-'Assumptions Alternative 4'!$D$31+1</f>
        <v>23</v>
      </c>
      <c r="Z14" s="83">
        <f>Z13-'Assumptions Alternative 4'!$D$31+1</f>
        <v>24</v>
      </c>
      <c r="AA14" s="83">
        <f>AA13-'Assumptions Alternative 4'!$D$31+1</f>
        <v>25</v>
      </c>
      <c r="AB14" s="83">
        <f>AB13-'Assumptions Alternative 4'!$D$31+1</f>
        <v>26</v>
      </c>
      <c r="AC14" s="83">
        <f>AC13-'Assumptions Alternative 4'!$D$31+1</f>
        <v>27</v>
      </c>
      <c r="AD14" s="83">
        <f>AD13-'Assumptions Alternative 4'!$D$31+1</f>
        <v>28</v>
      </c>
      <c r="AE14" s="83">
        <f>AE13-'Assumptions Alternative 4'!$D$31+1</f>
        <v>29</v>
      </c>
      <c r="AF14" s="83">
        <f>AF13-'Assumptions Alternative 4'!$D$31+1</f>
        <v>30</v>
      </c>
      <c r="AG14" s="83">
        <f>AG13-'Assumptions Alternative 4'!$D$31+1</f>
        <v>31</v>
      </c>
      <c r="AH14" s="83">
        <f>AH13-'Assumptions Alternative 4'!$D$31+1</f>
        <v>32</v>
      </c>
      <c r="AI14" s="83">
        <f>AI13-'Assumptions Alternative 4'!$D$31+1</f>
        <v>33</v>
      </c>
      <c r="AJ14" s="83">
        <f>AJ13-'Assumptions Alternative 4'!$D$31+1</f>
        <v>34</v>
      </c>
      <c r="AK14" s="83">
        <f>AK13-'Assumptions Alternative 4'!$D$31+1</f>
        <v>35</v>
      </c>
      <c r="AL14" s="83">
        <f>AL13-'Assumptions Alternative 4'!$D$31+1</f>
        <v>36</v>
      </c>
      <c r="AM14" s="83">
        <f>AM13-'Assumptions Alternative 4'!$D$31+1</f>
        <v>37</v>
      </c>
      <c r="AN14" s="83">
        <f>AN13-'Assumptions Alternative 4'!$D$31+1</f>
        <v>38</v>
      </c>
      <c r="AO14" s="83">
        <f>AO13-'Assumptions Alternative 4'!$D$31+1</f>
        <v>39</v>
      </c>
      <c r="AP14" s="83">
        <f>AP13-'Assumptions Alternative 4'!$D$31+1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'Assumptions Alternative 4'!E64/2</f>
        <v>0</v>
      </c>
      <c r="C29" s="239">
        <f>('Assumptions Alternative 4'!E64/2)+('Assumptions Alternative 4'!F64/2)</f>
        <v>0</v>
      </c>
      <c r="D29" s="239">
        <f>('Assumptions Alternative 4'!F64/2)+('Assumptions Alternative 4'!G64/2)</f>
        <v>0</v>
      </c>
      <c r="E29" s="239">
        <f>('Assumptions Alternative 4'!G64/2)+('Assumptions Alternative 4'!H64/2)</f>
        <v>0</v>
      </c>
      <c r="F29" s="239">
        <f>('Assumptions Alternative 4'!H64/2)+('Assumptions Alternative 4'!I64/2)</f>
        <v>0</v>
      </c>
      <c r="G29" s="239">
        <f>('Assumptions Alternative 4'!I64/2)+('Assumptions Alternative 4'!J64/2)</f>
        <v>0</v>
      </c>
      <c r="H29" s="239">
        <f>('Assumptions Alternative 4'!J64/2)+('Assumptions Alternative 4'!K64/2)</f>
        <v>0</v>
      </c>
      <c r="I29" s="239">
        <f>('Assumptions Alternative 4'!K64/2)+('Assumptions Alternative 4'!L64/2)</f>
        <v>0</v>
      </c>
      <c r="J29" s="239">
        <f>('Assumptions Alternative 4'!L64/2)+('Assumptions Alternative 4'!M64/2)</f>
        <v>0</v>
      </c>
      <c r="K29" s="239">
        <f>('Assumptions Alternative 4'!M64/2)+('Assumptions Alternative 4'!N64/2)</f>
        <v>0</v>
      </c>
      <c r="L29" s="239">
        <f>('Assumptions Alternative 4'!N64/2)+('Assumptions Alternative 4'!O64/2)</f>
        <v>0</v>
      </c>
      <c r="M29" s="239">
        <f>('Assumptions Alternative 4'!O64/2)+('Assumptions Alternative 4'!P64/2)</f>
        <v>0</v>
      </c>
      <c r="N29" s="239">
        <f>('Assumptions Alternative 4'!P64/2)+('Assumptions Alternative 4'!Q64/2)</f>
        <v>0</v>
      </c>
      <c r="O29" s="239">
        <f>('Assumptions Alternative 4'!Q64/2)+('Assumptions Alternative 4'!R64/2)</f>
        <v>0</v>
      </c>
      <c r="P29" s="239">
        <f>('Assumptions Alternative 4'!R64/2)+('Assumptions Alternative 4'!S64/2)</f>
        <v>0</v>
      </c>
      <c r="Q29" s="239">
        <f>('Assumptions Alternative 4'!S64/2)+('Assumptions Alternative 4'!T64/2)</f>
        <v>0</v>
      </c>
      <c r="R29" s="239">
        <f>('Assumptions Alternative 4'!T64/2)+('Assumptions Alternative 4'!U64/2)</f>
        <v>0</v>
      </c>
      <c r="S29" s="239">
        <f>('Assumptions Alternative 4'!U64/2)+('Assumptions Alternative 4'!V64/2)</f>
        <v>0</v>
      </c>
      <c r="T29" s="239">
        <f>('Assumptions Alternative 4'!V64/2)+('Assumptions Alternative 4'!W64/2)</f>
        <v>0</v>
      </c>
      <c r="U29" s="239">
        <f>('Assumptions Alternative 4'!W64/2)+('Assumptions Alternative 4'!X64/2)</f>
        <v>0</v>
      </c>
      <c r="V29" s="239">
        <f>('Assumptions Alternative 4'!X64/2)+('Assumptions Alternative 4'!Y64/2)</f>
        <v>0</v>
      </c>
      <c r="W29" s="239">
        <f>('Assumptions Alternative 4'!Y64/2)+('Assumptions Alternative 4'!Z64/2)</f>
        <v>0</v>
      </c>
      <c r="X29" s="239">
        <f>('Assumptions Alternative 4'!Z64/2)+('Assumptions Alternative 4'!AA64/2)</f>
        <v>0</v>
      </c>
      <c r="Y29" s="239">
        <f>('Assumptions Alternative 4'!AA64/2)+('Assumptions Alternative 4'!AB64/2)</f>
        <v>0</v>
      </c>
      <c r="Z29" s="239">
        <f>('Assumptions Alternative 4'!AB64/2)+('Assumptions Alternative 4'!AC64/2)</f>
        <v>0</v>
      </c>
      <c r="AA29" s="239">
        <f>('Assumptions Alternative 4'!AC64/2)+('Assumptions Alternative 4'!AD64/2)</f>
        <v>0</v>
      </c>
      <c r="AB29" s="239">
        <f>('Assumptions Alternative 4'!AD64/2)+('Assumptions Alternative 4'!AE64/2)</f>
        <v>0</v>
      </c>
      <c r="AC29" s="239">
        <f>('Assumptions Alternative 4'!AE64/2)+('Assumptions Alternative 4'!AF64/2)</f>
        <v>0</v>
      </c>
      <c r="AD29" s="239">
        <f>('Assumptions Alternative 4'!AF64/2)+('Assumptions Alternative 4'!AG64/2)</f>
        <v>0</v>
      </c>
      <c r="AE29" s="239">
        <f>('Assumptions Alternative 4'!AG64/2)+('Assumptions Alternative 4'!AH64/2)</f>
        <v>0</v>
      </c>
      <c r="AF29" s="239">
        <f>('Assumptions Alternative 4'!AH64/2)+('Assumptions Alternative 4'!AI64/2)</f>
        <v>0</v>
      </c>
      <c r="AG29" s="239">
        <f>('Assumptions Alternative 4'!AI64/2)+('Assumptions Alternative 4'!AJ64/2)</f>
        <v>0</v>
      </c>
      <c r="AH29" s="239">
        <f>('Assumptions Alternative 4'!AJ64/2)+('Assumptions Alternative 4'!AK64/2)</f>
        <v>0</v>
      </c>
      <c r="AI29" s="239">
        <f>('Assumptions Alternative 4'!AK64/2)+('Assumptions Alternative 4'!AL64/2)</f>
        <v>0</v>
      </c>
      <c r="AJ29" s="239">
        <f>('Assumptions Alternative 4'!AL64/2)+('Assumptions Alternative 4'!AM64/2)</f>
        <v>0</v>
      </c>
      <c r="AK29" s="239">
        <f>('Assumptions Alternative 4'!AM64/2)+('Assumptions Alternative 4'!AN64/2)</f>
        <v>0</v>
      </c>
      <c r="AL29" s="239">
        <f>('Assumptions Alternative 4'!AN64/2)+('Assumptions Alternative 4'!AO64/2)</f>
        <v>0</v>
      </c>
      <c r="AM29" s="239">
        <f>('Assumptions Alternative 4'!AO64/2)+('Assumptions Alternative 4'!AP64/2)</f>
        <v>0</v>
      </c>
      <c r="AN29" s="239">
        <f>('Assumptions Alternative 4'!AP64/2)+('Assumptions Alternative 4'!AQ64/2)</f>
        <v>0</v>
      </c>
      <c r="AO29" s="239">
        <f>('Assumptions Alternative 4'!AQ64/2)+('Assumptions Alternative 4'!AR64/2)</f>
        <v>0</v>
      </c>
      <c r="AP29" s="239">
        <f>('Assumptions Alternative 4'!AR64/2)+('Assumptions Alternative 4'!AS64/2)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'Assumptions Alternative 4'!E79/2</f>
        <v>0</v>
      </c>
      <c r="C33" s="239">
        <f>('Assumptions Alternative 4'!E79/2)+('Assumptions Alternative 4'!F79/2)</f>
        <v>0</v>
      </c>
      <c r="D33" s="239">
        <f>('Assumptions Alternative 4'!F79/2)+('Assumptions Alternative 4'!G79/2)</f>
        <v>0</v>
      </c>
      <c r="E33" s="239">
        <f>('Assumptions Alternative 4'!G79/2)+('Assumptions Alternative 4'!H79/2)</f>
        <v>0</v>
      </c>
      <c r="F33" s="239">
        <f>('Assumptions Alternative 4'!H79/2)+('Assumptions Alternative 4'!I79/2)</f>
        <v>0</v>
      </c>
      <c r="G33" s="239">
        <f>('Assumptions Alternative 4'!I79/2)+('Assumptions Alternative 4'!J79/2)</f>
        <v>0</v>
      </c>
      <c r="H33" s="239">
        <f>('Assumptions Alternative 4'!J79/2)+('Assumptions Alternative 4'!K79/2)</f>
        <v>0</v>
      </c>
      <c r="I33" s="239">
        <f>('Assumptions Alternative 4'!K79/2)+('Assumptions Alternative 4'!L79/2)</f>
        <v>0</v>
      </c>
      <c r="J33" s="239">
        <f>('Assumptions Alternative 4'!L79/2)+('Assumptions Alternative 4'!M79/2)</f>
        <v>0</v>
      </c>
      <c r="K33" s="239">
        <f>('Assumptions Alternative 4'!M79/2)+('Assumptions Alternative 4'!N79/2)</f>
        <v>0</v>
      </c>
      <c r="L33" s="239">
        <f>('Assumptions Alternative 4'!N79/2)+('Assumptions Alternative 4'!O79/2)</f>
        <v>0</v>
      </c>
      <c r="M33" s="239">
        <f>('Assumptions Alternative 4'!O79/2)+('Assumptions Alternative 4'!P79/2)</f>
        <v>0</v>
      </c>
      <c r="N33" s="239">
        <f>('Assumptions Alternative 4'!P79/2)+('Assumptions Alternative 4'!Q79/2)</f>
        <v>0</v>
      </c>
      <c r="O33" s="239">
        <f>('Assumptions Alternative 4'!Q79/2)+('Assumptions Alternative 4'!R79/2)</f>
        <v>0</v>
      </c>
      <c r="P33" s="239">
        <f>('Assumptions Alternative 4'!R79/2)+('Assumptions Alternative 4'!S79/2)</f>
        <v>0</v>
      </c>
      <c r="Q33" s="239">
        <f>('Assumptions Alternative 4'!S79/2)+('Assumptions Alternative 4'!T79/2)</f>
        <v>0</v>
      </c>
      <c r="R33" s="239">
        <f>('Assumptions Alternative 4'!T79/2)+('Assumptions Alternative 4'!U79/2)</f>
        <v>0</v>
      </c>
      <c r="S33" s="239">
        <f>('Assumptions Alternative 4'!U79/2)+('Assumptions Alternative 4'!V79/2)</f>
        <v>0</v>
      </c>
      <c r="T33" s="239">
        <f>('Assumptions Alternative 4'!V79/2)+('Assumptions Alternative 4'!W79/2)</f>
        <v>0</v>
      </c>
      <c r="U33" s="239">
        <f>('Assumptions Alternative 4'!W79/2)+('Assumptions Alternative 4'!X79/2)</f>
        <v>0</v>
      </c>
      <c r="V33" s="239">
        <f>('Assumptions Alternative 4'!X79/2)+('Assumptions Alternative 4'!Y79/2)</f>
        <v>0</v>
      </c>
      <c r="W33" s="239">
        <f>('Assumptions Alternative 4'!Y79/2)+('Assumptions Alternative 4'!Z79/2)</f>
        <v>0</v>
      </c>
      <c r="X33" s="239">
        <f>('Assumptions Alternative 4'!Z79/2)+('Assumptions Alternative 4'!AA79/2)</f>
        <v>0</v>
      </c>
      <c r="Y33" s="239">
        <f>('Assumptions Alternative 4'!AA79/2)+('Assumptions Alternative 4'!AB79/2)</f>
        <v>0</v>
      </c>
      <c r="Z33" s="239">
        <f>('Assumptions Alternative 4'!AB79/2)+('Assumptions Alternative 4'!AC79/2)</f>
        <v>0</v>
      </c>
      <c r="AA33" s="239">
        <f>('Assumptions Alternative 4'!AC79/2)+('Assumptions Alternative 4'!AD79/2)</f>
        <v>0</v>
      </c>
      <c r="AB33" s="239">
        <f>('Assumptions Alternative 4'!AD79/2)+('Assumptions Alternative 4'!AE79/2)</f>
        <v>0</v>
      </c>
      <c r="AC33" s="239">
        <f>('Assumptions Alternative 4'!AE79/2)+('Assumptions Alternative 4'!AF79/2)</f>
        <v>0</v>
      </c>
      <c r="AD33" s="239">
        <f>('Assumptions Alternative 4'!AF79/2)+('Assumptions Alternative 4'!AG79/2)</f>
        <v>0</v>
      </c>
      <c r="AE33" s="239">
        <f>('Assumptions Alternative 4'!AG79/2)+('Assumptions Alternative 4'!AH79/2)</f>
        <v>0</v>
      </c>
      <c r="AF33" s="239">
        <f>('Assumptions Alternative 4'!AH79/2)+('Assumptions Alternative 4'!AI79/2)</f>
        <v>0</v>
      </c>
      <c r="AG33" s="239">
        <f>('Assumptions Alternative 4'!AI79/2)+('Assumptions Alternative 4'!AJ79/2)</f>
        <v>0</v>
      </c>
      <c r="AH33" s="239">
        <f>('Assumptions Alternative 4'!AJ79/2)+('Assumptions Alternative 4'!AK79/2)</f>
        <v>0</v>
      </c>
      <c r="AI33" s="239">
        <f>('Assumptions Alternative 4'!AK79/2)+('Assumptions Alternative 4'!AL79/2)</f>
        <v>0</v>
      </c>
      <c r="AJ33" s="239">
        <f>('Assumptions Alternative 4'!AL79/2)+('Assumptions Alternative 4'!AM79/2)</f>
        <v>0</v>
      </c>
      <c r="AK33" s="239">
        <f>('Assumptions Alternative 4'!AM79/2)+('Assumptions Alternative 4'!AN79/2)</f>
        <v>0</v>
      </c>
      <c r="AL33" s="239">
        <f>('Assumptions Alternative 4'!AN79/2)+('Assumptions Alternative 4'!AO79/2)</f>
        <v>0</v>
      </c>
      <c r="AM33" s="239">
        <f>('Assumptions Alternative 4'!AO79/2)+('Assumptions Alternative 4'!AP79/2)</f>
        <v>0</v>
      </c>
      <c r="AN33" s="239">
        <f>('Assumptions Alternative 4'!AP79/2)+('Assumptions Alternative 4'!AQ79/2)</f>
        <v>0</v>
      </c>
      <c r="AO33" s="239">
        <f>('Assumptions Alternative 4'!AQ79/2)+('Assumptions Alternative 4'!AR79/2)</f>
        <v>0</v>
      </c>
      <c r="AP33" s="239">
        <f>('Assumptions Alternative 4'!AR79/2)+('Assumptions Alternative 4'!AS79/2)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IF('Assumptions Alternative 4'!$F$99="Yes",('Assumptions Alternative 4'!E104+'Assumptions Alternative 4'!E107),('Assumptions Alternative 4'!E122+'Assumptions Alternative 4'!E125))</f>
        <v>0</v>
      </c>
      <c r="C40" s="239">
        <f>IF('Assumptions Alternative 4'!$F$99="Yes",('Assumptions Alternative 4'!F104+'Assumptions Alternative 4'!F107),('Assumptions Alternative 4'!F122+'Assumptions Alternative 4'!F125))</f>
        <v>0</v>
      </c>
      <c r="D40" s="239">
        <f>IF('Assumptions Alternative 4'!$F$99="Yes",('Assumptions Alternative 4'!G104+'Assumptions Alternative 4'!G107),('Assumptions Alternative 4'!G122+'Assumptions Alternative 4'!G125))</f>
        <v>0</v>
      </c>
      <c r="E40" s="239">
        <f>IF('Assumptions Alternative 4'!$F$99="Yes",('Assumptions Alternative 4'!H104+'Assumptions Alternative 4'!H107),('Assumptions Alternative 4'!H122+'Assumptions Alternative 4'!H125))</f>
        <v>0</v>
      </c>
      <c r="F40" s="239">
        <f>IF('Assumptions Alternative 4'!$F$99="Yes",('Assumptions Alternative 4'!I104+'Assumptions Alternative 4'!I107),('Assumptions Alternative 4'!I122+'Assumptions Alternative 4'!I125))</f>
        <v>0</v>
      </c>
      <c r="G40" s="239">
        <f>IF('Assumptions Alternative 4'!$F$99="Yes",('Assumptions Alternative 4'!J104+'Assumptions Alternative 4'!J107),('Assumptions Alternative 4'!J122+'Assumptions Alternative 4'!J125))</f>
        <v>0</v>
      </c>
      <c r="H40" s="239">
        <f>IF('Assumptions Alternative 4'!$F$99="Yes",('Assumptions Alternative 4'!K104+'Assumptions Alternative 4'!K107),('Assumptions Alternative 4'!K122+'Assumptions Alternative 4'!K125))</f>
        <v>0</v>
      </c>
      <c r="I40" s="239">
        <f>IF('Assumptions Alternative 4'!$F$99="Yes",('Assumptions Alternative 4'!L104+'Assumptions Alternative 4'!L107),('Assumptions Alternative 4'!L122+'Assumptions Alternative 4'!L125))</f>
        <v>0</v>
      </c>
      <c r="J40" s="239">
        <f>IF('Assumptions Alternative 4'!$F$99="Yes",('Assumptions Alternative 4'!M104+'Assumptions Alternative 4'!M107),('Assumptions Alternative 4'!M122+'Assumptions Alternative 4'!M125))</f>
        <v>0</v>
      </c>
      <c r="K40" s="239">
        <f>IF('Assumptions Alternative 4'!$F$99="Yes",('Assumptions Alternative 4'!N104+'Assumptions Alternative 4'!N107),('Assumptions Alternative 4'!N122+'Assumptions Alternative 4'!N125))</f>
        <v>0</v>
      </c>
      <c r="L40" s="239">
        <f>IF('Assumptions Alternative 4'!$F$99="Yes",('Assumptions Alternative 4'!O104+'Assumptions Alternative 4'!O107),('Assumptions Alternative 4'!O122+'Assumptions Alternative 4'!O125))</f>
        <v>0</v>
      </c>
      <c r="M40" s="239">
        <f>IF('Assumptions Alternative 4'!$F$99="Yes",('Assumptions Alternative 4'!P104+'Assumptions Alternative 4'!P107),('Assumptions Alternative 4'!P122+'Assumptions Alternative 4'!P125))</f>
        <v>0</v>
      </c>
      <c r="N40" s="239">
        <f>IF('Assumptions Alternative 4'!$F$99="Yes",('Assumptions Alternative 4'!Q104+'Assumptions Alternative 4'!Q107),('Assumptions Alternative 4'!Q122+'Assumptions Alternative 4'!Q125))</f>
        <v>0</v>
      </c>
      <c r="O40" s="239">
        <f>IF('Assumptions Alternative 4'!$F$99="Yes",('Assumptions Alternative 4'!R104+'Assumptions Alternative 4'!R107),('Assumptions Alternative 4'!R122+'Assumptions Alternative 4'!R125))</f>
        <v>0</v>
      </c>
      <c r="P40" s="239">
        <f>IF('Assumptions Alternative 4'!$F$99="Yes",('Assumptions Alternative 4'!S104+'Assumptions Alternative 4'!S107),('Assumptions Alternative 4'!S122+'Assumptions Alternative 4'!S125))</f>
        <v>0</v>
      </c>
      <c r="Q40" s="239">
        <f>IF('Assumptions Alternative 4'!$F$99="Yes",('Assumptions Alternative 4'!T104+'Assumptions Alternative 4'!T107),('Assumptions Alternative 4'!T122+'Assumptions Alternative 4'!T125))</f>
        <v>0</v>
      </c>
      <c r="R40" s="239">
        <f>IF('Assumptions Alternative 4'!$F$99="Yes",('Assumptions Alternative 4'!U104+'Assumptions Alternative 4'!U107),('Assumptions Alternative 4'!U122+'Assumptions Alternative 4'!U125))</f>
        <v>0</v>
      </c>
      <c r="S40" s="239">
        <f>IF('Assumptions Alternative 4'!$F$99="Yes",('Assumptions Alternative 4'!V104+'Assumptions Alternative 4'!V107),('Assumptions Alternative 4'!V122+'Assumptions Alternative 4'!V125))</f>
        <v>0</v>
      </c>
      <c r="T40" s="239">
        <f>IF('Assumptions Alternative 4'!$F$99="Yes",('Assumptions Alternative 4'!W104+'Assumptions Alternative 4'!W107),('Assumptions Alternative 4'!W122+'Assumptions Alternative 4'!W125))</f>
        <v>0</v>
      </c>
      <c r="U40" s="239">
        <f>IF('Assumptions Alternative 4'!$F$99="Yes",('Assumptions Alternative 4'!X104+'Assumptions Alternative 4'!X107),('Assumptions Alternative 4'!X122+'Assumptions Alternative 4'!X125))</f>
        <v>0</v>
      </c>
      <c r="V40" s="239">
        <f>IF('Assumptions Alternative 4'!$F$99="Yes",('Assumptions Alternative 4'!Y104+'Assumptions Alternative 4'!Y107),('Assumptions Alternative 4'!Y122+'Assumptions Alternative 4'!Y125))</f>
        <v>0</v>
      </c>
      <c r="W40" s="239">
        <f>IF('Assumptions Alternative 4'!$F$99="Yes",('Assumptions Alternative 4'!Z104+'Assumptions Alternative 4'!Z107),('Assumptions Alternative 4'!Z122+'Assumptions Alternative 4'!Z125))</f>
        <v>0</v>
      </c>
      <c r="X40" s="239">
        <f>IF('Assumptions Alternative 4'!$F$99="Yes",('Assumptions Alternative 4'!AA104+'Assumptions Alternative 4'!AA107),('Assumptions Alternative 4'!AA122+'Assumptions Alternative 4'!AA125))</f>
        <v>0</v>
      </c>
      <c r="Y40" s="239">
        <f>IF('Assumptions Alternative 4'!$F$99="Yes",('Assumptions Alternative 4'!AB104+'Assumptions Alternative 4'!AB107),('Assumptions Alternative 4'!AB122+'Assumptions Alternative 4'!AB125))</f>
        <v>0</v>
      </c>
      <c r="Z40" s="239">
        <f>IF('Assumptions Alternative 4'!$F$99="Yes",('Assumptions Alternative 4'!AC104+'Assumptions Alternative 4'!AC107),('Assumptions Alternative 4'!AC122+'Assumptions Alternative 4'!AC125))</f>
        <v>0</v>
      </c>
      <c r="AA40" s="239">
        <f>IF('Assumptions Alternative 4'!$F$99="Yes",('Assumptions Alternative 4'!AD104+'Assumptions Alternative 4'!AD107),('Assumptions Alternative 4'!AD122+'Assumptions Alternative 4'!AD125))</f>
        <v>0</v>
      </c>
      <c r="AB40" s="239">
        <f>IF('Assumptions Alternative 4'!$F$99="Yes",('Assumptions Alternative 4'!AE104+'Assumptions Alternative 4'!AE107),('Assumptions Alternative 4'!AE122+'Assumptions Alternative 4'!AE125))</f>
        <v>0</v>
      </c>
      <c r="AC40" s="239">
        <f>IF('Assumptions Alternative 4'!$F$99="Yes",('Assumptions Alternative 4'!AF104+'Assumptions Alternative 4'!AF107),('Assumptions Alternative 4'!AF122+'Assumptions Alternative 4'!AF125))</f>
        <v>0</v>
      </c>
      <c r="AD40" s="239">
        <f>IF('Assumptions Alternative 4'!$F$99="Yes",('Assumptions Alternative 4'!AG104+'Assumptions Alternative 4'!AG107),('Assumptions Alternative 4'!AG122+'Assumptions Alternative 4'!AG125))</f>
        <v>0</v>
      </c>
      <c r="AE40" s="239">
        <f>IF('Assumptions Alternative 4'!$F$99="Yes",('Assumptions Alternative 4'!AH104+'Assumptions Alternative 4'!AH107),('Assumptions Alternative 4'!AH122+'Assumptions Alternative 4'!AH125))</f>
        <v>0</v>
      </c>
      <c r="AF40" s="239">
        <f>IF('Assumptions Alternative 4'!$F$99="Yes",('Assumptions Alternative 4'!AI104+'Assumptions Alternative 4'!AI107),('Assumptions Alternative 4'!AI122+'Assumptions Alternative 4'!AI125))</f>
        <v>0</v>
      </c>
      <c r="AG40" s="239">
        <f>IF('Assumptions Alternative 4'!$F$99="Yes",('Assumptions Alternative 4'!AJ104+'Assumptions Alternative 4'!AJ107),('Assumptions Alternative 4'!AJ122+'Assumptions Alternative 4'!AJ125))</f>
        <v>0</v>
      </c>
      <c r="AH40" s="239">
        <f>IF('Assumptions Alternative 4'!$F$99="Yes",('Assumptions Alternative 4'!AK104+'Assumptions Alternative 4'!AK107),('Assumptions Alternative 4'!AK122+'Assumptions Alternative 4'!AK125))</f>
        <v>0</v>
      </c>
      <c r="AI40" s="239">
        <f>IF('Assumptions Alternative 4'!$F$99="Yes",('Assumptions Alternative 4'!AL104+'Assumptions Alternative 4'!AL107),('Assumptions Alternative 4'!AL122+'Assumptions Alternative 4'!AL125))</f>
        <v>0</v>
      </c>
      <c r="AJ40" s="239">
        <f>IF('Assumptions Alternative 4'!$F$99="Yes",('Assumptions Alternative 4'!AM104+'Assumptions Alternative 4'!AM107),('Assumptions Alternative 4'!AM122+'Assumptions Alternative 4'!AM125))</f>
        <v>0</v>
      </c>
      <c r="AK40" s="239">
        <f>IF('Assumptions Alternative 4'!$F$99="Yes",('Assumptions Alternative 4'!AN104+'Assumptions Alternative 4'!AN107),('Assumptions Alternative 4'!AN122+'Assumptions Alternative 4'!AN125))</f>
        <v>0</v>
      </c>
      <c r="AL40" s="239">
        <f>IF('Assumptions Alternative 4'!$F$99="Yes",('Assumptions Alternative 4'!AO104+'Assumptions Alternative 4'!AO107),('Assumptions Alternative 4'!AO122+'Assumptions Alternative 4'!AO125))</f>
        <v>0</v>
      </c>
      <c r="AM40" s="239">
        <f>IF('Assumptions Alternative 4'!$F$99="Yes",('Assumptions Alternative 4'!AP104+'Assumptions Alternative 4'!AP107),('Assumptions Alternative 4'!AP122+'Assumptions Alternative 4'!AP125))</f>
        <v>0</v>
      </c>
      <c r="AN40" s="239">
        <f>IF('Assumptions Alternative 4'!$F$99="Yes",('Assumptions Alternative 4'!AQ104+'Assumptions Alternative 4'!AQ107),('Assumptions Alternative 4'!AQ122+'Assumptions Alternative 4'!AQ125))</f>
        <v>0</v>
      </c>
      <c r="AO40" s="239">
        <f>IF('Assumptions Alternative 4'!$F$99="Yes",('Assumptions Alternative 4'!AR104+'Assumptions Alternative 4'!AR107),('Assumptions Alternative 4'!AR122+'Assumptions Alternative 4'!AR125))</f>
        <v>0</v>
      </c>
      <c r="AP40" s="239">
        <f>IF('Assumptions Alternative 4'!$F$99="Yes",('Assumptions Alternative 4'!AS104+'Assumptions Alternative 4'!AS107),('Assumptions Alternative 4'!AS122+'Assumptions Alternative 4'!AS125))</f>
        <v>0</v>
      </c>
    </row>
    <row r="41" spans="1:42" x14ac:dyDescent="0.2">
      <c r="A41" s="221" t="s">
        <v>76</v>
      </c>
      <c r="B41" s="240">
        <f>IF('Assumptions Alternative 4'!E36=1,('Assumptions Alternative 4'!$I$137+'Assumptions Alternative 4'!$I$140),0)</f>
        <v>0</v>
      </c>
      <c r="C41" s="239">
        <f>IF('Assumptions Alternative 4'!F36=1,('Assumptions Alternative 4'!$I$137+'Assumptions Alternative 4'!$I$140),B41*'Assumptions Alternative 4'!F$95)</f>
        <v>0</v>
      </c>
      <c r="D41" s="239">
        <f>IF('Assumptions Alternative 4'!G36=1,('Assumptions Alternative 4'!$I$137+'Assumptions Alternative 4'!$I$140),C41*'Assumptions Alternative 4'!G$95)</f>
        <v>0</v>
      </c>
      <c r="E41" s="239">
        <f>IF('Assumptions Alternative 4'!H36=1,('Assumptions Alternative 4'!$I$137+'Assumptions Alternative 4'!$I$140),D41*'Assumptions Alternative 4'!H$95)</f>
        <v>0</v>
      </c>
      <c r="F41" s="239">
        <f>IF('Assumptions Alternative 4'!I36=1,('Assumptions Alternative 4'!$I$137+'Assumptions Alternative 4'!$I$140),E41*'Assumptions Alternative 4'!I$95)</f>
        <v>0</v>
      </c>
      <c r="G41" s="239">
        <f>IF('Assumptions Alternative 4'!J36=1,('Assumptions Alternative 4'!$I$137+'Assumptions Alternative 4'!$I$140),F41*'Assumptions Alternative 4'!J$95)</f>
        <v>0</v>
      </c>
      <c r="H41" s="239">
        <f>IF('Assumptions Alternative 4'!K36=1,('Assumptions Alternative 4'!$I$137+'Assumptions Alternative 4'!$I$140),G41*'Assumptions Alternative 4'!K$95)</f>
        <v>0</v>
      </c>
      <c r="I41" s="239">
        <f>IF('Assumptions Alternative 4'!L36=1,('Assumptions Alternative 4'!$I$137+'Assumptions Alternative 4'!$I$140),H41*'Assumptions Alternative 4'!L$95)</f>
        <v>0</v>
      </c>
      <c r="J41" s="239">
        <f>IF('Assumptions Alternative 4'!M36=1,('Assumptions Alternative 4'!$I$137+'Assumptions Alternative 4'!$I$140),I41*'Assumptions Alternative 4'!M$95)</f>
        <v>0</v>
      </c>
      <c r="K41" s="239">
        <f>IF('Assumptions Alternative 4'!N36=1,('Assumptions Alternative 4'!$I$137+'Assumptions Alternative 4'!$I$140),J41*'Assumptions Alternative 4'!N$95)</f>
        <v>0</v>
      </c>
      <c r="L41" s="239">
        <f>IF('Assumptions Alternative 4'!O36=1,('Assumptions Alternative 4'!$I$137+'Assumptions Alternative 4'!$I$140),K41*'Assumptions Alternative 4'!O$95)</f>
        <v>0</v>
      </c>
      <c r="M41" s="239">
        <f>IF('Assumptions Alternative 4'!P36=1,('Assumptions Alternative 4'!$I$137+'Assumptions Alternative 4'!$I$140),L41*'Assumptions Alternative 4'!P$95)</f>
        <v>0</v>
      </c>
      <c r="N41" s="239">
        <f>IF('Assumptions Alternative 4'!Q36=1,('Assumptions Alternative 4'!$I$137+'Assumptions Alternative 4'!$I$140),M41*'Assumptions Alternative 4'!Q$95)</f>
        <v>0</v>
      </c>
      <c r="O41" s="239">
        <f>IF('Assumptions Alternative 4'!R36=1,('Assumptions Alternative 4'!$I$137+'Assumptions Alternative 4'!$I$140),N41*'Assumptions Alternative 4'!R$95)</f>
        <v>0</v>
      </c>
      <c r="P41" s="239">
        <f>IF('Assumptions Alternative 4'!S36=1,('Assumptions Alternative 4'!$I$137+'Assumptions Alternative 4'!$I$140),O41*'Assumptions Alternative 4'!S$95)</f>
        <v>0</v>
      </c>
      <c r="Q41" s="239">
        <f>IF('Assumptions Alternative 4'!T36=1,('Assumptions Alternative 4'!$I$137+'Assumptions Alternative 4'!$I$140),P41*'Assumptions Alternative 4'!T$95)</f>
        <v>0</v>
      </c>
      <c r="R41" s="239">
        <f>IF('Assumptions Alternative 4'!U36=1,('Assumptions Alternative 4'!$I$137+'Assumptions Alternative 4'!$I$140),Q41*'Assumptions Alternative 4'!U$95)</f>
        <v>0</v>
      </c>
      <c r="S41" s="239">
        <f>IF('Assumptions Alternative 4'!V36=1,('Assumptions Alternative 4'!$I$137+'Assumptions Alternative 4'!$I$140),R41*'Assumptions Alternative 4'!V$95)</f>
        <v>0</v>
      </c>
      <c r="T41" s="239">
        <f>IF('Assumptions Alternative 4'!W36=1,('Assumptions Alternative 4'!$I$137+'Assumptions Alternative 4'!$I$140),S41*'Assumptions Alternative 4'!W$95)</f>
        <v>0</v>
      </c>
      <c r="U41" s="239">
        <f>IF('Assumptions Alternative 4'!X36=1,('Assumptions Alternative 4'!$I$137+'Assumptions Alternative 4'!$I$140),T41*'Assumptions Alternative 4'!X$95)</f>
        <v>0</v>
      </c>
      <c r="V41" s="239">
        <f>IF('Assumptions Alternative 4'!Y36=1,('Assumptions Alternative 4'!$I$137+'Assumptions Alternative 4'!$I$140),U41*'Assumptions Alternative 4'!Y$95)</f>
        <v>0</v>
      </c>
      <c r="W41" s="239">
        <f>IF('Assumptions Alternative 4'!Z36=1,('Assumptions Alternative 4'!$I$137+'Assumptions Alternative 4'!$I$140),V41*'Assumptions Alternative 4'!Z$95)</f>
        <v>0</v>
      </c>
      <c r="X41" s="239">
        <f>IF('Assumptions Alternative 4'!AA36=1,('Assumptions Alternative 4'!$I$137+'Assumptions Alternative 4'!$I$140),W41*'Assumptions Alternative 4'!AA$95)</f>
        <v>0</v>
      </c>
      <c r="Y41" s="239">
        <f>IF('Assumptions Alternative 4'!AB36=1,('Assumptions Alternative 4'!$I$137+'Assumptions Alternative 4'!$I$140),X41*'Assumptions Alternative 4'!AB$95)</f>
        <v>0</v>
      </c>
      <c r="Z41" s="239">
        <f>IF('Assumptions Alternative 4'!AC36=1,('Assumptions Alternative 4'!$I$137+'Assumptions Alternative 4'!$I$140),Y41*'Assumptions Alternative 4'!AC$95)</f>
        <v>0</v>
      </c>
      <c r="AA41" s="239">
        <f>IF('Assumptions Alternative 4'!AD36=1,('Assumptions Alternative 4'!$I$137+'Assumptions Alternative 4'!$I$140),Z41*'Assumptions Alternative 4'!AD$95)</f>
        <v>0</v>
      </c>
      <c r="AB41" s="239">
        <f>IF('Assumptions Alternative 4'!AE36=1,('Assumptions Alternative 4'!$I$137+'Assumptions Alternative 4'!$I$140),AA41*'Assumptions Alternative 4'!AE$95)</f>
        <v>0</v>
      </c>
      <c r="AC41" s="239">
        <f>IF('Assumptions Alternative 4'!AF36=1,('Assumptions Alternative 4'!$I$137+'Assumptions Alternative 4'!$I$140),AB41*'Assumptions Alternative 4'!AF$95)</f>
        <v>0</v>
      </c>
      <c r="AD41" s="239">
        <f>IF('Assumptions Alternative 4'!AG36=1,('Assumptions Alternative 4'!$I$137+'Assumptions Alternative 4'!$I$140),AC41*'Assumptions Alternative 4'!AG$95)</f>
        <v>0</v>
      </c>
      <c r="AE41" s="239">
        <f>IF('Assumptions Alternative 4'!AH36=1,('Assumptions Alternative 4'!$I$137+'Assumptions Alternative 4'!$I$140),AD41*'Assumptions Alternative 4'!AH$95)</f>
        <v>0</v>
      </c>
      <c r="AF41" s="239">
        <f>IF('Assumptions Alternative 4'!AI36=1,('Assumptions Alternative 4'!$I$137+'Assumptions Alternative 4'!$I$140),AE41*'Assumptions Alternative 4'!AI$95)</f>
        <v>0</v>
      </c>
      <c r="AG41" s="239">
        <f>IF('Assumptions Alternative 4'!AJ36=1,('Assumptions Alternative 4'!$I$137+'Assumptions Alternative 4'!$I$140),AF41*'Assumptions Alternative 4'!AJ$95)</f>
        <v>0</v>
      </c>
      <c r="AH41" s="239">
        <f>IF('Assumptions Alternative 4'!AK36=1,('Assumptions Alternative 4'!$I$137+'Assumptions Alternative 4'!$I$140),AG41*'Assumptions Alternative 4'!AK$95)</f>
        <v>0</v>
      </c>
      <c r="AI41" s="239">
        <f>IF('Assumptions Alternative 4'!AL36=1,('Assumptions Alternative 4'!$I$137+'Assumptions Alternative 4'!$I$140),AH41*'Assumptions Alternative 4'!AL$95)</f>
        <v>0</v>
      </c>
      <c r="AJ41" s="239">
        <f>IF('Assumptions Alternative 4'!AM36=1,('Assumptions Alternative 4'!$I$137+'Assumptions Alternative 4'!$I$140),AI41*'Assumptions Alternative 4'!AM$95)</f>
        <v>0</v>
      </c>
      <c r="AK41" s="239">
        <f>IF('Assumptions Alternative 4'!AN36=1,('Assumptions Alternative 4'!$I$137+'Assumptions Alternative 4'!$I$140),AJ41*'Assumptions Alternative 4'!AN$95)</f>
        <v>0</v>
      </c>
      <c r="AL41" s="239">
        <f>IF('Assumptions Alternative 4'!AO36=1,('Assumptions Alternative 4'!$I$137+'Assumptions Alternative 4'!$I$140),AK41*'Assumptions Alternative 4'!AO$95)</f>
        <v>0</v>
      </c>
      <c r="AM41" s="239">
        <f>IF('Assumptions Alternative 4'!AP36=1,('Assumptions Alternative 4'!$I$137+'Assumptions Alternative 4'!$I$140),AL41*'Assumptions Alternative 4'!AP$95)</f>
        <v>0</v>
      </c>
      <c r="AN41" s="239">
        <f>IF('Assumptions Alternative 4'!AQ36=1,('Assumptions Alternative 4'!$I$137+'Assumptions Alternative 4'!$I$140),AM41*'Assumptions Alternative 4'!AQ$95)</f>
        <v>0</v>
      </c>
      <c r="AO41" s="239">
        <f>IF('Assumptions Alternative 4'!AR36=1,('Assumptions Alternative 4'!$I$137+'Assumptions Alternative 4'!$I$140),AN41*'Assumptions Alternative 4'!AR$95)</f>
        <v>0</v>
      </c>
      <c r="AP41" s="239">
        <f>IF('Assumptions Alternative 4'!AS36=1,('Assumptions Alternative 4'!$I$137+'Assumptions Alternative 4'!$I$140),AO41*'Assumptions Alternative 4'!AS$95)</f>
        <v>0</v>
      </c>
    </row>
    <row r="42" spans="1:42" x14ac:dyDescent="0.2">
      <c r="A42" s="221" t="s">
        <v>82</v>
      </c>
      <c r="B42" s="239">
        <f>'Assumptions Alternative 4'!E207</f>
        <v>0</v>
      </c>
      <c r="C42" s="239">
        <f>'Assumptions Alternative 4'!F207</f>
        <v>0</v>
      </c>
      <c r="D42" s="239">
        <f>'Assumptions Alternative 4'!G207</f>
        <v>0</v>
      </c>
      <c r="E42" s="239">
        <f>'Assumptions Alternative 4'!H207</f>
        <v>0</v>
      </c>
      <c r="F42" s="239">
        <f>'Assumptions Alternative 4'!I207</f>
        <v>0</v>
      </c>
      <c r="G42" s="239">
        <f>'Assumptions Alternative 4'!J207</f>
        <v>0</v>
      </c>
      <c r="H42" s="239">
        <f>'Assumptions Alternative 4'!K207</f>
        <v>0</v>
      </c>
      <c r="I42" s="239">
        <f>'Assumptions Alternative 4'!L207</f>
        <v>0</v>
      </c>
      <c r="J42" s="239">
        <f>'Assumptions Alternative 4'!M207</f>
        <v>0</v>
      </c>
      <c r="K42" s="239">
        <f>'Assumptions Alternative 4'!N207</f>
        <v>0</v>
      </c>
      <c r="L42" s="239">
        <f>'Assumptions Alternative 4'!O207</f>
        <v>0</v>
      </c>
      <c r="M42" s="239">
        <f>'Assumptions Alternative 4'!P207</f>
        <v>0</v>
      </c>
      <c r="N42" s="239">
        <f>'Assumptions Alternative 4'!Q207</f>
        <v>0</v>
      </c>
      <c r="O42" s="239">
        <f>'Assumptions Alternative 4'!R207</f>
        <v>0</v>
      </c>
      <c r="P42" s="239">
        <f>'Assumptions Alternative 4'!S207</f>
        <v>0</v>
      </c>
      <c r="Q42" s="239">
        <f>'Assumptions Alternative 4'!T207</f>
        <v>0</v>
      </c>
      <c r="R42" s="239">
        <f>'Assumptions Alternative 4'!U207</f>
        <v>0</v>
      </c>
      <c r="S42" s="239">
        <f>'Assumptions Alternative 4'!V207</f>
        <v>0</v>
      </c>
      <c r="T42" s="239">
        <f>'Assumptions Alternative 4'!W207</f>
        <v>0</v>
      </c>
      <c r="U42" s="239">
        <f>'Assumptions Alternative 4'!X207</f>
        <v>0</v>
      </c>
      <c r="V42" s="239">
        <f>'Assumptions Alternative 4'!Y207</f>
        <v>0</v>
      </c>
      <c r="W42" s="239">
        <f>'Assumptions Alternative 4'!Z207</f>
        <v>0</v>
      </c>
      <c r="X42" s="239">
        <f>'Assumptions Alternative 4'!AA207</f>
        <v>0</v>
      </c>
      <c r="Y42" s="239">
        <f>'Assumptions Alternative 4'!AB207</f>
        <v>0</v>
      </c>
      <c r="Z42" s="239">
        <f>'Assumptions Alternative 4'!AC207</f>
        <v>0</v>
      </c>
      <c r="AA42" s="239">
        <f>'Assumptions Alternative 4'!AD207</f>
        <v>0</v>
      </c>
      <c r="AB42" s="239">
        <f>'Assumptions Alternative 4'!AE207</f>
        <v>0</v>
      </c>
      <c r="AC42" s="239">
        <f>'Assumptions Alternative 4'!AF207</f>
        <v>0</v>
      </c>
      <c r="AD42" s="239">
        <f>'Assumptions Alternative 4'!AG207</f>
        <v>0</v>
      </c>
      <c r="AE42" s="239">
        <f>'Assumptions Alternative 4'!AH207</f>
        <v>0</v>
      </c>
      <c r="AF42" s="239">
        <f>'Assumptions Alternative 4'!AI207</f>
        <v>0</v>
      </c>
      <c r="AG42" s="239">
        <f>'Assumptions Alternative 4'!AJ207</f>
        <v>0</v>
      </c>
      <c r="AH42" s="239">
        <f>'Assumptions Alternative 4'!AK207</f>
        <v>0</v>
      </c>
      <c r="AI42" s="239">
        <f>'Assumptions Alternative 4'!AL207</f>
        <v>0</v>
      </c>
      <c r="AJ42" s="239">
        <f>'Assumptions Alternative 4'!AM207</f>
        <v>0</v>
      </c>
      <c r="AK42" s="239">
        <f>'Assumptions Alternative 4'!AN207</f>
        <v>0</v>
      </c>
      <c r="AL42" s="239">
        <f>'Assumptions Alternative 4'!AO207</f>
        <v>0</v>
      </c>
      <c r="AM42" s="239">
        <f>'Assumptions Alternative 4'!AP207</f>
        <v>0</v>
      </c>
      <c r="AN42" s="239">
        <f>'Assumptions Alternative 4'!AQ207</f>
        <v>0</v>
      </c>
      <c r="AO42" s="239">
        <f>'Assumptions Alternative 4'!AR207</f>
        <v>0</v>
      </c>
      <c r="AP42" s="239">
        <f>'Assumptions Alternative 4'!AS207</f>
        <v>0</v>
      </c>
    </row>
    <row r="43" spans="1:42" x14ac:dyDescent="0.2">
      <c r="A43" s="221" t="s">
        <v>62</v>
      </c>
      <c r="B43" s="239">
        <f>'Assumptions Alternative 4'!E221+'Assumptions Alternative 4'!E224</f>
        <v>0</v>
      </c>
      <c r="C43" s="239">
        <f>'Assumptions Alternative 4'!F221+'Assumptions Alternative 4'!F224</f>
        <v>0</v>
      </c>
      <c r="D43" s="239">
        <f>'Assumptions Alternative 4'!G221+'Assumptions Alternative 4'!G224</f>
        <v>0</v>
      </c>
      <c r="E43" s="239">
        <f>'Assumptions Alternative 4'!H221+'Assumptions Alternative 4'!H224</f>
        <v>0</v>
      </c>
      <c r="F43" s="239">
        <f>'Assumptions Alternative 4'!I221+'Assumptions Alternative 4'!I224</f>
        <v>0</v>
      </c>
      <c r="G43" s="239">
        <f>'Assumptions Alternative 4'!J221+'Assumptions Alternative 4'!J224</f>
        <v>0</v>
      </c>
      <c r="H43" s="239">
        <f>'Assumptions Alternative 4'!K221+'Assumptions Alternative 4'!K224</f>
        <v>0</v>
      </c>
      <c r="I43" s="239">
        <f>'Assumptions Alternative 4'!L221+'Assumptions Alternative 4'!L224</f>
        <v>0</v>
      </c>
      <c r="J43" s="239">
        <f>'Assumptions Alternative 4'!M221+'Assumptions Alternative 4'!M224</f>
        <v>0</v>
      </c>
      <c r="K43" s="239">
        <f>'Assumptions Alternative 4'!N221+'Assumptions Alternative 4'!N224</f>
        <v>0</v>
      </c>
      <c r="L43" s="239">
        <f>'Assumptions Alternative 4'!O221+'Assumptions Alternative 4'!O224</f>
        <v>0</v>
      </c>
      <c r="M43" s="239">
        <f>'Assumptions Alternative 4'!P221+'Assumptions Alternative 4'!P224</f>
        <v>0</v>
      </c>
      <c r="N43" s="239">
        <f>'Assumptions Alternative 4'!Q221+'Assumptions Alternative 4'!Q224</f>
        <v>0</v>
      </c>
      <c r="O43" s="239">
        <f>'Assumptions Alternative 4'!R221+'Assumptions Alternative 4'!R224</f>
        <v>0</v>
      </c>
      <c r="P43" s="239">
        <f>'Assumptions Alternative 4'!S221+'Assumptions Alternative 4'!S224</f>
        <v>0</v>
      </c>
      <c r="Q43" s="239">
        <f>'Assumptions Alternative 4'!T221+'Assumptions Alternative 4'!T224</f>
        <v>0</v>
      </c>
      <c r="R43" s="239">
        <f>'Assumptions Alternative 4'!U221+'Assumptions Alternative 4'!U224</f>
        <v>0</v>
      </c>
      <c r="S43" s="239">
        <f>'Assumptions Alternative 4'!V221+'Assumptions Alternative 4'!V224</f>
        <v>0</v>
      </c>
      <c r="T43" s="239">
        <f>'Assumptions Alternative 4'!W221+'Assumptions Alternative 4'!W224</f>
        <v>0</v>
      </c>
      <c r="U43" s="239">
        <f>'Assumptions Alternative 4'!X221+'Assumptions Alternative 4'!X224</f>
        <v>0</v>
      </c>
      <c r="V43" s="239">
        <f>'Assumptions Alternative 4'!Y221+'Assumptions Alternative 4'!Y224</f>
        <v>0</v>
      </c>
      <c r="W43" s="239">
        <f>'Assumptions Alternative 4'!Z221+'Assumptions Alternative 4'!Z224</f>
        <v>0</v>
      </c>
      <c r="X43" s="239">
        <f>'Assumptions Alternative 4'!AA221+'Assumptions Alternative 4'!AA224</f>
        <v>0</v>
      </c>
      <c r="Y43" s="239">
        <f>'Assumptions Alternative 4'!AB221+'Assumptions Alternative 4'!AB224</f>
        <v>0</v>
      </c>
      <c r="Z43" s="239">
        <f>'Assumptions Alternative 4'!AC221+'Assumptions Alternative 4'!AC224</f>
        <v>0</v>
      </c>
      <c r="AA43" s="239">
        <f>'Assumptions Alternative 4'!AD221+'Assumptions Alternative 4'!AD224</f>
        <v>0</v>
      </c>
      <c r="AB43" s="239">
        <f>'Assumptions Alternative 4'!AE221+'Assumptions Alternative 4'!AE224</f>
        <v>0</v>
      </c>
      <c r="AC43" s="239">
        <f>'Assumptions Alternative 4'!AF221+'Assumptions Alternative 4'!AF224</f>
        <v>0</v>
      </c>
      <c r="AD43" s="239">
        <f>'Assumptions Alternative 4'!AG221+'Assumptions Alternative 4'!AG224</f>
        <v>0</v>
      </c>
      <c r="AE43" s="239">
        <f>'Assumptions Alternative 4'!AH221+'Assumptions Alternative 4'!AH224</f>
        <v>0</v>
      </c>
      <c r="AF43" s="239">
        <f>'Assumptions Alternative 4'!AI221+'Assumptions Alternative 4'!AI224</f>
        <v>0</v>
      </c>
      <c r="AG43" s="239">
        <f>'Assumptions Alternative 4'!AJ221+'Assumptions Alternative 4'!AJ224</f>
        <v>0</v>
      </c>
      <c r="AH43" s="239">
        <f>'Assumptions Alternative 4'!AK221+'Assumptions Alternative 4'!AK224</f>
        <v>0</v>
      </c>
      <c r="AI43" s="239">
        <f>'Assumptions Alternative 4'!AL221+'Assumptions Alternative 4'!AL224</f>
        <v>0</v>
      </c>
      <c r="AJ43" s="239">
        <f>'Assumptions Alternative 4'!AM221+'Assumptions Alternative 4'!AM224</f>
        <v>0</v>
      </c>
      <c r="AK43" s="239">
        <f>'Assumptions Alternative 4'!AN221+'Assumptions Alternative 4'!AN224</f>
        <v>0</v>
      </c>
      <c r="AL43" s="239">
        <f>'Assumptions Alternative 4'!AO221+'Assumptions Alternative 4'!AO224</f>
        <v>0</v>
      </c>
      <c r="AM43" s="239">
        <f>'Assumptions Alternative 4'!AP221+'Assumptions Alternative 4'!AP224</f>
        <v>0</v>
      </c>
      <c r="AN43" s="239">
        <f>'Assumptions Alternative 4'!AQ221+'Assumptions Alternative 4'!AQ224</f>
        <v>0</v>
      </c>
      <c r="AO43" s="239">
        <f>'Assumptions Alternative 4'!AR221+'Assumptions Alternative 4'!AR224</f>
        <v>0</v>
      </c>
      <c r="AP43" s="239">
        <f>'Assumptions Alternative 4'!AS221+'Assumptions Alternative 4'!AS224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+'Assumptions Alternative 4'!E237+'Assumptions Alternative 4'!E239</f>
        <v>0</v>
      </c>
      <c r="C45" s="239">
        <f>+'Assumptions Alternative 4'!F237+'Assumptions Alternative 4'!F239</f>
        <v>0</v>
      </c>
      <c r="D45" s="239">
        <f>+'Assumptions Alternative 4'!G237+'Assumptions Alternative 4'!G239</f>
        <v>0</v>
      </c>
      <c r="E45" s="239">
        <f>+'Assumptions Alternative 4'!H237+'Assumptions Alternative 4'!H239</f>
        <v>0</v>
      </c>
      <c r="F45" s="239">
        <f>+'Assumptions Alternative 4'!I237+'Assumptions Alternative 4'!I239</f>
        <v>0</v>
      </c>
      <c r="G45" s="239">
        <f>+'Assumptions Alternative 4'!J237+'Assumptions Alternative 4'!J239</f>
        <v>0</v>
      </c>
      <c r="H45" s="239">
        <f>+'Assumptions Alternative 4'!K237+'Assumptions Alternative 4'!K239</f>
        <v>0</v>
      </c>
      <c r="I45" s="239">
        <f>+'Assumptions Alternative 4'!L237+'Assumptions Alternative 4'!L239</f>
        <v>0</v>
      </c>
      <c r="J45" s="239">
        <f>+'Assumptions Alternative 4'!M237+'Assumptions Alternative 4'!M239</f>
        <v>0</v>
      </c>
      <c r="K45" s="239">
        <f>+'Assumptions Alternative 4'!N237+'Assumptions Alternative 4'!N239</f>
        <v>0</v>
      </c>
      <c r="L45" s="239">
        <f>+'Assumptions Alternative 4'!O237+'Assumptions Alternative 4'!O239</f>
        <v>0</v>
      </c>
      <c r="M45" s="239">
        <f>+'Assumptions Alternative 4'!P237+'Assumptions Alternative 4'!P239</f>
        <v>0</v>
      </c>
      <c r="N45" s="239">
        <f>+'Assumptions Alternative 4'!Q237+'Assumptions Alternative 4'!Q239</f>
        <v>0</v>
      </c>
      <c r="O45" s="239">
        <f>+'Assumptions Alternative 4'!R237+'Assumptions Alternative 4'!R239</f>
        <v>0</v>
      </c>
      <c r="P45" s="239">
        <f>+'Assumptions Alternative 4'!S237+'Assumptions Alternative 4'!S239</f>
        <v>0</v>
      </c>
      <c r="Q45" s="239">
        <f>+'Assumptions Alternative 4'!T237+'Assumptions Alternative 4'!T239</f>
        <v>0</v>
      </c>
      <c r="R45" s="239">
        <f>+'Assumptions Alternative 4'!U237+'Assumptions Alternative 4'!U239</f>
        <v>0</v>
      </c>
      <c r="S45" s="239">
        <f>+'Assumptions Alternative 4'!V237+'Assumptions Alternative 4'!V239</f>
        <v>0</v>
      </c>
      <c r="T45" s="239">
        <f>+'Assumptions Alternative 4'!W237+'Assumptions Alternative 4'!W239</f>
        <v>0</v>
      </c>
      <c r="U45" s="239">
        <f>+'Assumptions Alternative 4'!X237+'Assumptions Alternative 4'!X239</f>
        <v>0</v>
      </c>
      <c r="V45" s="239">
        <f>+'Assumptions Alternative 4'!Y237+'Assumptions Alternative 4'!Y239</f>
        <v>0</v>
      </c>
      <c r="W45" s="239">
        <f>+'Assumptions Alternative 4'!Z237+'Assumptions Alternative 4'!Z239</f>
        <v>0</v>
      </c>
      <c r="X45" s="239">
        <f>+'Assumptions Alternative 4'!AA237+'Assumptions Alternative 4'!AA239</f>
        <v>0</v>
      </c>
      <c r="Y45" s="239">
        <f>+'Assumptions Alternative 4'!AB237+'Assumptions Alternative 4'!AB239</f>
        <v>0</v>
      </c>
      <c r="Z45" s="239">
        <f>+'Assumptions Alternative 4'!AC237+'Assumptions Alternative 4'!AC239</f>
        <v>0</v>
      </c>
      <c r="AA45" s="239">
        <f>+'Assumptions Alternative 4'!AD237+'Assumptions Alternative 4'!AD239</f>
        <v>0</v>
      </c>
      <c r="AB45" s="239">
        <f>+'Assumptions Alternative 4'!AE237+'Assumptions Alternative 4'!AE239</f>
        <v>0</v>
      </c>
      <c r="AC45" s="239">
        <f>+'Assumptions Alternative 4'!AF237+'Assumptions Alternative 4'!AF239</f>
        <v>0</v>
      </c>
      <c r="AD45" s="239">
        <f>+'Assumptions Alternative 4'!AG237+'Assumptions Alternative 4'!AG239</f>
        <v>0</v>
      </c>
      <c r="AE45" s="239">
        <f>+'Assumptions Alternative 4'!AH237+'Assumptions Alternative 4'!AH239</f>
        <v>0</v>
      </c>
      <c r="AF45" s="239">
        <f>+'Assumptions Alternative 4'!AI237+'Assumptions Alternative 4'!AI239</f>
        <v>0</v>
      </c>
      <c r="AG45" s="239">
        <f>+'Assumptions Alternative 4'!AJ237+'Assumptions Alternative 4'!AJ239</f>
        <v>0</v>
      </c>
      <c r="AH45" s="239">
        <f>+'Assumptions Alternative 4'!AK237+'Assumptions Alternative 4'!AK239</f>
        <v>0</v>
      </c>
      <c r="AI45" s="239">
        <f>+'Assumptions Alternative 4'!AL237+'Assumptions Alternative 4'!AL239</f>
        <v>0</v>
      </c>
      <c r="AJ45" s="239">
        <f>+'Assumptions Alternative 4'!AM237+'Assumptions Alternative 4'!AM239</f>
        <v>0</v>
      </c>
      <c r="AK45" s="239">
        <f>+'Assumptions Alternative 4'!AN237+'Assumptions Alternative 4'!AN239</f>
        <v>0</v>
      </c>
      <c r="AL45" s="239">
        <f>+'Assumptions Alternative 4'!AO237+'Assumptions Alternative 4'!AO239</f>
        <v>0</v>
      </c>
      <c r="AM45" s="239">
        <f>+'Assumptions Alternative 4'!AP237+'Assumptions Alternative 4'!AP239</f>
        <v>0</v>
      </c>
      <c r="AN45" s="239">
        <f>+'Assumptions Alternative 4'!AQ237+'Assumptions Alternative 4'!AQ239</f>
        <v>0</v>
      </c>
      <c r="AO45" s="239">
        <f>+'Assumptions Alternative 4'!AR237+'Assumptions Alternative 4'!AR239</f>
        <v>0</v>
      </c>
      <c r="AP45" s="239">
        <f>+'Assumptions Alternative 4'!AS237+'Assumptions Alternative 4'!AS239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+'Assumptions Alternative 4'!Q10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+'Assumptions Alternative 4'!I11</f>
        <v>5.8000000000000003E-2</v>
      </c>
      <c r="F51" s="243">
        <f>+'Assumptions Alternative 4'!J11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+'Assumptions Alternative 4'!I12</f>
        <v>0</v>
      </c>
      <c r="F52" s="243">
        <f>+'Assumptions Alternative 4'!J12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4'!I13</f>
        <v>9.2100000000000001E-2</v>
      </c>
      <c r="F53" s="243">
        <f>+'Assumptions Alternative 4'!J13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+'Assumptions Alternative 4'!Q12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HLOOKUP('Assumptions Alternative 4'!$D$30,'Assumptions Alternative 4'!$E$17:$I$21,2)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4 Name</v>
      </c>
    </row>
    <row r="62" spans="1:42" ht="11.85" customHeight="1" x14ac:dyDescent="0.2">
      <c r="A62" s="248" t="str">
        <f>$A$2</f>
        <v>Alternative 4 Description</v>
      </c>
      <c r="K62" s="217" t="str">
        <f>$A$9&amp;"  "&amp;$B$9</f>
        <v xml:space="preserve">Prepared By:  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4 Name</v>
      </c>
    </row>
    <row r="103" spans="1:44" ht="11.85" customHeight="1" x14ac:dyDescent="0.2">
      <c r="A103" s="248" t="str">
        <f>$A$2</f>
        <v>Alternative 4 Description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4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4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'Assumptions Alternative 4'!D30&amp;"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  <c r="AQ195" s="228"/>
    </row>
    <row r="196" spans="1:43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15"/>
  </sheetPr>
  <dimension ref="A1:C36"/>
  <sheetViews>
    <sheetView workbookViewId="0">
      <selection activeCell="C32" sqref="C32"/>
    </sheetView>
  </sheetViews>
  <sheetFormatPr defaultRowHeight="12.75" x14ac:dyDescent="0.2"/>
  <cols>
    <col min="1" max="1" width="10.85546875" style="192" customWidth="1"/>
    <col min="2" max="2" width="15" style="194" customWidth="1"/>
    <col min="3" max="3" width="91.5703125" customWidth="1"/>
  </cols>
  <sheetData>
    <row r="1" spans="1:3" s="189" customFormat="1" x14ac:dyDescent="0.2">
      <c r="A1" s="190" t="s">
        <v>205</v>
      </c>
      <c r="B1" s="193" t="s">
        <v>206</v>
      </c>
      <c r="C1" s="189" t="s">
        <v>207</v>
      </c>
    </row>
    <row r="3" spans="1:3" x14ac:dyDescent="0.2">
      <c r="A3" s="191">
        <v>39239</v>
      </c>
      <c r="B3" s="194" t="s">
        <v>208</v>
      </c>
      <c r="C3" t="s">
        <v>209</v>
      </c>
    </row>
    <row r="4" spans="1:3" x14ac:dyDescent="0.2">
      <c r="C4" t="s">
        <v>210</v>
      </c>
    </row>
    <row r="5" spans="1:3" x14ac:dyDescent="0.2">
      <c r="C5" t="s">
        <v>211</v>
      </c>
    </row>
    <row r="6" spans="1:3" x14ac:dyDescent="0.2">
      <c r="C6" t="s">
        <v>213</v>
      </c>
    </row>
    <row r="7" spans="1:3" x14ac:dyDescent="0.2">
      <c r="C7" t="s">
        <v>212</v>
      </c>
    </row>
    <row r="8" spans="1:3" x14ac:dyDescent="0.2">
      <c r="C8" t="s">
        <v>214</v>
      </c>
    </row>
    <row r="10" spans="1:3" x14ac:dyDescent="0.2">
      <c r="A10" s="191">
        <v>39451</v>
      </c>
      <c r="B10" s="194" t="s">
        <v>221</v>
      </c>
      <c r="C10" t="s">
        <v>224</v>
      </c>
    </row>
    <row r="11" spans="1:3" x14ac:dyDescent="0.2">
      <c r="C11" t="s">
        <v>225</v>
      </c>
    </row>
    <row r="13" spans="1:3" x14ac:dyDescent="0.2">
      <c r="A13" s="191">
        <v>39477</v>
      </c>
      <c r="B13" s="194" t="s">
        <v>221</v>
      </c>
      <c r="C13" t="s">
        <v>222</v>
      </c>
    </row>
    <row r="14" spans="1:3" x14ac:dyDescent="0.2">
      <c r="C14" t="s">
        <v>223</v>
      </c>
    </row>
    <row r="15" spans="1:3" x14ac:dyDescent="0.2">
      <c r="A15" s="191">
        <v>39482</v>
      </c>
      <c r="B15" s="194" t="s">
        <v>221</v>
      </c>
      <c r="C15" t="s">
        <v>226</v>
      </c>
    </row>
    <row r="17" spans="1:3" x14ac:dyDescent="0.2">
      <c r="A17" s="191">
        <v>39490</v>
      </c>
      <c r="B17" s="194" t="s">
        <v>221</v>
      </c>
      <c r="C17" s="206" t="s">
        <v>228</v>
      </c>
    </row>
    <row r="18" spans="1:3" x14ac:dyDescent="0.2">
      <c r="C18" s="206" t="s">
        <v>229</v>
      </c>
    </row>
    <row r="19" spans="1:3" x14ac:dyDescent="0.2">
      <c r="C19" s="206" t="s">
        <v>230</v>
      </c>
    </row>
    <row r="20" spans="1:3" x14ac:dyDescent="0.2">
      <c r="C20" s="206" t="s">
        <v>231</v>
      </c>
    </row>
    <row r="21" spans="1:3" x14ac:dyDescent="0.2">
      <c r="C21" s="206" t="s">
        <v>232</v>
      </c>
    </row>
    <row r="23" spans="1:3" x14ac:dyDescent="0.2">
      <c r="A23" s="191">
        <v>39549</v>
      </c>
      <c r="B23" s="194" t="s">
        <v>221</v>
      </c>
      <c r="C23" s="206" t="s">
        <v>233</v>
      </c>
    </row>
    <row r="25" spans="1:3" x14ac:dyDescent="0.2">
      <c r="A25" s="209">
        <v>39555</v>
      </c>
      <c r="B25" s="194" t="s">
        <v>221</v>
      </c>
      <c r="C25" s="206" t="s">
        <v>234</v>
      </c>
    </row>
    <row r="26" spans="1:3" x14ac:dyDescent="0.2">
      <c r="C26" t="s">
        <v>235</v>
      </c>
    </row>
    <row r="28" spans="1:3" x14ac:dyDescent="0.2">
      <c r="A28" s="209">
        <v>40121</v>
      </c>
      <c r="B28" s="194" t="s">
        <v>221</v>
      </c>
      <c r="C28" s="206" t="s">
        <v>236</v>
      </c>
    </row>
    <row r="29" spans="1:3" x14ac:dyDescent="0.2">
      <c r="C29" s="206" t="s">
        <v>237</v>
      </c>
    </row>
    <row r="31" spans="1:3" x14ac:dyDescent="0.2">
      <c r="A31" s="209">
        <v>40136</v>
      </c>
      <c r="B31" s="194" t="s">
        <v>221</v>
      </c>
      <c r="C31" s="206" t="s">
        <v>241</v>
      </c>
    </row>
    <row r="33" spans="3:3" x14ac:dyDescent="0.2">
      <c r="C33" s="189" t="s">
        <v>239</v>
      </c>
    </row>
    <row r="35" spans="3:3" x14ac:dyDescent="0.2">
      <c r="C35" s="206" t="s">
        <v>238</v>
      </c>
    </row>
    <row r="36" spans="3:3" x14ac:dyDescent="0.2">
      <c r="C36" s="206" t="s">
        <v>240</v>
      </c>
    </row>
  </sheetData>
  <sheetProtection password="CF65" sheet="1" objects="1" scenarios="1" selectLockedCells="1" selectUnlockedCells="1"/>
  <phoneticPr fontId="11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43"/>
  </sheetPr>
  <dimension ref="A1:IV313"/>
  <sheetViews>
    <sheetView showGridLines="0" zoomScaleNormal="100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14" width="25.7109375" style="48" bestFit="1" customWidth="1"/>
    <col min="15" max="15" width="10.140625" style="48" customWidth="1"/>
    <col min="16" max="16" width="10.7109375" style="48" customWidth="1"/>
    <col min="17" max="26" width="10.140625" style="48" customWidth="1"/>
    <col min="27" max="32" width="10.140625" style="48" hidden="1" customWidth="1"/>
    <col min="33" max="45" width="10" style="48" hidden="1" customWidth="1"/>
    <col min="46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250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259</v>
      </c>
      <c r="C2" s="327"/>
      <c r="D2" s="327"/>
      <c r="E2" s="328"/>
    </row>
    <row r="3" spans="1:18" x14ac:dyDescent="0.2">
      <c r="B3" s="329" t="s">
        <v>251</v>
      </c>
      <c r="C3" s="330"/>
      <c r="D3" s="330"/>
      <c r="E3" s="331"/>
      <c r="G3" s="51"/>
      <c r="H3" s="351"/>
      <c r="I3" s="351"/>
    </row>
    <row r="4" spans="1:18" x14ac:dyDescent="0.2">
      <c r="B4" s="48" t="s">
        <v>90</v>
      </c>
    </row>
    <row r="5" spans="1:18" x14ac:dyDescent="0.2">
      <c r="C5" s="58"/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56" t="s">
        <v>255</v>
      </c>
      <c r="G9" s="50"/>
      <c r="H9" s="56" t="s">
        <v>256</v>
      </c>
      <c r="N9" s="56" t="s">
        <v>246</v>
      </c>
      <c r="P9" s="290" t="s">
        <v>245</v>
      </c>
      <c r="Q9" s="64" t="s">
        <v>244</v>
      </c>
    </row>
    <row r="10" spans="1:18" x14ac:dyDescent="0.2">
      <c r="C10" s="51" t="s">
        <v>1</v>
      </c>
      <c r="D10" s="51" t="s">
        <v>2</v>
      </c>
      <c r="E10" s="51" t="s">
        <v>3</v>
      </c>
      <c r="F10" s="51" t="s">
        <v>4</v>
      </c>
      <c r="G10" s="50"/>
      <c r="I10" s="51" t="s">
        <v>1</v>
      </c>
      <c r="J10" s="51" t="s">
        <v>2</v>
      </c>
      <c r="K10" s="51" t="s">
        <v>3</v>
      </c>
      <c r="L10" s="51" t="s">
        <v>4</v>
      </c>
      <c r="N10" s="48" t="s">
        <v>257</v>
      </c>
      <c r="P10" s="334">
        <v>20</v>
      </c>
      <c r="Q10" s="290">
        <f>1/P10</f>
        <v>0.05</v>
      </c>
    </row>
    <row r="11" spans="1:18" x14ac:dyDescent="0.2">
      <c r="B11" s="48" t="s">
        <v>5</v>
      </c>
      <c r="C11" s="58">
        <v>5.8000000000000003E-2</v>
      </c>
      <c r="D11" s="58">
        <v>0.56000000000000005</v>
      </c>
      <c r="E11" s="57">
        <f>F11</f>
        <v>3.2480000000000002E-2</v>
      </c>
      <c r="F11" s="59">
        <f>C11*D11</f>
        <v>3.2480000000000002E-2</v>
      </c>
      <c r="G11" s="50"/>
      <c r="H11" s="48" t="s">
        <v>5</v>
      </c>
      <c r="I11" s="58">
        <v>5.8000000000000003E-2</v>
      </c>
      <c r="J11" s="58">
        <v>0.56000000000000005</v>
      </c>
      <c r="K11" s="57">
        <f>L11</f>
        <v>3.2480000000000002E-2</v>
      </c>
      <c r="L11" s="59">
        <f>I11*J11</f>
        <v>3.2480000000000002E-2</v>
      </c>
      <c r="N11" s="48" t="s">
        <v>10</v>
      </c>
      <c r="P11" s="334">
        <v>20</v>
      </c>
      <c r="Q11" s="290">
        <f>1/P11</f>
        <v>0.05</v>
      </c>
    </row>
    <row r="12" spans="1:18" x14ac:dyDescent="0.2">
      <c r="B12" s="48" t="s">
        <v>6</v>
      </c>
      <c r="C12" s="58">
        <v>0</v>
      </c>
      <c r="D12" s="58">
        <v>0</v>
      </c>
      <c r="E12" s="59">
        <f>F12/(1-G24)</f>
        <v>0</v>
      </c>
      <c r="F12" s="59">
        <f>C12*D12</f>
        <v>0</v>
      </c>
      <c r="G12" s="50"/>
      <c r="H12" s="48" t="s">
        <v>6</v>
      </c>
      <c r="I12" s="58">
        <v>0</v>
      </c>
      <c r="J12" s="58">
        <v>0</v>
      </c>
      <c r="K12" s="59">
        <f>L12/(1-G24)</f>
        <v>0</v>
      </c>
      <c r="L12" s="59">
        <f>I12*J12</f>
        <v>0</v>
      </c>
      <c r="N12" s="48" t="s">
        <v>11</v>
      </c>
      <c r="P12" s="334">
        <v>20</v>
      </c>
      <c r="Q12" s="290">
        <f>1/P12</f>
        <v>0.05</v>
      </c>
    </row>
    <row r="13" spans="1:18" x14ac:dyDescent="0.2">
      <c r="B13" s="48" t="s">
        <v>7</v>
      </c>
      <c r="C13" s="58">
        <v>9.2100000000000001E-2</v>
      </c>
      <c r="D13" s="341">
        <v>0.44</v>
      </c>
      <c r="E13" s="60">
        <f>F13/(1-G24)</f>
        <v>5.7891428571428573E-2</v>
      </c>
      <c r="F13" s="60">
        <f>C13*D13</f>
        <v>4.0523999999999998E-2</v>
      </c>
      <c r="G13" s="50"/>
      <c r="H13" s="48" t="s">
        <v>7</v>
      </c>
      <c r="I13" s="58">
        <v>9.2100000000000001E-2</v>
      </c>
      <c r="J13" s="341">
        <v>0.44</v>
      </c>
      <c r="K13" s="60">
        <f>L13/(1-G24)</f>
        <v>5.7891428571428573E-2</v>
      </c>
      <c r="L13" s="60">
        <f>I13*J13</f>
        <v>4.0523999999999998E-2</v>
      </c>
      <c r="N13" s="48" t="s">
        <v>110</v>
      </c>
      <c r="P13" s="334">
        <v>20</v>
      </c>
      <c r="Q13" s="290">
        <f>1/P13</f>
        <v>0.05</v>
      </c>
      <c r="R13" s="61"/>
    </row>
    <row r="14" spans="1:18" x14ac:dyDescent="0.2">
      <c r="B14" s="48" t="s">
        <v>8</v>
      </c>
      <c r="D14" s="62">
        <f>SUM(D11:D13)</f>
        <v>1</v>
      </c>
      <c r="E14" s="62">
        <f>SUM(E11:E13)</f>
        <v>9.0371428571428575E-2</v>
      </c>
      <c r="F14" s="62">
        <f>SUM(F11:F13)</f>
        <v>7.3003999999999999E-2</v>
      </c>
      <c r="G14" s="50"/>
      <c r="H14" s="48" t="s">
        <v>8</v>
      </c>
      <c r="J14" s="62">
        <f>SUM(J11:J13)</f>
        <v>1</v>
      </c>
      <c r="K14" s="62">
        <f>SUM(K11:K13)</f>
        <v>9.0371428571428575E-2</v>
      </c>
      <c r="L14" s="62">
        <f>SUM(L11:L13)</f>
        <v>7.3003999999999999E-2</v>
      </c>
      <c r="N14" s="63"/>
      <c r="O14" s="51"/>
      <c r="R14" s="61"/>
    </row>
    <row r="15" spans="1:18" x14ac:dyDescent="0.2">
      <c r="G15" s="50"/>
      <c r="N15" s="122"/>
    </row>
    <row r="16" spans="1:18" ht="18.75" customHeight="1" x14ac:dyDescent="0.2"/>
    <row r="17" spans="1:45" x14ac:dyDescent="0.2">
      <c r="B17" s="56" t="s">
        <v>169</v>
      </c>
      <c r="E17" s="64"/>
      <c r="F17" s="64">
        <v>2011</v>
      </c>
      <c r="G17" s="64">
        <f>F17+1</f>
        <v>2012</v>
      </c>
      <c r="H17" s="64">
        <f>G17+1</f>
        <v>2013</v>
      </c>
      <c r="I17" s="64">
        <f>H17+1</f>
        <v>2014</v>
      </c>
      <c r="J17" s="291" t="str">
        <f>"&gt;="&amp;I17+1</f>
        <v>&gt;=2015</v>
      </c>
    </row>
    <row r="18" spans="1:45" x14ac:dyDescent="0.2">
      <c r="B18" s="48" t="s">
        <v>254</v>
      </c>
      <c r="E18" s="65"/>
      <c r="F18" s="65">
        <v>0.315</v>
      </c>
      <c r="G18" s="65">
        <v>0.3</v>
      </c>
      <c r="H18" s="195">
        <v>0.3</v>
      </c>
      <c r="I18" s="195">
        <v>0.3</v>
      </c>
      <c r="J18" s="302">
        <v>0.3</v>
      </c>
    </row>
    <row r="19" spans="1:45" x14ac:dyDescent="0.2">
      <c r="B19" s="48" t="s">
        <v>171</v>
      </c>
      <c r="E19" s="66"/>
      <c r="F19" s="205"/>
      <c r="G19" s="205"/>
      <c r="H19" s="205"/>
      <c r="I19" s="205"/>
      <c r="J19" s="299"/>
    </row>
    <row r="20" spans="1:45" x14ac:dyDescent="0.2">
      <c r="C20" s="48" t="s">
        <v>252</v>
      </c>
      <c r="E20" s="67"/>
      <c r="F20" s="65"/>
      <c r="G20" s="195">
        <v>0.02</v>
      </c>
      <c r="H20" s="195">
        <v>0.02</v>
      </c>
      <c r="I20" s="195">
        <v>0.02</v>
      </c>
      <c r="J20" s="195">
        <v>0.02</v>
      </c>
    </row>
    <row r="21" spans="1:45" x14ac:dyDescent="0.2">
      <c r="C21" s="48" t="s">
        <v>253</v>
      </c>
      <c r="E21" s="67"/>
      <c r="F21" s="65"/>
      <c r="G21" s="195">
        <v>0.02</v>
      </c>
      <c r="H21" s="195">
        <v>0.02</v>
      </c>
      <c r="I21" s="195">
        <v>0.02</v>
      </c>
      <c r="J21" s="195">
        <v>0.02</v>
      </c>
    </row>
    <row r="22" spans="1:45" x14ac:dyDescent="0.2">
      <c r="F22" s="62"/>
      <c r="G22" s="62"/>
      <c r="H22" s="62"/>
      <c r="I22" s="62"/>
      <c r="J22" s="62"/>
    </row>
    <row r="24" spans="1:45" x14ac:dyDescent="0.2">
      <c r="B24" s="68"/>
      <c r="C24" s="69"/>
      <c r="D24" s="69"/>
      <c r="E24" s="48" t="str">
        <f>$D$31&amp;" Income Taxes"</f>
        <v>2013 Income Taxes</v>
      </c>
      <c r="G24" s="70">
        <v>0.3</v>
      </c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38"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193</v>
      </c>
      <c r="D31" s="337"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>IF($D$31=E$38,1,0)</f>
        <v>0</v>
      </c>
      <c r="F36" s="80">
        <f t="shared" ref="F36:AS36" si="1">IF($D$31=F$38,1,0)</f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>E38+1</f>
        <v>2013</v>
      </c>
      <c r="G38" s="81">
        <f t="shared" ref="G38:AS38" si="2">F38+1</f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>R38+1</f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>Y38+1</f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257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>E41*E$35</f>
        <v>0</v>
      </c>
      <c r="F42" s="86">
        <f t="shared" ref="F42:AS42" si="4">F41*F$35</f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D45" s="183"/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>+E49+E47+E45+E43+E41</f>
        <v>0</v>
      </c>
      <c r="F51" s="90">
        <f t="shared" ref="F51:AS51" si="9">+F49+F47+F45+F43+F41</f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>+E50+E48+E46+E44+E42</f>
        <v>0</v>
      </c>
      <c r="F52" s="86">
        <f>+F50+F48+F46+F44+F42</f>
        <v>0</v>
      </c>
      <c r="G52" s="86">
        <f t="shared" ref="G52:AD52" si="10">+G50+G48+G46+G44+G42</f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ref="AE52:AU52" si="11">+AE50+AE48+AE46+AE44+AE42</f>
        <v>0</v>
      </c>
      <c r="AF52" s="86">
        <f t="shared" si="11"/>
        <v>0</v>
      </c>
      <c r="AG52" s="86">
        <f t="shared" si="11"/>
        <v>0</v>
      </c>
      <c r="AH52" s="86">
        <f t="shared" si="11"/>
        <v>0</v>
      </c>
      <c r="AI52" s="86">
        <f t="shared" si="11"/>
        <v>0</v>
      </c>
      <c r="AJ52" s="86">
        <f t="shared" si="11"/>
        <v>0</v>
      </c>
      <c r="AK52" s="86">
        <f t="shared" si="11"/>
        <v>0</v>
      </c>
      <c r="AL52" s="86">
        <f t="shared" si="11"/>
        <v>0</v>
      </c>
      <c r="AM52" s="86">
        <f t="shared" si="11"/>
        <v>0</v>
      </c>
      <c r="AN52" s="86">
        <f t="shared" si="11"/>
        <v>0</v>
      </c>
      <c r="AO52" s="86">
        <f t="shared" si="11"/>
        <v>0</v>
      </c>
      <c r="AP52" s="86">
        <f t="shared" si="11"/>
        <v>0</v>
      </c>
      <c r="AQ52" s="86">
        <f t="shared" si="11"/>
        <v>0</v>
      </c>
      <c r="AR52" s="86">
        <f t="shared" si="11"/>
        <v>0</v>
      </c>
      <c r="AS52" s="86">
        <f t="shared" si="11"/>
        <v>0</v>
      </c>
      <c r="AT52" s="86"/>
      <c r="AU52" s="91">
        <f t="shared" si="11"/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hidden="1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hidden="1" x14ac:dyDescent="0.2"/>
    <row r="58" spans="1:67" hidden="1" x14ac:dyDescent="0.2">
      <c r="B58" s="53"/>
      <c r="C58" s="53" t="s">
        <v>191</v>
      </c>
      <c r="D58" s="320" t="s">
        <v>258</v>
      </c>
      <c r="E58" s="94" t="s">
        <v>85</v>
      </c>
      <c r="H58" s="93"/>
      <c r="I58" s="93"/>
      <c r="J58" s="93"/>
      <c r="K58" s="93"/>
    </row>
    <row r="59" spans="1:67" hidden="1" x14ac:dyDescent="0.2">
      <c r="A59" s="48"/>
      <c r="E59" s="95">
        <f t="shared" ref="E59:AS59" si="12">E38</f>
        <v>2012</v>
      </c>
      <c r="F59" s="95">
        <f t="shared" si="12"/>
        <v>2013</v>
      </c>
      <c r="G59" s="95">
        <f t="shared" si="12"/>
        <v>2014</v>
      </c>
      <c r="H59" s="95">
        <f t="shared" si="12"/>
        <v>2015</v>
      </c>
      <c r="I59" s="95">
        <f t="shared" si="12"/>
        <v>2016</v>
      </c>
      <c r="J59" s="95">
        <f t="shared" si="12"/>
        <v>2017</v>
      </c>
      <c r="K59" s="95">
        <f t="shared" si="12"/>
        <v>2018</v>
      </c>
      <c r="L59" s="95">
        <f t="shared" si="12"/>
        <v>2019</v>
      </c>
      <c r="M59" s="95">
        <f t="shared" si="12"/>
        <v>2020</v>
      </c>
      <c r="N59" s="95">
        <f t="shared" si="12"/>
        <v>2021</v>
      </c>
      <c r="O59" s="95">
        <f t="shared" si="12"/>
        <v>2022</v>
      </c>
      <c r="P59" s="95">
        <f t="shared" si="12"/>
        <v>2023</v>
      </c>
      <c r="Q59" s="95">
        <f t="shared" si="12"/>
        <v>2024</v>
      </c>
      <c r="R59" s="95">
        <f t="shared" si="12"/>
        <v>2025</v>
      </c>
      <c r="S59" s="95">
        <f t="shared" si="12"/>
        <v>2026</v>
      </c>
      <c r="T59" s="95">
        <f t="shared" si="12"/>
        <v>2027</v>
      </c>
      <c r="U59" s="95">
        <f t="shared" si="12"/>
        <v>2028</v>
      </c>
      <c r="V59" s="95">
        <f t="shared" si="12"/>
        <v>2029</v>
      </c>
      <c r="W59" s="95">
        <f t="shared" si="12"/>
        <v>2030</v>
      </c>
      <c r="X59" s="95">
        <f t="shared" si="12"/>
        <v>2031</v>
      </c>
      <c r="Y59" s="95">
        <f t="shared" si="12"/>
        <v>2032</v>
      </c>
      <c r="Z59" s="95">
        <f t="shared" si="12"/>
        <v>2033</v>
      </c>
      <c r="AA59" s="95">
        <f t="shared" si="12"/>
        <v>2034</v>
      </c>
      <c r="AB59" s="95">
        <f t="shared" si="12"/>
        <v>2035</v>
      </c>
      <c r="AC59" s="95">
        <f t="shared" si="12"/>
        <v>2036</v>
      </c>
      <c r="AD59" s="95">
        <f t="shared" si="12"/>
        <v>2037</v>
      </c>
      <c r="AE59" s="95">
        <f t="shared" si="12"/>
        <v>2038</v>
      </c>
      <c r="AF59" s="95">
        <f t="shared" si="12"/>
        <v>2039</v>
      </c>
      <c r="AG59" s="95">
        <f t="shared" si="12"/>
        <v>2040</v>
      </c>
      <c r="AH59" s="95">
        <f t="shared" si="12"/>
        <v>2041</v>
      </c>
      <c r="AI59" s="95">
        <f t="shared" si="12"/>
        <v>2042</v>
      </c>
      <c r="AJ59" s="95">
        <f t="shared" si="12"/>
        <v>2043</v>
      </c>
      <c r="AK59" s="95">
        <f t="shared" si="12"/>
        <v>2044</v>
      </c>
      <c r="AL59" s="95">
        <f t="shared" si="12"/>
        <v>2045</v>
      </c>
      <c r="AM59" s="95">
        <f t="shared" si="12"/>
        <v>2046</v>
      </c>
      <c r="AN59" s="95">
        <f t="shared" si="12"/>
        <v>2047</v>
      </c>
      <c r="AO59" s="95">
        <f t="shared" si="12"/>
        <v>2048</v>
      </c>
      <c r="AP59" s="95">
        <f t="shared" si="12"/>
        <v>2049</v>
      </c>
      <c r="AQ59" s="95">
        <f t="shared" si="12"/>
        <v>2050</v>
      </c>
      <c r="AR59" s="95">
        <f t="shared" si="12"/>
        <v>2051</v>
      </c>
      <c r="AS59" s="95">
        <f t="shared" si="12"/>
        <v>2052</v>
      </c>
      <c r="AU59" s="48" t="s">
        <v>159</v>
      </c>
    </row>
    <row r="60" spans="1:67" hidden="1" x14ac:dyDescent="0.2">
      <c r="B60" s="53" t="str">
        <f>B41</f>
        <v>Generation</v>
      </c>
      <c r="E60" s="96">
        <f t="shared" ref="E60:AS60" si="13">E39</f>
        <v>0</v>
      </c>
      <c r="F60" s="96">
        <f t="shared" si="13"/>
        <v>1</v>
      </c>
      <c r="G60" s="96">
        <f t="shared" si="13"/>
        <v>2</v>
      </c>
      <c r="H60" s="96">
        <f t="shared" si="13"/>
        <v>3</v>
      </c>
      <c r="I60" s="96">
        <f t="shared" si="13"/>
        <v>4</v>
      </c>
      <c r="J60" s="96">
        <f t="shared" si="13"/>
        <v>5</v>
      </c>
      <c r="K60" s="96">
        <f t="shared" si="13"/>
        <v>6</v>
      </c>
      <c r="L60" s="96">
        <f t="shared" si="13"/>
        <v>7</v>
      </c>
      <c r="M60" s="96">
        <f t="shared" si="13"/>
        <v>8</v>
      </c>
      <c r="N60" s="96">
        <f t="shared" si="13"/>
        <v>9</v>
      </c>
      <c r="O60" s="96">
        <f t="shared" si="13"/>
        <v>10</v>
      </c>
      <c r="P60" s="96">
        <f t="shared" si="13"/>
        <v>11</v>
      </c>
      <c r="Q60" s="96">
        <f t="shared" si="13"/>
        <v>12</v>
      </c>
      <c r="R60" s="96">
        <f t="shared" si="13"/>
        <v>13</v>
      </c>
      <c r="S60" s="96">
        <f t="shared" si="13"/>
        <v>14</v>
      </c>
      <c r="T60" s="96">
        <f t="shared" si="13"/>
        <v>15</v>
      </c>
      <c r="U60" s="96">
        <f t="shared" si="13"/>
        <v>16</v>
      </c>
      <c r="V60" s="96">
        <f t="shared" si="13"/>
        <v>17</v>
      </c>
      <c r="W60" s="96">
        <f t="shared" si="13"/>
        <v>18</v>
      </c>
      <c r="X60" s="96">
        <f t="shared" si="13"/>
        <v>19</v>
      </c>
      <c r="Y60" s="96">
        <f t="shared" si="13"/>
        <v>20</v>
      </c>
      <c r="Z60" s="96">
        <f t="shared" si="13"/>
        <v>21</v>
      </c>
      <c r="AA60" s="96">
        <f t="shared" si="13"/>
        <v>22</v>
      </c>
      <c r="AB60" s="96">
        <f t="shared" si="13"/>
        <v>23</v>
      </c>
      <c r="AC60" s="96">
        <f t="shared" si="13"/>
        <v>24</v>
      </c>
      <c r="AD60" s="96">
        <f t="shared" si="13"/>
        <v>25</v>
      </c>
      <c r="AE60" s="96">
        <f t="shared" si="13"/>
        <v>26</v>
      </c>
      <c r="AF60" s="96">
        <f t="shared" si="13"/>
        <v>27</v>
      </c>
      <c r="AG60" s="96">
        <f t="shared" si="13"/>
        <v>28</v>
      </c>
      <c r="AH60" s="96">
        <f t="shared" si="13"/>
        <v>29</v>
      </c>
      <c r="AI60" s="96">
        <f t="shared" si="13"/>
        <v>30</v>
      </c>
      <c r="AJ60" s="96">
        <f t="shared" si="13"/>
        <v>31</v>
      </c>
      <c r="AK60" s="96">
        <f t="shared" si="13"/>
        <v>32</v>
      </c>
      <c r="AL60" s="96">
        <f t="shared" si="13"/>
        <v>33</v>
      </c>
      <c r="AM60" s="96">
        <f t="shared" si="13"/>
        <v>34</v>
      </c>
      <c r="AN60" s="96">
        <f t="shared" si="13"/>
        <v>35</v>
      </c>
      <c r="AO60" s="96">
        <f t="shared" si="13"/>
        <v>36</v>
      </c>
      <c r="AP60" s="96">
        <f t="shared" si="13"/>
        <v>37</v>
      </c>
      <c r="AQ60" s="96">
        <f t="shared" si="13"/>
        <v>38</v>
      </c>
      <c r="AR60" s="96">
        <f t="shared" si="13"/>
        <v>39</v>
      </c>
      <c r="AS60" s="96">
        <f t="shared" si="13"/>
        <v>40</v>
      </c>
      <c r="AU60" s="48" t="s">
        <v>160</v>
      </c>
    </row>
    <row r="61" spans="1:67" hidden="1" x14ac:dyDescent="0.2">
      <c r="D61" s="51" t="s">
        <v>137</v>
      </c>
      <c r="E61" s="97">
        <v>0</v>
      </c>
      <c r="F61" s="98">
        <f>SUM(E61:E63)</f>
        <v>0</v>
      </c>
      <c r="G61" s="98">
        <f t="shared" ref="G61:AS61" si="14">SUM(F61:F63)</f>
        <v>0</v>
      </c>
      <c r="H61" s="98">
        <f t="shared" si="14"/>
        <v>0</v>
      </c>
      <c r="I61" s="98">
        <f t="shared" si="14"/>
        <v>0</v>
      </c>
      <c r="J61" s="98">
        <f t="shared" si="14"/>
        <v>0</v>
      </c>
      <c r="K61" s="98">
        <f t="shared" si="14"/>
        <v>0</v>
      </c>
      <c r="L61" s="98">
        <f t="shared" si="14"/>
        <v>0</v>
      </c>
      <c r="M61" s="98">
        <f t="shared" si="14"/>
        <v>0</v>
      </c>
      <c r="N61" s="98">
        <f t="shared" si="14"/>
        <v>0</v>
      </c>
      <c r="O61" s="98">
        <f t="shared" si="14"/>
        <v>0</v>
      </c>
      <c r="P61" s="98">
        <f t="shared" si="14"/>
        <v>0</v>
      </c>
      <c r="Q61" s="98">
        <f t="shared" si="14"/>
        <v>0</v>
      </c>
      <c r="R61" s="98">
        <f t="shared" si="14"/>
        <v>0</v>
      </c>
      <c r="S61" s="98">
        <f>SUM(R61:R63)</f>
        <v>0</v>
      </c>
      <c r="T61" s="98">
        <f t="shared" si="14"/>
        <v>0</v>
      </c>
      <c r="U61" s="98">
        <f t="shared" si="14"/>
        <v>0</v>
      </c>
      <c r="V61" s="98">
        <f t="shared" si="14"/>
        <v>0</v>
      </c>
      <c r="W61" s="98">
        <f t="shared" si="14"/>
        <v>0</v>
      </c>
      <c r="X61" s="98">
        <f t="shared" si="14"/>
        <v>0</v>
      </c>
      <c r="Y61" s="98">
        <f t="shared" si="14"/>
        <v>0</v>
      </c>
      <c r="Z61" s="98">
        <f>SUM(Y61:Y63)</f>
        <v>0</v>
      </c>
      <c r="AA61" s="98">
        <f t="shared" si="14"/>
        <v>0</v>
      </c>
      <c r="AB61" s="98">
        <f t="shared" si="14"/>
        <v>0</v>
      </c>
      <c r="AC61" s="98">
        <f t="shared" si="14"/>
        <v>0</v>
      </c>
      <c r="AD61" s="98">
        <f t="shared" si="14"/>
        <v>0</v>
      </c>
      <c r="AE61" s="98">
        <f t="shared" si="14"/>
        <v>0</v>
      </c>
      <c r="AF61" s="98">
        <f t="shared" si="14"/>
        <v>0</v>
      </c>
      <c r="AG61" s="98">
        <f t="shared" si="14"/>
        <v>0</v>
      </c>
      <c r="AH61" s="98">
        <f t="shared" si="14"/>
        <v>0</v>
      </c>
      <c r="AI61" s="98">
        <f t="shared" si="14"/>
        <v>0</v>
      </c>
      <c r="AJ61" s="98">
        <f t="shared" si="14"/>
        <v>0</v>
      </c>
      <c r="AK61" s="98">
        <f t="shared" si="14"/>
        <v>0</v>
      </c>
      <c r="AL61" s="98">
        <f t="shared" si="14"/>
        <v>0</v>
      </c>
      <c r="AM61" s="98">
        <f t="shared" si="14"/>
        <v>0</v>
      </c>
      <c r="AN61" s="98">
        <f t="shared" si="14"/>
        <v>0</v>
      </c>
      <c r="AO61" s="98">
        <f t="shared" si="14"/>
        <v>0</v>
      </c>
      <c r="AP61" s="98">
        <f t="shared" si="14"/>
        <v>0</v>
      </c>
      <c r="AQ61" s="98">
        <f t="shared" si="14"/>
        <v>0</v>
      </c>
      <c r="AR61" s="98">
        <f t="shared" si="14"/>
        <v>0</v>
      </c>
      <c r="AS61" s="98">
        <f t="shared" si="14"/>
        <v>0</v>
      </c>
    </row>
    <row r="62" spans="1:67" hidden="1" x14ac:dyDescent="0.2">
      <c r="B62" s="53"/>
      <c r="D62" s="79" t="s">
        <v>132</v>
      </c>
      <c r="E62" s="97">
        <f t="shared" ref="E62:AS62" si="15">E42</f>
        <v>0</v>
      </c>
      <c r="F62" s="97">
        <f t="shared" si="15"/>
        <v>0</v>
      </c>
      <c r="G62" s="97">
        <f t="shared" si="15"/>
        <v>0</v>
      </c>
      <c r="H62" s="97">
        <f t="shared" si="15"/>
        <v>0</v>
      </c>
      <c r="I62" s="97">
        <f t="shared" si="15"/>
        <v>0</v>
      </c>
      <c r="J62" s="97">
        <f t="shared" si="15"/>
        <v>0</v>
      </c>
      <c r="K62" s="97">
        <f t="shared" si="15"/>
        <v>0</v>
      </c>
      <c r="L62" s="97">
        <f t="shared" si="15"/>
        <v>0</v>
      </c>
      <c r="M62" s="97">
        <f t="shared" si="15"/>
        <v>0</v>
      </c>
      <c r="N62" s="97">
        <f t="shared" si="15"/>
        <v>0</v>
      </c>
      <c r="O62" s="97">
        <f t="shared" si="15"/>
        <v>0</v>
      </c>
      <c r="P62" s="97">
        <f t="shared" si="15"/>
        <v>0</v>
      </c>
      <c r="Q62" s="97">
        <f t="shared" si="15"/>
        <v>0</v>
      </c>
      <c r="R62" s="97">
        <f t="shared" si="15"/>
        <v>0</v>
      </c>
      <c r="S62" s="97">
        <f t="shared" si="15"/>
        <v>0</v>
      </c>
      <c r="T62" s="97">
        <f t="shared" si="15"/>
        <v>0</v>
      </c>
      <c r="U62" s="97">
        <f t="shared" si="15"/>
        <v>0</v>
      </c>
      <c r="V62" s="97">
        <f t="shared" si="15"/>
        <v>0</v>
      </c>
      <c r="W62" s="97">
        <f t="shared" si="15"/>
        <v>0</v>
      </c>
      <c r="X62" s="97">
        <f t="shared" si="15"/>
        <v>0</v>
      </c>
      <c r="Y62" s="97">
        <f t="shared" si="15"/>
        <v>0</v>
      </c>
      <c r="Z62" s="97">
        <f t="shared" si="15"/>
        <v>0</v>
      </c>
      <c r="AA62" s="97">
        <f t="shared" si="15"/>
        <v>0</v>
      </c>
      <c r="AB62" s="97">
        <f t="shared" si="15"/>
        <v>0</v>
      </c>
      <c r="AC62" s="97">
        <f t="shared" si="15"/>
        <v>0</v>
      </c>
      <c r="AD62" s="97">
        <f t="shared" si="15"/>
        <v>0</v>
      </c>
      <c r="AE62" s="97">
        <f t="shared" si="15"/>
        <v>0</v>
      </c>
      <c r="AF62" s="97">
        <f t="shared" si="15"/>
        <v>0</v>
      </c>
      <c r="AG62" s="97">
        <f t="shared" si="15"/>
        <v>0</v>
      </c>
      <c r="AH62" s="97">
        <f t="shared" si="15"/>
        <v>0</v>
      </c>
      <c r="AI62" s="97">
        <f t="shared" si="15"/>
        <v>0</v>
      </c>
      <c r="AJ62" s="97">
        <f t="shared" si="15"/>
        <v>0</v>
      </c>
      <c r="AK62" s="97">
        <f t="shared" si="15"/>
        <v>0</v>
      </c>
      <c r="AL62" s="97">
        <f t="shared" si="15"/>
        <v>0</v>
      </c>
      <c r="AM62" s="97">
        <f t="shared" si="15"/>
        <v>0</v>
      </c>
      <c r="AN62" s="97">
        <f t="shared" si="15"/>
        <v>0</v>
      </c>
      <c r="AO62" s="97">
        <f t="shared" si="15"/>
        <v>0</v>
      </c>
      <c r="AP62" s="97">
        <f t="shared" si="15"/>
        <v>0</v>
      </c>
      <c r="AQ62" s="97">
        <f t="shared" si="15"/>
        <v>0</v>
      </c>
      <c r="AR62" s="97">
        <f t="shared" si="15"/>
        <v>0</v>
      </c>
      <c r="AS62" s="97">
        <f t="shared" si="15"/>
        <v>0</v>
      </c>
    </row>
    <row r="63" spans="1:67" s="84" customFormat="1" hidden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6">IF($D$58="Yes",IF(F$59&lt;$D$31,F61*$D63*(1+$D63/4)+F62/2*$D63,0),0)</f>
        <v>0</v>
      </c>
      <c r="G63" s="97">
        <f t="shared" si="16"/>
        <v>0</v>
      </c>
      <c r="H63" s="97">
        <f t="shared" si="16"/>
        <v>0</v>
      </c>
      <c r="I63" s="97">
        <f t="shared" si="16"/>
        <v>0</v>
      </c>
      <c r="J63" s="97">
        <f t="shared" si="16"/>
        <v>0</v>
      </c>
      <c r="K63" s="97">
        <f t="shared" si="16"/>
        <v>0</v>
      </c>
      <c r="L63" s="97">
        <f t="shared" si="16"/>
        <v>0</v>
      </c>
      <c r="M63" s="97">
        <f t="shared" si="16"/>
        <v>0</v>
      </c>
      <c r="N63" s="97">
        <f t="shared" si="16"/>
        <v>0</v>
      </c>
      <c r="O63" s="97">
        <f t="shared" si="16"/>
        <v>0</v>
      </c>
      <c r="P63" s="97">
        <f t="shared" si="16"/>
        <v>0</v>
      </c>
      <c r="Q63" s="97">
        <f t="shared" si="16"/>
        <v>0</v>
      </c>
      <c r="R63" s="97">
        <f t="shared" si="16"/>
        <v>0</v>
      </c>
      <c r="S63" s="97">
        <f t="shared" si="16"/>
        <v>0</v>
      </c>
      <c r="T63" s="97">
        <f t="shared" si="16"/>
        <v>0</v>
      </c>
      <c r="U63" s="97">
        <f t="shared" si="16"/>
        <v>0</v>
      </c>
      <c r="V63" s="97">
        <f t="shared" si="16"/>
        <v>0</v>
      </c>
      <c r="W63" s="97">
        <f t="shared" si="16"/>
        <v>0</v>
      </c>
      <c r="X63" s="97">
        <f t="shared" si="16"/>
        <v>0</v>
      </c>
      <c r="Y63" s="97">
        <f t="shared" si="16"/>
        <v>0</v>
      </c>
      <c r="Z63" s="97">
        <f t="shared" si="16"/>
        <v>0</v>
      </c>
      <c r="AA63" s="97">
        <f t="shared" si="16"/>
        <v>0</v>
      </c>
      <c r="AB63" s="97">
        <f t="shared" si="16"/>
        <v>0</v>
      </c>
      <c r="AC63" s="97">
        <f t="shared" si="16"/>
        <v>0</v>
      </c>
      <c r="AD63" s="97">
        <f t="shared" si="16"/>
        <v>0</v>
      </c>
      <c r="AE63" s="97">
        <f t="shared" si="16"/>
        <v>0</v>
      </c>
      <c r="AF63" s="97">
        <f t="shared" si="16"/>
        <v>0</v>
      </c>
      <c r="AG63" s="97">
        <f t="shared" si="16"/>
        <v>0</v>
      </c>
      <c r="AH63" s="97">
        <f t="shared" si="16"/>
        <v>0</v>
      </c>
      <c r="AI63" s="97">
        <f t="shared" si="16"/>
        <v>0</v>
      </c>
      <c r="AJ63" s="97">
        <f t="shared" si="16"/>
        <v>0</v>
      </c>
      <c r="AK63" s="97">
        <f t="shared" si="16"/>
        <v>0</v>
      </c>
      <c r="AL63" s="97">
        <f t="shared" si="16"/>
        <v>0</v>
      </c>
      <c r="AM63" s="97">
        <f t="shared" si="16"/>
        <v>0</v>
      </c>
      <c r="AN63" s="97">
        <f t="shared" si="16"/>
        <v>0</v>
      </c>
      <c r="AO63" s="97">
        <f t="shared" si="16"/>
        <v>0</v>
      </c>
      <c r="AP63" s="97">
        <f t="shared" si="16"/>
        <v>0</v>
      </c>
      <c r="AQ63" s="97">
        <f t="shared" si="16"/>
        <v>0</v>
      </c>
      <c r="AR63" s="97">
        <f t="shared" si="16"/>
        <v>0</v>
      </c>
      <c r="AS63" s="97">
        <f t="shared" si="16"/>
        <v>0</v>
      </c>
    </row>
    <row r="64" spans="1:67" s="100" customFormat="1" hidden="1" x14ac:dyDescent="0.2">
      <c r="A64" s="103"/>
      <c r="D64" s="99" t="s">
        <v>139</v>
      </c>
      <c r="E64" s="104">
        <f>IF(E36=1,SUM(E61:E63),0)</f>
        <v>0</v>
      </c>
      <c r="F64" s="104">
        <f t="shared" ref="F64:AS64" si="17">IF(F59&gt;$D$31,F62,IF(F36=1,SUM(F61:F63),0))</f>
        <v>0</v>
      </c>
      <c r="G64" s="104">
        <f t="shared" si="17"/>
        <v>0</v>
      </c>
      <c r="H64" s="104">
        <f t="shared" si="17"/>
        <v>0</v>
      </c>
      <c r="I64" s="104">
        <f t="shared" si="17"/>
        <v>0</v>
      </c>
      <c r="J64" s="104">
        <f t="shared" si="17"/>
        <v>0</v>
      </c>
      <c r="K64" s="104">
        <f t="shared" si="17"/>
        <v>0</v>
      </c>
      <c r="L64" s="104">
        <f t="shared" si="17"/>
        <v>0</v>
      </c>
      <c r="M64" s="104">
        <f t="shared" si="17"/>
        <v>0</v>
      </c>
      <c r="N64" s="104">
        <f t="shared" si="17"/>
        <v>0</v>
      </c>
      <c r="O64" s="104">
        <f t="shared" si="17"/>
        <v>0</v>
      </c>
      <c r="P64" s="104">
        <f t="shared" si="17"/>
        <v>0</v>
      </c>
      <c r="Q64" s="104">
        <f t="shared" si="17"/>
        <v>0</v>
      </c>
      <c r="R64" s="104">
        <f t="shared" si="17"/>
        <v>0</v>
      </c>
      <c r="S64" s="104">
        <f t="shared" si="17"/>
        <v>0</v>
      </c>
      <c r="T64" s="104">
        <f t="shared" si="17"/>
        <v>0</v>
      </c>
      <c r="U64" s="104">
        <f t="shared" si="17"/>
        <v>0</v>
      </c>
      <c r="V64" s="104">
        <f t="shared" si="17"/>
        <v>0</v>
      </c>
      <c r="W64" s="104">
        <f t="shared" si="17"/>
        <v>0</v>
      </c>
      <c r="X64" s="104">
        <f t="shared" si="17"/>
        <v>0</v>
      </c>
      <c r="Y64" s="104">
        <f t="shared" si="17"/>
        <v>0</v>
      </c>
      <c r="Z64" s="104">
        <f t="shared" si="17"/>
        <v>0</v>
      </c>
      <c r="AA64" s="104">
        <f t="shared" si="17"/>
        <v>0</v>
      </c>
      <c r="AB64" s="104">
        <f t="shared" si="17"/>
        <v>0</v>
      </c>
      <c r="AC64" s="104">
        <f t="shared" si="17"/>
        <v>0</v>
      </c>
      <c r="AD64" s="104">
        <f t="shared" si="17"/>
        <v>0</v>
      </c>
      <c r="AE64" s="104">
        <f t="shared" si="17"/>
        <v>0</v>
      </c>
      <c r="AF64" s="104">
        <f t="shared" si="17"/>
        <v>0</v>
      </c>
      <c r="AG64" s="104">
        <f t="shared" si="17"/>
        <v>0</v>
      </c>
      <c r="AH64" s="104">
        <f t="shared" si="17"/>
        <v>0</v>
      </c>
      <c r="AI64" s="104">
        <f t="shared" si="17"/>
        <v>0</v>
      </c>
      <c r="AJ64" s="104">
        <f t="shared" si="17"/>
        <v>0</v>
      </c>
      <c r="AK64" s="104">
        <f t="shared" si="17"/>
        <v>0</v>
      </c>
      <c r="AL64" s="104">
        <f t="shared" si="17"/>
        <v>0</v>
      </c>
      <c r="AM64" s="104">
        <f t="shared" si="17"/>
        <v>0</v>
      </c>
      <c r="AN64" s="104">
        <f t="shared" si="17"/>
        <v>0</v>
      </c>
      <c r="AO64" s="104">
        <f t="shared" si="17"/>
        <v>0</v>
      </c>
      <c r="AP64" s="104">
        <f t="shared" si="17"/>
        <v>0</v>
      </c>
      <c r="AQ64" s="104">
        <f t="shared" si="17"/>
        <v>0</v>
      </c>
      <c r="AR64" s="104">
        <f t="shared" si="17"/>
        <v>0</v>
      </c>
      <c r="AS64" s="104">
        <f t="shared" si="17"/>
        <v>0</v>
      </c>
      <c r="AU64" s="105">
        <f>SUM(E64:AT64)</f>
        <v>0</v>
      </c>
    </row>
    <row r="65" spans="1:47" s="100" customFormat="1" hidden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hidden="1" x14ac:dyDescent="0.2">
      <c r="A66" s="99"/>
      <c r="D66" s="79" t="s">
        <v>137</v>
      </c>
      <c r="E66" s="97">
        <v>0</v>
      </c>
      <c r="F66" s="97">
        <f>SUM(E66:E68)</f>
        <v>0</v>
      </c>
      <c r="G66" s="97">
        <f t="shared" ref="G66:AS66" si="18">SUM(F66:F68)</f>
        <v>0</v>
      </c>
      <c r="H66" s="97">
        <f t="shared" si="18"/>
        <v>0</v>
      </c>
      <c r="I66" s="97">
        <f t="shared" si="18"/>
        <v>0</v>
      </c>
      <c r="J66" s="97">
        <f t="shared" si="18"/>
        <v>0</v>
      </c>
      <c r="K66" s="97">
        <f t="shared" si="18"/>
        <v>0</v>
      </c>
      <c r="L66" s="97">
        <f t="shared" si="18"/>
        <v>0</v>
      </c>
      <c r="M66" s="97">
        <f t="shared" si="18"/>
        <v>0</v>
      </c>
      <c r="N66" s="97">
        <f t="shared" si="18"/>
        <v>0</v>
      </c>
      <c r="O66" s="97">
        <f t="shared" si="18"/>
        <v>0</v>
      </c>
      <c r="P66" s="97">
        <f t="shared" si="18"/>
        <v>0</v>
      </c>
      <c r="Q66" s="97">
        <f t="shared" si="18"/>
        <v>0</v>
      </c>
      <c r="R66" s="97">
        <f t="shared" si="18"/>
        <v>0</v>
      </c>
      <c r="S66" s="97">
        <f>SUM(R66:R68)</f>
        <v>0</v>
      </c>
      <c r="T66" s="97">
        <f t="shared" si="18"/>
        <v>0</v>
      </c>
      <c r="U66" s="97">
        <f t="shared" si="18"/>
        <v>0</v>
      </c>
      <c r="V66" s="97">
        <f t="shared" si="18"/>
        <v>0</v>
      </c>
      <c r="W66" s="97">
        <f t="shared" si="18"/>
        <v>0</v>
      </c>
      <c r="X66" s="97">
        <f t="shared" si="18"/>
        <v>0</v>
      </c>
      <c r="Y66" s="97">
        <f t="shared" si="18"/>
        <v>0</v>
      </c>
      <c r="Z66" s="97">
        <f>SUM(Y66:Y68)</f>
        <v>0</v>
      </c>
      <c r="AA66" s="97">
        <f t="shared" si="18"/>
        <v>0</v>
      </c>
      <c r="AB66" s="97">
        <f t="shared" si="18"/>
        <v>0</v>
      </c>
      <c r="AC66" s="97">
        <f t="shared" si="18"/>
        <v>0</v>
      </c>
      <c r="AD66" s="97">
        <f t="shared" si="18"/>
        <v>0</v>
      </c>
      <c r="AE66" s="97">
        <f t="shared" si="18"/>
        <v>0</v>
      </c>
      <c r="AF66" s="97">
        <f t="shared" si="18"/>
        <v>0</v>
      </c>
      <c r="AG66" s="97">
        <f t="shared" si="18"/>
        <v>0</v>
      </c>
      <c r="AH66" s="97">
        <f t="shared" si="18"/>
        <v>0</v>
      </c>
      <c r="AI66" s="97">
        <f t="shared" si="18"/>
        <v>0</v>
      </c>
      <c r="AJ66" s="97">
        <f t="shared" si="18"/>
        <v>0</v>
      </c>
      <c r="AK66" s="97">
        <f t="shared" si="18"/>
        <v>0</v>
      </c>
      <c r="AL66" s="97">
        <f t="shared" si="18"/>
        <v>0</v>
      </c>
      <c r="AM66" s="97">
        <f t="shared" si="18"/>
        <v>0</v>
      </c>
      <c r="AN66" s="97">
        <f t="shared" si="18"/>
        <v>0</v>
      </c>
      <c r="AO66" s="97">
        <f t="shared" si="18"/>
        <v>0</v>
      </c>
      <c r="AP66" s="97">
        <f t="shared" si="18"/>
        <v>0</v>
      </c>
      <c r="AQ66" s="97">
        <f t="shared" si="18"/>
        <v>0</v>
      </c>
      <c r="AR66" s="97">
        <f t="shared" si="18"/>
        <v>0</v>
      </c>
      <c r="AS66" s="97">
        <f t="shared" si="18"/>
        <v>0</v>
      </c>
    </row>
    <row r="67" spans="1:47" s="84" customFormat="1" hidden="1" x14ac:dyDescent="0.2">
      <c r="A67" s="99"/>
      <c r="D67" s="79" t="s">
        <v>132</v>
      </c>
      <c r="E67" s="97">
        <f t="shared" ref="E67:AS67" si="19">E44</f>
        <v>0</v>
      </c>
      <c r="F67" s="97">
        <f t="shared" si="19"/>
        <v>0</v>
      </c>
      <c r="G67" s="97">
        <f t="shared" si="19"/>
        <v>0</v>
      </c>
      <c r="H67" s="97">
        <f t="shared" si="19"/>
        <v>0</v>
      </c>
      <c r="I67" s="97">
        <f t="shared" si="19"/>
        <v>0</v>
      </c>
      <c r="J67" s="97">
        <f t="shared" si="19"/>
        <v>0</v>
      </c>
      <c r="K67" s="97">
        <f t="shared" si="19"/>
        <v>0</v>
      </c>
      <c r="L67" s="97">
        <f t="shared" si="19"/>
        <v>0</v>
      </c>
      <c r="M67" s="97">
        <f t="shared" si="19"/>
        <v>0</v>
      </c>
      <c r="N67" s="97">
        <f t="shared" si="19"/>
        <v>0</v>
      </c>
      <c r="O67" s="97">
        <f t="shared" si="19"/>
        <v>0</v>
      </c>
      <c r="P67" s="97">
        <f t="shared" si="19"/>
        <v>0</v>
      </c>
      <c r="Q67" s="97">
        <f t="shared" si="19"/>
        <v>0</v>
      </c>
      <c r="R67" s="97">
        <f t="shared" si="19"/>
        <v>0</v>
      </c>
      <c r="S67" s="97">
        <f t="shared" si="19"/>
        <v>0</v>
      </c>
      <c r="T67" s="97">
        <f t="shared" si="19"/>
        <v>0</v>
      </c>
      <c r="U67" s="97">
        <f t="shared" si="19"/>
        <v>0</v>
      </c>
      <c r="V67" s="97">
        <f t="shared" si="19"/>
        <v>0</v>
      </c>
      <c r="W67" s="97">
        <f t="shared" si="19"/>
        <v>0</v>
      </c>
      <c r="X67" s="97">
        <f t="shared" si="19"/>
        <v>0</v>
      </c>
      <c r="Y67" s="97">
        <f t="shared" si="19"/>
        <v>0</v>
      </c>
      <c r="Z67" s="97">
        <f t="shared" si="19"/>
        <v>0</v>
      </c>
      <c r="AA67" s="97">
        <f t="shared" si="19"/>
        <v>0</v>
      </c>
      <c r="AB67" s="97">
        <f t="shared" si="19"/>
        <v>0</v>
      </c>
      <c r="AC67" s="97">
        <f t="shared" si="19"/>
        <v>0</v>
      </c>
      <c r="AD67" s="97">
        <f t="shared" si="19"/>
        <v>0</v>
      </c>
      <c r="AE67" s="97">
        <f t="shared" si="19"/>
        <v>0</v>
      </c>
      <c r="AF67" s="97">
        <f t="shared" si="19"/>
        <v>0</v>
      </c>
      <c r="AG67" s="97">
        <f t="shared" si="19"/>
        <v>0</v>
      </c>
      <c r="AH67" s="97">
        <f t="shared" si="19"/>
        <v>0</v>
      </c>
      <c r="AI67" s="97">
        <f t="shared" si="19"/>
        <v>0</v>
      </c>
      <c r="AJ67" s="97">
        <f t="shared" si="19"/>
        <v>0</v>
      </c>
      <c r="AK67" s="97">
        <f t="shared" si="19"/>
        <v>0</v>
      </c>
      <c r="AL67" s="97">
        <f t="shared" si="19"/>
        <v>0</v>
      </c>
      <c r="AM67" s="97">
        <f t="shared" si="19"/>
        <v>0</v>
      </c>
      <c r="AN67" s="97">
        <f t="shared" si="19"/>
        <v>0</v>
      </c>
      <c r="AO67" s="97">
        <f t="shared" si="19"/>
        <v>0</v>
      </c>
      <c r="AP67" s="97">
        <f t="shared" si="19"/>
        <v>0</v>
      </c>
      <c r="AQ67" s="97">
        <f t="shared" si="19"/>
        <v>0</v>
      </c>
      <c r="AR67" s="97">
        <f t="shared" si="19"/>
        <v>0</v>
      </c>
      <c r="AS67" s="97">
        <f t="shared" si="19"/>
        <v>0</v>
      </c>
    </row>
    <row r="68" spans="1:47" s="84" customFormat="1" hidden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20">IF($D$58="Yes",IF(F$59&lt;$D$31,F66*$D68*(1+$D68/4)+F67/2*$D68,0),0)</f>
        <v>0</v>
      </c>
      <c r="G68" s="97">
        <f t="shared" si="20"/>
        <v>0</v>
      </c>
      <c r="H68" s="97">
        <f t="shared" si="20"/>
        <v>0</v>
      </c>
      <c r="I68" s="97">
        <f t="shared" si="20"/>
        <v>0</v>
      </c>
      <c r="J68" s="97">
        <f t="shared" si="20"/>
        <v>0</v>
      </c>
      <c r="K68" s="97">
        <f t="shared" si="20"/>
        <v>0</v>
      </c>
      <c r="L68" s="97">
        <f t="shared" si="20"/>
        <v>0</v>
      </c>
      <c r="M68" s="97">
        <f t="shared" si="20"/>
        <v>0</v>
      </c>
      <c r="N68" s="97">
        <f t="shared" si="20"/>
        <v>0</v>
      </c>
      <c r="O68" s="97">
        <f t="shared" si="20"/>
        <v>0</v>
      </c>
      <c r="P68" s="97">
        <f t="shared" si="20"/>
        <v>0</v>
      </c>
      <c r="Q68" s="97">
        <f t="shared" si="20"/>
        <v>0</v>
      </c>
      <c r="R68" s="97">
        <f t="shared" si="20"/>
        <v>0</v>
      </c>
      <c r="S68" s="97">
        <f t="shared" si="20"/>
        <v>0</v>
      </c>
      <c r="T68" s="97">
        <f t="shared" si="20"/>
        <v>0</v>
      </c>
      <c r="U68" s="97">
        <f t="shared" si="20"/>
        <v>0</v>
      </c>
      <c r="V68" s="97">
        <f t="shared" si="20"/>
        <v>0</v>
      </c>
      <c r="W68" s="97">
        <f t="shared" si="20"/>
        <v>0</v>
      </c>
      <c r="X68" s="97">
        <f t="shared" si="20"/>
        <v>0</v>
      </c>
      <c r="Y68" s="97">
        <f t="shared" si="20"/>
        <v>0</v>
      </c>
      <c r="Z68" s="97">
        <f t="shared" si="20"/>
        <v>0</v>
      </c>
      <c r="AA68" s="97">
        <f t="shared" si="20"/>
        <v>0</v>
      </c>
      <c r="AB68" s="97">
        <f t="shared" si="20"/>
        <v>0</v>
      </c>
      <c r="AC68" s="97">
        <f t="shared" si="20"/>
        <v>0</v>
      </c>
      <c r="AD68" s="97">
        <f t="shared" si="20"/>
        <v>0</v>
      </c>
      <c r="AE68" s="97">
        <f t="shared" si="20"/>
        <v>0</v>
      </c>
      <c r="AF68" s="97">
        <f t="shared" si="20"/>
        <v>0</v>
      </c>
      <c r="AG68" s="97">
        <f t="shared" si="20"/>
        <v>0</v>
      </c>
      <c r="AH68" s="97">
        <f t="shared" si="20"/>
        <v>0</v>
      </c>
      <c r="AI68" s="97">
        <f t="shared" si="20"/>
        <v>0</v>
      </c>
      <c r="AJ68" s="97">
        <f t="shared" si="20"/>
        <v>0</v>
      </c>
      <c r="AK68" s="97">
        <f t="shared" si="20"/>
        <v>0</v>
      </c>
      <c r="AL68" s="97">
        <f t="shared" si="20"/>
        <v>0</v>
      </c>
      <c r="AM68" s="97">
        <f t="shared" si="20"/>
        <v>0</v>
      </c>
      <c r="AN68" s="97">
        <f t="shared" si="20"/>
        <v>0</v>
      </c>
      <c r="AO68" s="97">
        <f t="shared" si="20"/>
        <v>0</v>
      </c>
      <c r="AP68" s="97">
        <f t="shared" si="20"/>
        <v>0</v>
      </c>
      <c r="AQ68" s="97">
        <f t="shared" si="20"/>
        <v>0</v>
      </c>
      <c r="AR68" s="97">
        <f t="shared" si="20"/>
        <v>0</v>
      </c>
      <c r="AS68" s="97">
        <f>IF($D$58="Yes",IF(AS$59&lt;$D$31,AS66*$D68*(1+$D68/4)+AS67/2*$D68,0),0)</f>
        <v>0</v>
      </c>
    </row>
    <row r="69" spans="1:47" s="107" customFormat="1" hidden="1" x14ac:dyDescent="0.2">
      <c r="A69" s="106"/>
      <c r="D69" s="99" t="s">
        <v>139</v>
      </c>
      <c r="E69" s="104">
        <f>IF(E36=1,SUM(E66:E68),0)</f>
        <v>0</v>
      </c>
      <c r="F69" s="104">
        <f t="shared" ref="F69:AS69" si="21">IF(F59&gt;$D$31,F67,IF(F36=1,SUM(F66:F68),0))</f>
        <v>0</v>
      </c>
      <c r="G69" s="104">
        <f t="shared" si="21"/>
        <v>0</v>
      </c>
      <c r="H69" s="104">
        <f t="shared" si="21"/>
        <v>0</v>
      </c>
      <c r="I69" s="104">
        <f t="shared" si="21"/>
        <v>0</v>
      </c>
      <c r="J69" s="104">
        <f t="shared" si="21"/>
        <v>0</v>
      </c>
      <c r="K69" s="104">
        <f t="shared" si="21"/>
        <v>0</v>
      </c>
      <c r="L69" s="104">
        <f t="shared" si="21"/>
        <v>0</v>
      </c>
      <c r="M69" s="104">
        <f t="shared" si="21"/>
        <v>0</v>
      </c>
      <c r="N69" s="104">
        <f t="shared" si="21"/>
        <v>0</v>
      </c>
      <c r="O69" s="104">
        <f t="shared" si="21"/>
        <v>0</v>
      </c>
      <c r="P69" s="104">
        <f t="shared" si="21"/>
        <v>0</v>
      </c>
      <c r="Q69" s="104">
        <f t="shared" si="21"/>
        <v>0</v>
      </c>
      <c r="R69" s="104">
        <f t="shared" si="21"/>
        <v>0</v>
      </c>
      <c r="S69" s="104">
        <f t="shared" si="21"/>
        <v>0</v>
      </c>
      <c r="T69" s="104">
        <f t="shared" si="21"/>
        <v>0</v>
      </c>
      <c r="U69" s="104">
        <f t="shared" si="21"/>
        <v>0</v>
      </c>
      <c r="V69" s="104">
        <f t="shared" si="21"/>
        <v>0</v>
      </c>
      <c r="W69" s="104">
        <f t="shared" si="21"/>
        <v>0</v>
      </c>
      <c r="X69" s="104">
        <f t="shared" si="21"/>
        <v>0</v>
      </c>
      <c r="Y69" s="104">
        <f t="shared" si="21"/>
        <v>0</v>
      </c>
      <c r="Z69" s="104">
        <f t="shared" si="21"/>
        <v>0</v>
      </c>
      <c r="AA69" s="104">
        <f t="shared" si="21"/>
        <v>0</v>
      </c>
      <c r="AB69" s="104">
        <f t="shared" si="21"/>
        <v>0</v>
      </c>
      <c r="AC69" s="104">
        <f t="shared" si="21"/>
        <v>0</v>
      </c>
      <c r="AD69" s="104">
        <f t="shared" si="21"/>
        <v>0</v>
      </c>
      <c r="AE69" s="104">
        <f t="shared" si="21"/>
        <v>0</v>
      </c>
      <c r="AF69" s="104">
        <f t="shared" si="21"/>
        <v>0</v>
      </c>
      <c r="AG69" s="104">
        <f t="shared" si="21"/>
        <v>0</v>
      </c>
      <c r="AH69" s="104">
        <f t="shared" si="21"/>
        <v>0</v>
      </c>
      <c r="AI69" s="104">
        <f t="shared" si="21"/>
        <v>0</v>
      </c>
      <c r="AJ69" s="104">
        <f t="shared" si="21"/>
        <v>0</v>
      </c>
      <c r="AK69" s="104">
        <f t="shared" si="21"/>
        <v>0</v>
      </c>
      <c r="AL69" s="104">
        <f t="shared" si="21"/>
        <v>0</v>
      </c>
      <c r="AM69" s="104">
        <f t="shared" si="21"/>
        <v>0</v>
      </c>
      <c r="AN69" s="104">
        <f t="shared" si="21"/>
        <v>0</v>
      </c>
      <c r="AO69" s="104">
        <f t="shared" si="21"/>
        <v>0</v>
      </c>
      <c r="AP69" s="104">
        <f t="shared" si="21"/>
        <v>0</v>
      </c>
      <c r="AQ69" s="104">
        <f t="shared" si="21"/>
        <v>0</v>
      </c>
      <c r="AR69" s="104">
        <f t="shared" si="21"/>
        <v>0</v>
      </c>
      <c r="AS69" s="104">
        <f t="shared" si="21"/>
        <v>0</v>
      </c>
      <c r="AU69" s="105">
        <f>SUM(E69:AT69)</f>
        <v>0</v>
      </c>
    </row>
    <row r="70" spans="1:47" s="107" customFormat="1" hidden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hidden="1" x14ac:dyDescent="0.2">
      <c r="A71" s="99"/>
      <c r="C71" s="99"/>
      <c r="D71" s="79" t="s">
        <v>137</v>
      </c>
      <c r="E71" s="97">
        <v>0</v>
      </c>
      <c r="F71" s="97">
        <f>SUM(E71:E73)</f>
        <v>0</v>
      </c>
      <c r="G71" s="97">
        <f t="shared" ref="G71:AS71" si="22">SUM(F71:F73)</f>
        <v>0</v>
      </c>
      <c r="H71" s="97">
        <f t="shared" si="22"/>
        <v>0</v>
      </c>
      <c r="I71" s="97">
        <f t="shared" si="22"/>
        <v>0</v>
      </c>
      <c r="J71" s="97">
        <f t="shared" si="22"/>
        <v>0</v>
      </c>
      <c r="K71" s="97">
        <f t="shared" si="22"/>
        <v>0</v>
      </c>
      <c r="L71" s="97">
        <f t="shared" si="22"/>
        <v>0</v>
      </c>
      <c r="M71" s="97">
        <f t="shared" si="22"/>
        <v>0</v>
      </c>
      <c r="N71" s="97">
        <f t="shared" si="22"/>
        <v>0</v>
      </c>
      <c r="O71" s="97">
        <f t="shared" si="22"/>
        <v>0</v>
      </c>
      <c r="P71" s="97">
        <f t="shared" si="22"/>
        <v>0</v>
      </c>
      <c r="Q71" s="97">
        <f t="shared" si="22"/>
        <v>0</v>
      </c>
      <c r="R71" s="97">
        <f t="shared" si="22"/>
        <v>0</v>
      </c>
      <c r="S71" s="97">
        <f>SUM(R71:R73)</f>
        <v>0</v>
      </c>
      <c r="T71" s="97">
        <f t="shared" si="22"/>
        <v>0</v>
      </c>
      <c r="U71" s="97">
        <f t="shared" si="22"/>
        <v>0</v>
      </c>
      <c r="V71" s="97">
        <f t="shared" si="22"/>
        <v>0</v>
      </c>
      <c r="W71" s="97">
        <f t="shared" si="22"/>
        <v>0</v>
      </c>
      <c r="X71" s="97">
        <f t="shared" si="22"/>
        <v>0</v>
      </c>
      <c r="Y71" s="97">
        <f t="shared" si="22"/>
        <v>0</v>
      </c>
      <c r="Z71" s="97">
        <f>SUM(Y71:Y73)</f>
        <v>0</v>
      </c>
      <c r="AA71" s="97">
        <f t="shared" si="22"/>
        <v>0</v>
      </c>
      <c r="AB71" s="97">
        <f t="shared" si="22"/>
        <v>0</v>
      </c>
      <c r="AC71" s="97">
        <f t="shared" si="22"/>
        <v>0</v>
      </c>
      <c r="AD71" s="97">
        <f t="shared" si="22"/>
        <v>0</v>
      </c>
      <c r="AE71" s="97">
        <f t="shared" si="22"/>
        <v>0</v>
      </c>
      <c r="AF71" s="97">
        <f t="shared" si="22"/>
        <v>0</v>
      </c>
      <c r="AG71" s="97">
        <f t="shared" si="22"/>
        <v>0</v>
      </c>
      <c r="AH71" s="97">
        <f t="shared" si="22"/>
        <v>0</v>
      </c>
      <c r="AI71" s="97">
        <f t="shared" si="22"/>
        <v>0</v>
      </c>
      <c r="AJ71" s="97">
        <f t="shared" si="22"/>
        <v>0</v>
      </c>
      <c r="AK71" s="97">
        <f t="shared" si="22"/>
        <v>0</v>
      </c>
      <c r="AL71" s="97">
        <f t="shared" si="22"/>
        <v>0</v>
      </c>
      <c r="AM71" s="97">
        <f t="shared" si="22"/>
        <v>0</v>
      </c>
      <c r="AN71" s="97">
        <f t="shared" si="22"/>
        <v>0</v>
      </c>
      <c r="AO71" s="97">
        <f t="shared" si="22"/>
        <v>0</v>
      </c>
      <c r="AP71" s="97">
        <f t="shared" si="22"/>
        <v>0</v>
      </c>
      <c r="AQ71" s="97">
        <f t="shared" si="22"/>
        <v>0</v>
      </c>
      <c r="AR71" s="97">
        <f t="shared" si="22"/>
        <v>0</v>
      </c>
      <c r="AS71" s="97">
        <f t="shared" si="22"/>
        <v>0</v>
      </c>
    </row>
    <row r="72" spans="1:47" s="84" customFormat="1" hidden="1" x14ac:dyDescent="0.2">
      <c r="A72" s="99"/>
      <c r="D72" s="79" t="s">
        <v>132</v>
      </c>
      <c r="E72" s="97">
        <f t="shared" ref="E72:AS72" si="23">E46</f>
        <v>0</v>
      </c>
      <c r="F72" s="97">
        <f t="shared" si="23"/>
        <v>0</v>
      </c>
      <c r="G72" s="97">
        <f t="shared" si="23"/>
        <v>0</v>
      </c>
      <c r="H72" s="97">
        <f t="shared" si="23"/>
        <v>0</v>
      </c>
      <c r="I72" s="97">
        <f t="shared" si="23"/>
        <v>0</v>
      </c>
      <c r="J72" s="97">
        <f t="shared" si="23"/>
        <v>0</v>
      </c>
      <c r="K72" s="97">
        <f t="shared" si="23"/>
        <v>0</v>
      </c>
      <c r="L72" s="97">
        <f t="shared" si="23"/>
        <v>0</v>
      </c>
      <c r="M72" s="97">
        <f t="shared" si="23"/>
        <v>0</v>
      </c>
      <c r="N72" s="97">
        <f t="shared" si="23"/>
        <v>0</v>
      </c>
      <c r="O72" s="97">
        <f t="shared" si="23"/>
        <v>0</v>
      </c>
      <c r="P72" s="97">
        <f t="shared" si="23"/>
        <v>0</v>
      </c>
      <c r="Q72" s="97">
        <f t="shared" si="23"/>
        <v>0</v>
      </c>
      <c r="R72" s="97">
        <f t="shared" si="23"/>
        <v>0</v>
      </c>
      <c r="S72" s="97">
        <f t="shared" si="23"/>
        <v>0</v>
      </c>
      <c r="T72" s="97">
        <f t="shared" si="23"/>
        <v>0</v>
      </c>
      <c r="U72" s="97">
        <f t="shared" si="23"/>
        <v>0</v>
      </c>
      <c r="V72" s="97">
        <f t="shared" si="23"/>
        <v>0</v>
      </c>
      <c r="W72" s="97">
        <f t="shared" si="23"/>
        <v>0</v>
      </c>
      <c r="X72" s="97">
        <f t="shared" si="23"/>
        <v>0</v>
      </c>
      <c r="Y72" s="97">
        <f t="shared" si="23"/>
        <v>0</v>
      </c>
      <c r="Z72" s="97">
        <f t="shared" si="23"/>
        <v>0</v>
      </c>
      <c r="AA72" s="97">
        <f t="shared" si="23"/>
        <v>0</v>
      </c>
      <c r="AB72" s="97">
        <f t="shared" si="23"/>
        <v>0</v>
      </c>
      <c r="AC72" s="97">
        <f t="shared" si="23"/>
        <v>0</v>
      </c>
      <c r="AD72" s="97">
        <f t="shared" si="23"/>
        <v>0</v>
      </c>
      <c r="AE72" s="97">
        <f t="shared" si="23"/>
        <v>0</v>
      </c>
      <c r="AF72" s="97">
        <f t="shared" si="23"/>
        <v>0</v>
      </c>
      <c r="AG72" s="97">
        <f t="shared" si="23"/>
        <v>0</v>
      </c>
      <c r="AH72" s="97">
        <f t="shared" si="23"/>
        <v>0</v>
      </c>
      <c r="AI72" s="97">
        <f t="shared" si="23"/>
        <v>0</v>
      </c>
      <c r="AJ72" s="97">
        <f t="shared" si="23"/>
        <v>0</v>
      </c>
      <c r="AK72" s="97">
        <f t="shared" si="23"/>
        <v>0</v>
      </c>
      <c r="AL72" s="97">
        <f t="shared" si="23"/>
        <v>0</v>
      </c>
      <c r="AM72" s="97">
        <f t="shared" si="23"/>
        <v>0</v>
      </c>
      <c r="AN72" s="97">
        <f t="shared" si="23"/>
        <v>0</v>
      </c>
      <c r="AO72" s="97">
        <f t="shared" si="23"/>
        <v>0</v>
      </c>
      <c r="AP72" s="97">
        <f t="shared" si="23"/>
        <v>0</v>
      </c>
      <c r="AQ72" s="97">
        <f t="shared" si="23"/>
        <v>0</v>
      </c>
      <c r="AR72" s="97">
        <f t="shared" si="23"/>
        <v>0</v>
      </c>
      <c r="AS72" s="97">
        <f t="shared" si="23"/>
        <v>0</v>
      </c>
    </row>
    <row r="73" spans="1:47" s="84" customFormat="1" hidden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4">IF($D$58="Yes",IF(F$59&lt;$D$31,F71*$D73*(1+$D73/4)+F72/2*$D73,0),0)</f>
        <v>0</v>
      </c>
      <c r="G73" s="97">
        <f t="shared" si="24"/>
        <v>0</v>
      </c>
      <c r="H73" s="97">
        <f t="shared" si="24"/>
        <v>0</v>
      </c>
      <c r="I73" s="97">
        <f t="shared" si="24"/>
        <v>0</v>
      </c>
      <c r="J73" s="97">
        <f t="shared" si="24"/>
        <v>0</v>
      </c>
      <c r="K73" s="97">
        <f t="shared" si="24"/>
        <v>0</v>
      </c>
      <c r="L73" s="97">
        <f t="shared" si="24"/>
        <v>0</v>
      </c>
      <c r="M73" s="97">
        <f t="shared" si="24"/>
        <v>0</v>
      </c>
      <c r="N73" s="97">
        <f t="shared" si="24"/>
        <v>0</v>
      </c>
      <c r="O73" s="97">
        <f t="shared" si="24"/>
        <v>0</v>
      </c>
      <c r="P73" s="97">
        <f t="shared" si="24"/>
        <v>0</v>
      </c>
      <c r="Q73" s="97">
        <f t="shared" si="24"/>
        <v>0</v>
      </c>
      <c r="R73" s="97">
        <f t="shared" si="24"/>
        <v>0</v>
      </c>
      <c r="S73" s="97">
        <f t="shared" si="24"/>
        <v>0</v>
      </c>
      <c r="T73" s="97">
        <f t="shared" si="24"/>
        <v>0</v>
      </c>
      <c r="U73" s="97">
        <f t="shared" si="24"/>
        <v>0</v>
      </c>
      <c r="V73" s="97">
        <f t="shared" si="24"/>
        <v>0</v>
      </c>
      <c r="W73" s="97">
        <f t="shared" si="24"/>
        <v>0</v>
      </c>
      <c r="X73" s="97">
        <f t="shared" si="24"/>
        <v>0</v>
      </c>
      <c r="Y73" s="97">
        <f t="shared" si="24"/>
        <v>0</v>
      </c>
      <c r="Z73" s="97">
        <f t="shared" si="24"/>
        <v>0</v>
      </c>
      <c r="AA73" s="97">
        <f t="shared" si="24"/>
        <v>0</v>
      </c>
      <c r="AB73" s="97">
        <f t="shared" si="24"/>
        <v>0</v>
      </c>
      <c r="AC73" s="97">
        <f t="shared" si="24"/>
        <v>0</v>
      </c>
      <c r="AD73" s="97">
        <f t="shared" si="24"/>
        <v>0</v>
      </c>
      <c r="AE73" s="97">
        <f t="shared" si="24"/>
        <v>0</v>
      </c>
      <c r="AF73" s="97">
        <f t="shared" si="24"/>
        <v>0</v>
      </c>
      <c r="AG73" s="97">
        <f t="shared" si="24"/>
        <v>0</v>
      </c>
      <c r="AH73" s="97">
        <f t="shared" si="24"/>
        <v>0</v>
      </c>
      <c r="AI73" s="97">
        <f t="shared" si="24"/>
        <v>0</v>
      </c>
      <c r="AJ73" s="97">
        <f t="shared" si="24"/>
        <v>0</v>
      </c>
      <c r="AK73" s="97">
        <f t="shared" si="24"/>
        <v>0</v>
      </c>
      <c r="AL73" s="97">
        <f t="shared" si="24"/>
        <v>0</v>
      </c>
      <c r="AM73" s="97">
        <f t="shared" si="24"/>
        <v>0</v>
      </c>
      <c r="AN73" s="97">
        <f t="shared" si="24"/>
        <v>0</v>
      </c>
      <c r="AO73" s="97">
        <f t="shared" si="24"/>
        <v>0</v>
      </c>
      <c r="AP73" s="97">
        <f t="shared" si="24"/>
        <v>0</v>
      </c>
      <c r="AQ73" s="97">
        <f t="shared" si="24"/>
        <v>0</v>
      </c>
      <c r="AR73" s="97">
        <f t="shared" si="24"/>
        <v>0</v>
      </c>
      <c r="AS73" s="97">
        <f t="shared" si="24"/>
        <v>0</v>
      </c>
    </row>
    <row r="74" spans="1:47" s="84" customFormat="1" hidden="1" x14ac:dyDescent="0.2">
      <c r="A74" s="99"/>
      <c r="D74" s="99" t="s">
        <v>139</v>
      </c>
      <c r="E74" s="104">
        <f>IF(E36=1,SUM(E71:E73),0)</f>
        <v>0</v>
      </c>
      <c r="F74" s="104">
        <f t="shared" ref="F74:AS74" si="25">IF(F59&gt;$D$31,F72,IF(F36=1,SUM(F71:F73),0))</f>
        <v>0</v>
      </c>
      <c r="G74" s="104">
        <f t="shared" si="25"/>
        <v>0</v>
      </c>
      <c r="H74" s="104">
        <f t="shared" si="25"/>
        <v>0</v>
      </c>
      <c r="I74" s="104">
        <f t="shared" si="25"/>
        <v>0</v>
      </c>
      <c r="J74" s="104">
        <f t="shared" si="25"/>
        <v>0</v>
      </c>
      <c r="K74" s="104">
        <f t="shared" si="25"/>
        <v>0</v>
      </c>
      <c r="L74" s="104">
        <f t="shared" si="25"/>
        <v>0</v>
      </c>
      <c r="M74" s="104">
        <f t="shared" si="25"/>
        <v>0</v>
      </c>
      <c r="N74" s="104">
        <f t="shared" si="25"/>
        <v>0</v>
      </c>
      <c r="O74" s="104">
        <f t="shared" si="25"/>
        <v>0</v>
      </c>
      <c r="P74" s="104">
        <f t="shared" si="25"/>
        <v>0</v>
      </c>
      <c r="Q74" s="104">
        <f t="shared" si="25"/>
        <v>0</v>
      </c>
      <c r="R74" s="104">
        <f t="shared" si="25"/>
        <v>0</v>
      </c>
      <c r="S74" s="104">
        <f t="shared" si="25"/>
        <v>0</v>
      </c>
      <c r="T74" s="104">
        <f t="shared" si="25"/>
        <v>0</v>
      </c>
      <c r="U74" s="104">
        <f t="shared" si="25"/>
        <v>0</v>
      </c>
      <c r="V74" s="104">
        <f t="shared" si="25"/>
        <v>0</v>
      </c>
      <c r="W74" s="104">
        <f t="shared" si="25"/>
        <v>0</v>
      </c>
      <c r="X74" s="104">
        <f t="shared" si="25"/>
        <v>0</v>
      </c>
      <c r="Y74" s="104">
        <f t="shared" si="25"/>
        <v>0</v>
      </c>
      <c r="Z74" s="104">
        <f t="shared" si="25"/>
        <v>0</v>
      </c>
      <c r="AA74" s="104">
        <f t="shared" si="25"/>
        <v>0</v>
      </c>
      <c r="AB74" s="104">
        <f t="shared" si="25"/>
        <v>0</v>
      </c>
      <c r="AC74" s="104">
        <f t="shared" si="25"/>
        <v>0</v>
      </c>
      <c r="AD74" s="104">
        <f t="shared" si="25"/>
        <v>0</v>
      </c>
      <c r="AE74" s="104">
        <f t="shared" si="25"/>
        <v>0</v>
      </c>
      <c r="AF74" s="104">
        <f t="shared" si="25"/>
        <v>0</v>
      </c>
      <c r="AG74" s="104">
        <f t="shared" si="25"/>
        <v>0</v>
      </c>
      <c r="AH74" s="104">
        <f t="shared" si="25"/>
        <v>0</v>
      </c>
      <c r="AI74" s="104">
        <f t="shared" si="25"/>
        <v>0</v>
      </c>
      <c r="AJ74" s="104">
        <f t="shared" si="25"/>
        <v>0</v>
      </c>
      <c r="AK74" s="104">
        <f t="shared" si="25"/>
        <v>0</v>
      </c>
      <c r="AL74" s="104">
        <f t="shared" si="25"/>
        <v>0</v>
      </c>
      <c r="AM74" s="104">
        <f t="shared" si="25"/>
        <v>0</v>
      </c>
      <c r="AN74" s="104">
        <f t="shared" si="25"/>
        <v>0</v>
      </c>
      <c r="AO74" s="104">
        <f t="shared" si="25"/>
        <v>0</v>
      </c>
      <c r="AP74" s="104">
        <f t="shared" si="25"/>
        <v>0</v>
      </c>
      <c r="AQ74" s="104">
        <f t="shared" si="25"/>
        <v>0</v>
      </c>
      <c r="AR74" s="104">
        <f t="shared" si="25"/>
        <v>0</v>
      </c>
      <c r="AS74" s="104">
        <f t="shared" si="25"/>
        <v>0</v>
      </c>
      <c r="AU74" s="105">
        <f>SUM(E74:AT74)</f>
        <v>0</v>
      </c>
    </row>
    <row r="75" spans="1:47" s="84" customFormat="1" hidden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hidden="1" x14ac:dyDescent="0.2">
      <c r="A76" s="99"/>
      <c r="D76" s="79" t="s">
        <v>137</v>
      </c>
      <c r="E76" s="97">
        <v>0</v>
      </c>
      <c r="F76" s="97">
        <f>SUM(E76:E78)</f>
        <v>0</v>
      </c>
      <c r="G76" s="97">
        <f t="shared" ref="G76:AS76" si="26">SUM(F76:F78)</f>
        <v>0</v>
      </c>
      <c r="H76" s="97">
        <f t="shared" si="26"/>
        <v>0</v>
      </c>
      <c r="I76" s="97">
        <f t="shared" si="26"/>
        <v>0</v>
      </c>
      <c r="J76" s="97">
        <f t="shared" si="26"/>
        <v>0</v>
      </c>
      <c r="K76" s="97">
        <f t="shared" si="26"/>
        <v>0</v>
      </c>
      <c r="L76" s="97">
        <f t="shared" si="26"/>
        <v>0</v>
      </c>
      <c r="M76" s="97">
        <f t="shared" si="26"/>
        <v>0</v>
      </c>
      <c r="N76" s="97">
        <f t="shared" si="26"/>
        <v>0</v>
      </c>
      <c r="O76" s="97">
        <f t="shared" si="26"/>
        <v>0</v>
      </c>
      <c r="P76" s="97">
        <f t="shared" si="26"/>
        <v>0</v>
      </c>
      <c r="Q76" s="97">
        <f t="shared" si="26"/>
        <v>0</v>
      </c>
      <c r="R76" s="97">
        <f t="shared" si="26"/>
        <v>0</v>
      </c>
      <c r="S76" s="97">
        <f>SUM(R76:R78)</f>
        <v>0</v>
      </c>
      <c r="T76" s="97">
        <f t="shared" si="26"/>
        <v>0</v>
      </c>
      <c r="U76" s="97">
        <f t="shared" si="26"/>
        <v>0</v>
      </c>
      <c r="V76" s="97">
        <f t="shared" si="26"/>
        <v>0</v>
      </c>
      <c r="W76" s="97">
        <f t="shared" si="26"/>
        <v>0</v>
      </c>
      <c r="X76" s="97">
        <f t="shared" si="26"/>
        <v>0</v>
      </c>
      <c r="Y76" s="97">
        <f t="shared" si="26"/>
        <v>0</v>
      </c>
      <c r="Z76" s="97">
        <f>SUM(Y76:Y78)</f>
        <v>0</v>
      </c>
      <c r="AA76" s="97">
        <f t="shared" si="26"/>
        <v>0</v>
      </c>
      <c r="AB76" s="97">
        <f t="shared" si="26"/>
        <v>0</v>
      </c>
      <c r="AC76" s="97">
        <f t="shared" si="26"/>
        <v>0</v>
      </c>
      <c r="AD76" s="97">
        <f t="shared" si="26"/>
        <v>0</v>
      </c>
      <c r="AE76" s="97">
        <f t="shared" si="26"/>
        <v>0</v>
      </c>
      <c r="AF76" s="97">
        <f t="shared" si="26"/>
        <v>0</v>
      </c>
      <c r="AG76" s="97">
        <f t="shared" si="26"/>
        <v>0</v>
      </c>
      <c r="AH76" s="97">
        <f t="shared" si="26"/>
        <v>0</v>
      </c>
      <c r="AI76" s="97">
        <f t="shared" si="26"/>
        <v>0</v>
      </c>
      <c r="AJ76" s="97">
        <f t="shared" si="26"/>
        <v>0</v>
      </c>
      <c r="AK76" s="97">
        <f t="shared" si="26"/>
        <v>0</v>
      </c>
      <c r="AL76" s="97">
        <f t="shared" si="26"/>
        <v>0</v>
      </c>
      <c r="AM76" s="97">
        <f t="shared" si="26"/>
        <v>0</v>
      </c>
      <c r="AN76" s="97">
        <f t="shared" si="26"/>
        <v>0</v>
      </c>
      <c r="AO76" s="97">
        <f t="shared" si="26"/>
        <v>0</v>
      </c>
      <c r="AP76" s="97">
        <f t="shared" si="26"/>
        <v>0</v>
      </c>
      <c r="AQ76" s="97">
        <f t="shared" si="26"/>
        <v>0</v>
      </c>
      <c r="AR76" s="97">
        <f t="shared" si="26"/>
        <v>0</v>
      </c>
      <c r="AS76" s="97">
        <f t="shared" si="26"/>
        <v>0</v>
      </c>
    </row>
    <row r="77" spans="1:47" s="84" customFormat="1" hidden="1" x14ac:dyDescent="0.2">
      <c r="A77" s="99"/>
      <c r="D77" s="79" t="s">
        <v>132</v>
      </c>
      <c r="E77" s="97">
        <f t="shared" ref="E77:AS77" si="27">E48</f>
        <v>0</v>
      </c>
      <c r="F77" s="97">
        <f t="shared" si="27"/>
        <v>0</v>
      </c>
      <c r="G77" s="97">
        <f t="shared" si="27"/>
        <v>0</v>
      </c>
      <c r="H77" s="97">
        <f t="shared" si="27"/>
        <v>0</v>
      </c>
      <c r="I77" s="97">
        <f t="shared" si="27"/>
        <v>0</v>
      </c>
      <c r="J77" s="97">
        <f t="shared" si="27"/>
        <v>0</v>
      </c>
      <c r="K77" s="97">
        <f t="shared" si="27"/>
        <v>0</v>
      </c>
      <c r="L77" s="97">
        <f t="shared" si="27"/>
        <v>0</v>
      </c>
      <c r="M77" s="97">
        <f t="shared" si="27"/>
        <v>0</v>
      </c>
      <c r="N77" s="97">
        <f t="shared" si="27"/>
        <v>0</v>
      </c>
      <c r="O77" s="97">
        <f t="shared" si="27"/>
        <v>0</v>
      </c>
      <c r="P77" s="97">
        <f t="shared" si="27"/>
        <v>0</v>
      </c>
      <c r="Q77" s="97">
        <f t="shared" si="27"/>
        <v>0</v>
      </c>
      <c r="R77" s="97">
        <f t="shared" si="27"/>
        <v>0</v>
      </c>
      <c r="S77" s="97">
        <f t="shared" si="27"/>
        <v>0</v>
      </c>
      <c r="T77" s="97">
        <f t="shared" si="27"/>
        <v>0</v>
      </c>
      <c r="U77" s="97">
        <f t="shared" si="27"/>
        <v>0</v>
      </c>
      <c r="V77" s="97">
        <f t="shared" si="27"/>
        <v>0</v>
      </c>
      <c r="W77" s="97">
        <f t="shared" si="27"/>
        <v>0</v>
      </c>
      <c r="X77" s="97">
        <f t="shared" si="27"/>
        <v>0</v>
      </c>
      <c r="Y77" s="97">
        <f t="shared" si="27"/>
        <v>0</v>
      </c>
      <c r="Z77" s="97">
        <f t="shared" si="27"/>
        <v>0</v>
      </c>
      <c r="AA77" s="97">
        <f t="shared" si="27"/>
        <v>0</v>
      </c>
      <c r="AB77" s="97">
        <f t="shared" si="27"/>
        <v>0</v>
      </c>
      <c r="AC77" s="97">
        <f t="shared" si="27"/>
        <v>0</v>
      </c>
      <c r="AD77" s="97">
        <f t="shared" si="27"/>
        <v>0</v>
      </c>
      <c r="AE77" s="97">
        <f t="shared" si="27"/>
        <v>0</v>
      </c>
      <c r="AF77" s="97">
        <f t="shared" si="27"/>
        <v>0</v>
      </c>
      <c r="AG77" s="97">
        <f t="shared" si="27"/>
        <v>0</v>
      </c>
      <c r="AH77" s="97">
        <f t="shared" si="27"/>
        <v>0</v>
      </c>
      <c r="AI77" s="97">
        <f t="shared" si="27"/>
        <v>0</v>
      </c>
      <c r="AJ77" s="97">
        <f t="shared" si="27"/>
        <v>0</v>
      </c>
      <c r="AK77" s="97">
        <f t="shared" si="27"/>
        <v>0</v>
      </c>
      <c r="AL77" s="97">
        <f t="shared" si="27"/>
        <v>0</v>
      </c>
      <c r="AM77" s="97">
        <f t="shared" si="27"/>
        <v>0</v>
      </c>
      <c r="AN77" s="97">
        <f t="shared" si="27"/>
        <v>0</v>
      </c>
      <c r="AO77" s="97">
        <f t="shared" si="27"/>
        <v>0</v>
      </c>
      <c r="AP77" s="97">
        <f t="shared" si="27"/>
        <v>0</v>
      </c>
      <c r="AQ77" s="97">
        <f t="shared" si="27"/>
        <v>0</v>
      </c>
      <c r="AR77" s="97">
        <f t="shared" si="27"/>
        <v>0</v>
      </c>
      <c r="AS77" s="97">
        <f t="shared" si="27"/>
        <v>0</v>
      </c>
    </row>
    <row r="78" spans="1:47" s="84" customFormat="1" hidden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8">IF($D$58="Yes",IF(F$59&lt;$D$31,F76*$D78*(1+$D78/4)+F77/2*$D78,0),0)</f>
        <v>0</v>
      </c>
      <c r="G78" s="97">
        <f t="shared" si="28"/>
        <v>0</v>
      </c>
      <c r="H78" s="97">
        <f t="shared" si="28"/>
        <v>0</v>
      </c>
      <c r="I78" s="97">
        <f t="shared" si="28"/>
        <v>0</v>
      </c>
      <c r="J78" s="97">
        <f t="shared" si="28"/>
        <v>0</v>
      </c>
      <c r="K78" s="97">
        <f t="shared" si="28"/>
        <v>0</v>
      </c>
      <c r="L78" s="97">
        <f t="shared" si="28"/>
        <v>0</v>
      </c>
      <c r="M78" s="97">
        <f t="shared" si="28"/>
        <v>0</v>
      </c>
      <c r="N78" s="97">
        <f t="shared" si="28"/>
        <v>0</v>
      </c>
      <c r="O78" s="97">
        <f t="shared" si="28"/>
        <v>0</v>
      </c>
      <c r="P78" s="97">
        <f t="shared" si="28"/>
        <v>0</v>
      </c>
      <c r="Q78" s="97">
        <f t="shared" si="28"/>
        <v>0</v>
      </c>
      <c r="R78" s="97">
        <f t="shared" si="28"/>
        <v>0</v>
      </c>
      <c r="S78" s="97">
        <f t="shared" si="28"/>
        <v>0</v>
      </c>
      <c r="T78" s="97">
        <f t="shared" si="28"/>
        <v>0</v>
      </c>
      <c r="U78" s="97">
        <f t="shared" si="28"/>
        <v>0</v>
      </c>
      <c r="V78" s="97">
        <f t="shared" si="28"/>
        <v>0</v>
      </c>
      <c r="W78" s="97">
        <f t="shared" si="28"/>
        <v>0</v>
      </c>
      <c r="X78" s="97">
        <f t="shared" si="28"/>
        <v>0</v>
      </c>
      <c r="Y78" s="97">
        <f t="shared" si="28"/>
        <v>0</v>
      </c>
      <c r="Z78" s="97">
        <f t="shared" si="28"/>
        <v>0</v>
      </c>
      <c r="AA78" s="97">
        <f t="shared" si="28"/>
        <v>0</v>
      </c>
      <c r="AB78" s="97">
        <f t="shared" si="28"/>
        <v>0</v>
      </c>
      <c r="AC78" s="97">
        <f t="shared" si="28"/>
        <v>0</v>
      </c>
      <c r="AD78" s="97">
        <f t="shared" si="28"/>
        <v>0</v>
      </c>
      <c r="AE78" s="97">
        <f t="shared" si="28"/>
        <v>0</v>
      </c>
      <c r="AF78" s="97">
        <f t="shared" si="28"/>
        <v>0</v>
      </c>
      <c r="AG78" s="97">
        <f t="shared" si="28"/>
        <v>0</v>
      </c>
      <c r="AH78" s="97">
        <f t="shared" si="28"/>
        <v>0</v>
      </c>
      <c r="AI78" s="97">
        <f t="shared" si="28"/>
        <v>0</v>
      </c>
      <c r="AJ78" s="97">
        <f t="shared" si="28"/>
        <v>0</v>
      </c>
      <c r="AK78" s="97">
        <f t="shared" si="28"/>
        <v>0</v>
      </c>
      <c r="AL78" s="97">
        <f t="shared" si="28"/>
        <v>0</v>
      </c>
      <c r="AM78" s="97">
        <f t="shared" si="28"/>
        <v>0</v>
      </c>
      <c r="AN78" s="97">
        <f t="shared" si="28"/>
        <v>0</v>
      </c>
      <c r="AO78" s="97">
        <f t="shared" si="28"/>
        <v>0</v>
      </c>
      <c r="AP78" s="97">
        <f t="shared" si="28"/>
        <v>0</v>
      </c>
      <c r="AQ78" s="97">
        <f t="shared" si="28"/>
        <v>0</v>
      </c>
      <c r="AR78" s="97">
        <f t="shared" si="28"/>
        <v>0</v>
      </c>
      <c r="AS78" s="97">
        <f t="shared" si="28"/>
        <v>0</v>
      </c>
    </row>
    <row r="79" spans="1:47" s="84" customFormat="1" hidden="1" x14ac:dyDescent="0.2">
      <c r="A79" s="99"/>
      <c r="D79" s="99" t="s">
        <v>139</v>
      </c>
      <c r="E79" s="104">
        <f>IF(E36=1,SUM(E76:E78),0)</f>
        <v>0</v>
      </c>
      <c r="F79" s="104">
        <f t="shared" ref="F79:AS79" si="29">IF(F59&gt;$D$31,F77,IF(F36=1,SUM(F76:F78),0))</f>
        <v>0</v>
      </c>
      <c r="G79" s="104">
        <f t="shared" si="29"/>
        <v>0</v>
      </c>
      <c r="H79" s="104">
        <f t="shared" si="29"/>
        <v>0</v>
      </c>
      <c r="I79" s="104">
        <f t="shared" si="29"/>
        <v>0</v>
      </c>
      <c r="J79" s="104">
        <f t="shared" si="29"/>
        <v>0</v>
      </c>
      <c r="K79" s="104">
        <f t="shared" si="29"/>
        <v>0</v>
      </c>
      <c r="L79" s="104">
        <f t="shared" si="29"/>
        <v>0</v>
      </c>
      <c r="M79" s="104">
        <f t="shared" si="29"/>
        <v>0</v>
      </c>
      <c r="N79" s="104">
        <f t="shared" si="29"/>
        <v>0</v>
      </c>
      <c r="O79" s="104">
        <f t="shared" si="29"/>
        <v>0</v>
      </c>
      <c r="P79" s="104">
        <f t="shared" si="29"/>
        <v>0</v>
      </c>
      <c r="Q79" s="104">
        <f t="shared" si="29"/>
        <v>0</v>
      </c>
      <c r="R79" s="104">
        <f t="shared" si="29"/>
        <v>0</v>
      </c>
      <c r="S79" s="104">
        <f t="shared" si="29"/>
        <v>0</v>
      </c>
      <c r="T79" s="104">
        <f t="shared" si="29"/>
        <v>0</v>
      </c>
      <c r="U79" s="104">
        <f t="shared" si="29"/>
        <v>0</v>
      </c>
      <c r="V79" s="104">
        <f t="shared" si="29"/>
        <v>0</v>
      </c>
      <c r="W79" s="104">
        <f t="shared" si="29"/>
        <v>0</v>
      </c>
      <c r="X79" s="104">
        <f t="shared" si="29"/>
        <v>0</v>
      </c>
      <c r="Y79" s="104">
        <f t="shared" si="29"/>
        <v>0</v>
      </c>
      <c r="Z79" s="104">
        <f t="shared" si="29"/>
        <v>0</v>
      </c>
      <c r="AA79" s="104">
        <f t="shared" si="29"/>
        <v>0</v>
      </c>
      <c r="AB79" s="104">
        <f t="shared" si="29"/>
        <v>0</v>
      </c>
      <c r="AC79" s="104">
        <f t="shared" si="29"/>
        <v>0</v>
      </c>
      <c r="AD79" s="104">
        <f t="shared" si="29"/>
        <v>0</v>
      </c>
      <c r="AE79" s="104">
        <f t="shared" si="29"/>
        <v>0</v>
      </c>
      <c r="AF79" s="104">
        <f t="shared" si="29"/>
        <v>0</v>
      </c>
      <c r="AG79" s="104">
        <f t="shared" si="29"/>
        <v>0</v>
      </c>
      <c r="AH79" s="104">
        <f t="shared" si="29"/>
        <v>0</v>
      </c>
      <c r="AI79" s="104">
        <f t="shared" si="29"/>
        <v>0</v>
      </c>
      <c r="AJ79" s="104">
        <f t="shared" si="29"/>
        <v>0</v>
      </c>
      <c r="AK79" s="104">
        <f t="shared" si="29"/>
        <v>0</v>
      </c>
      <c r="AL79" s="104">
        <f t="shared" si="29"/>
        <v>0</v>
      </c>
      <c r="AM79" s="104">
        <f t="shared" si="29"/>
        <v>0</v>
      </c>
      <c r="AN79" s="104">
        <f t="shared" si="29"/>
        <v>0</v>
      </c>
      <c r="AO79" s="104">
        <f t="shared" si="29"/>
        <v>0</v>
      </c>
      <c r="AP79" s="104">
        <f t="shared" si="29"/>
        <v>0</v>
      </c>
      <c r="AQ79" s="104">
        <f t="shared" si="29"/>
        <v>0</v>
      </c>
      <c r="AR79" s="104">
        <f t="shared" si="29"/>
        <v>0</v>
      </c>
      <c r="AS79" s="104">
        <f t="shared" si="29"/>
        <v>0</v>
      </c>
      <c r="AU79" s="105">
        <f>SUM(E79:AT79)</f>
        <v>0</v>
      </c>
    </row>
    <row r="80" spans="1:47" s="84" customFormat="1" hidden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hidden="1" x14ac:dyDescent="0.2">
      <c r="A81" s="99"/>
      <c r="D81" s="79" t="s">
        <v>137</v>
      </c>
      <c r="E81" s="97">
        <v>0</v>
      </c>
      <c r="F81" s="97">
        <f>SUM(E81:E83)</f>
        <v>0</v>
      </c>
      <c r="G81" s="97">
        <f t="shared" ref="G81:AS81" si="30">SUM(F81:F83)</f>
        <v>0</v>
      </c>
      <c r="H81" s="97">
        <f t="shared" si="30"/>
        <v>0</v>
      </c>
      <c r="I81" s="97">
        <f t="shared" si="30"/>
        <v>0</v>
      </c>
      <c r="J81" s="97">
        <f t="shared" si="30"/>
        <v>0</v>
      </c>
      <c r="K81" s="97">
        <f t="shared" si="30"/>
        <v>0</v>
      </c>
      <c r="L81" s="97">
        <f t="shared" si="30"/>
        <v>0</v>
      </c>
      <c r="M81" s="97">
        <f t="shared" si="30"/>
        <v>0</v>
      </c>
      <c r="N81" s="97">
        <f t="shared" si="30"/>
        <v>0</v>
      </c>
      <c r="O81" s="97">
        <f t="shared" si="30"/>
        <v>0</v>
      </c>
      <c r="P81" s="97">
        <f t="shared" si="30"/>
        <v>0</v>
      </c>
      <c r="Q81" s="97">
        <f t="shared" si="30"/>
        <v>0</v>
      </c>
      <c r="R81" s="97">
        <f t="shared" si="30"/>
        <v>0</v>
      </c>
      <c r="S81" s="97">
        <f>SUM(R81:R83)</f>
        <v>0</v>
      </c>
      <c r="T81" s="97">
        <f t="shared" si="30"/>
        <v>0</v>
      </c>
      <c r="U81" s="97">
        <f t="shared" si="30"/>
        <v>0</v>
      </c>
      <c r="V81" s="97">
        <f t="shared" si="30"/>
        <v>0</v>
      </c>
      <c r="W81" s="97">
        <f t="shared" si="30"/>
        <v>0</v>
      </c>
      <c r="X81" s="97">
        <f t="shared" si="30"/>
        <v>0</v>
      </c>
      <c r="Y81" s="97">
        <f t="shared" si="30"/>
        <v>0</v>
      </c>
      <c r="Z81" s="97">
        <f>SUM(Y81:Y83)</f>
        <v>0</v>
      </c>
      <c r="AA81" s="97">
        <f t="shared" si="30"/>
        <v>0</v>
      </c>
      <c r="AB81" s="97">
        <f t="shared" si="30"/>
        <v>0</v>
      </c>
      <c r="AC81" s="97">
        <f t="shared" si="30"/>
        <v>0</v>
      </c>
      <c r="AD81" s="97">
        <f t="shared" si="30"/>
        <v>0</v>
      </c>
      <c r="AE81" s="97">
        <f t="shared" si="30"/>
        <v>0</v>
      </c>
      <c r="AF81" s="97">
        <f t="shared" si="30"/>
        <v>0</v>
      </c>
      <c r="AG81" s="97">
        <f t="shared" si="30"/>
        <v>0</v>
      </c>
      <c r="AH81" s="97">
        <f t="shared" si="30"/>
        <v>0</v>
      </c>
      <c r="AI81" s="97">
        <f t="shared" si="30"/>
        <v>0</v>
      </c>
      <c r="AJ81" s="97">
        <f t="shared" si="30"/>
        <v>0</v>
      </c>
      <c r="AK81" s="97">
        <f t="shared" si="30"/>
        <v>0</v>
      </c>
      <c r="AL81" s="97">
        <f t="shared" si="30"/>
        <v>0</v>
      </c>
      <c r="AM81" s="97">
        <f t="shared" si="30"/>
        <v>0</v>
      </c>
      <c r="AN81" s="97">
        <f t="shared" si="30"/>
        <v>0</v>
      </c>
      <c r="AO81" s="97">
        <f t="shared" si="30"/>
        <v>0</v>
      </c>
      <c r="AP81" s="97">
        <f t="shared" si="30"/>
        <v>0</v>
      </c>
      <c r="AQ81" s="97">
        <f t="shared" si="30"/>
        <v>0</v>
      </c>
      <c r="AR81" s="97">
        <f t="shared" si="30"/>
        <v>0</v>
      </c>
      <c r="AS81" s="97">
        <f t="shared" si="30"/>
        <v>0</v>
      </c>
    </row>
    <row r="82" spans="1:48" s="84" customFormat="1" hidden="1" x14ac:dyDescent="0.2">
      <c r="A82" s="99"/>
      <c r="D82" s="79" t="s">
        <v>132</v>
      </c>
      <c r="E82" s="97">
        <f t="shared" ref="E82:AS82" si="31">E50</f>
        <v>0</v>
      </c>
      <c r="F82" s="97">
        <f t="shared" si="31"/>
        <v>0</v>
      </c>
      <c r="G82" s="97">
        <f t="shared" si="31"/>
        <v>0</v>
      </c>
      <c r="H82" s="97">
        <f t="shared" si="31"/>
        <v>0</v>
      </c>
      <c r="I82" s="97">
        <f t="shared" si="31"/>
        <v>0</v>
      </c>
      <c r="J82" s="97">
        <f t="shared" si="31"/>
        <v>0</v>
      </c>
      <c r="K82" s="97">
        <f t="shared" si="31"/>
        <v>0</v>
      </c>
      <c r="L82" s="97">
        <f t="shared" si="31"/>
        <v>0</v>
      </c>
      <c r="M82" s="97">
        <f t="shared" si="31"/>
        <v>0</v>
      </c>
      <c r="N82" s="97">
        <f t="shared" si="31"/>
        <v>0</v>
      </c>
      <c r="O82" s="97">
        <f t="shared" si="31"/>
        <v>0</v>
      </c>
      <c r="P82" s="97">
        <f t="shared" si="31"/>
        <v>0</v>
      </c>
      <c r="Q82" s="97">
        <f t="shared" si="31"/>
        <v>0</v>
      </c>
      <c r="R82" s="97">
        <f t="shared" si="31"/>
        <v>0</v>
      </c>
      <c r="S82" s="97">
        <f t="shared" si="31"/>
        <v>0</v>
      </c>
      <c r="T82" s="97">
        <f t="shared" si="31"/>
        <v>0</v>
      </c>
      <c r="U82" s="97">
        <f t="shared" si="31"/>
        <v>0</v>
      </c>
      <c r="V82" s="97">
        <f t="shared" si="31"/>
        <v>0</v>
      </c>
      <c r="W82" s="97">
        <f t="shared" si="31"/>
        <v>0</v>
      </c>
      <c r="X82" s="97">
        <f t="shared" si="31"/>
        <v>0</v>
      </c>
      <c r="Y82" s="97">
        <f t="shared" si="31"/>
        <v>0</v>
      </c>
      <c r="Z82" s="97">
        <f t="shared" si="31"/>
        <v>0</v>
      </c>
      <c r="AA82" s="97">
        <f t="shared" si="31"/>
        <v>0</v>
      </c>
      <c r="AB82" s="97">
        <f t="shared" si="31"/>
        <v>0</v>
      </c>
      <c r="AC82" s="97">
        <f t="shared" si="31"/>
        <v>0</v>
      </c>
      <c r="AD82" s="97">
        <f t="shared" si="31"/>
        <v>0</v>
      </c>
      <c r="AE82" s="97">
        <f t="shared" si="31"/>
        <v>0</v>
      </c>
      <c r="AF82" s="97">
        <f t="shared" si="31"/>
        <v>0</v>
      </c>
      <c r="AG82" s="97">
        <f t="shared" si="31"/>
        <v>0</v>
      </c>
      <c r="AH82" s="97">
        <f t="shared" si="31"/>
        <v>0</v>
      </c>
      <c r="AI82" s="97">
        <f t="shared" si="31"/>
        <v>0</v>
      </c>
      <c r="AJ82" s="97">
        <f t="shared" si="31"/>
        <v>0</v>
      </c>
      <c r="AK82" s="97">
        <f t="shared" si="31"/>
        <v>0</v>
      </c>
      <c r="AL82" s="97">
        <f t="shared" si="31"/>
        <v>0</v>
      </c>
      <c r="AM82" s="97">
        <f t="shared" si="31"/>
        <v>0</v>
      </c>
      <c r="AN82" s="97">
        <f t="shared" si="31"/>
        <v>0</v>
      </c>
      <c r="AO82" s="97">
        <f t="shared" si="31"/>
        <v>0</v>
      </c>
      <c r="AP82" s="97">
        <f t="shared" si="31"/>
        <v>0</v>
      </c>
      <c r="AQ82" s="97">
        <f t="shared" si="31"/>
        <v>0</v>
      </c>
      <c r="AR82" s="97">
        <f t="shared" si="31"/>
        <v>0</v>
      </c>
      <c r="AS82" s="97">
        <f t="shared" si="31"/>
        <v>0</v>
      </c>
    </row>
    <row r="83" spans="1:48" s="84" customFormat="1" hidden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2">IF($D$58="Yes",IF(F$59&lt;$D$31,F81*$D83*(1+$D83/4)+F82/2*$D83,0),0)</f>
        <v>0</v>
      </c>
      <c r="G83" s="97">
        <f t="shared" si="32"/>
        <v>0</v>
      </c>
      <c r="H83" s="97">
        <f t="shared" si="32"/>
        <v>0</v>
      </c>
      <c r="I83" s="97">
        <f t="shared" si="32"/>
        <v>0</v>
      </c>
      <c r="J83" s="97">
        <f t="shared" si="32"/>
        <v>0</v>
      </c>
      <c r="K83" s="97">
        <f t="shared" si="32"/>
        <v>0</v>
      </c>
      <c r="L83" s="97">
        <f t="shared" si="32"/>
        <v>0</v>
      </c>
      <c r="M83" s="97">
        <f t="shared" si="32"/>
        <v>0</v>
      </c>
      <c r="N83" s="97">
        <f t="shared" si="32"/>
        <v>0</v>
      </c>
      <c r="O83" s="97">
        <f t="shared" si="32"/>
        <v>0</v>
      </c>
      <c r="P83" s="97">
        <f t="shared" si="32"/>
        <v>0</v>
      </c>
      <c r="Q83" s="97">
        <f t="shared" si="32"/>
        <v>0</v>
      </c>
      <c r="R83" s="97">
        <f t="shared" si="32"/>
        <v>0</v>
      </c>
      <c r="S83" s="97">
        <f t="shared" si="32"/>
        <v>0</v>
      </c>
      <c r="T83" s="97">
        <f t="shared" si="32"/>
        <v>0</v>
      </c>
      <c r="U83" s="97">
        <f t="shared" si="32"/>
        <v>0</v>
      </c>
      <c r="V83" s="97">
        <f t="shared" si="32"/>
        <v>0</v>
      </c>
      <c r="W83" s="97">
        <f t="shared" si="32"/>
        <v>0</v>
      </c>
      <c r="X83" s="97">
        <f t="shared" si="32"/>
        <v>0</v>
      </c>
      <c r="Y83" s="97">
        <f t="shared" si="32"/>
        <v>0</v>
      </c>
      <c r="Z83" s="97">
        <f t="shared" si="32"/>
        <v>0</v>
      </c>
      <c r="AA83" s="97">
        <f t="shared" si="32"/>
        <v>0</v>
      </c>
      <c r="AB83" s="97">
        <f t="shared" si="32"/>
        <v>0</v>
      </c>
      <c r="AC83" s="97">
        <f t="shared" si="32"/>
        <v>0</v>
      </c>
      <c r="AD83" s="97">
        <f t="shared" si="32"/>
        <v>0</v>
      </c>
      <c r="AE83" s="97">
        <f t="shared" si="32"/>
        <v>0</v>
      </c>
      <c r="AF83" s="97">
        <f t="shared" si="32"/>
        <v>0</v>
      </c>
      <c r="AG83" s="97">
        <f t="shared" si="32"/>
        <v>0</v>
      </c>
      <c r="AH83" s="97">
        <f t="shared" si="32"/>
        <v>0</v>
      </c>
      <c r="AI83" s="97">
        <f t="shared" si="32"/>
        <v>0</v>
      </c>
      <c r="AJ83" s="97">
        <f t="shared" si="32"/>
        <v>0</v>
      </c>
      <c r="AK83" s="97">
        <f t="shared" si="32"/>
        <v>0</v>
      </c>
      <c r="AL83" s="97">
        <f t="shared" si="32"/>
        <v>0</v>
      </c>
      <c r="AM83" s="97">
        <f t="shared" si="32"/>
        <v>0</v>
      </c>
      <c r="AN83" s="97">
        <f t="shared" si="32"/>
        <v>0</v>
      </c>
      <c r="AO83" s="97">
        <f t="shared" si="32"/>
        <v>0</v>
      </c>
      <c r="AP83" s="97">
        <f t="shared" si="32"/>
        <v>0</v>
      </c>
      <c r="AQ83" s="97">
        <f t="shared" si="32"/>
        <v>0</v>
      </c>
      <c r="AR83" s="97">
        <f t="shared" si="32"/>
        <v>0</v>
      </c>
      <c r="AS83" s="97">
        <f t="shared" si="32"/>
        <v>0</v>
      </c>
    </row>
    <row r="84" spans="1:48" hidden="1" x14ac:dyDescent="0.2">
      <c r="B84" s="84"/>
      <c r="D84" s="99" t="s">
        <v>139</v>
      </c>
      <c r="E84" s="104">
        <f>IF(E36=1,SUM(E81:E83),0)</f>
        <v>0</v>
      </c>
      <c r="F84" s="104">
        <f t="shared" ref="F84:AS84" si="33">IF(F59&gt;$D$31,F82,IF(F36=1,SUM(F81:F83),0))</f>
        <v>0</v>
      </c>
      <c r="G84" s="104">
        <f t="shared" si="33"/>
        <v>0</v>
      </c>
      <c r="H84" s="104">
        <f t="shared" si="33"/>
        <v>0</v>
      </c>
      <c r="I84" s="104">
        <f t="shared" si="33"/>
        <v>0</v>
      </c>
      <c r="J84" s="104">
        <f t="shared" si="33"/>
        <v>0</v>
      </c>
      <c r="K84" s="104">
        <f t="shared" si="33"/>
        <v>0</v>
      </c>
      <c r="L84" s="104">
        <f t="shared" si="33"/>
        <v>0</v>
      </c>
      <c r="M84" s="104">
        <f t="shared" si="33"/>
        <v>0</v>
      </c>
      <c r="N84" s="104">
        <f t="shared" si="33"/>
        <v>0</v>
      </c>
      <c r="O84" s="104">
        <f t="shared" si="33"/>
        <v>0</v>
      </c>
      <c r="P84" s="104">
        <f t="shared" si="33"/>
        <v>0</v>
      </c>
      <c r="Q84" s="104">
        <f t="shared" si="33"/>
        <v>0</v>
      </c>
      <c r="R84" s="104">
        <f t="shared" si="33"/>
        <v>0</v>
      </c>
      <c r="S84" s="104">
        <f t="shared" si="33"/>
        <v>0</v>
      </c>
      <c r="T84" s="104">
        <f t="shared" si="33"/>
        <v>0</v>
      </c>
      <c r="U84" s="104">
        <f t="shared" si="33"/>
        <v>0</v>
      </c>
      <c r="V84" s="104">
        <f t="shared" si="33"/>
        <v>0</v>
      </c>
      <c r="W84" s="104">
        <f t="shared" si="33"/>
        <v>0</v>
      </c>
      <c r="X84" s="104">
        <f t="shared" si="33"/>
        <v>0</v>
      </c>
      <c r="Y84" s="104">
        <f t="shared" si="33"/>
        <v>0</v>
      </c>
      <c r="Z84" s="104">
        <f t="shared" si="33"/>
        <v>0</v>
      </c>
      <c r="AA84" s="104">
        <f t="shared" si="33"/>
        <v>0</v>
      </c>
      <c r="AB84" s="104">
        <f t="shared" si="33"/>
        <v>0</v>
      </c>
      <c r="AC84" s="104">
        <f t="shared" si="33"/>
        <v>0</v>
      </c>
      <c r="AD84" s="104">
        <f t="shared" si="33"/>
        <v>0</v>
      </c>
      <c r="AE84" s="104">
        <f t="shared" si="33"/>
        <v>0</v>
      </c>
      <c r="AF84" s="104">
        <f t="shared" si="33"/>
        <v>0</v>
      </c>
      <c r="AG84" s="104">
        <f t="shared" si="33"/>
        <v>0</v>
      </c>
      <c r="AH84" s="104">
        <f t="shared" si="33"/>
        <v>0</v>
      </c>
      <c r="AI84" s="104">
        <f t="shared" si="33"/>
        <v>0</v>
      </c>
      <c r="AJ84" s="104">
        <f t="shared" si="33"/>
        <v>0</v>
      </c>
      <c r="AK84" s="104">
        <f t="shared" si="33"/>
        <v>0</v>
      </c>
      <c r="AL84" s="104">
        <f t="shared" si="33"/>
        <v>0</v>
      </c>
      <c r="AM84" s="104">
        <f t="shared" si="33"/>
        <v>0</v>
      </c>
      <c r="AN84" s="104">
        <f t="shared" si="33"/>
        <v>0</v>
      </c>
      <c r="AO84" s="104">
        <f t="shared" si="33"/>
        <v>0</v>
      </c>
      <c r="AP84" s="104">
        <f t="shared" si="33"/>
        <v>0</v>
      </c>
      <c r="AQ84" s="104">
        <f t="shared" si="33"/>
        <v>0</v>
      </c>
      <c r="AR84" s="104">
        <f t="shared" si="33"/>
        <v>0</v>
      </c>
      <c r="AS84" s="104">
        <f t="shared" si="33"/>
        <v>0</v>
      </c>
      <c r="AU84" s="105">
        <f>SUM(E84:AT84)</f>
        <v>0</v>
      </c>
    </row>
    <row r="85" spans="1:48" hidden="1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hidden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hidden="1" x14ac:dyDescent="0.2">
      <c r="A87" s="99"/>
      <c r="D87" s="79" t="s">
        <v>137</v>
      </c>
      <c r="E87" s="97">
        <f>E61+E66+E71+E76+E81</f>
        <v>0</v>
      </c>
      <c r="F87" s="97">
        <f t="shared" ref="F87:AS87" si="34">F61+F66+F71+F76+F81</f>
        <v>0</v>
      </c>
      <c r="G87" s="97">
        <f t="shared" si="34"/>
        <v>0</v>
      </c>
      <c r="H87" s="97">
        <f t="shared" si="34"/>
        <v>0</v>
      </c>
      <c r="I87" s="97">
        <f t="shared" si="34"/>
        <v>0</v>
      </c>
      <c r="J87" s="97">
        <f t="shared" si="34"/>
        <v>0</v>
      </c>
      <c r="K87" s="97">
        <f t="shared" si="34"/>
        <v>0</v>
      </c>
      <c r="L87" s="97">
        <f t="shared" si="34"/>
        <v>0</v>
      </c>
      <c r="M87" s="97">
        <f t="shared" si="34"/>
        <v>0</v>
      </c>
      <c r="N87" s="97">
        <f t="shared" si="34"/>
        <v>0</v>
      </c>
      <c r="O87" s="97">
        <f t="shared" si="34"/>
        <v>0</v>
      </c>
      <c r="P87" s="97">
        <f t="shared" si="34"/>
        <v>0</v>
      </c>
      <c r="Q87" s="97">
        <f t="shared" si="34"/>
        <v>0</v>
      </c>
      <c r="R87" s="97">
        <f t="shared" si="34"/>
        <v>0</v>
      </c>
      <c r="S87" s="97">
        <f t="shared" si="34"/>
        <v>0</v>
      </c>
      <c r="T87" s="97">
        <f t="shared" si="34"/>
        <v>0</v>
      </c>
      <c r="U87" s="97">
        <f t="shared" si="34"/>
        <v>0</v>
      </c>
      <c r="V87" s="97">
        <f t="shared" si="34"/>
        <v>0</v>
      </c>
      <c r="W87" s="97">
        <f t="shared" si="34"/>
        <v>0</v>
      </c>
      <c r="X87" s="97">
        <f t="shared" si="34"/>
        <v>0</v>
      </c>
      <c r="Y87" s="97">
        <f t="shared" si="34"/>
        <v>0</v>
      </c>
      <c r="Z87" s="97">
        <f t="shared" si="34"/>
        <v>0</v>
      </c>
      <c r="AA87" s="97">
        <f t="shared" si="34"/>
        <v>0</v>
      </c>
      <c r="AB87" s="97">
        <f t="shared" si="34"/>
        <v>0</v>
      </c>
      <c r="AC87" s="97">
        <f t="shared" si="34"/>
        <v>0</v>
      </c>
      <c r="AD87" s="97">
        <f t="shared" si="34"/>
        <v>0</v>
      </c>
      <c r="AE87" s="97">
        <f t="shared" si="34"/>
        <v>0</v>
      </c>
      <c r="AF87" s="97">
        <f t="shared" si="34"/>
        <v>0</v>
      </c>
      <c r="AG87" s="97">
        <f t="shared" si="34"/>
        <v>0</v>
      </c>
      <c r="AH87" s="97">
        <f t="shared" si="34"/>
        <v>0</v>
      </c>
      <c r="AI87" s="97">
        <f t="shared" si="34"/>
        <v>0</v>
      </c>
      <c r="AJ87" s="97">
        <f t="shared" si="34"/>
        <v>0</v>
      </c>
      <c r="AK87" s="97">
        <f t="shared" si="34"/>
        <v>0</v>
      </c>
      <c r="AL87" s="97">
        <f t="shared" si="34"/>
        <v>0</v>
      </c>
      <c r="AM87" s="97">
        <f t="shared" si="34"/>
        <v>0</v>
      </c>
      <c r="AN87" s="97">
        <f t="shared" si="34"/>
        <v>0</v>
      </c>
      <c r="AO87" s="97">
        <f t="shared" si="34"/>
        <v>0</v>
      </c>
      <c r="AP87" s="97">
        <f t="shared" si="34"/>
        <v>0</v>
      </c>
      <c r="AQ87" s="97">
        <f t="shared" si="34"/>
        <v>0</v>
      </c>
      <c r="AR87" s="97">
        <f t="shared" si="34"/>
        <v>0</v>
      </c>
      <c r="AS87" s="97">
        <f t="shared" si="34"/>
        <v>0</v>
      </c>
    </row>
    <row r="88" spans="1:48" s="84" customFormat="1" hidden="1" x14ac:dyDescent="0.2">
      <c r="A88" s="99"/>
      <c r="D88" s="79" t="s">
        <v>132</v>
      </c>
      <c r="E88" s="97">
        <f t="shared" ref="E88:AS88" si="35">E62+E67+E72+E77+E82</f>
        <v>0</v>
      </c>
      <c r="F88" s="97">
        <f t="shared" si="35"/>
        <v>0</v>
      </c>
      <c r="G88" s="97">
        <f t="shared" si="35"/>
        <v>0</v>
      </c>
      <c r="H88" s="97">
        <f t="shared" si="35"/>
        <v>0</v>
      </c>
      <c r="I88" s="97">
        <f t="shared" si="35"/>
        <v>0</v>
      </c>
      <c r="J88" s="97">
        <f t="shared" si="35"/>
        <v>0</v>
      </c>
      <c r="K88" s="97">
        <f t="shared" si="35"/>
        <v>0</v>
      </c>
      <c r="L88" s="97">
        <f t="shared" si="35"/>
        <v>0</v>
      </c>
      <c r="M88" s="97">
        <f t="shared" si="35"/>
        <v>0</v>
      </c>
      <c r="N88" s="97">
        <f t="shared" si="35"/>
        <v>0</v>
      </c>
      <c r="O88" s="97">
        <f t="shared" si="35"/>
        <v>0</v>
      </c>
      <c r="P88" s="97">
        <f t="shared" si="35"/>
        <v>0</v>
      </c>
      <c r="Q88" s="97">
        <f t="shared" si="35"/>
        <v>0</v>
      </c>
      <c r="R88" s="97">
        <f t="shared" si="35"/>
        <v>0</v>
      </c>
      <c r="S88" s="97">
        <f t="shared" si="35"/>
        <v>0</v>
      </c>
      <c r="T88" s="97">
        <f t="shared" si="35"/>
        <v>0</v>
      </c>
      <c r="U88" s="97">
        <f t="shared" si="35"/>
        <v>0</v>
      </c>
      <c r="V88" s="97">
        <f t="shared" si="35"/>
        <v>0</v>
      </c>
      <c r="W88" s="97">
        <f t="shared" si="35"/>
        <v>0</v>
      </c>
      <c r="X88" s="97">
        <f t="shared" si="35"/>
        <v>0</v>
      </c>
      <c r="Y88" s="97">
        <f t="shared" si="35"/>
        <v>0</v>
      </c>
      <c r="Z88" s="97">
        <f t="shared" si="35"/>
        <v>0</v>
      </c>
      <c r="AA88" s="97">
        <f t="shared" si="35"/>
        <v>0</v>
      </c>
      <c r="AB88" s="97">
        <f t="shared" si="35"/>
        <v>0</v>
      </c>
      <c r="AC88" s="97">
        <f t="shared" si="35"/>
        <v>0</v>
      </c>
      <c r="AD88" s="97">
        <f t="shared" si="35"/>
        <v>0</v>
      </c>
      <c r="AE88" s="97">
        <f t="shared" si="35"/>
        <v>0</v>
      </c>
      <c r="AF88" s="97">
        <f t="shared" si="35"/>
        <v>0</v>
      </c>
      <c r="AG88" s="97">
        <f t="shared" si="35"/>
        <v>0</v>
      </c>
      <c r="AH88" s="97">
        <f t="shared" si="35"/>
        <v>0</v>
      </c>
      <c r="AI88" s="97">
        <f t="shared" si="35"/>
        <v>0</v>
      </c>
      <c r="AJ88" s="97">
        <f t="shared" si="35"/>
        <v>0</v>
      </c>
      <c r="AK88" s="97">
        <f t="shared" si="35"/>
        <v>0</v>
      </c>
      <c r="AL88" s="97">
        <f t="shared" si="35"/>
        <v>0</v>
      </c>
      <c r="AM88" s="97">
        <f t="shared" si="35"/>
        <v>0</v>
      </c>
      <c r="AN88" s="97">
        <f t="shared" si="35"/>
        <v>0</v>
      </c>
      <c r="AO88" s="97">
        <f t="shared" si="35"/>
        <v>0</v>
      </c>
      <c r="AP88" s="97">
        <f t="shared" si="35"/>
        <v>0</v>
      </c>
      <c r="AQ88" s="97">
        <f t="shared" si="35"/>
        <v>0</v>
      </c>
      <c r="AR88" s="97">
        <f t="shared" si="35"/>
        <v>0</v>
      </c>
      <c r="AS88" s="97">
        <f t="shared" si="35"/>
        <v>0</v>
      </c>
    </row>
    <row r="89" spans="1:48" s="84" customFormat="1" hidden="1" x14ac:dyDescent="0.2">
      <c r="A89" s="99"/>
      <c r="D89" s="109" t="s">
        <v>176</v>
      </c>
      <c r="E89" s="97">
        <f t="shared" ref="E89:AS89" si="36">E63+E68+E73+E78+E83</f>
        <v>0</v>
      </c>
      <c r="F89" s="97">
        <f t="shared" si="36"/>
        <v>0</v>
      </c>
      <c r="G89" s="97">
        <f t="shared" si="36"/>
        <v>0</v>
      </c>
      <c r="H89" s="97">
        <f t="shared" si="36"/>
        <v>0</v>
      </c>
      <c r="I89" s="97">
        <f t="shared" si="36"/>
        <v>0</v>
      </c>
      <c r="J89" s="97">
        <f t="shared" si="36"/>
        <v>0</v>
      </c>
      <c r="K89" s="97">
        <f t="shared" si="36"/>
        <v>0</v>
      </c>
      <c r="L89" s="97">
        <f t="shared" si="36"/>
        <v>0</v>
      </c>
      <c r="M89" s="97">
        <f t="shared" si="36"/>
        <v>0</v>
      </c>
      <c r="N89" s="97">
        <f t="shared" si="36"/>
        <v>0</v>
      </c>
      <c r="O89" s="97">
        <f t="shared" si="36"/>
        <v>0</v>
      </c>
      <c r="P89" s="97">
        <f t="shared" si="36"/>
        <v>0</v>
      </c>
      <c r="Q89" s="97">
        <f t="shared" si="36"/>
        <v>0</v>
      </c>
      <c r="R89" s="97">
        <f t="shared" si="36"/>
        <v>0</v>
      </c>
      <c r="S89" s="97">
        <f t="shared" si="36"/>
        <v>0</v>
      </c>
      <c r="T89" s="97">
        <f t="shared" si="36"/>
        <v>0</v>
      </c>
      <c r="U89" s="97">
        <f t="shared" si="36"/>
        <v>0</v>
      </c>
      <c r="V89" s="97">
        <f t="shared" si="36"/>
        <v>0</v>
      </c>
      <c r="W89" s="97">
        <f t="shared" si="36"/>
        <v>0</v>
      </c>
      <c r="X89" s="97">
        <f t="shared" si="36"/>
        <v>0</v>
      </c>
      <c r="Y89" s="97">
        <f t="shared" si="36"/>
        <v>0</v>
      </c>
      <c r="Z89" s="97">
        <f t="shared" si="36"/>
        <v>0</v>
      </c>
      <c r="AA89" s="97">
        <f t="shared" si="36"/>
        <v>0</v>
      </c>
      <c r="AB89" s="97">
        <f t="shared" si="36"/>
        <v>0</v>
      </c>
      <c r="AC89" s="97">
        <f t="shared" si="36"/>
        <v>0</v>
      </c>
      <c r="AD89" s="97">
        <f t="shared" si="36"/>
        <v>0</v>
      </c>
      <c r="AE89" s="97">
        <f t="shared" si="36"/>
        <v>0</v>
      </c>
      <c r="AF89" s="97">
        <f t="shared" si="36"/>
        <v>0</v>
      </c>
      <c r="AG89" s="97">
        <f t="shared" si="36"/>
        <v>0</v>
      </c>
      <c r="AH89" s="97">
        <f t="shared" si="36"/>
        <v>0</v>
      </c>
      <c r="AI89" s="97">
        <f t="shared" si="36"/>
        <v>0</v>
      </c>
      <c r="AJ89" s="97">
        <f t="shared" si="36"/>
        <v>0</v>
      </c>
      <c r="AK89" s="97">
        <f t="shared" si="36"/>
        <v>0</v>
      </c>
      <c r="AL89" s="97">
        <f t="shared" si="36"/>
        <v>0</v>
      </c>
      <c r="AM89" s="97">
        <f t="shared" si="36"/>
        <v>0</v>
      </c>
      <c r="AN89" s="97">
        <f t="shared" si="36"/>
        <v>0</v>
      </c>
      <c r="AO89" s="97">
        <f t="shared" si="36"/>
        <v>0</v>
      </c>
      <c r="AP89" s="97">
        <f t="shared" si="36"/>
        <v>0</v>
      </c>
      <c r="AQ89" s="97">
        <f t="shared" si="36"/>
        <v>0</v>
      </c>
      <c r="AR89" s="97">
        <f t="shared" si="36"/>
        <v>0</v>
      </c>
      <c r="AS89" s="97">
        <f t="shared" si="36"/>
        <v>0</v>
      </c>
    </row>
    <row r="90" spans="1:48" hidden="1" x14ac:dyDescent="0.2">
      <c r="B90" s="84"/>
      <c r="D90" s="99" t="s">
        <v>139</v>
      </c>
      <c r="E90" s="104">
        <f t="shared" ref="E90:AS90" si="37">E64+E69+E74+E79+E84</f>
        <v>0</v>
      </c>
      <c r="F90" s="104">
        <f t="shared" si="37"/>
        <v>0</v>
      </c>
      <c r="G90" s="104">
        <f t="shared" si="37"/>
        <v>0</v>
      </c>
      <c r="H90" s="104">
        <f t="shared" si="37"/>
        <v>0</v>
      </c>
      <c r="I90" s="104">
        <f t="shared" si="37"/>
        <v>0</v>
      </c>
      <c r="J90" s="104">
        <f t="shared" si="37"/>
        <v>0</v>
      </c>
      <c r="K90" s="104">
        <f t="shared" si="37"/>
        <v>0</v>
      </c>
      <c r="L90" s="104">
        <f t="shared" si="37"/>
        <v>0</v>
      </c>
      <c r="M90" s="104">
        <f t="shared" si="37"/>
        <v>0</v>
      </c>
      <c r="N90" s="104">
        <f t="shared" si="37"/>
        <v>0</v>
      </c>
      <c r="O90" s="104">
        <f t="shared" si="37"/>
        <v>0</v>
      </c>
      <c r="P90" s="104">
        <f t="shared" si="37"/>
        <v>0</v>
      </c>
      <c r="Q90" s="104">
        <f t="shared" si="37"/>
        <v>0</v>
      </c>
      <c r="R90" s="104">
        <f t="shared" si="37"/>
        <v>0</v>
      </c>
      <c r="S90" s="104">
        <f t="shared" si="37"/>
        <v>0</v>
      </c>
      <c r="T90" s="104">
        <f t="shared" si="37"/>
        <v>0</v>
      </c>
      <c r="U90" s="104">
        <f t="shared" si="37"/>
        <v>0</v>
      </c>
      <c r="V90" s="104">
        <f t="shared" si="37"/>
        <v>0</v>
      </c>
      <c r="W90" s="104">
        <f t="shared" si="37"/>
        <v>0</v>
      </c>
      <c r="X90" s="104">
        <f t="shared" si="37"/>
        <v>0</v>
      </c>
      <c r="Y90" s="104">
        <f t="shared" si="37"/>
        <v>0</v>
      </c>
      <c r="Z90" s="104">
        <f t="shared" si="37"/>
        <v>0</v>
      </c>
      <c r="AA90" s="104">
        <f t="shared" si="37"/>
        <v>0</v>
      </c>
      <c r="AB90" s="104">
        <f t="shared" si="37"/>
        <v>0</v>
      </c>
      <c r="AC90" s="104">
        <f t="shared" si="37"/>
        <v>0</v>
      </c>
      <c r="AD90" s="104">
        <f t="shared" si="37"/>
        <v>0</v>
      </c>
      <c r="AE90" s="104">
        <f t="shared" si="37"/>
        <v>0</v>
      </c>
      <c r="AF90" s="104">
        <f t="shared" si="37"/>
        <v>0</v>
      </c>
      <c r="AG90" s="104">
        <f t="shared" si="37"/>
        <v>0</v>
      </c>
      <c r="AH90" s="104">
        <f t="shared" si="37"/>
        <v>0</v>
      </c>
      <c r="AI90" s="104">
        <f t="shared" si="37"/>
        <v>0</v>
      </c>
      <c r="AJ90" s="104">
        <f t="shared" si="37"/>
        <v>0</v>
      </c>
      <c r="AK90" s="104">
        <f t="shared" si="37"/>
        <v>0</v>
      </c>
      <c r="AL90" s="104">
        <f t="shared" si="37"/>
        <v>0</v>
      </c>
      <c r="AM90" s="104">
        <f t="shared" si="37"/>
        <v>0</v>
      </c>
      <c r="AN90" s="104">
        <f t="shared" si="37"/>
        <v>0</v>
      </c>
      <c r="AO90" s="104">
        <f t="shared" si="37"/>
        <v>0</v>
      </c>
      <c r="AP90" s="104">
        <f t="shared" si="37"/>
        <v>0</v>
      </c>
      <c r="AQ90" s="104">
        <f t="shared" si="37"/>
        <v>0</v>
      </c>
      <c r="AR90" s="104">
        <f t="shared" si="37"/>
        <v>0</v>
      </c>
      <c r="AS90" s="104">
        <f t="shared" si="37"/>
        <v>0</v>
      </c>
      <c r="AU90" s="105">
        <f>SUM(E90:AT90)</f>
        <v>0</v>
      </c>
    </row>
    <row r="91" spans="1:48" hidden="1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hidden="1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v>1</v>
      </c>
      <c r="G95" s="76">
        <v>1</v>
      </c>
      <c r="H95" s="76">
        <v>1</v>
      </c>
      <c r="I95" s="76">
        <f t="shared" ref="I95:AS95" si="38">1+HLOOKUP(I$38,$E$17:$I$21,5)</f>
        <v>1.02</v>
      </c>
      <c r="J95" s="76">
        <f t="shared" si="38"/>
        <v>1.02</v>
      </c>
      <c r="K95" s="76">
        <f t="shared" si="38"/>
        <v>1.02</v>
      </c>
      <c r="L95" s="76">
        <f t="shared" si="38"/>
        <v>1.02</v>
      </c>
      <c r="M95" s="76">
        <f t="shared" si="38"/>
        <v>1.02</v>
      </c>
      <c r="N95" s="76">
        <f t="shared" si="38"/>
        <v>1.02</v>
      </c>
      <c r="O95" s="76">
        <f t="shared" si="38"/>
        <v>1.02</v>
      </c>
      <c r="P95" s="76">
        <f t="shared" si="38"/>
        <v>1.02</v>
      </c>
      <c r="Q95" s="76">
        <f t="shared" si="38"/>
        <v>1.02</v>
      </c>
      <c r="R95" s="76">
        <f t="shared" si="38"/>
        <v>1.02</v>
      </c>
      <c r="S95" s="76">
        <f t="shared" si="38"/>
        <v>1.02</v>
      </c>
      <c r="T95" s="76">
        <f t="shared" si="38"/>
        <v>1.02</v>
      </c>
      <c r="U95" s="76">
        <f t="shared" si="38"/>
        <v>1.02</v>
      </c>
      <c r="V95" s="76">
        <f t="shared" si="38"/>
        <v>1.02</v>
      </c>
      <c r="W95" s="76">
        <f t="shared" si="38"/>
        <v>1.02</v>
      </c>
      <c r="X95" s="76">
        <f t="shared" si="38"/>
        <v>1.02</v>
      </c>
      <c r="Y95" s="76">
        <f t="shared" si="38"/>
        <v>1.02</v>
      </c>
      <c r="Z95" s="76">
        <f t="shared" si="38"/>
        <v>1.02</v>
      </c>
      <c r="AA95" s="76">
        <f t="shared" si="38"/>
        <v>1.02</v>
      </c>
      <c r="AB95" s="76">
        <f t="shared" si="38"/>
        <v>1.02</v>
      </c>
      <c r="AC95" s="76">
        <f t="shared" si="38"/>
        <v>1.02</v>
      </c>
      <c r="AD95" s="76">
        <f t="shared" si="38"/>
        <v>1.02</v>
      </c>
      <c r="AE95" s="76">
        <f t="shared" si="38"/>
        <v>1.02</v>
      </c>
      <c r="AF95" s="76">
        <f t="shared" si="38"/>
        <v>1.02</v>
      </c>
      <c r="AG95" s="76">
        <f t="shared" si="38"/>
        <v>1.02</v>
      </c>
      <c r="AH95" s="76">
        <f t="shared" si="38"/>
        <v>1.02</v>
      </c>
      <c r="AI95" s="76">
        <f t="shared" si="38"/>
        <v>1.02</v>
      </c>
      <c r="AJ95" s="76">
        <f t="shared" si="38"/>
        <v>1.02</v>
      </c>
      <c r="AK95" s="76">
        <f t="shared" si="38"/>
        <v>1.02</v>
      </c>
      <c r="AL95" s="76">
        <f t="shared" si="38"/>
        <v>1.02</v>
      </c>
      <c r="AM95" s="76">
        <f t="shared" si="38"/>
        <v>1.02</v>
      </c>
      <c r="AN95" s="76">
        <f t="shared" si="38"/>
        <v>1.02</v>
      </c>
      <c r="AO95" s="76">
        <f t="shared" si="38"/>
        <v>1.02</v>
      </c>
      <c r="AP95" s="76">
        <f t="shared" si="38"/>
        <v>1.02</v>
      </c>
      <c r="AQ95" s="76">
        <f t="shared" si="38"/>
        <v>1.02</v>
      </c>
      <c r="AR95" s="76">
        <f t="shared" si="38"/>
        <v>1.02</v>
      </c>
      <c r="AS95" s="76">
        <f t="shared" si="38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</v>
      </c>
      <c r="G96" s="77">
        <f>PRODUCT($E95:G95)</f>
        <v>1</v>
      </c>
      <c r="H96" s="77">
        <f>PRODUCT($E95:H95)</f>
        <v>1</v>
      </c>
      <c r="I96" s="77">
        <f>PRODUCT($E95:I95)</f>
        <v>1.02</v>
      </c>
      <c r="J96" s="77">
        <f>PRODUCT($E95:J95)</f>
        <v>1.0404</v>
      </c>
      <c r="K96" s="77">
        <f>PRODUCT($E95:K95)</f>
        <v>1.0612079999999999</v>
      </c>
      <c r="L96" s="77">
        <f>PRODUCT($E95:L95)</f>
        <v>1.08243216</v>
      </c>
      <c r="M96" s="77">
        <f>PRODUCT($E95:M95)</f>
        <v>1.1040808032</v>
      </c>
      <c r="N96" s="77">
        <f>PRODUCT($E95:N95)</f>
        <v>1.1261624192640001</v>
      </c>
      <c r="O96" s="77">
        <f>PRODUCT($E95:O95)</f>
        <v>1.14868566764928</v>
      </c>
      <c r="P96" s="77">
        <f>PRODUCT($E95:P95)</f>
        <v>1.1716593810022657</v>
      </c>
      <c r="Q96" s="77">
        <f>PRODUCT($E95:Q95)</f>
        <v>1.1950925686223111</v>
      </c>
      <c r="R96" s="77">
        <f>PRODUCT($E95:R95)</f>
        <v>1.2189944199947573</v>
      </c>
      <c r="S96" s="77">
        <f>PRODUCT($E95:S95)</f>
        <v>1.2433743083946525</v>
      </c>
      <c r="T96" s="77">
        <f>PRODUCT($E95:T95)</f>
        <v>1.2682417945625455</v>
      </c>
      <c r="U96" s="77">
        <f>PRODUCT($E95:U95)</f>
        <v>1.2936066304537963</v>
      </c>
      <c r="V96" s="77">
        <f>PRODUCT($E95:V95)</f>
        <v>1.3194787630628724</v>
      </c>
      <c r="W96" s="77">
        <f>PRODUCT($E95:W95)</f>
        <v>1.3458683383241299</v>
      </c>
      <c r="X96" s="77">
        <f>PRODUCT($E95:X95)</f>
        <v>1.3727857050906125</v>
      </c>
      <c r="Y96" s="77">
        <f>PRODUCT($E95:Y95)</f>
        <v>1.4002414191924248</v>
      </c>
      <c r="Z96" s="77">
        <f>PRODUCT($E95:Z95)</f>
        <v>1.4282462475762734</v>
      </c>
      <c r="AA96" s="77">
        <f>PRODUCT($E95:AA95)</f>
        <v>1.4568111725277988</v>
      </c>
      <c r="AB96" s="77">
        <f>PRODUCT($E95:AB95)</f>
        <v>1.4859473959783549</v>
      </c>
      <c r="AC96" s="77">
        <f>PRODUCT($E95:AC95)</f>
        <v>1.5156663438979221</v>
      </c>
      <c r="AD96" s="77">
        <f>PRODUCT($E95:AD95)</f>
        <v>1.5459796707758806</v>
      </c>
      <c r="AE96" s="77">
        <f>PRODUCT($E95:AE95)</f>
        <v>1.5768992641913981</v>
      </c>
      <c r="AF96" s="77">
        <f>PRODUCT($E95:AF95)</f>
        <v>1.6084372494752261</v>
      </c>
      <c r="AG96" s="77">
        <f>PRODUCT($E95:AG95)</f>
        <v>1.6406059944647307</v>
      </c>
      <c r="AH96" s="77">
        <f>PRODUCT($E95:AH95)</f>
        <v>1.6734181143540252</v>
      </c>
      <c r="AI96" s="77">
        <f>PRODUCT($E95:AI95)</f>
        <v>1.7068864766411058</v>
      </c>
      <c r="AJ96" s="77">
        <f>PRODUCT($E95:AJ95)</f>
        <v>1.7410242061739281</v>
      </c>
      <c r="AK96" s="77">
        <f>PRODUCT($E95:AK95)</f>
        <v>1.7758446902974065</v>
      </c>
      <c r="AL96" s="77">
        <f>PRODUCT($E95:AL95)</f>
        <v>1.8113615841033548</v>
      </c>
      <c r="AM96" s="77">
        <f>PRODUCT($E95:AM95)</f>
        <v>1.8475888157854219</v>
      </c>
      <c r="AN96" s="77">
        <f>PRODUCT($E95:AN95)</f>
        <v>1.8845405921011305</v>
      </c>
      <c r="AO96" s="77">
        <f>PRODUCT($E95:AO95)</f>
        <v>1.9222314039431532</v>
      </c>
      <c r="AP96" s="77">
        <f>PRODUCT($E95:AP95)</f>
        <v>1.9606760320220162</v>
      </c>
      <c r="AQ96" s="77">
        <f>PRODUCT($E95:AQ95)</f>
        <v>1.9998895526624565</v>
      </c>
      <c r="AR96" s="77">
        <f>PRODUCT($E95:AR95)</f>
        <v>2.0398873437157055</v>
      </c>
      <c r="AS96" s="77">
        <f>PRODUCT($E95:AS95)</f>
        <v>2.0806850905900198</v>
      </c>
    </row>
    <row r="97" spans="1:48" x14ac:dyDescent="0.2">
      <c r="B97" s="78"/>
      <c r="D97" s="79" t="s">
        <v>168</v>
      </c>
      <c r="E97" s="80">
        <f>E36</f>
        <v>0</v>
      </c>
      <c r="F97" s="80">
        <f t="shared" ref="F97:AS97" si="39">F36</f>
        <v>1</v>
      </c>
      <c r="G97" s="80">
        <f t="shared" si="39"/>
        <v>0</v>
      </c>
      <c r="H97" s="80">
        <f t="shared" si="39"/>
        <v>0</v>
      </c>
      <c r="I97" s="80">
        <f t="shared" si="39"/>
        <v>0</v>
      </c>
      <c r="J97" s="80">
        <f t="shared" si="39"/>
        <v>0</v>
      </c>
      <c r="K97" s="80">
        <f t="shared" si="39"/>
        <v>0</v>
      </c>
      <c r="L97" s="80">
        <f t="shared" si="39"/>
        <v>0</v>
      </c>
      <c r="M97" s="80">
        <f t="shared" si="39"/>
        <v>0</v>
      </c>
      <c r="N97" s="80">
        <f t="shared" si="39"/>
        <v>0</v>
      </c>
      <c r="O97" s="80">
        <f t="shared" si="39"/>
        <v>0</v>
      </c>
      <c r="P97" s="80">
        <f t="shared" si="39"/>
        <v>0</v>
      </c>
      <c r="Q97" s="80">
        <f t="shared" si="39"/>
        <v>0</v>
      </c>
      <c r="R97" s="80">
        <f t="shared" si="39"/>
        <v>0</v>
      </c>
      <c r="S97" s="80">
        <f t="shared" si="39"/>
        <v>0</v>
      </c>
      <c r="T97" s="80">
        <f t="shared" si="39"/>
        <v>0</v>
      </c>
      <c r="U97" s="80">
        <f t="shared" si="39"/>
        <v>0</v>
      </c>
      <c r="V97" s="80">
        <f t="shared" si="39"/>
        <v>0</v>
      </c>
      <c r="W97" s="80">
        <f t="shared" si="39"/>
        <v>0</v>
      </c>
      <c r="X97" s="80">
        <f t="shared" si="39"/>
        <v>0</v>
      </c>
      <c r="Y97" s="80">
        <f t="shared" si="39"/>
        <v>0</v>
      </c>
      <c r="Z97" s="80">
        <f t="shared" si="39"/>
        <v>0</v>
      </c>
      <c r="AA97" s="80">
        <f t="shared" si="39"/>
        <v>0</v>
      </c>
      <c r="AB97" s="80">
        <f t="shared" si="39"/>
        <v>0</v>
      </c>
      <c r="AC97" s="80">
        <f t="shared" si="39"/>
        <v>0</v>
      </c>
      <c r="AD97" s="80">
        <f t="shared" si="39"/>
        <v>0</v>
      </c>
      <c r="AE97" s="80">
        <f t="shared" si="39"/>
        <v>0</v>
      </c>
      <c r="AF97" s="80">
        <f t="shared" si="39"/>
        <v>0</v>
      </c>
      <c r="AG97" s="80">
        <f t="shared" si="39"/>
        <v>0</v>
      </c>
      <c r="AH97" s="80">
        <f t="shared" si="39"/>
        <v>0</v>
      </c>
      <c r="AI97" s="80">
        <f t="shared" si="39"/>
        <v>0</v>
      </c>
      <c r="AJ97" s="80">
        <f t="shared" si="39"/>
        <v>0</v>
      </c>
      <c r="AK97" s="80">
        <f t="shared" si="39"/>
        <v>0</v>
      </c>
      <c r="AL97" s="80">
        <f t="shared" si="39"/>
        <v>0</v>
      </c>
      <c r="AM97" s="80">
        <f t="shared" si="39"/>
        <v>0</v>
      </c>
      <c r="AN97" s="80">
        <f t="shared" si="39"/>
        <v>0</v>
      </c>
      <c r="AO97" s="80">
        <f t="shared" si="39"/>
        <v>0</v>
      </c>
      <c r="AP97" s="80">
        <f t="shared" si="39"/>
        <v>0</v>
      </c>
      <c r="AQ97" s="80">
        <f t="shared" si="39"/>
        <v>0</v>
      </c>
      <c r="AR97" s="80">
        <f t="shared" si="39"/>
        <v>0</v>
      </c>
      <c r="AS97" s="80">
        <f t="shared" si="39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258</v>
      </c>
      <c r="G99" s="94" t="s">
        <v>85</v>
      </c>
      <c r="H99" s="111" t="str">
        <f>IF(F99="no","Manually enter O&amp;M in next section","")</f>
        <v>Manually enter O&amp;M in next section</v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>E59</f>
        <v>2012</v>
      </c>
      <c r="F102" s="81">
        <f>F59</f>
        <v>2013</v>
      </c>
      <c r="G102" s="81">
        <f t="shared" ref="G102:AS102" si="40">G59</f>
        <v>2014</v>
      </c>
      <c r="H102" s="81">
        <f t="shared" si="40"/>
        <v>2015</v>
      </c>
      <c r="I102" s="81">
        <f t="shared" si="40"/>
        <v>2016</v>
      </c>
      <c r="J102" s="81">
        <f t="shared" si="40"/>
        <v>2017</v>
      </c>
      <c r="K102" s="81">
        <f t="shared" si="40"/>
        <v>2018</v>
      </c>
      <c r="L102" s="81">
        <f t="shared" si="40"/>
        <v>2019</v>
      </c>
      <c r="M102" s="81">
        <f t="shared" si="40"/>
        <v>2020</v>
      </c>
      <c r="N102" s="81">
        <f t="shared" si="40"/>
        <v>2021</v>
      </c>
      <c r="O102" s="81">
        <f t="shared" si="40"/>
        <v>2022</v>
      </c>
      <c r="P102" s="81">
        <f t="shared" si="40"/>
        <v>2023</v>
      </c>
      <c r="Q102" s="81">
        <f t="shared" si="40"/>
        <v>2024</v>
      </c>
      <c r="R102" s="81">
        <f t="shared" si="40"/>
        <v>2025</v>
      </c>
      <c r="S102" s="81">
        <f t="shared" si="40"/>
        <v>2026</v>
      </c>
      <c r="T102" s="81">
        <f t="shared" si="40"/>
        <v>2027</v>
      </c>
      <c r="U102" s="81">
        <f t="shared" si="40"/>
        <v>2028</v>
      </c>
      <c r="V102" s="81">
        <f t="shared" si="40"/>
        <v>2029</v>
      </c>
      <c r="W102" s="81">
        <f t="shared" si="40"/>
        <v>2030</v>
      </c>
      <c r="X102" s="81">
        <f t="shared" si="40"/>
        <v>2031</v>
      </c>
      <c r="Y102" s="81">
        <f t="shared" si="40"/>
        <v>2032</v>
      </c>
      <c r="Z102" s="81">
        <f t="shared" si="40"/>
        <v>2033</v>
      </c>
      <c r="AA102" s="81">
        <f t="shared" si="40"/>
        <v>2034</v>
      </c>
      <c r="AB102" s="81">
        <f t="shared" si="40"/>
        <v>2035</v>
      </c>
      <c r="AC102" s="81">
        <f t="shared" si="40"/>
        <v>2036</v>
      </c>
      <c r="AD102" s="81">
        <f t="shared" si="40"/>
        <v>2037</v>
      </c>
      <c r="AE102" s="81">
        <f t="shared" si="40"/>
        <v>2038</v>
      </c>
      <c r="AF102" s="81">
        <f t="shared" si="40"/>
        <v>2039</v>
      </c>
      <c r="AG102" s="81">
        <f t="shared" si="40"/>
        <v>2040</v>
      </c>
      <c r="AH102" s="81">
        <f t="shared" si="40"/>
        <v>2041</v>
      </c>
      <c r="AI102" s="81">
        <f t="shared" si="40"/>
        <v>2042</v>
      </c>
      <c r="AJ102" s="81">
        <f t="shared" si="40"/>
        <v>2043</v>
      </c>
      <c r="AK102" s="81">
        <f t="shared" si="40"/>
        <v>2044</v>
      </c>
      <c r="AL102" s="81">
        <f t="shared" si="40"/>
        <v>2045</v>
      </c>
      <c r="AM102" s="81">
        <f t="shared" si="40"/>
        <v>2046</v>
      </c>
      <c r="AN102" s="81">
        <f t="shared" si="40"/>
        <v>2047</v>
      </c>
      <c r="AO102" s="81">
        <f t="shared" si="40"/>
        <v>2048</v>
      </c>
      <c r="AP102" s="81">
        <f t="shared" si="40"/>
        <v>2049</v>
      </c>
      <c r="AQ102" s="81">
        <f t="shared" si="40"/>
        <v>2050</v>
      </c>
      <c r="AR102" s="81">
        <f t="shared" si="40"/>
        <v>2051</v>
      </c>
      <c r="AS102" s="81">
        <f t="shared" si="40"/>
        <v>2052</v>
      </c>
    </row>
    <row r="103" spans="1:48" x14ac:dyDescent="0.2">
      <c r="B103" s="89"/>
      <c r="C103" s="89"/>
      <c r="D103" s="113" t="s">
        <v>75</v>
      </c>
      <c r="E103" s="83">
        <f>E60</f>
        <v>0</v>
      </c>
      <c r="F103" s="83">
        <f>F60</f>
        <v>1</v>
      </c>
      <c r="G103" s="83">
        <f t="shared" ref="G103:AS103" si="41">G60</f>
        <v>2</v>
      </c>
      <c r="H103" s="83">
        <f t="shared" si="41"/>
        <v>3</v>
      </c>
      <c r="I103" s="83">
        <f t="shared" si="41"/>
        <v>4</v>
      </c>
      <c r="J103" s="83">
        <f t="shared" si="41"/>
        <v>5</v>
      </c>
      <c r="K103" s="83">
        <f t="shared" si="41"/>
        <v>6</v>
      </c>
      <c r="L103" s="83">
        <f t="shared" si="41"/>
        <v>7</v>
      </c>
      <c r="M103" s="83">
        <f t="shared" si="41"/>
        <v>8</v>
      </c>
      <c r="N103" s="83">
        <f t="shared" si="41"/>
        <v>9</v>
      </c>
      <c r="O103" s="83">
        <f t="shared" si="41"/>
        <v>10</v>
      </c>
      <c r="P103" s="83">
        <f t="shared" si="41"/>
        <v>11</v>
      </c>
      <c r="Q103" s="83">
        <f t="shared" si="41"/>
        <v>12</v>
      </c>
      <c r="R103" s="83">
        <f t="shared" si="41"/>
        <v>13</v>
      </c>
      <c r="S103" s="83">
        <f t="shared" si="41"/>
        <v>14</v>
      </c>
      <c r="T103" s="83">
        <f t="shared" si="41"/>
        <v>15</v>
      </c>
      <c r="U103" s="83">
        <f t="shared" si="41"/>
        <v>16</v>
      </c>
      <c r="V103" s="83">
        <f t="shared" si="41"/>
        <v>17</v>
      </c>
      <c r="W103" s="83">
        <f t="shared" si="41"/>
        <v>18</v>
      </c>
      <c r="X103" s="83">
        <f t="shared" si="41"/>
        <v>19</v>
      </c>
      <c r="Y103" s="83">
        <f t="shared" si="41"/>
        <v>20</v>
      </c>
      <c r="Z103" s="83">
        <f t="shared" si="41"/>
        <v>21</v>
      </c>
      <c r="AA103" s="83">
        <f t="shared" si="41"/>
        <v>22</v>
      </c>
      <c r="AB103" s="83">
        <f t="shared" si="41"/>
        <v>23</v>
      </c>
      <c r="AC103" s="83">
        <f t="shared" si="41"/>
        <v>24</v>
      </c>
      <c r="AD103" s="83">
        <f t="shared" si="41"/>
        <v>25</v>
      </c>
      <c r="AE103" s="83">
        <f t="shared" si="41"/>
        <v>26</v>
      </c>
      <c r="AF103" s="83">
        <f t="shared" si="41"/>
        <v>27</v>
      </c>
      <c r="AG103" s="83">
        <f t="shared" si="41"/>
        <v>28</v>
      </c>
      <c r="AH103" s="83">
        <f t="shared" si="41"/>
        <v>29</v>
      </c>
      <c r="AI103" s="83">
        <f t="shared" si="41"/>
        <v>30</v>
      </c>
      <c r="AJ103" s="83">
        <f t="shared" si="41"/>
        <v>31</v>
      </c>
      <c r="AK103" s="83">
        <f t="shared" si="41"/>
        <v>32</v>
      </c>
      <c r="AL103" s="83">
        <f t="shared" si="41"/>
        <v>33</v>
      </c>
      <c r="AM103" s="83">
        <f t="shared" si="41"/>
        <v>34</v>
      </c>
      <c r="AN103" s="83">
        <f t="shared" si="41"/>
        <v>35</v>
      </c>
      <c r="AO103" s="83">
        <f t="shared" si="41"/>
        <v>36</v>
      </c>
      <c r="AP103" s="83">
        <f t="shared" si="41"/>
        <v>37</v>
      </c>
      <c r="AQ103" s="83">
        <f t="shared" si="41"/>
        <v>38</v>
      </c>
      <c r="AR103" s="83">
        <f t="shared" si="41"/>
        <v>39</v>
      </c>
      <c r="AS103" s="83">
        <f t="shared" si="41"/>
        <v>40</v>
      </c>
      <c r="AV103" s="84"/>
    </row>
    <row r="104" spans="1:48" x14ac:dyDescent="0.2">
      <c r="B104" s="48" t="str">
        <f>$B$60&amp;" Rate ="</f>
        <v>Generation Rate =</v>
      </c>
      <c r="D104" s="67"/>
      <c r="E104" s="180">
        <f>IF($F$99="yes",IF(E$36=1,E64*$D104,0),0)</f>
        <v>0</v>
      </c>
      <c r="F104" s="105">
        <f>IF($F$99="Yes",IF(F$36=1,F64*$D104,E104*F$95),0)</f>
        <v>0</v>
      </c>
      <c r="G104" s="105">
        <f t="shared" ref="G104:AS104" si="42">IF($F$99="Yes",IF(G$36=1,G64*$D104,F104*G$95),0)</f>
        <v>0</v>
      </c>
      <c r="H104" s="105">
        <f t="shared" si="42"/>
        <v>0</v>
      </c>
      <c r="I104" s="105">
        <f t="shared" si="42"/>
        <v>0</v>
      </c>
      <c r="J104" s="105">
        <f t="shared" si="42"/>
        <v>0</v>
      </c>
      <c r="K104" s="105">
        <f t="shared" si="42"/>
        <v>0</v>
      </c>
      <c r="L104" s="105">
        <f t="shared" si="42"/>
        <v>0</v>
      </c>
      <c r="M104" s="105">
        <f t="shared" si="42"/>
        <v>0</v>
      </c>
      <c r="N104" s="105">
        <f t="shared" si="42"/>
        <v>0</v>
      </c>
      <c r="O104" s="105">
        <f t="shared" si="42"/>
        <v>0</v>
      </c>
      <c r="P104" s="105">
        <f t="shared" si="42"/>
        <v>0</v>
      </c>
      <c r="Q104" s="105">
        <f t="shared" si="42"/>
        <v>0</v>
      </c>
      <c r="R104" s="105">
        <f t="shared" si="42"/>
        <v>0</v>
      </c>
      <c r="S104" s="105">
        <f t="shared" si="42"/>
        <v>0</v>
      </c>
      <c r="T104" s="105">
        <f t="shared" si="42"/>
        <v>0</v>
      </c>
      <c r="U104" s="105">
        <f t="shared" si="42"/>
        <v>0</v>
      </c>
      <c r="V104" s="105">
        <f t="shared" si="42"/>
        <v>0</v>
      </c>
      <c r="W104" s="105">
        <f t="shared" si="42"/>
        <v>0</v>
      </c>
      <c r="X104" s="105">
        <f t="shared" si="42"/>
        <v>0</v>
      </c>
      <c r="Y104" s="105">
        <f t="shared" si="42"/>
        <v>0</v>
      </c>
      <c r="Z104" s="105">
        <f t="shared" si="42"/>
        <v>0</v>
      </c>
      <c r="AA104" s="105">
        <f t="shared" si="42"/>
        <v>0</v>
      </c>
      <c r="AB104" s="105">
        <f t="shared" si="42"/>
        <v>0</v>
      </c>
      <c r="AC104" s="105">
        <f t="shared" si="42"/>
        <v>0</v>
      </c>
      <c r="AD104" s="105">
        <f t="shared" si="42"/>
        <v>0</v>
      </c>
      <c r="AE104" s="105">
        <f t="shared" si="42"/>
        <v>0</v>
      </c>
      <c r="AF104" s="105">
        <f t="shared" si="42"/>
        <v>0</v>
      </c>
      <c r="AG104" s="105">
        <f t="shared" si="42"/>
        <v>0</v>
      </c>
      <c r="AH104" s="105">
        <f t="shared" si="42"/>
        <v>0</v>
      </c>
      <c r="AI104" s="105">
        <f t="shared" si="42"/>
        <v>0</v>
      </c>
      <c r="AJ104" s="105">
        <f t="shared" si="42"/>
        <v>0</v>
      </c>
      <c r="AK104" s="105">
        <f t="shared" si="42"/>
        <v>0</v>
      </c>
      <c r="AL104" s="105">
        <f t="shared" si="42"/>
        <v>0</v>
      </c>
      <c r="AM104" s="105">
        <f t="shared" si="42"/>
        <v>0</v>
      </c>
      <c r="AN104" s="105">
        <f t="shared" si="42"/>
        <v>0</v>
      </c>
      <c r="AO104" s="105">
        <f t="shared" si="42"/>
        <v>0</v>
      </c>
      <c r="AP104" s="105">
        <f t="shared" si="42"/>
        <v>0</v>
      </c>
      <c r="AQ104" s="105">
        <f t="shared" si="42"/>
        <v>0</v>
      </c>
      <c r="AR104" s="105">
        <f t="shared" si="42"/>
        <v>0</v>
      </c>
      <c r="AS104" s="105">
        <f t="shared" si="42"/>
        <v>0</v>
      </c>
      <c r="AV104" s="85"/>
    </row>
    <row r="105" spans="1:48" x14ac:dyDescent="0.2">
      <c r="B105" s="48" t="str">
        <f>$B$65&amp;" Rate ="</f>
        <v>Distribution Rate =</v>
      </c>
      <c r="D105" s="67"/>
      <c r="E105" s="180">
        <f>IF($F$99="yes",IF(E$36=1,E69*$D105,0),0)</f>
        <v>0</v>
      </c>
      <c r="F105" s="105">
        <f t="shared" ref="F105:AS105" si="43">IF($F$99="Yes",IF(F$36=1,F69*$D105,E105*F$95),0)</f>
        <v>0</v>
      </c>
      <c r="G105" s="105">
        <f t="shared" si="43"/>
        <v>0</v>
      </c>
      <c r="H105" s="105">
        <f t="shared" si="43"/>
        <v>0</v>
      </c>
      <c r="I105" s="105">
        <f t="shared" si="43"/>
        <v>0</v>
      </c>
      <c r="J105" s="105">
        <f t="shared" si="43"/>
        <v>0</v>
      </c>
      <c r="K105" s="105">
        <f t="shared" si="43"/>
        <v>0</v>
      </c>
      <c r="L105" s="105">
        <f t="shared" si="43"/>
        <v>0</v>
      </c>
      <c r="M105" s="105">
        <f t="shared" si="43"/>
        <v>0</v>
      </c>
      <c r="N105" s="105">
        <f t="shared" si="43"/>
        <v>0</v>
      </c>
      <c r="O105" s="105">
        <f t="shared" si="43"/>
        <v>0</v>
      </c>
      <c r="P105" s="105">
        <f t="shared" si="43"/>
        <v>0</v>
      </c>
      <c r="Q105" s="105">
        <f t="shared" si="43"/>
        <v>0</v>
      </c>
      <c r="R105" s="105">
        <f t="shared" si="43"/>
        <v>0</v>
      </c>
      <c r="S105" s="105">
        <f t="shared" si="43"/>
        <v>0</v>
      </c>
      <c r="T105" s="105">
        <f t="shared" si="43"/>
        <v>0</v>
      </c>
      <c r="U105" s="105">
        <f t="shared" si="43"/>
        <v>0</v>
      </c>
      <c r="V105" s="105">
        <f t="shared" si="43"/>
        <v>0</v>
      </c>
      <c r="W105" s="105">
        <f t="shared" si="43"/>
        <v>0</v>
      </c>
      <c r="X105" s="105">
        <f t="shared" si="43"/>
        <v>0</v>
      </c>
      <c r="Y105" s="105">
        <f t="shared" si="43"/>
        <v>0</v>
      </c>
      <c r="Z105" s="105">
        <f t="shared" si="43"/>
        <v>0</v>
      </c>
      <c r="AA105" s="105">
        <f t="shared" si="43"/>
        <v>0</v>
      </c>
      <c r="AB105" s="105">
        <f t="shared" si="43"/>
        <v>0</v>
      </c>
      <c r="AC105" s="105">
        <f t="shared" si="43"/>
        <v>0</v>
      </c>
      <c r="AD105" s="105">
        <f t="shared" si="43"/>
        <v>0</v>
      </c>
      <c r="AE105" s="105">
        <f t="shared" si="43"/>
        <v>0</v>
      </c>
      <c r="AF105" s="105">
        <f t="shared" si="43"/>
        <v>0</v>
      </c>
      <c r="AG105" s="105">
        <f t="shared" si="43"/>
        <v>0</v>
      </c>
      <c r="AH105" s="105">
        <f t="shared" si="43"/>
        <v>0</v>
      </c>
      <c r="AI105" s="105">
        <f t="shared" si="43"/>
        <v>0</v>
      </c>
      <c r="AJ105" s="105">
        <f t="shared" si="43"/>
        <v>0</v>
      </c>
      <c r="AK105" s="105">
        <f t="shared" si="43"/>
        <v>0</v>
      </c>
      <c r="AL105" s="105">
        <f t="shared" si="43"/>
        <v>0</v>
      </c>
      <c r="AM105" s="105">
        <f t="shared" si="43"/>
        <v>0</v>
      </c>
      <c r="AN105" s="105">
        <f t="shared" si="43"/>
        <v>0</v>
      </c>
      <c r="AO105" s="105">
        <f t="shared" si="43"/>
        <v>0</v>
      </c>
      <c r="AP105" s="105">
        <f t="shared" si="43"/>
        <v>0</v>
      </c>
      <c r="AQ105" s="105">
        <f t="shared" si="43"/>
        <v>0</v>
      </c>
      <c r="AR105" s="105">
        <f t="shared" si="43"/>
        <v>0</v>
      </c>
      <c r="AS105" s="105">
        <f t="shared" si="43"/>
        <v>0</v>
      </c>
      <c r="AV105" s="85"/>
    </row>
    <row r="106" spans="1:48" x14ac:dyDescent="0.2">
      <c r="B106" s="48" t="str">
        <f>$B$70&amp;" Rate ="</f>
        <v>Distribution Communications Rate =</v>
      </c>
      <c r="D106" s="67"/>
      <c r="E106" s="180">
        <f>IF($F$99="yes",IF(E$36=1,E74*$D106,0),0)</f>
        <v>0</v>
      </c>
      <c r="F106" s="105">
        <f t="shared" ref="F106:AS106" si="44">IF($F$99="Yes",IF(F$36=1,F74*$D106,E106*F$95),0)</f>
        <v>0</v>
      </c>
      <c r="G106" s="105">
        <f t="shared" si="44"/>
        <v>0</v>
      </c>
      <c r="H106" s="105">
        <f t="shared" si="44"/>
        <v>0</v>
      </c>
      <c r="I106" s="105">
        <f t="shared" si="44"/>
        <v>0</v>
      </c>
      <c r="J106" s="105">
        <f t="shared" si="44"/>
        <v>0</v>
      </c>
      <c r="K106" s="105">
        <f t="shared" si="44"/>
        <v>0</v>
      </c>
      <c r="L106" s="105">
        <f t="shared" si="44"/>
        <v>0</v>
      </c>
      <c r="M106" s="105">
        <f t="shared" si="44"/>
        <v>0</v>
      </c>
      <c r="N106" s="105">
        <f t="shared" si="44"/>
        <v>0</v>
      </c>
      <c r="O106" s="105">
        <f t="shared" si="44"/>
        <v>0</v>
      </c>
      <c r="P106" s="105">
        <f t="shared" si="44"/>
        <v>0</v>
      </c>
      <c r="Q106" s="105">
        <f t="shared" si="44"/>
        <v>0</v>
      </c>
      <c r="R106" s="105">
        <f t="shared" si="44"/>
        <v>0</v>
      </c>
      <c r="S106" s="105">
        <f t="shared" si="44"/>
        <v>0</v>
      </c>
      <c r="T106" s="105">
        <f t="shared" si="44"/>
        <v>0</v>
      </c>
      <c r="U106" s="105">
        <f t="shared" si="44"/>
        <v>0</v>
      </c>
      <c r="V106" s="105">
        <f t="shared" si="44"/>
        <v>0</v>
      </c>
      <c r="W106" s="105">
        <f t="shared" si="44"/>
        <v>0</v>
      </c>
      <c r="X106" s="105">
        <f t="shared" si="44"/>
        <v>0</v>
      </c>
      <c r="Y106" s="105">
        <f t="shared" si="44"/>
        <v>0</v>
      </c>
      <c r="Z106" s="105">
        <f t="shared" si="44"/>
        <v>0</v>
      </c>
      <c r="AA106" s="105">
        <f t="shared" si="44"/>
        <v>0</v>
      </c>
      <c r="AB106" s="105">
        <f t="shared" si="44"/>
        <v>0</v>
      </c>
      <c r="AC106" s="105">
        <f t="shared" si="44"/>
        <v>0</v>
      </c>
      <c r="AD106" s="105">
        <f t="shared" si="44"/>
        <v>0</v>
      </c>
      <c r="AE106" s="105">
        <f t="shared" si="44"/>
        <v>0</v>
      </c>
      <c r="AF106" s="105">
        <f t="shared" si="44"/>
        <v>0</v>
      </c>
      <c r="AG106" s="105">
        <f t="shared" si="44"/>
        <v>0</v>
      </c>
      <c r="AH106" s="105">
        <f t="shared" si="44"/>
        <v>0</v>
      </c>
      <c r="AI106" s="105">
        <f t="shared" si="44"/>
        <v>0</v>
      </c>
      <c r="AJ106" s="105">
        <f t="shared" si="44"/>
        <v>0</v>
      </c>
      <c r="AK106" s="105">
        <f t="shared" si="44"/>
        <v>0</v>
      </c>
      <c r="AL106" s="105">
        <f t="shared" si="44"/>
        <v>0</v>
      </c>
      <c r="AM106" s="105">
        <f t="shared" si="44"/>
        <v>0</v>
      </c>
      <c r="AN106" s="105">
        <f t="shared" si="44"/>
        <v>0</v>
      </c>
      <c r="AO106" s="105">
        <f t="shared" si="44"/>
        <v>0</v>
      </c>
      <c r="AP106" s="105">
        <f t="shared" si="44"/>
        <v>0</v>
      </c>
      <c r="AQ106" s="105">
        <f t="shared" si="44"/>
        <v>0</v>
      </c>
      <c r="AR106" s="105">
        <f t="shared" si="44"/>
        <v>0</v>
      </c>
      <c r="AS106" s="105">
        <f t="shared" si="44"/>
        <v>0</v>
      </c>
      <c r="AV106" s="85"/>
    </row>
    <row r="107" spans="1:48" x14ac:dyDescent="0.2">
      <c r="B107" s="48" t="str">
        <f>$B$75&amp;" Rate ="</f>
        <v>Transmission Communications  Rate =</v>
      </c>
      <c r="D107" s="67"/>
      <c r="E107" s="180">
        <f>IF($F$99="yes",IF(E$36=1,E79*$D107,0),0)</f>
        <v>0</v>
      </c>
      <c r="F107" s="105">
        <f t="shared" ref="F107:AS107" si="45">IF($F$99="Yes",IF(F$36=1,F79*$D107,E107*F$95),0)</f>
        <v>0</v>
      </c>
      <c r="G107" s="105">
        <f t="shared" si="45"/>
        <v>0</v>
      </c>
      <c r="H107" s="105">
        <f t="shared" si="45"/>
        <v>0</v>
      </c>
      <c r="I107" s="105">
        <f t="shared" si="45"/>
        <v>0</v>
      </c>
      <c r="J107" s="105">
        <f t="shared" si="45"/>
        <v>0</v>
      </c>
      <c r="K107" s="105">
        <f t="shared" si="45"/>
        <v>0</v>
      </c>
      <c r="L107" s="105">
        <f t="shared" si="45"/>
        <v>0</v>
      </c>
      <c r="M107" s="105">
        <f t="shared" si="45"/>
        <v>0</v>
      </c>
      <c r="N107" s="105">
        <f t="shared" si="45"/>
        <v>0</v>
      </c>
      <c r="O107" s="105">
        <f t="shared" si="45"/>
        <v>0</v>
      </c>
      <c r="P107" s="105">
        <f t="shared" si="45"/>
        <v>0</v>
      </c>
      <c r="Q107" s="105">
        <f t="shared" si="45"/>
        <v>0</v>
      </c>
      <c r="R107" s="105">
        <f t="shared" si="45"/>
        <v>0</v>
      </c>
      <c r="S107" s="105">
        <f t="shared" si="45"/>
        <v>0</v>
      </c>
      <c r="T107" s="105">
        <f t="shared" si="45"/>
        <v>0</v>
      </c>
      <c r="U107" s="105">
        <f t="shared" si="45"/>
        <v>0</v>
      </c>
      <c r="V107" s="105">
        <f t="shared" si="45"/>
        <v>0</v>
      </c>
      <c r="W107" s="105">
        <f t="shared" si="45"/>
        <v>0</v>
      </c>
      <c r="X107" s="105">
        <f t="shared" si="45"/>
        <v>0</v>
      </c>
      <c r="Y107" s="105">
        <f t="shared" si="45"/>
        <v>0</v>
      </c>
      <c r="Z107" s="105">
        <f t="shared" si="45"/>
        <v>0</v>
      </c>
      <c r="AA107" s="105">
        <f t="shared" si="45"/>
        <v>0</v>
      </c>
      <c r="AB107" s="105">
        <f t="shared" si="45"/>
        <v>0</v>
      </c>
      <c r="AC107" s="105">
        <f t="shared" si="45"/>
        <v>0</v>
      </c>
      <c r="AD107" s="105">
        <f t="shared" si="45"/>
        <v>0</v>
      </c>
      <c r="AE107" s="105">
        <f t="shared" si="45"/>
        <v>0</v>
      </c>
      <c r="AF107" s="105">
        <f t="shared" si="45"/>
        <v>0</v>
      </c>
      <c r="AG107" s="105">
        <f t="shared" si="45"/>
        <v>0</v>
      </c>
      <c r="AH107" s="105">
        <f t="shared" si="45"/>
        <v>0</v>
      </c>
      <c r="AI107" s="105">
        <f t="shared" si="45"/>
        <v>0</v>
      </c>
      <c r="AJ107" s="105">
        <f t="shared" si="45"/>
        <v>0</v>
      </c>
      <c r="AK107" s="105">
        <f t="shared" si="45"/>
        <v>0</v>
      </c>
      <c r="AL107" s="105">
        <f t="shared" si="45"/>
        <v>0</v>
      </c>
      <c r="AM107" s="105">
        <f t="shared" si="45"/>
        <v>0</v>
      </c>
      <c r="AN107" s="105">
        <f t="shared" si="45"/>
        <v>0</v>
      </c>
      <c r="AO107" s="105">
        <f t="shared" si="45"/>
        <v>0</v>
      </c>
      <c r="AP107" s="105">
        <f t="shared" si="45"/>
        <v>0</v>
      </c>
      <c r="AQ107" s="105">
        <f t="shared" si="45"/>
        <v>0</v>
      </c>
      <c r="AR107" s="105">
        <f t="shared" si="45"/>
        <v>0</v>
      </c>
      <c r="AS107" s="105">
        <f t="shared" si="45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67"/>
      <c r="E108" s="180">
        <f>IF($F$99="yes",IF(E$36=1,E84*$D108,0),0)</f>
        <v>0</v>
      </c>
      <c r="F108" s="105">
        <f t="shared" ref="F108:AS108" si="46">IF($F$99="Yes",IF(F$36=1,F84*$D108,E108*F$95),0)</f>
        <v>0</v>
      </c>
      <c r="G108" s="105">
        <f t="shared" si="46"/>
        <v>0</v>
      </c>
      <c r="H108" s="105">
        <f t="shared" si="46"/>
        <v>0</v>
      </c>
      <c r="I108" s="105">
        <f t="shared" si="46"/>
        <v>0</v>
      </c>
      <c r="J108" s="105">
        <f t="shared" si="46"/>
        <v>0</v>
      </c>
      <c r="K108" s="105">
        <f t="shared" si="46"/>
        <v>0</v>
      </c>
      <c r="L108" s="105">
        <f t="shared" si="46"/>
        <v>0</v>
      </c>
      <c r="M108" s="105">
        <f t="shared" si="46"/>
        <v>0</v>
      </c>
      <c r="N108" s="105">
        <f t="shared" si="46"/>
        <v>0</v>
      </c>
      <c r="O108" s="105">
        <f t="shared" si="46"/>
        <v>0</v>
      </c>
      <c r="P108" s="105">
        <f t="shared" si="46"/>
        <v>0</v>
      </c>
      <c r="Q108" s="105">
        <f t="shared" si="46"/>
        <v>0</v>
      </c>
      <c r="R108" s="105">
        <f t="shared" si="46"/>
        <v>0</v>
      </c>
      <c r="S108" s="105">
        <f t="shared" si="46"/>
        <v>0</v>
      </c>
      <c r="T108" s="105">
        <f t="shared" si="46"/>
        <v>0</v>
      </c>
      <c r="U108" s="105">
        <f t="shared" si="46"/>
        <v>0</v>
      </c>
      <c r="V108" s="105">
        <f t="shared" si="46"/>
        <v>0</v>
      </c>
      <c r="W108" s="105">
        <f t="shared" si="46"/>
        <v>0</v>
      </c>
      <c r="X108" s="105">
        <f t="shared" si="46"/>
        <v>0</v>
      </c>
      <c r="Y108" s="105">
        <f t="shared" si="46"/>
        <v>0</v>
      </c>
      <c r="Z108" s="105">
        <f t="shared" si="46"/>
        <v>0</v>
      </c>
      <c r="AA108" s="105">
        <f t="shared" si="46"/>
        <v>0</v>
      </c>
      <c r="AB108" s="105">
        <f t="shared" si="46"/>
        <v>0</v>
      </c>
      <c r="AC108" s="105">
        <f t="shared" si="46"/>
        <v>0</v>
      </c>
      <c r="AD108" s="105">
        <f t="shared" si="46"/>
        <v>0</v>
      </c>
      <c r="AE108" s="105">
        <f t="shared" si="46"/>
        <v>0</v>
      </c>
      <c r="AF108" s="105">
        <f t="shared" si="46"/>
        <v>0</v>
      </c>
      <c r="AG108" s="105">
        <f t="shared" si="46"/>
        <v>0</v>
      </c>
      <c r="AH108" s="105">
        <f t="shared" si="46"/>
        <v>0</v>
      </c>
      <c r="AI108" s="105">
        <f t="shared" si="46"/>
        <v>0</v>
      </c>
      <c r="AJ108" s="105">
        <f t="shared" si="46"/>
        <v>0</v>
      </c>
      <c r="AK108" s="105">
        <f t="shared" si="46"/>
        <v>0</v>
      </c>
      <c r="AL108" s="105">
        <f t="shared" si="46"/>
        <v>0</v>
      </c>
      <c r="AM108" s="105">
        <f t="shared" si="46"/>
        <v>0</v>
      </c>
      <c r="AN108" s="105">
        <f t="shared" si="46"/>
        <v>0</v>
      </c>
      <c r="AO108" s="105">
        <f t="shared" si="46"/>
        <v>0</v>
      </c>
      <c r="AP108" s="105">
        <f t="shared" si="46"/>
        <v>0</v>
      </c>
      <c r="AQ108" s="105">
        <f t="shared" si="46"/>
        <v>0</v>
      </c>
      <c r="AR108" s="105">
        <f t="shared" si="46"/>
        <v>0</v>
      </c>
      <c r="AS108" s="105">
        <f t="shared" si="46"/>
        <v>0</v>
      </c>
      <c r="AV108" s="85"/>
    </row>
    <row r="109" spans="1:48" x14ac:dyDescent="0.2">
      <c r="C109" s="48" t="s">
        <v>12</v>
      </c>
      <c r="D109" s="114"/>
      <c r="E109" s="90">
        <f>SUM(E104:E108)</f>
        <v>0</v>
      </c>
      <c r="F109" s="90">
        <f>SUM(F104:F108)</f>
        <v>0</v>
      </c>
      <c r="G109" s="90">
        <f>SUM(G104:G108)</f>
        <v>0</v>
      </c>
      <c r="H109" s="90">
        <f t="shared" ref="H109:AS109" si="47">SUM(H104:H108)</f>
        <v>0</v>
      </c>
      <c r="I109" s="90">
        <f t="shared" si="47"/>
        <v>0</v>
      </c>
      <c r="J109" s="90">
        <f t="shared" si="47"/>
        <v>0</v>
      </c>
      <c r="K109" s="90">
        <f t="shared" si="47"/>
        <v>0</v>
      </c>
      <c r="L109" s="90">
        <f t="shared" si="47"/>
        <v>0</v>
      </c>
      <c r="M109" s="90">
        <f t="shared" si="47"/>
        <v>0</v>
      </c>
      <c r="N109" s="90">
        <f t="shared" si="47"/>
        <v>0</v>
      </c>
      <c r="O109" s="90">
        <f t="shared" si="47"/>
        <v>0</v>
      </c>
      <c r="P109" s="90">
        <f t="shared" si="47"/>
        <v>0</v>
      </c>
      <c r="Q109" s="90">
        <f t="shared" si="47"/>
        <v>0</v>
      </c>
      <c r="R109" s="90">
        <f t="shared" si="47"/>
        <v>0</v>
      </c>
      <c r="S109" s="90">
        <f t="shared" si="47"/>
        <v>0</v>
      </c>
      <c r="T109" s="90">
        <f t="shared" si="47"/>
        <v>0</v>
      </c>
      <c r="U109" s="90">
        <f t="shared" si="47"/>
        <v>0</v>
      </c>
      <c r="V109" s="90">
        <f t="shared" si="47"/>
        <v>0</v>
      </c>
      <c r="W109" s="90">
        <f t="shared" si="47"/>
        <v>0</v>
      </c>
      <c r="X109" s="90">
        <f t="shared" si="47"/>
        <v>0</v>
      </c>
      <c r="Y109" s="90">
        <f t="shared" si="47"/>
        <v>0</v>
      </c>
      <c r="Z109" s="90">
        <f t="shared" si="47"/>
        <v>0</v>
      </c>
      <c r="AA109" s="90">
        <f t="shared" si="47"/>
        <v>0</v>
      </c>
      <c r="AB109" s="90">
        <f t="shared" si="47"/>
        <v>0</v>
      </c>
      <c r="AC109" s="90">
        <f t="shared" si="47"/>
        <v>0</v>
      </c>
      <c r="AD109" s="90">
        <f t="shared" si="47"/>
        <v>0</v>
      </c>
      <c r="AE109" s="90">
        <f t="shared" si="47"/>
        <v>0</v>
      </c>
      <c r="AF109" s="90">
        <f t="shared" si="47"/>
        <v>0</v>
      </c>
      <c r="AG109" s="90">
        <f t="shared" si="47"/>
        <v>0</v>
      </c>
      <c r="AH109" s="90">
        <f t="shared" si="47"/>
        <v>0</v>
      </c>
      <c r="AI109" s="90">
        <f t="shared" si="47"/>
        <v>0</v>
      </c>
      <c r="AJ109" s="90">
        <f t="shared" si="47"/>
        <v>0</v>
      </c>
      <c r="AK109" s="90">
        <f t="shared" si="47"/>
        <v>0</v>
      </c>
      <c r="AL109" s="90">
        <f t="shared" si="47"/>
        <v>0</v>
      </c>
      <c r="AM109" s="90">
        <f t="shared" si="47"/>
        <v>0</v>
      </c>
      <c r="AN109" s="90">
        <f t="shared" si="47"/>
        <v>0</v>
      </c>
      <c r="AO109" s="90">
        <f t="shared" si="47"/>
        <v>0</v>
      </c>
      <c r="AP109" s="90">
        <f t="shared" si="47"/>
        <v>0</v>
      </c>
      <c r="AQ109" s="90">
        <f t="shared" si="47"/>
        <v>0</v>
      </c>
      <c r="AR109" s="90">
        <f t="shared" si="47"/>
        <v>0</v>
      </c>
      <c r="AS109" s="90">
        <f t="shared" si="47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>E60</f>
        <v>0</v>
      </c>
      <c r="F112" s="116">
        <f t="shared" ref="F112:AS112" si="48">F60</f>
        <v>1</v>
      </c>
      <c r="G112" s="116">
        <f t="shared" si="48"/>
        <v>2</v>
      </c>
      <c r="H112" s="116">
        <f t="shared" si="48"/>
        <v>3</v>
      </c>
      <c r="I112" s="116">
        <f t="shared" si="48"/>
        <v>4</v>
      </c>
      <c r="J112" s="116">
        <f t="shared" si="48"/>
        <v>5</v>
      </c>
      <c r="K112" s="116">
        <f t="shared" si="48"/>
        <v>6</v>
      </c>
      <c r="L112" s="116">
        <f t="shared" si="48"/>
        <v>7</v>
      </c>
      <c r="M112" s="116">
        <f t="shared" si="48"/>
        <v>8</v>
      </c>
      <c r="N112" s="116">
        <f t="shared" si="48"/>
        <v>9</v>
      </c>
      <c r="O112" s="116">
        <f t="shared" si="48"/>
        <v>10</v>
      </c>
      <c r="P112" s="116">
        <f t="shared" si="48"/>
        <v>11</v>
      </c>
      <c r="Q112" s="116">
        <f t="shared" si="48"/>
        <v>12</v>
      </c>
      <c r="R112" s="116">
        <f t="shared" si="48"/>
        <v>13</v>
      </c>
      <c r="S112" s="116">
        <f t="shared" si="48"/>
        <v>14</v>
      </c>
      <c r="T112" s="116">
        <f t="shared" si="48"/>
        <v>15</v>
      </c>
      <c r="U112" s="116">
        <f t="shared" si="48"/>
        <v>16</v>
      </c>
      <c r="V112" s="116">
        <f t="shared" si="48"/>
        <v>17</v>
      </c>
      <c r="W112" s="116">
        <f t="shared" si="48"/>
        <v>18</v>
      </c>
      <c r="X112" s="116">
        <f t="shared" si="48"/>
        <v>19</v>
      </c>
      <c r="Y112" s="116">
        <f t="shared" si="48"/>
        <v>20</v>
      </c>
      <c r="Z112" s="116">
        <f t="shared" si="48"/>
        <v>21</v>
      </c>
      <c r="AA112" s="116">
        <f t="shared" si="48"/>
        <v>22</v>
      </c>
      <c r="AB112" s="116">
        <f t="shared" si="48"/>
        <v>23</v>
      </c>
      <c r="AC112" s="116">
        <f t="shared" si="48"/>
        <v>24</v>
      </c>
      <c r="AD112" s="116">
        <f t="shared" si="48"/>
        <v>25</v>
      </c>
      <c r="AE112" s="116">
        <f t="shared" si="48"/>
        <v>26</v>
      </c>
      <c r="AF112" s="116">
        <f t="shared" si="48"/>
        <v>27</v>
      </c>
      <c r="AG112" s="116">
        <f t="shared" si="48"/>
        <v>28</v>
      </c>
      <c r="AH112" s="116">
        <f t="shared" si="48"/>
        <v>29</v>
      </c>
      <c r="AI112" s="116">
        <f t="shared" si="48"/>
        <v>30</v>
      </c>
      <c r="AJ112" s="116">
        <f t="shared" si="48"/>
        <v>31</v>
      </c>
      <c r="AK112" s="116">
        <f t="shared" si="48"/>
        <v>32</v>
      </c>
      <c r="AL112" s="116">
        <f t="shared" si="48"/>
        <v>33</v>
      </c>
      <c r="AM112" s="116">
        <f t="shared" si="48"/>
        <v>34</v>
      </c>
      <c r="AN112" s="116">
        <f t="shared" si="48"/>
        <v>35</v>
      </c>
      <c r="AO112" s="116">
        <f t="shared" si="48"/>
        <v>36</v>
      </c>
      <c r="AP112" s="116">
        <f t="shared" si="48"/>
        <v>37</v>
      </c>
      <c r="AQ112" s="116">
        <f t="shared" si="48"/>
        <v>38</v>
      </c>
      <c r="AR112" s="116">
        <f t="shared" si="48"/>
        <v>39</v>
      </c>
      <c r="AS112" s="116">
        <f t="shared" si="48"/>
        <v>40</v>
      </c>
      <c r="AV112" s="105"/>
    </row>
    <row r="113" spans="2:48" x14ac:dyDescent="0.2">
      <c r="C113" s="48" t="str">
        <f>$B$60&amp;" O&amp;M"</f>
        <v>Generation O&amp;M</v>
      </c>
      <c r="E113" s="323">
        <v>0</v>
      </c>
      <c r="F113" s="323">
        <v>0</v>
      </c>
      <c r="G113" s="323">
        <f>22000*4</f>
        <v>88000</v>
      </c>
      <c r="H113" s="323">
        <f>22000*12</f>
        <v>264000</v>
      </c>
      <c r="I113" s="323">
        <f>22000*12</f>
        <v>264000</v>
      </c>
      <c r="J113" s="323">
        <f t="shared" ref="J113:Z113" si="49">22000*12</f>
        <v>264000</v>
      </c>
      <c r="K113" s="323">
        <f t="shared" si="49"/>
        <v>264000</v>
      </c>
      <c r="L113" s="323">
        <f t="shared" si="49"/>
        <v>264000</v>
      </c>
      <c r="M113" s="323">
        <f t="shared" si="49"/>
        <v>264000</v>
      </c>
      <c r="N113" s="323">
        <f t="shared" si="49"/>
        <v>264000</v>
      </c>
      <c r="O113" s="323">
        <f t="shared" si="49"/>
        <v>264000</v>
      </c>
      <c r="P113" s="323">
        <f t="shared" si="49"/>
        <v>264000</v>
      </c>
      <c r="Q113" s="323">
        <f t="shared" si="49"/>
        <v>264000</v>
      </c>
      <c r="R113" s="323">
        <f t="shared" si="49"/>
        <v>264000</v>
      </c>
      <c r="S113" s="323">
        <f t="shared" si="49"/>
        <v>264000</v>
      </c>
      <c r="T113" s="323">
        <f t="shared" si="49"/>
        <v>264000</v>
      </c>
      <c r="U113" s="323">
        <f t="shared" si="49"/>
        <v>264000</v>
      </c>
      <c r="V113" s="323">
        <f t="shared" si="49"/>
        <v>264000</v>
      </c>
      <c r="W113" s="323">
        <f t="shared" si="49"/>
        <v>264000</v>
      </c>
      <c r="X113" s="323">
        <f t="shared" si="49"/>
        <v>264000</v>
      </c>
      <c r="Y113" s="323">
        <f t="shared" si="49"/>
        <v>264000</v>
      </c>
      <c r="Z113" s="323">
        <f t="shared" si="49"/>
        <v>264000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>SUM(E113:E117)</f>
        <v>0</v>
      </c>
      <c r="F118" s="90">
        <f>SUM(F113:F117)</f>
        <v>0</v>
      </c>
      <c r="G118" s="90">
        <f t="shared" ref="G118:AD118" si="50">SUM(G113:G117)</f>
        <v>88000</v>
      </c>
      <c r="H118" s="90">
        <f t="shared" si="50"/>
        <v>264000</v>
      </c>
      <c r="I118" s="90">
        <f t="shared" si="50"/>
        <v>264000</v>
      </c>
      <c r="J118" s="90">
        <f t="shared" si="50"/>
        <v>264000</v>
      </c>
      <c r="K118" s="90">
        <f t="shared" si="50"/>
        <v>264000</v>
      </c>
      <c r="L118" s="90">
        <f t="shared" si="50"/>
        <v>264000</v>
      </c>
      <c r="M118" s="90">
        <f t="shared" si="50"/>
        <v>264000</v>
      </c>
      <c r="N118" s="90">
        <f t="shared" si="50"/>
        <v>264000</v>
      </c>
      <c r="O118" s="90">
        <f t="shared" si="50"/>
        <v>264000</v>
      </c>
      <c r="P118" s="90">
        <f t="shared" si="50"/>
        <v>264000</v>
      </c>
      <c r="Q118" s="90">
        <f t="shared" si="50"/>
        <v>264000</v>
      </c>
      <c r="R118" s="90">
        <f t="shared" si="50"/>
        <v>264000</v>
      </c>
      <c r="S118" s="90">
        <f t="shared" si="50"/>
        <v>264000</v>
      </c>
      <c r="T118" s="90">
        <f t="shared" si="50"/>
        <v>264000</v>
      </c>
      <c r="U118" s="90">
        <f t="shared" si="50"/>
        <v>264000</v>
      </c>
      <c r="V118" s="90">
        <f t="shared" si="50"/>
        <v>264000</v>
      </c>
      <c r="W118" s="90">
        <f t="shared" si="50"/>
        <v>264000</v>
      </c>
      <c r="X118" s="90">
        <f t="shared" si="50"/>
        <v>264000</v>
      </c>
      <c r="Y118" s="90">
        <f t="shared" si="50"/>
        <v>264000</v>
      </c>
      <c r="Z118" s="90">
        <f t="shared" si="50"/>
        <v>264000</v>
      </c>
      <c r="AA118" s="90">
        <f t="shared" si="50"/>
        <v>0</v>
      </c>
      <c r="AB118" s="90">
        <f t="shared" si="50"/>
        <v>0</v>
      </c>
      <c r="AC118" s="90">
        <f t="shared" si="50"/>
        <v>0</v>
      </c>
      <c r="AD118" s="90">
        <f t="shared" si="50"/>
        <v>0</v>
      </c>
      <c r="AE118" s="90">
        <f t="shared" ref="AE118:AS118" si="51">SUM(AE113:AE117)</f>
        <v>0</v>
      </c>
      <c r="AF118" s="90">
        <f t="shared" si="51"/>
        <v>0</v>
      </c>
      <c r="AG118" s="90">
        <f t="shared" si="51"/>
        <v>0</v>
      </c>
      <c r="AH118" s="90">
        <f t="shared" si="51"/>
        <v>0</v>
      </c>
      <c r="AI118" s="90">
        <f t="shared" si="51"/>
        <v>0</v>
      </c>
      <c r="AJ118" s="90">
        <f t="shared" si="51"/>
        <v>0</v>
      </c>
      <c r="AK118" s="90">
        <f t="shared" si="51"/>
        <v>0</v>
      </c>
      <c r="AL118" s="90">
        <f t="shared" si="51"/>
        <v>0</v>
      </c>
      <c r="AM118" s="90">
        <f t="shared" si="51"/>
        <v>0</v>
      </c>
      <c r="AN118" s="90">
        <f t="shared" si="51"/>
        <v>0</v>
      </c>
      <c r="AO118" s="90">
        <f t="shared" si="51"/>
        <v>0</v>
      </c>
      <c r="AP118" s="90">
        <f t="shared" si="51"/>
        <v>0</v>
      </c>
      <c r="AQ118" s="90">
        <f t="shared" si="51"/>
        <v>0</v>
      </c>
      <c r="AR118" s="90">
        <f t="shared" si="51"/>
        <v>0</v>
      </c>
      <c r="AS118" s="90">
        <f t="shared" si="51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>E112</f>
        <v>0</v>
      </c>
      <c r="F121" s="116">
        <f>F112</f>
        <v>1</v>
      </c>
      <c r="G121" s="116">
        <f t="shared" ref="G121:AS121" si="52">G112</f>
        <v>2</v>
      </c>
      <c r="H121" s="116">
        <f t="shared" si="52"/>
        <v>3</v>
      </c>
      <c r="I121" s="116">
        <f t="shared" si="52"/>
        <v>4</v>
      </c>
      <c r="J121" s="116">
        <f t="shared" si="52"/>
        <v>5</v>
      </c>
      <c r="K121" s="116">
        <f t="shared" si="52"/>
        <v>6</v>
      </c>
      <c r="L121" s="116">
        <f t="shared" si="52"/>
        <v>7</v>
      </c>
      <c r="M121" s="116">
        <f t="shared" si="52"/>
        <v>8</v>
      </c>
      <c r="N121" s="116">
        <f t="shared" si="52"/>
        <v>9</v>
      </c>
      <c r="O121" s="116">
        <f t="shared" si="52"/>
        <v>10</v>
      </c>
      <c r="P121" s="116">
        <f t="shared" si="52"/>
        <v>11</v>
      </c>
      <c r="Q121" s="116">
        <f t="shared" si="52"/>
        <v>12</v>
      </c>
      <c r="R121" s="116">
        <f t="shared" si="52"/>
        <v>13</v>
      </c>
      <c r="S121" s="116">
        <f t="shared" si="52"/>
        <v>14</v>
      </c>
      <c r="T121" s="116">
        <f t="shared" si="52"/>
        <v>15</v>
      </c>
      <c r="U121" s="116">
        <f t="shared" si="52"/>
        <v>16</v>
      </c>
      <c r="V121" s="116">
        <f t="shared" si="52"/>
        <v>17</v>
      </c>
      <c r="W121" s="116">
        <f t="shared" si="52"/>
        <v>18</v>
      </c>
      <c r="X121" s="116">
        <f t="shared" si="52"/>
        <v>19</v>
      </c>
      <c r="Y121" s="116">
        <f t="shared" si="52"/>
        <v>20</v>
      </c>
      <c r="Z121" s="116">
        <f t="shared" si="52"/>
        <v>21</v>
      </c>
      <c r="AA121" s="116">
        <f t="shared" si="52"/>
        <v>22</v>
      </c>
      <c r="AB121" s="116">
        <f t="shared" si="52"/>
        <v>23</v>
      </c>
      <c r="AC121" s="116">
        <f t="shared" si="52"/>
        <v>24</v>
      </c>
      <c r="AD121" s="116">
        <f t="shared" si="52"/>
        <v>25</v>
      </c>
      <c r="AE121" s="116">
        <f t="shared" si="52"/>
        <v>26</v>
      </c>
      <c r="AF121" s="116">
        <f t="shared" si="52"/>
        <v>27</v>
      </c>
      <c r="AG121" s="116">
        <f t="shared" si="52"/>
        <v>28</v>
      </c>
      <c r="AH121" s="116">
        <f t="shared" si="52"/>
        <v>29</v>
      </c>
      <c r="AI121" s="116">
        <f t="shared" si="52"/>
        <v>30</v>
      </c>
      <c r="AJ121" s="116">
        <f t="shared" si="52"/>
        <v>31</v>
      </c>
      <c r="AK121" s="116">
        <f t="shared" si="52"/>
        <v>32</v>
      </c>
      <c r="AL121" s="116">
        <f t="shared" si="52"/>
        <v>33</v>
      </c>
      <c r="AM121" s="116">
        <f t="shared" si="52"/>
        <v>34</v>
      </c>
      <c r="AN121" s="116">
        <f t="shared" si="52"/>
        <v>35</v>
      </c>
      <c r="AO121" s="116">
        <f t="shared" si="52"/>
        <v>36</v>
      </c>
      <c r="AP121" s="116">
        <f t="shared" si="52"/>
        <v>37</v>
      </c>
      <c r="AQ121" s="116">
        <f t="shared" si="52"/>
        <v>38</v>
      </c>
      <c r="AR121" s="116">
        <f t="shared" si="52"/>
        <v>39</v>
      </c>
      <c r="AS121" s="116">
        <f t="shared" si="52"/>
        <v>40</v>
      </c>
      <c r="AV121" s="105"/>
    </row>
    <row r="122" spans="2:48" x14ac:dyDescent="0.2">
      <c r="C122" s="48" t="str">
        <f>C113</f>
        <v>Generation O&amp;M</v>
      </c>
      <c r="E122" s="115">
        <f>IF($F$99="Yes",0,E113*E$96)*SUM($E$97:E$97)</f>
        <v>0</v>
      </c>
      <c r="F122" s="115">
        <f>IF($F$99="Yes",0,F113*F$96)*SUM($E$97:F$97)</f>
        <v>0</v>
      </c>
      <c r="G122" s="115">
        <f>IF($F$99="Yes",0,G113*G$96)*SUM($E$97:G$97)</f>
        <v>88000</v>
      </c>
      <c r="H122" s="115">
        <f>IF($F$99="Yes",0,H113*H$96)*SUM($E$97:H$97)</f>
        <v>264000</v>
      </c>
      <c r="I122" s="115">
        <f>IF($F$99="Yes",0,I113*I$96)*SUM($E$97:I$97)</f>
        <v>269280</v>
      </c>
      <c r="J122" s="115">
        <f>IF($F$99="Yes",0,J113*J$96)*SUM($E$97:J$97)</f>
        <v>274665.59999999998</v>
      </c>
      <c r="K122" s="115">
        <f>IF($F$99="Yes",0,K113*K$96)*SUM($E$97:K$97)</f>
        <v>280158.91199999995</v>
      </c>
      <c r="L122" s="115">
        <f>IF($F$99="Yes",0,L113*L$96)*SUM($E$97:L$97)</f>
        <v>285762.09023999999</v>
      </c>
      <c r="M122" s="115">
        <f>IF($F$99="Yes",0,M113*M$96)*SUM($E$97:M$97)</f>
        <v>291477.33204479999</v>
      </c>
      <c r="N122" s="115">
        <f>IF($F$99="Yes",0,N113*N$96)*SUM($E$97:N$97)</f>
        <v>297306.87868569599</v>
      </c>
      <c r="O122" s="115">
        <f>IF($F$99="Yes",0,O113*O$96)*SUM($E$97:O$97)</f>
        <v>303253.01625940995</v>
      </c>
      <c r="P122" s="115">
        <f>IF($F$99="Yes",0,P113*P$96)*SUM($E$97:P$97)</f>
        <v>309318.07658459817</v>
      </c>
      <c r="Q122" s="115">
        <f>IF($F$99="Yes",0,Q113*Q$96)*SUM($E$97:Q$97)</f>
        <v>315504.43811629014</v>
      </c>
      <c r="R122" s="115">
        <f>IF($F$99="Yes",0,R113*R$96)*SUM($E$97:R$97)</f>
        <v>321814.52687861596</v>
      </c>
      <c r="S122" s="115">
        <f>IF($F$99="Yes",0,S113*S$96)*SUM($E$97:S$97)</f>
        <v>328250.81741618825</v>
      </c>
      <c r="T122" s="115">
        <f>IF($F$99="Yes",0,T113*T$96)*SUM($E$97:T$97)</f>
        <v>334815.83376451203</v>
      </c>
      <c r="U122" s="115">
        <f>IF($F$99="Yes",0,U113*U$96)*SUM($E$97:U$97)</f>
        <v>341512.15043980221</v>
      </c>
      <c r="V122" s="115">
        <f>IF($F$99="Yes",0,V113*V$96)*SUM($E$97:V$97)</f>
        <v>348342.39344859833</v>
      </c>
      <c r="W122" s="115">
        <f>IF($F$99="Yes",0,W113*W$96)*SUM($E$97:W$97)</f>
        <v>355309.24131757027</v>
      </c>
      <c r="X122" s="115">
        <f>IF($F$99="Yes",0,X113*X$96)*SUM($E$97:X$97)</f>
        <v>362415.42614392168</v>
      </c>
      <c r="Y122" s="115">
        <f>IF($F$99="Yes",0,Y113*Y$96)*SUM($E$97:Y$97)</f>
        <v>369663.73466680018</v>
      </c>
      <c r="Z122" s="115">
        <f>IF($F$99="Yes",0,Z113*Z$96)*SUM($E$97:Z$97)</f>
        <v>377057.00936013617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3">SUM(E122:E126)</f>
        <v>0</v>
      </c>
      <c r="F127" s="90">
        <f t="shared" si="53"/>
        <v>0</v>
      </c>
      <c r="G127" s="90">
        <f t="shared" si="53"/>
        <v>88000</v>
      </c>
      <c r="H127" s="90">
        <f t="shared" si="53"/>
        <v>264000</v>
      </c>
      <c r="I127" s="90">
        <f t="shared" si="53"/>
        <v>269280</v>
      </c>
      <c r="J127" s="90">
        <f t="shared" si="53"/>
        <v>274665.59999999998</v>
      </c>
      <c r="K127" s="90">
        <f t="shared" si="53"/>
        <v>280158.91199999995</v>
      </c>
      <c r="L127" s="90">
        <f t="shared" si="53"/>
        <v>285762.09023999999</v>
      </c>
      <c r="M127" s="90">
        <f t="shared" si="53"/>
        <v>291477.33204479999</v>
      </c>
      <c r="N127" s="90">
        <f t="shared" si="53"/>
        <v>297306.87868569599</v>
      </c>
      <c r="O127" s="90">
        <f t="shared" si="53"/>
        <v>303253.01625940995</v>
      </c>
      <c r="P127" s="90">
        <f t="shared" si="53"/>
        <v>309318.07658459817</v>
      </c>
      <c r="Q127" s="90">
        <f t="shared" si="53"/>
        <v>315504.43811629014</v>
      </c>
      <c r="R127" s="90">
        <f t="shared" si="53"/>
        <v>321814.52687861596</v>
      </c>
      <c r="S127" s="90">
        <f t="shared" si="53"/>
        <v>328250.81741618825</v>
      </c>
      <c r="T127" s="90">
        <f t="shared" si="53"/>
        <v>334815.83376451203</v>
      </c>
      <c r="U127" s="90">
        <f t="shared" si="53"/>
        <v>341512.15043980221</v>
      </c>
      <c r="V127" s="90">
        <f t="shared" si="53"/>
        <v>348342.39344859833</v>
      </c>
      <c r="W127" s="90">
        <f t="shared" si="53"/>
        <v>355309.24131757027</v>
      </c>
      <c r="X127" s="90">
        <f t="shared" si="53"/>
        <v>362415.42614392168</v>
      </c>
      <c r="Y127" s="90">
        <f t="shared" si="53"/>
        <v>369663.73466680018</v>
      </c>
      <c r="Z127" s="90">
        <f t="shared" si="53"/>
        <v>377057.00936013617</v>
      </c>
      <c r="AA127" s="90">
        <f t="shared" si="53"/>
        <v>0</v>
      </c>
      <c r="AB127" s="90">
        <f t="shared" si="53"/>
        <v>0</v>
      </c>
      <c r="AC127" s="90">
        <f t="shared" si="53"/>
        <v>0</v>
      </c>
      <c r="AD127" s="90">
        <f t="shared" si="53"/>
        <v>0</v>
      </c>
      <c r="AE127" s="90">
        <f t="shared" si="53"/>
        <v>0</v>
      </c>
      <c r="AF127" s="90">
        <f t="shared" si="53"/>
        <v>0</v>
      </c>
      <c r="AG127" s="90">
        <f t="shared" si="53"/>
        <v>0</v>
      </c>
      <c r="AH127" s="90">
        <f t="shared" si="53"/>
        <v>0</v>
      </c>
      <c r="AI127" s="90">
        <f t="shared" si="53"/>
        <v>0</v>
      </c>
      <c r="AJ127" s="90">
        <f t="shared" si="53"/>
        <v>0</v>
      </c>
      <c r="AK127" s="90">
        <f t="shared" si="53"/>
        <v>0</v>
      </c>
      <c r="AL127" s="90">
        <f t="shared" si="53"/>
        <v>0</v>
      </c>
      <c r="AM127" s="90">
        <f t="shared" si="53"/>
        <v>0</v>
      </c>
      <c r="AN127" s="90">
        <f t="shared" si="53"/>
        <v>0</v>
      </c>
      <c r="AO127" s="90">
        <f t="shared" si="53"/>
        <v>0</v>
      </c>
      <c r="AP127" s="90">
        <f t="shared" si="53"/>
        <v>0</v>
      </c>
      <c r="AQ127" s="90">
        <f t="shared" si="53"/>
        <v>0</v>
      </c>
      <c r="AR127" s="90">
        <f t="shared" si="53"/>
        <v>0</v>
      </c>
      <c r="AS127" s="90">
        <f t="shared" si="53"/>
        <v>0</v>
      </c>
    </row>
    <row r="128" spans="2:48" hidden="1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hidden="1" x14ac:dyDescent="0.2">
      <c r="B129" s="119" t="s">
        <v>149</v>
      </c>
      <c r="C129" s="119" t="s">
        <v>243</v>
      </c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hidden="1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hidden="1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hidden="1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hidden="1" x14ac:dyDescent="0.2">
      <c r="B133" s="82" t="s">
        <v>184</v>
      </c>
      <c r="G133" s="120"/>
      <c r="H133" s="120"/>
    </row>
    <row r="134" spans="1:42" hidden="1" x14ac:dyDescent="0.2">
      <c r="G134" s="84"/>
      <c r="H134" s="84"/>
    </row>
    <row r="135" spans="1:42" hidden="1" x14ac:dyDescent="0.2">
      <c r="F135" s="64" t="s">
        <v>157</v>
      </c>
      <c r="G135" s="84"/>
      <c r="H135" s="84"/>
      <c r="I135" s="64" t="s">
        <v>158</v>
      </c>
    </row>
    <row r="136" spans="1:42" hidden="1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hidden="1" x14ac:dyDescent="0.2">
      <c r="D137" s="84" t="str">
        <f>$B$60</f>
        <v>Generation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hidden="1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hidden="1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hidden="1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hidden="1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hidden="1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hidden="1" x14ac:dyDescent="0.2">
      <c r="D143" s="125" t="s">
        <v>71</v>
      </c>
      <c r="E143" s="84"/>
      <c r="F143" s="126" t="s">
        <v>103</v>
      </c>
      <c r="G143" s="84"/>
      <c r="H143" s="84"/>
    </row>
    <row r="144" spans="1:42" hidden="1" x14ac:dyDescent="0.2">
      <c r="B144" s="125"/>
      <c r="C144" s="84"/>
      <c r="D144" s="84"/>
      <c r="E144" s="84"/>
      <c r="F144" s="120"/>
      <c r="G144" s="84"/>
      <c r="H144" s="84"/>
    </row>
    <row r="145" spans="1:45" ht="15.75" hidden="1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hidden="1" x14ac:dyDescent="0.2">
      <c r="B146" s="82" t="s">
        <v>167</v>
      </c>
      <c r="I146" s="127"/>
    </row>
    <row r="147" spans="1:45" hidden="1" x14ac:dyDescent="0.2">
      <c r="I147" s="127"/>
    </row>
    <row r="148" spans="1:45" hidden="1" x14ac:dyDescent="0.2">
      <c r="F148" s="84"/>
      <c r="G148" s="128" t="s">
        <v>10</v>
      </c>
      <c r="H148" s="128" t="s">
        <v>9</v>
      </c>
      <c r="I148" s="127"/>
    </row>
    <row r="149" spans="1:45" hidden="1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hidden="1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hidden="1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hidden="1" x14ac:dyDescent="0.2">
      <c r="E152" s="125" t="s">
        <v>113</v>
      </c>
    </row>
    <row r="153" spans="1:45" hidden="1" x14ac:dyDescent="0.2"/>
    <row r="154" spans="1:45" hidden="1" x14ac:dyDescent="0.2">
      <c r="E154" s="130">
        <f>E103</f>
        <v>0</v>
      </c>
      <c r="F154" s="130">
        <f>F103</f>
        <v>1</v>
      </c>
      <c r="G154" s="130">
        <f t="shared" ref="G154:AS154" si="54">G103</f>
        <v>2</v>
      </c>
      <c r="H154" s="130">
        <f t="shared" si="54"/>
        <v>3</v>
      </c>
      <c r="I154" s="130">
        <f t="shared" si="54"/>
        <v>4</v>
      </c>
      <c r="J154" s="130">
        <f t="shared" si="54"/>
        <v>5</v>
      </c>
      <c r="K154" s="130">
        <f t="shared" si="54"/>
        <v>6</v>
      </c>
      <c r="L154" s="130">
        <f t="shared" si="54"/>
        <v>7</v>
      </c>
      <c r="M154" s="130">
        <f t="shared" si="54"/>
        <v>8</v>
      </c>
      <c r="N154" s="130">
        <f t="shared" si="54"/>
        <v>9</v>
      </c>
      <c r="O154" s="130">
        <f t="shared" si="54"/>
        <v>10</v>
      </c>
      <c r="P154" s="130">
        <f t="shared" si="54"/>
        <v>11</v>
      </c>
      <c r="Q154" s="130">
        <f t="shared" si="54"/>
        <v>12</v>
      </c>
      <c r="R154" s="130">
        <f t="shared" si="54"/>
        <v>13</v>
      </c>
      <c r="S154" s="130">
        <f t="shared" si="54"/>
        <v>14</v>
      </c>
      <c r="T154" s="130">
        <f t="shared" si="54"/>
        <v>15</v>
      </c>
      <c r="U154" s="130">
        <f t="shared" si="54"/>
        <v>16</v>
      </c>
      <c r="V154" s="130">
        <f t="shared" si="54"/>
        <v>17</v>
      </c>
      <c r="W154" s="130">
        <f t="shared" si="54"/>
        <v>18</v>
      </c>
      <c r="X154" s="130">
        <f t="shared" si="54"/>
        <v>19</v>
      </c>
      <c r="Y154" s="130">
        <f t="shared" si="54"/>
        <v>20</v>
      </c>
      <c r="Z154" s="130">
        <f t="shared" si="54"/>
        <v>21</v>
      </c>
      <c r="AA154" s="130">
        <f t="shared" si="54"/>
        <v>22</v>
      </c>
      <c r="AB154" s="130">
        <f t="shared" si="54"/>
        <v>23</v>
      </c>
      <c r="AC154" s="130">
        <f t="shared" si="54"/>
        <v>24</v>
      </c>
      <c r="AD154" s="130">
        <f t="shared" si="54"/>
        <v>25</v>
      </c>
      <c r="AE154" s="130">
        <f t="shared" si="54"/>
        <v>26</v>
      </c>
      <c r="AF154" s="130">
        <f t="shared" si="54"/>
        <v>27</v>
      </c>
      <c r="AG154" s="130">
        <f t="shared" si="54"/>
        <v>28</v>
      </c>
      <c r="AH154" s="130">
        <f t="shared" si="54"/>
        <v>29</v>
      </c>
      <c r="AI154" s="130">
        <f t="shared" si="54"/>
        <v>30</v>
      </c>
      <c r="AJ154" s="130">
        <f t="shared" si="54"/>
        <v>31</v>
      </c>
      <c r="AK154" s="130">
        <f t="shared" si="54"/>
        <v>32</v>
      </c>
      <c r="AL154" s="130">
        <f t="shared" si="54"/>
        <v>33</v>
      </c>
      <c r="AM154" s="130">
        <f t="shared" si="54"/>
        <v>34</v>
      </c>
      <c r="AN154" s="130">
        <f t="shared" si="54"/>
        <v>35</v>
      </c>
      <c r="AO154" s="130">
        <f t="shared" si="54"/>
        <v>36</v>
      </c>
      <c r="AP154" s="130">
        <f t="shared" si="54"/>
        <v>37</v>
      </c>
      <c r="AQ154" s="130">
        <f t="shared" si="54"/>
        <v>38</v>
      </c>
      <c r="AR154" s="130">
        <f t="shared" si="54"/>
        <v>39</v>
      </c>
      <c r="AS154" s="130">
        <f t="shared" si="54"/>
        <v>40</v>
      </c>
    </row>
    <row r="155" spans="1:45" hidden="1" x14ac:dyDescent="0.2">
      <c r="E155" s="131">
        <f>E59</f>
        <v>2012</v>
      </c>
      <c r="F155" s="131">
        <f t="shared" ref="F155:AS155" si="55">F59</f>
        <v>2013</v>
      </c>
      <c r="G155" s="131">
        <f t="shared" si="55"/>
        <v>2014</v>
      </c>
      <c r="H155" s="131">
        <f t="shared" si="55"/>
        <v>2015</v>
      </c>
      <c r="I155" s="131">
        <f t="shared" si="55"/>
        <v>2016</v>
      </c>
      <c r="J155" s="131">
        <f t="shared" si="55"/>
        <v>2017</v>
      </c>
      <c r="K155" s="131">
        <f t="shared" si="55"/>
        <v>2018</v>
      </c>
      <c r="L155" s="131">
        <f t="shared" si="55"/>
        <v>2019</v>
      </c>
      <c r="M155" s="131">
        <f t="shared" si="55"/>
        <v>2020</v>
      </c>
      <c r="N155" s="131">
        <f t="shared" si="55"/>
        <v>2021</v>
      </c>
      <c r="O155" s="131">
        <f t="shared" si="55"/>
        <v>2022</v>
      </c>
      <c r="P155" s="131">
        <f t="shared" si="55"/>
        <v>2023</v>
      </c>
      <c r="Q155" s="131">
        <f t="shared" si="55"/>
        <v>2024</v>
      </c>
      <c r="R155" s="131">
        <f t="shared" si="55"/>
        <v>2025</v>
      </c>
      <c r="S155" s="131">
        <f t="shared" si="55"/>
        <v>2026</v>
      </c>
      <c r="T155" s="131">
        <f t="shared" si="55"/>
        <v>2027</v>
      </c>
      <c r="U155" s="131">
        <f t="shared" si="55"/>
        <v>2028</v>
      </c>
      <c r="V155" s="131">
        <f t="shared" si="55"/>
        <v>2029</v>
      </c>
      <c r="W155" s="131">
        <f t="shared" si="55"/>
        <v>2030</v>
      </c>
      <c r="X155" s="131">
        <f t="shared" si="55"/>
        <v>2031</v>
      </c>
      <c r="Y155" s="131">
        <f t="shared" si="55"/>
        <v>2032</v>
      </c>
      <c r="Z155" s="131">
        <f t="shared" si="55"/>
        <v>2033</v>
      </c>
      <c r="AA155" s="131">
        <f t="shared" si="55"/>
        <v>2034</v>
      </c>
      <c r="AB155" s="131">
        <f t="shared" si="55"/>
        <v>2035</v>
      </c>
      <c r="AC155" s="131">
        <f t="shared" si="55"/>
        <v>2036</v>
      </c>
      <c r="AD155" s="131">
        <f t="shared" si="55"/>
        <v>2037</v>
      </c>
      <c r="AE155" s="131">
        <f t="shared" si="55"/>
        <v>2038</v>
      </c>
      <c r="AF155" s="131">
        <f t="shared" si="55"/>
        <v>2039</v>
      </c>
      <c r="AG155" s="131">
        <f t="shared" si="55"/>
        <v>2040</v>
      </c>
      <c r="AH155" s="131">
        <f t="shared" si="55"/>
        <v>2041</v>
      </c>
      <c r="AI155" s="131">
        <f t="shared" si="55"/>
        <v>2042</v>
      </c>
      <c r="AJ155" s="131">
        <f t="shared" si="55"/>
        <v>2043</v>
      </c>
      <c r="AK155" s="131">
        <f t="shared" si="55"/>
        <v>2044</v>
      </c>
      <c r="AL155" s="131">
        <f t="shared" si="55"/>
        <v>2045</v>
      </c>
      <c r="AM155" s="131">
        <f t="shared" si="55"/>
        <v>2046</v>
      </c>
      <c r="AN155" s="131">
        <f t="shared" si="55"/>
        <v>2047</v>
      </c>
      <c r="AO155" s="131">
        <f t="shared" si="55"/>
        <v>2048</v>
      </c>
      <c r="AP155" s="131">
        <f t="shared" si="55"/>
        <v>2049</v>
      </c>
      <c r="AQ155" s="131">
        <f t="shared" si="55"/>
        <v>2050</v>
      </c>
      <c r="AR155" s="131">
        <f t="shared" si="55"/>
        <v>2051</v>
      </c>
      <c r="AS155" s="131">
        <f t="shared" si="55"/>
        <v>2052</v>
      </c>
    </row>
    <row r="156" spans="1:45" hidden="1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6">IF($D$150&gt;0,F158*(1+$D$150),F158)</f>
        <v>0</v>
      </c>
      <c r="H156" s="132">
        <f t="shared" si="56"/>
        <v>0</v>
      </c>
      <c r="I156" s="132">
        <f t="shared" si="56"/>
        <v>0</v>
      </c>
      <c r="J156" s="132">
        <f t="shared" si="56"/>
        <v>0</v>
      </c>
      <c r="K156" s="132">
        <f t="shared" si="56"/>
        <v>0</v>
      </c>
      <c r="L156" s="132">
        <f t="shared" si="56"/>
        <v>0</v>
      </c>
      <c r="M156" s="132">
        <f t="shared" si="56"/>
        <v>0</v>
      </c>
      <c r="N156" s="132">
        <f t="shared" si="56"/>
        <v>0</v>
      </c>
      <c r="O156" s="132">
        <f t="shared" si="56"/>
        <v>0</v>
      </c>
      <c r="P156" s="132">
        <f t="shared" si="56"/>
        <v>0</v>
      </c>
      <c r="Q156" s="132">
        <f t="shared" si="56"/>
        <v>0</v>
      </c>
      <c r="R156" s="132">
        <f t="shared" si="56"/>
        <v>0</v>
      </c>
      <c r="S156" s="132">
        <f>IF($D$150&gt;0,R158*(1+$D$150),R158)</f>
        <v>0</v>
      </c>
      <c r="T156" s="132">
        <f t="shared" si="56"/>
        <v>0</v>
      </c>
      <c r="U156" s="132">
        <f t="shared" si="56"/>
        <v>0</v>
      </c>
      <c r="V156" s="132">
        <f t="shared" si="56"/>
        <v>0</v>
      </c>
      <c r="W156" s="132">
        <f t="shared" si="56"/>
        <v>0</v>
      </c>
      <c r="X156" s="132">
        <f t="shared" si="56"/>
        <v>0</v>
      </c>
      <c r="Y156" s="132">
        <f t="shared" si="56"/>
        <v>0</v>
      </c>
      <c r="Z156" s="132">
        <f>IF($D$150&gt;0,Y158*(1+$D$150),Y158)</f>
        <v>0</v>
      </c>
      <c r="AA156" s="132">
        <f t="shared" si="56"/>
        <v>0</v>
      </c>
      <c r="AB156" s="132">
        <f t="shared" si="56"/>
        <v>0</v>
      </c>
      <c r="AC156" s="132">
        <f t="shared" si="56"/>
        <v>0</v>
      </c>
      <c r="AD156" s="132">
        <f t="shared" si="56"/>
        <v>0</v>
      </c>
      <c r="AE156" s="132">
        <f t="shared" si="56"/>
        <v>0</v>
      </c>
      <c r="AF156" s="132">
        <f t="shared" si="56"/>
        <v>0</v>
      </c>
      <c r="AG156" s="132">
        <f t="shared" si="56"/>
        <v>0</v>
      </c>
      <c r="AH156" s="132">
        <f t="shared" si="56"/>
        <v>0</v>
      </c>
      <c r="AI156" s="132">
        <f t="shared" si="56"/>
        <v>0</v>
      </c>
      <c r="AJ156" s="132">
        <f t="shared" si="56"/>
        <v>0</v>
      </c>
      <c r="AK156" s="132">
        <f t="shared" si="56"/>
        <v>0</v>
      </c>
      <c r="AL156" s="132">
        <f t="shared" si="56"/>
        <v>0</v>
      </c>
      <c r="AM156" s="132">
        <f t="shared" si="56"/>
        <v>0</v>
      </c>
      <c r="AN156" s="132">
        <f t="shared" si="56"/>
        <v>0</v>
      </c>
      <c r="AO156" s="132">
        <f t="shared" si="56"/>
        <v>0</v>
      </c>
      <c r="AP156" s="132">
        <f t="shared" si="56"/>
        <v>0</v>
      </c>
      <c r="AQ156" s="132">
        <f t="shared" si="56"/>
        <v>0</v>
      </c>
      <c r="AR156" s="132">
        <f t="shared" si="56"/>
        <v>0</v>
      </c>
      <c r="AS156" s="132">
        <f t="shared" si="56"/>
        <v>0</v>
      </c>
    </row>
    <row r="157" spans="1:45" hidden="1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hidden="1" x14ac:dyDescent="0.2">
      <c r="D158" s="51" t="s">
        <v>147</v>
      </c>
      <c r="E158" s="134">
        <f>SUM(E156:E157)</f>
        <v>0</v>
      </c>
      <c r="F158" s="134">
        <f>SUM(F156:F157)</f>
        <v>0</v>
      </c>
      <c r="G158" s="134">
        <f t="shared" ref="G158:AD158" si="57">SUM(G156:G157)</f>
        <v>0</v>
      </c>
      <c r="H158" s="134">
        <f t="shared" si="57"/>
        <v>0</v>
      </c>
      <c r="I158" s="134">
        <f t="shared" si="57"/>
        <v>0</v>
      </c>
      <c r="J158" s="134">
        <f t="shared" si="57"/>
        <v>0</v>
      </c>
      <c r="K158" s="134">
        <f t="shared" si="57"/>
        <v>0</v>
      </c>
      <c r="L158" s="134">
        <f t="shared" si="57"/>
        <v>0</v>
      </c>
      <c r="M158" s="134">
        <f t="shared" si="57"/>
        <v>0</v>
      </c>
      <c r="N158" s="134">
        <f t="shared" si="57"/>
        <v>0</v>
      </c>
      <c r="O158" s="134">
        <f t="shared" si="57"/>
        <v>0</v>
      </c>
      <c r="P158" s="134">
        <f t="shared" si="57"/>
        <v>0</v>
      </c>
      <c r="Q158" s="134">
        <f t="shared" si="57"/>
        <v>0</v>
      </c>
      <c r="R158" s="134">
        <f t="shared" si="57"/>
        <v>0</v>
      </c>
      <c r="S158" s="134">
        <f t="shared" si="57"/>
        <v>0</v>
      </c>
      <c r="T158" s="134">
        <f t="shared" si="57"/>
        <v>0</v>
      </c>
      <c r="U158" s="134">
        <f t="shared" si="57"/>
        <v>0</v>
      </c>
      <c r="V158" s="134">
        <f t="shared" si="57"/>
        <v>0</v>
      </c>
      <c r="W158" s="134">
        <f t="shared" si="57"/>
        <v>0</v>
      </c>
      <c r="X158" s="134">
        <f t="shared" si="57"/>
        <v>0</v>
      </c>
      <c r="Y158" s="134">
        <f t="shared" si="57"/>
        <v>0</v>
      </c>
      <c r="Z158" s="134">
        <f t="shared" si="57"/>
        <v>0</v>
      </c>
      <c r="AA158" s="134">
        <f t="shared" si="57"/>
        <v>0</v>
      </c>
      <c r="AB158" s="134">
        <f t="shared" si="57"/>
        <v>0</v>
      </c>
      <c r="AC158" s="134">
        <f t="shared" si="57"/>
        <v>0</v>
      </c>
      <c r="AD158" s="134">
        <f t="shared" si="57"/>
        <v>0</v>
      </c>
      <c r="AE158" s="134">
        <f t="shared" ref="AE158:AS158" si="58">SUM(AE156:AE157)</f>
        <v>0</v>
      </c>
      <c r="AF158" s="134">
        <f t="shared" si="58"/>
        <v>0</v>
      </c>
      <c r="AG158" s="134">
        <f t="shared" si="58"/>
        <v>0</v>
      </c>
      <c r="AH158" s="134">
        <f t="shared" si="58"/>
        <v>0</v>
      </c>
      <c r="AI158" s="134">
        <f t="shared" si="58"/>
        <v>0</v>
      </c>
      <c r="AJ158" s="134">
        <f t="shared" si="58"/>
        <v>0</v>
      </c>
      <c r="AK158" s="134">
        <f t="shared" si="58"/>
        <v>0</v>
      </c>
      <c r="AL158" s="134">
        <f t="shared" si="58"/>
        <v>0</v>
      </c>
      <c r="AM158" s="134">
        <f t="shared" si="58"/>
        <v>0</v>
      </c>
      <c r="AN158" s="134">
        <f t="shared" si="58"/>
        <v>0</v>
      </c>
      <c r="AO158" s="134">
        <f t="shared" si="58"/>
        <v>0</v>
      </c>
      <c r="AP158" s="134">
        <f t="shared" si="58"/>
        <v>0</v>
      </c>
      <c r="AQ158" s="134">
        <f t="shared" si="58"/>
        <v>0</v>
      </c>
      <c r="AR158" s="134">
        <f t="shared" si="58"/>
        <v>0</v>
      </c>
      <c r="AS158" s="134">
        <f t="shared" si="58"/>
        <v>0</v>
      </c>
    </row>
    <row r="159" spans="1:45" hidden="1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hidden="1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1" spans="1:57" hidden="1" x14ac:dyDescent="0.2"/>
    <row r="162" spans="1:57" ht="15.75" hidden="1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hidden="1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hidden="1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hidden="1" x14ac:dyDescent="0.2">
      <c r="A165" s="48"/>
      <c r="F165" s="79"/>
    </row>
    <row r="166" spans="1:57" hidden="1" x14ac:dyDescent="0.2">
      <c r="E166" s="130">
        <f t="shared" ref="E166:AS166" si="59">E$103</f>
        <v>0</v>
      </c>
      <c r="F166" s="130">
        <f t="shared" si="59"/>
        <v>1</v>
      </c>
      <c r="G166" s="130">
        <f t="shared" si="59"/>
        <v>2</v>
      </c>
      <c r="H166" s="130">
        <f t="shared" si="59"/>
        <v>3</v>
      </c>
      <c r="I166" s="130">
        <f t="shared" si="59"/>
        <v>4</v>
      </c>
      <c r="J166" s="130">
        <f t="shared" si="59"/>
        <v>5</v>
      </c>
      <c r="K166" s="130">
        <f t="shared" si="59"/>
        <v>6</v>
      </c>
      <c r="L166" s="130">
        <f t="shared" si="59"/>
        <v>7</v>
      </c>
      <c r="M166" s="130">
        <f t="shared" si="59"/>
        <v>8</v>
      </c>
      <c r="N166" s="130">
        <f t="shared" si="59"/>
        <v>9</v>
      </c>
      <c r="O166" s="130">
        <f t="shared" si="59"/>
        <v>10</v>
      </c>
      <c r="P166" s="130">
        <f t="shared" si="59"/>
        <v>11</v>
      </c>
      <c r="Q166" s="130">
        <f t="shared" si="59"/>
        <v>12</v>
      </c>
      <c r="R166" s="130">
        <f t="shared" si="59"/>
        <v>13</v>
      </c>
      <c r="S166" s="130">
        <f t="shared" si="59"/>
        <v>14</v>
      </c>
      <c r="T166" s="130">
        <f t="shared" si="59"/>
        <v>15</v>
      </c>
      <c r="U166" s="130">
        <f t="shared" si="59"/>
        <v>16</v>
      </c>
      <c r="V166" s="130">
        <f t="shared" si="59"/>
        <v>17</v>
      </c>
      <c r="W166" s="130">
        <f t="shared" si="59"/>
        <v>18</v>
      </c>
      <c r="X166" s="130">
        <f t="shared" si="59"/>
        <v>19</v>
      </c>
      <c r="Y166" s="130">
        <f t="shared" si="59"/>
        <v>20</v>
      </c>
      <c r="Z166" s="130">
        <f t="shared" si="59"/>
        <v>21</v>
      </c>
      <c r="AA166" s="130">
        <f t="shared" si="59"/>
        <v>22</v>
      </c>
      <c r="AB166" s="130">
        <f t="shared" si="59"/>
        <v>23</v>
      </c>
      <c r="AC166" s="130">
        <f t="shared" si="59"/>
        <v>24</v>
      </c>
      <c r="AD166" s="130">
        <f t="shared" si="59"/>
        <v>25</v>
      </c>
      <c r="AE166" s="130">
        <f t="shared" si="59"/>
        <v>26</v>
      </c>
      <c r="AF166" s="130">
        <f t="shared" si="59"/>
        <v>27</v>
      </c>
      <c r="AG166" s="130">
        <f t="shared" si="59"/>
        <v>28</v>
      </c>
      <c r="AH166" s="130">
        <f t="shared" si="59"/>
        <v>29</v>
      </c>
      <c r="AI166" s="130">
        <f t="shared" si="59"/>
        <v>30</v>
      </c>
      <c r="AJ166" s="130">
        <f t="shared" si="59"/>
        <v>31</v>
      </c>
      <c r="AK166" s="130">
        <f t="shared" si="59"/>
        <v>32</v>
      </c>
      <c r="AL166" s="130">
        <f t="shared" si="59"/>
        <v>33</v>
      </c>
      <c r="AM166" s="130">
        <f t="shared" si="59"/>
        <v>34</v>
      </c>
      <c r="AN166" s="130">
        <f t="shared" si="59"/>
        <v>35</v>
      </c>
      <c r="AO166" s="130">
        <f t="shared" si="59"/>
        <v>36</v>
      </c>
      <c r="AP166" s="130">
        <f t="shared" si="59"/>
        <v>37</v>
      </c>
      <c r="AQ166" s="130">
        <f t="shared" si="59"/>
        <v>38</v>
      </c>
      <c r="AR166" s="130">
        <f t="shared" si="59"/>
        <v>39</v>
      </c>
      <c r="AS166" s="130">
        <f t="shared" si="59"/>
        <v>40</v>
      </c>
    </row>
    <row r="167" spans="1:57" hidden="1" x14ac:dyDescent="0.2">
      <c r="E167" s="131">
        <f>E59</f>
        <v>2012</v>
      </c>
      <c r="F167" s="131">
        <f t="shared" ref="F167:AS167" si="60">F59</f>
        <v>2013</v>
      </c>
      <c r="G167" s="131">
        <f t="shared" si="60"/>
        <v>2014</v>
      </c>
      <c r="H167" s="131">
        <f t="shared" si="60"/>
        <v>2015</v>
      </c>
      <c r="I167" s="131">
        <f t="shared" si="60"/>
        <v>2016</v>
      </c>
      <c r="J167" s="131">
        <f t="shared" si="60"/>
        <v>2017</v>
      </c>
      <c r="K167" s="131">
        <f t="shared" si="60"/>
        <v>2018</v>
      </c>
      <c r="L167" s="131">
        <f t="shared" si="60"/>
        <v>2019</v>
      </c>
      <c r="M167" s="131">
        <f t="shared" si="60"/>
        <v>2020</v>
      </c>
      <c r="N167" s="131">
        <f t="shared" si="60"/>
        <v>2021</v>
      </c>
      <c r="O167" s="131">
        <f t="shared" si="60"/>
        <v>2022</v>
      </c>
      <c r="P167" s="131">
        <f t="shared" si="60"/>
        <v>2023</v>
      </c>
      <c r="Q167" s="131">
        <f t="shared" si="60"/>
        <v>2024</v>
      </c>
      <c r="R167" s="131">
        <f t="shared" si="60"/>
        <v>2025</v>
      </c>
      <c r="S167" s="131">
        <f t="shared" si="60"/>
        <v>2026</v>
      </c>
      <c r="T167" s="131">
        <f t="shared" si="60"/>
        <v>2027</v>
      </c>
      <c r="U167" s="131">
        <f t="shared" si="60"/>
        <v>2028</v>
      </c>
      <c r="V167" s="131">
        <f t="shared" si="60"/>
        <v>2029</v>
      </c>
      <c r="W167" s="131">
        <f t="shared" si="60"/>
        <v>2030</v>
      </c>
      <c r="X167" s="131">
        <f t="shared" si="60"/>
        <v>2031</v>
      </c>
      <c r="Y167" s="131">
        <f t="shared" si="60"/>
        <v>2032</v>
      </c>
      <c r="Z167" s="131">
        <f t="shared" si="60"/>
        <v>2033</v>
      </c>
      <c r="AA167" s="131">
        <f t="shared" si="60"/>
        <v>2034</v>
      </c>
      <c r="AB167" s="131">
        <f t="shared" si="60"/>
        <v>2035</v>
      </c>
      <c r="AC167" s="131">
        <f t="shared" si="60"/>
        <v>2036</v>
      </c>
      <c r="AD167" s="131">
        <f t="shared" si="60"/>
        <v>2037</v>
      </c>
      <c r="AE167" s="131">
        <f t="shared" si="60"/>
        <v>2038</v>
      </c>
      <c r="AF167" s="131">
        <f t="shared" si="60"/>
        <v>2039</v>
      </c>
      <c r="AG167" s="131">
        <f t="shared" si="60"/>
        <v>2040</v>
      </c>
      <c r="AH167" s="131">
        <f t="shared" si="60"/>
        <v>2041</v>
      </c>
      <c r="AI167" s="131">
        <f t="shared" si="60"/>
        <v>2042</v>
      </c>
      <c r="AJ167" s="131">
        <f t="shared" si="60"/>
        <v>2043</v>
      </c>
      <c r="AK167" s="131">
        <f t="shared" si="60"/>
        <v>2044</v>
      </c>
      <c r="AL167" s="131">
        <f t="shared" si="60"/>
        <v>2045</v>
      </c>
      <c r="AM167" s="131">
        <f t="shared" si="60"/>
        <v>2046</v>
      </c>
      <c r="AN167" s="131">
        <f t="shared" si="60"/>
        <v>2047</v>
      </c>
      <c r="AO167" s="131">
        <f t="shared" si="60"/>
        <v>2048</v>
      </c>
      <c r="AP167" s="131">
        <f t="shared" si="60"/>
        <v>2049</v>
      </c>
      <c r="AQ167" s="131">
        <f t="shared" si="60"/>
        <v>2050</v>
      </c>
      <c r="AR167" s="131">
        <f t="shared" si="60"/>
        <v>2051</v>
      </c>
      <c r="AS167" s="131">
        <f t="shared" si="60"/>
        <v>2052</v>
      </c>
    </row>
    <row r="168" spans="1:57" hidden="1" x14ac:dyDescent="0.2">
      <c r="D168" s="51" t="s">
        <v>119</v>
      </c>
      <c r="E168" s="139">
        <f>IF($H$164="No",0,IF(E167=$D$31,$D$164,IF(E167&gt;$D$31,D170*(1+$G$151),0)))</f>
        <v>0</v>
      </c>
      <c r="F168" s="139">
        <f t="shared" ref="F168:AS168" si="61">IF($H$164="No",0,IF(F167=$D$31,$D$164,IF(F167&gt;$D$31,E170*(1+$G$151),0)))</f>
        <v>0</v>
      </c>
      <c r="G168" s="139">
        <f t="shared" si="61"/>
        <v>0</v>
      </c>
      <c r="H168" s="139">
        <f t="shared" si="61"/>
        <v>0</v>
      </c>
      <c r="I168" s="139">
        <f t="shared" si="61"/>
        <v>0</v>
      </c>
      <c r="J168" s="139">
        <f t="shared" si="61"/>
        <v>0</v>
      </c>
      <c r="K168" s="139">
        <f t="shared" si="61"/>
        <v>0</v>
      </c>
      <c r="L168" s="139">
        <f t="shared" si="61"/>
        <v>0</v>
      </c>
      <c r="M168" s="139">
        <f t="shared" si="61"/>
        <v>0</v>
      </c>
      <c r="N168" s="139">
        <f t="shared" si="61"/>
        <v>0</v>
      </c>
      <c r="O168" s="139">
        <f t="shared" si="61"/>
        <v>0</v>
      </c>
      <c r="P168" s="139">
        <f t="shared" si="61"/>
        <v>0</v>
      </c>
      <c r="Q168" s="139">
        <f t="shared" si="61"/>
        <v>0</v>
      </c>
      <c r="R168" s="139">
        <f t="shared" si="61"/>
        <v>0</v>
      </c>
      <c r="S168" s="139">
        <f t="shared" si="61"/>
        <v>0</v>
      </c>
      <c r="T168" s="139">
        <f t="shared" si="61"/>
        <v>0</v>
      </c>
      <c r="U168" s="139">
        <f t="shared" si="61"/>
        <v>0</v>
      </c>
      <c r="V168" s="139">
        <f t="shared" si="61"/>
        <v>0</v>
      </c>
      <c r="W168" s="139">
        <f t="shared" si="61"/>
        <v>0</v>
      </c>
      <c r="X168" s="139">
        <f t="shared" si="61"/>
        <v>0</v>
      </c>
      <c r="Y168" s="139">
        <f t="shared" si="61"/>
        <v>0</v>
      </c>
      <c r="Z168" s="139">
        <f t="shared" si="61"/>
        <v>0</v>
      </c>
      <c r="AA168" s="139">
        <f t="shared" si="61"/>
        <v>0</v>
      </c>
      <c r="AB168" s="139">
        <f t="shared" si="61"/>
        <v>0</v>
      </c>
      <c r="AC168" s="139">
        <f t="shared" si="61"/>
        <v>0</v>
      </c>
      <c r="AD168" s="139">
        <f t="shared" si="61"/>
        <v>0</v>
      </c>
      <c r="AE168" s="139">
        <f t="shared" si="61"/>
        <v>0</v>
      </c>
      <c r="AF168" s="139">
        <f t="shared" si="61"/>
        <v>0</v>
      </c>
      <c r="AG168" s="139">
        <f t="shared" si="61"/>
        <v>0</v>
      </c>
      <c r="AH168" s="139">
        <f t="shared" si="61"/>
        <v>0</v>
      </c>
      <c r="AI168" s="139">
        <f t="shared" si="61"/>
        <v>0</v>
      </c>
      <c r="AJ168" s="139">
        <f t="shared" si="61"/>
        <v>0</v>
      </c>
      <c r="AK168" s="139">
        <f t="shared" si="61"/>
        <v>0</v>
      </c>
      <c r="AL168" s="139">
        <f t="shared" si="61"/>
        <v>0</v>
      </c>
      <c r="AM168" s="139">
        <f t="shared" si="61"/>
        <v>0</v>
      </c>
      <c r="AN168" s="139">
        <f t="shared" si="61"/>
        <v>0</v>
      </c>
      <c r="AO168" s="139">
        <f t="shared" si="61"/>
        <v>0</v>
      </c>
      <c r="AP168" s="139">
        <f t="shared" si="61"/>
        <v>0</v>
      </c>
      <c r="AQ168" s="139">
        <f t="shared" si="61"/>
        <v>0</v>
      </c>
      <c r="AR168" s="139">
        <f t="shared" si="61"/>
        <v>0</v>
      </c>
      <c r="AS168" s="139">
        <f t="shared" si="61"/>
        <v>0</v>
      </c>
    </row>
    <row r="169" spans="1:57" hidden="1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hidden="1" x14ac:dyDescent="0.2">
      <c r="D170" s="51" t="s">
        <v>115</v>
      </c>
      <c r="E170" s="140">
        <f>SUM(E168:E169)</f>
        <v>0</v>
      </c>
      <c r="F170" s="140">
        <f>SUM(F168:F169)</f>
        <v>0</v>
      </c>
      <c r="G170" s="140">
        <f t="shared" ref="G170:AD170" si="62">SUM(G168:G169)</f>
        <v>0</v>
      </c>
      <c r="H170" s="140">
        <f t="shared" si="62"/>
        <v>0</v>
      </c>
      <c r="I170" s="140">
        <f t="shared" si="62"/>
        <v>0</v>
      </c>
      <c r="J170" s="140">
        <f t="shared" si="62"/>
        <v>0</v>
      </c>
      <c r="K170" s="140">
        <f t="shared" si="62"/>
        <v>0</v>
      </c>
      <c r="L170" s="140">
        <f t="shared" si="62"/>
        <v>0</v>
      </c>
      <c r="M170" s="140">
        <f t="shared" si="62"/>
        <v>0</v>
      </c>
      <c r="N170" s="140">
        <f t="shared" si="62"/>
        <v>0</v>
      </c>
      <c r="O170" s="140">
        <f t="shared" si="62"/>
        <v>0</v>
      </c>
      <c r="P170" s="140">
        <f t="shared" si="62"/>
        <v>0</v>
      </c>
      <c r="Q170" s="140">
        <f t="shared" si="62"/>
        <v>0</v>
      </c>
      <c r="R170" s="140">
        <f t="shared" si="62"/>
        <v>0</v>
      </c>
      <c r="S170" s="140">
        <f t="shared" si="62"/>
        <v>0</v>
      </c>
      <c r="T170" s="140">
        <f t="shared" si="62"/>
        <v>0</v>
      </c>
      <c r="U170" s="140">
        <f t="shared" si="62"/>
        <v>0</v>
      </c>
      <c r="V170" s="140">
        <f t="shared" si="62"/>
        <v>0</v>
      </c>
      <c r="W170" s="140">
        <f t="shared" si="62"/>
        <v>0</v>
      </c>
      <c r="X170" s="140">
        <f t="shared" si="62"/>
        <v>0</v>
      </c>
      <c r="Y170" s="140">
        <f t="shared" si="62"/>
        <v>0</v>
      </c>
      <c r="Z170" s="140">
        <f t="shared" si="62"/>
        <v>0</v>
      </c>
      <c r="AA170" s="140">
        <f t="shared" si="62"/>
        <v>0</v>
      </c>
      <c r="AB170" s="140">
        <f t="shared" si="62"/>
        <v>0</v>
      </c>
      <c r="AC170" s="140">
        <f t="shared" si="62"/>
        <v>0</v>
      </c>
      <c r="AD170" s="140">
        <f t="shared" si="62"/>
        <v>0</v>
      </c>
      <c r="AE170" s="140">
        <f t="shared" ref="AE170:AS170" si="63">SUM(AE168:AE169)</f>
        <v>0</v>
      </c>
      <c r="AF170" s="140">
        <f t="shared" si="63"/>
        <v>0</v>
      </c>
      <c r="AG170" s="140">
        <f t="shared" si="63"/>
        <v>0</v>
      </c>
      <c r="AH170" s="140">
        <f t="shared" si="63"/>
        <v>0</v>
      </c>
      <c r="AI170" s="140">
        <f t="shared" si="63"/>
        <v>0</v>
      </c>
      <c r="AJ170" s="140">
        <f t="shared" si="63"/>
        <v>0</v>
      </c>
      <c r="AK170" s="140">
        <f t="shared" si="63"/>
        <v>0</v>
      </c>
      <c r="AL170" s="140">
        <f t="shared" si="63"/>
        <v>0</v>
      </c>
      <c r="AM170" s="140">
        <f t="shared" si="63"/>
        <v>0</v>
      </c>
      <c r="AN170" s="140">
        <f t="shared" si="63"/>
        <v>0</v>
      </c>
      <c r="AO170" s="140">
        <f t="shared" si="63"/>
        <v>0</v>
      </c>
      <c r="AP170" s="140">
        <f t="shared" si="63"/>
        <v>0</v>
      </c>
      <c r="AQ170" s="140">
        <f t="shared" si="63"/>
        <v>0</v>
      </c>
      <c r="AR170" s="140">
        <f t="shared" si="63"/>
        <v>0</v>
      </c>
      <c r="AS170" s="140">
        <f t="shared" si="63"/>
        <v>0</v>
      </c>
      <c r="AT170" s="84"/>
      <c r="AU170" s="84"/>
    </row>
    <row r="171" spans="1:57" hidden="1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hidden="1" x14ac:dyDescent="0.2">
      <c r="B172" s="125" t="s">
        <v>71</v>
      </c>
      <c r="C172" s="84"/>
      <c r="D172" s="141"/>
      <c r="E172" s="95"/>
      <c r="G172" s="142"/>
      <c r="H172" s="144"/>
    </row>
    <row r="173" spans="1:57" hidden="1" x14ac:dyDescent="0.2"/>
    <row r="174" spans="1:57" ht="15.75" hidden="1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hidden="1" x14ac:dyDescent="0.2">
      <c r="C175" s="84"/>
      <c r="D175" s="141"/>
      <c r="E175" s="95"/>
      <c r="F175" s="145"/>
      <c r="H175" s="94" t="s">
        <v>85</v>
      </c>
    </row>
    <row r="176" spans="1:57" hidden="1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hidden="1" x14ac:dyDescent="0.2">
      <c r="G177" s="146"/>
      <c r="I177" s="146"/>
    </row>
    <row r="178" spans="1:45" hidden="1" x14ac:dyDescent="0.2">
      <c r="E178" s="130">
        <f t="shared" ref="E178:AS178" si="64">E$103</f>
        <v>0</v>
      </c>
      <c r="F178" s="130">
        <f t="shared" si="64"/>
        <v>1</v>
      </c>
      <c r="G178" s="130">
        <f t="shared" si="64"/>
        <v>2</v>
      </c>
      <c r="H178" s="130">
        <f t="shared" si="64"/>
        <v>3</v>
      </c>
      <c r="I178" s="130">
        <f t="shared" si="64"/>
        <v>4</v>
      </c>
      <c r="J178" s="130">
        <f t="shared" si="64"/>
        <v>5</v>
      </c>
      <c r="K178" s="130">
        <f t="shared" si="64"/>
        <v>6</v>
      </c>
      <c r="L178" s="130">
        <f t="shared" si="64"/>
        <v>7</v>
      </c>
      <c r="M178" s="130">
        <f t="shared" si="64"/>
        <v>8</v>
      </c>
      <c r="N178" s="130">
        <f t="shared" si="64"/>
        <v>9</v>
      </c>
      <c r="O178" s="130">
        <f t="shared" si="64"/>
        <v>10</v>
      </c>
      <c r="P178" s="130">
        <f t="shared" si="64"/>
        <v>11</v>
      </c>
      <c r="Q178" s="130">
        <f t="shared" si="64"/>
        <v>12</v>
      </c>
      <c r="R178" s="130">
        <f t="shared" si="64"/>
        <v>13</v>
      </c>
      <c r="S178" s="130">
        <f t="shared" si="64"/>
        <v>14</v>
      </c>
      <c r="T178" s="130">
        <f t="shared" si="64"/>
        <v>15</v>
      </c>
      <c r="U178" s="130">
        <f t="shared" si="64"/>
        <v>16</v>
      </c>
      <c r="V178" s="130">
        <f t="shared" si="64"/>
        <v>17</v>
      </c>
      <c r="W178" s="130">
        <f t="shared" si="64"/>
        <v>18</v>
      </c>
      <c r="X178" s="130">
        <f t="shared" si="64"/>
        <v>19</v>
      </c>
      <c r="Y178" s="130">
        <f t="shared" si="64"/>
        <v>20</v>
      </c>
      <c r="Z178" s="130">
        <f t="shared" si="64"/>
        <v>21</v>
      </c>
      <c r="AA178" s="130">
        <f t="shared" si="64"/>
        <v>22</v>
      </c>
      <c r="AB178" s="130">
        <f t="shared" si="64"/>
        <v>23</v>
      </c>
      <c r="AC178" s="130">
        <f t="shared" si="64"/>
        <v>24</v>
      </c>
      <c r="AD178" s="130">
        <f t="shared" si="64"/>
        <v>25</v>
      </c>
      <c r="AE178" s="130">
        <f t="shared" si="64"/>
        <v>26</v>
      </c>
      <c r="AF178" s="130">
        <f t="shared" si="64"/>
        <v>27</v>
      </c>
      <c r="AG178" s="130">
        <f t="shared" si="64"/>
        <v>28</v>
      </c>
      <c r="AH178" s="130">
        <f t="shared" si="64"/>
        <v>29</v>
      </c>
      <c r="AI178" s="130">
        <f t="shared" si="64"/>
        <v>30</v>
      </c>
      <c r="AJ178" s="130">
        <f t="shared" si="64"/>
        <v>31</v>
      </c>
      <c r="AK178" s="130">
        <f t="shared" si="64"/>
        <v>32</v>
      </c>
      <c r="AL178" s="130">
        <f t="shared" si="64"/>
        <v>33</v>
      </c>
      <c r="AM178" s="130">
        <f t="shared" si="64"/>
        <v>34</v>
      </c>
      <c r="AN178" s="130">
        <f t="shared" si="64"/>
        <v>35</v>
      </c>
      <c r="AO178" s="130">
        <f t="shared" si="64"/>
        <v>36</v>
      </c>
      <c r="AP178" s="130">
        <f t="shared" si="64"/>
        <v>37</v>
      </c>
      <c r="AQ178" s="130">
        <f t="shared" si="64"/>
        <v>38</v>
      </c>
      <c r="AR178" s="130">
        <f t="shared" si="64"/>
        <v>39</v>
      </c>
      <c r="AS178" s="130">
        <f t="shared" si="64"/>
        <v>40</v>
      </c>
    </row>
    <row r="179" spans="1:45" hidden="1" x14ac:dyDescent="0.2">
      <c r="E179" s="131">
        <f>E167</f>
        <v>2012</v>
      </c>
      <c r="F179" s="131">
        <f t="shared" ref="F179:AS179" si="65">F167</f>
        <v>2013</v>
      </c>
      <c r="G179" s="131">
        <f t="shared" si="65"/>
        <v>2014</v>
      </c>
      <c r="H179" s="131">
        <f t="shared" si="65"/>
        <v>2015</v>
      </c>
      <c r="I179" s="131">
        <f t="shared" si="65"/>
        <v>2016</v>
      </c>
      <c r="J179" s="131">
        <f t="shared" si="65"/>
        <v>2017</v>
      </c>
      <c r="K179" s="131">
        <f t="shared" si="65"/>
        <v>2018</v>
      </c>
      <c r="L179" s="131">
        <f t="shared" si="65"/>
        <v>2019</v>
      </c>
      <c r="M179" s="131">
        <f t="shared" si="65"/>
        <v>2020</v>
      </c>
      <c r="N179" s="131">
        <f t="shared" si="65"/>
        <v>2021</v>
      </c>
      <c r="O179" s="131">
        <f t="shared" si="65"/>
        <v>2022</v>
      </c>
      <c r="P179" s="131">
        <f t="shared" si="65"/>
        <v>2023</v>
      </c>
      <c r="Q179" s="131">
        <f t="shared" si="65"/>
        <v>2024</v>
      </c>
      <c r="R179" s="131">
        <f t="shared" si="65"/>
        <v>2025</v>
      </c>
      <c r="S179" s="131">
        <f t="shared" si="65"/>
        <v>2026</v>
      </c>
      <c r="T179" s="131">
        <f t="shared" si="65"/>
        <v>2027</v>
      </c>
      <c r="U179" s="131">
        <f t="shared" si="65"/>
        <v>2028</v>
      </c>
      <c r="V179" s="131">
        <f t="shared" si="65"/>
        <v>2029</v>
      </c>
      <c r="W179" s="131">
        <f t="shared" si="65"/>
        <v>2030</v>
      </c>
      <c r="X179" s="131">
        <f t="shared" si="65"/>
        <v>2031</v>
      </c>
      <c r="Y179" s="131">
        <f t="shared" si="65"/>
        <v>2032</v>
      </c>
      <c r="Z179" s="131">
        <f t="shared" si="65"/>
        <v>2033</v>
      </c>
      <c r="AA179" s="131">
        <f t="shared" si="65"/>
        <v>2034</v>
      </c>
      <c r="AB179" s="131">
        <f t="shared" si="65"/>
        <v>2035</v>
      </c>
      <c r="AC179" s="131">
        <f t="shared" si="65"/>
        <v>2036</v>
      </c>
      <c r="AD179" s="131">
        <f t="shared" si="65"/>
        <v>2037</v>
      </c>
      <c r="AE179" s="131">
        <f t="shared" si="65"/>
        <v>2038</v>
      </c>
      <c r="AF179" s="131">
        <f t="shared" si="65"/>
        <v>2039</v>
      </c>
      <c r="AG179" s="131">
        <f t="shared" si="65"/>
        <v>2040</v>
      </c>
      <c r="AH179" s="131">
        <f t="shared" si="65"/>
        <v>2041</v>
      </c>
      <c r="AI179" s="131">
        <f t="shared" si="65"/>
        <v>2042</v>
      </c>
      <c r="AJ179" s="131">
        <f t="shared" si="65"/>
        <v>2043</v>
      </c>
      <c r="AK179" s="131">
        <f t="shared" si="65"/>
        <v>2044</v>
      </c>
      <c r="AL179" s="131">
        <f t="shared" si="65"/>
        <v>2045</v>
      </c>
      <c r="AM179" s="131">
        <f t="shared" si="65"/>
        <v>2046</v>
      </c>
      <c r="AN179" s="131">
        <f t="shared" si="65"/>
        <v>2047</v>
      </c>
      <c r="AO179" s="131">
        <f t="shared" si="65"/>
        <v>2048</v>
      </c>
      <c r="AP179" s="131">
        <f t="shared" si="65"/>
        <v>2049</v>
      </c>
      <c r="AQ179" s="131">
        <f t="shared" si="65"/>
        <v>2050</v>
      </c>
      <c r="AR179" s="131">
        <f t="shared" si="65"/>
        <v>2051</v>
      </c>
      <c r="AS179" s="131">
        <f t="shared" si="65"/>
        <v>2052</v>
      </c>
    </row>
    <row r="180" spans="1:45" hidden="1" x14ac:dyDescent="0.2">
      <c r="B180" s="125"/>
      <c r="D180" s="51" t="s">
        <v>120</v>
      </c>
      <c r="E180" s="139">
        <f>IF($H$176="No",0,IF(E$179=$D$31,$D$176,IF(E$179&gt;$D$31,D182*(1+$H$151),0)))</f>
        <v>0</v>
      </c>
      <c r="F180" s="139">
        <f t="shared" ref="F180:AS180" si="66">IF($H$176="No",0,IF(F$179=$D$31,$D$176,IF(F$179&gt;$D$31,E182*(1+$H$151),0)))</f>
        <v>0</v>
      </c>
      <c r="G180" s="139">
        <f t="shared" si="66"/>
        <v>0</v>
      </c>
      <c r="H180" s="139">
        <f t="shared" si="66"/>
        <v>0</v>
      </c>
      <c r="I180" s="139">
        <f t="shared" si="66"/>
        <v>0</v>
      </c>
      <c r="J180" s="139">
        <f t="shared" si="66"/>
        <v>0</v>
      </c>
      <c r="K180" s="139">
        <f t="shared" si="66"/>
        <v>0</v>
      </c>
      <c r="L180" s="139">
        <f t="shared" si="66"/>
        <v>0</v>
      </c>
      <c r="M180" s="139">
        <f t="shared" si="66"/>
        <v>0</v>
      </c>
      <c r="N180" s="139">
        <f t="shared" si="66"/>
        <v>0</v>
      </c>
      <c r="O180" s="139">
        <f t="shared" si="66"/>
        <v>0</v>
      </c>
      <c r="P180" s="139">
        <f t="shared" si="66"/>
        <v>0</v>
      </c>
      <c r="Q180" s="139">
        <f t="shared" si="66"/>
        <v>0</v>
      </c>
      <c r="R180" s="139">
        <f t="shared" si="66"/>
        <v>0</v>
      </c>
      <c r="S180" s="139">
        <f t="shared" si="66"/>
        <v>0</v>
      </c>
      <c r="T180" s="139">
        <f t="shared" si="66"/>
        <v>0</v>
      </c>
      <c r="U180" s="139">
        <f t="shared" si="66"/>
        <v>0</v>
      </c>
      <c r="V180" s="139">
        <f t="shared" si="66"/>
        <v>0</v>
      </c>
      <c r="W180" s="139">
        <f t="shared" si="66"/>
        <v>0</v>
      </c>
      <c r="X180" s="139">
        <f t="shared" si="66"/>
        <v>0</v>
      </c>
      <c r="Y180" s="139">
        <f t="shared" si="66"/>
        <v>0</v>
      </c>
      <c r="Z180" s="139">
        <f t="shared" si="66"/>
        <v>0</v>
      </c>
      <c r="AA180" s="139">
        <f t="shared" si="66"/>
        <v>0</v>
      </c>
      <c r="AB180" s="139">
        <f t="shared" si="66"/>
        <v>0</v>
      </c>
      <c r="AC180" s="139">
        <f t="shared" si="66"/>
        <v>0</v>
      </c>
      <c r="AD180" s="139">
        <f t="shared" si="66"/>
        <v>0</v>
      </c>
      <c r="AE180" s="139">
        <f t="shared" si="66"/>
        <v>0</v>
      </c>
      <c r="AF180" s="139">
        <f t="shared" si="66"/>
        <v>0</v>
      </c>
      <c r="AG180" s="139">
        <f t="shared" si="66"/>
        <v>0</v>
      </c>
      <c r="AH180" s="139">
        <f t="shared" si="66"/>
        <v>0</v>
      </c>
      <c r="AI180" s="139">
        <f t="shared" si="66"/>
        <v>0</v>
      </c>
      <c r="AJ180" s="139">
        <f t="shared" si="66"/>
        <v>0</v>
      </c>
      <c r="AK180" s="139">
        <f t="shared" si="66"/>
        <v>0</v>
      </c>
      <c r="AL180" s="139">
        <f t="shared" si="66"/>
        <v>0</v>
      </c>
      <c r="AM180" s="139">
        <f t="shared" si="66"/>
        <v>0</v>
      </c>
      <c r="AN180" s="139">
        <f t="shared" si="66"/>
        <v>0</v>
      </c>
      <c r="AO180" s="139">
        <f t="shared" si="66"/>
        <v>0</v>
      </c>
      <c r="AP180" s="139">
        <f t="shared" si="66"/>
        <v>0</v>
      </c>
      <c r="AQ180" s="139">
        <f t="shared" si="66"/>
        <v>0</v>
      </c>
      <c r="AR180" s="139">
        <f t="shared" si="66"/>
        <v>0</v>
      </c>
      <c r="AS180" s="139">
        <f t="shared" si="66"/>
        <v>0</v>
      </c>
    </row>
    <row r="181" spans="1:45" hidden="1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hidden="1" x14ac:dyDescent="0.2">
      <c r="D182" s="51" t="s">
        <v>115</v>
      </c>
      <c r="E182" s="140">
        <f t="shared" ref="E182:AD182" si="67">SUM(E180:E181)</f>
        <v>0</v>
      </c>
      <c r="F182" s="140">
        <f t="shared" si="67"/>
        <v>0</v>
      </c>
      <c r="G182" s="140">
        <f t="shared" si="67"/>
        <v>0</v>
      </c>
      <c r="H182" s="140">
        <f t="shared" si="67"/>
        <v>0</v>
      </c>
      <c r="I182" s="140">
        <f t="shared" si="67"/>
        <v>0</v>
      </c>
      <c r="J182" s="140">
        <f t="shared" si="67"/>
        <v>0</v>
      </c>
      <c r="K182" s="140">
        <f t="shared" si="67"/>
        <v>0</v>
      </c>
      <c r="L182" s="140">
        <f t="shared" si="67"/>
        <v>0</v>
      </c>
      <c r="M182" s="140">
        <f t="shared" si="67"/>
        <v>0</v>
      </c>
      <c r="N182" s="140">
        <f t="shared" si="67"/>
        <v>0</v>
      </c>
      <c r="O182" s="140">
        <f t="shared" si="67"/>
        <v>0</v>
      </c>
      <c r="P182" s="140">
        <f t="shared" si="67"/>
        <v>0</v>
      </c>
      <c r="Q182" s="140">
        <f t="shared" si="67"/>
        <v>0</v>
      </c>
      <c r="R182" s="140">
        <f t="shared" si="67"/>
        <v>0</v>
      </c>
      <c r="S182" s="140">
        <f t="shared" si="67"/>
        <v>0</v>
      </c>
      <c r="T182" s="140">
        <f t="shared" si="67"/>
        <v>0</v>
      </c>
      <c r="U182" s="140">
        <f t="shared" si="67"/>
        <v>0</v>
      </c>
      <c r="V182" s="140">
        <f t="shared" si="67"/>
        <v>0</v>
      </c>
      <c r="W182" s="140">
        <f t="shared" si="67"/>
        <v>0</v>
      </c>
      <c r="X182" s="140">
        <f t="shared" si="67"/>
        <v>0</v>
      </c>
      <c r="Y182" s="140">
        <f t="shared" si="67"/>
        <v>0</v>
      </c>
      <c r="Z182" s="140">
        <f t="shared" si="67"/>
        <v>0</v>
      </c>
      <c r="AA182" s="140">
        <f t="shared" si="67"/>
        <v>0</v>
      </c>
      <c r="AB182" s="140">
        <f t="shared" si="67"/>
        <v>0</v>
      </c>
      <c r="AC182" s="140">
        <f t="shared" si="67"/>
        <v>0</v>
      </c>
      <c r="AD182" s="140">
        <f t="shared" si="67"/>
        <v>0</v>
      </c>
      <c r="AE182" s="140">
        <f t="shared" ref="AE182:AS182" si="68">SUM(AE180:AE181)</f>
        <v>0</v>
      </c>
      <c r="AF182" s="140">
        <f t="shared" si="68"/>
        <v>0</v>
      </c>
      <c r="AG182" s="140">
        <f t="shared" si="68"/>
        <v>0</v>
      </c>
      <c r="AH182" s="140">
        <f t="shared" si="68"/>
        <v>0</v>
      </c>
      <c r="AI182" s="140">
        <f t="shared" si="68"/>
        <v>0</v>
      </c>
      <c r="AJ182" s="140">
        <f t="shared" si="68"/>
        <v>0</v>
      </c>
      <c r="AK182" s="140">
        <f t="shared" si="68"/>
        <v>0</v>
      </c>
      <c r="AL182" s="140">
        <f t="shared" si="68"/>
        <v>0</v>
      </c>
      <c r="AM182" s="140">
        <f t="shared" si="68"/>
        <v>0</v>
      </c>
      <c r="AN182" s="140">
        <f t="shared" si="68"/>
        <v>0</v>
      </c>
      <c r="AO182" s="140">
        <f t="shared" si="68"/>
        <v>0</v>
      </c>
      <c r="AP182" s="140">
        <f t="shared" si="68"/>
        <v>0</v>
      </c>
      <c r="AQ182" s="140">
        <f t="shared" si="68"/>
        <v>0</v>
      </c>
      <c r="AR182" s="140">
        <f t="shared" si="68"/>
        <v>0</v>
      </c>
      <c r="AS182" s="140">
        <f t="shared" si="68"/>
        <v>0</v>
      </c>
    </row>
    <row r="183" spans="1:45" hidden="1" x14ac:dyDescent="0.2"/>
    <row r="184" spans="1:45" hidden="1" x14ac:dyDescent="0.2">
      <c r="B184" s="125" t="s">
        <v>149</v>
      </c>
      <c r="D184" s="74"/>
    </row>
    <row r="185" spans="1:45" hidden="1" x14ac:dyDescent="0.2">
      <c r="B185" s="84"/>
      <c r="C185" s="84"/>
      <c r="D185" s="146"/>
      <c r="E185" s="146"/>
      <c r="F185" s="146"/>
      <c r="G185" s="146"/>
      <c r="H185" s="145"/>
    </row>
    <row r="186" spans="1:45" ht="15.75" hidden="1" x14ac:dyDescent="0.25">
      <c r="A186" s="50">
        <v>12</v>
      </c>
      <c r="B186" s="55" t="s">
        <v>80</v>
      </c>
      <c r="D186" s="148">
        <f>D30</f>
        <v>2012</v>
      </c>
      <c r="E186" s="148">
        <f>D186+1</f>
        <v>2013</v>
      </c>
      <c r="F186" s="148">
        <f>E186+1</f>
        <v>2014</v>
      </c>
      <c r="G186" s="148">
        <f>F186+1</f>
        <v>2015</v>
      </c>
      <c r="H186" s="148">
        <f>G186+1</f>
        <v>2016</v>
      </c>
      <c r="I186" s="48" t="s">
        <v>172</v>
      </c>
    </row>
    <row r="187" spans="1:45" hidden="1" x14ac:dyDescent="0.2">
      <c r="B187" s="48" t="s">
        <v>182</v>
      </c>
      <c r="D187" s="339">
        <f>((82*5)+56.75+69.75+71+69+(58*3))/12</f>
        <v>70.875</v>
      </c>
      <c r="E187" s="207">
        <v>51.5</v>
      </c>
      <c r="F187" s="207">
        <v>47.5</v>
      </c>
      <c r="G187" s="207">
        <v>51</v>
      </c>
      <c r="H187" s="207">
        <v>54.5</v>
      </c>
      <c r="I187" s="208">
        <v>0.02</v>
      </c>
    </row>
    <row r="188" spans="1:45" hidden="1" x14ac:dyDescent="0.2">
      <c r="F188" s="146"/>
      <c r="G188" s="197"/>
      <c r="H188" s="198"/>
    </row>
    <row r="189" spans="1:45" hidden="1" x14ac:dyDescent="0.2">
      <c r="B189" s="125" t="s">
        <v>149</v>
      </c>
      <c r="C189" s="125" t="s">
        <v>249</v>
      </c>
      <c r="D189" s="84"/>
      <c r="E189" s="84"/>
      <c r="F189" s="197"/>
    </row>
    <row r="190" spans="1:45" hidden="1" x14ac:dyDescent="0.2">
      <c r="C190" s="125"/>
      <c r="D190" s="125"/>
      <c r="E190" s="125"/>
      <c r="F190" s="125"/>
      <c r="G190" s="125"/>
      <c r="H190" s="125"/>
    </row>
    <row r="191" spans="1:45" hidden="1" x14ac:dyDescent="0.2"/>
    <row r="192" spans="1:45" ht="15.75" hidden="1" x14ac:dyDescent="0.25">
      <c r="A192" s="50">
        <v>13</v>
      </c>
      <c r="B192" s="55" t="s">
        <v>105</v>
      </c>
      <c r="G192" s="147"/>
    </row>
    <row r="193" spans="1:55" hidden="1" x14ac:dyDescent="0.2">
      <c r="B193" s="63" t="s">
        <v>91</v>
      </c>
    </row>
    <row r="194" spans="1:55" hidden="1" x14ac:dyDescent="0.2">
      <c r="E194" s="148">
        <f>E179</f>
        <v>2012</v>
      </c>
      <c r="F194" s="148">
        <f t="shared" ref="F194:AS194" si="69">F179</f>
        <v>2013</v>
      </c>
      <c r="G194" s="148">
        <f t="shared" si="69"/>
        <v>2014</v>
      </c>
      <c r="H194" s="148">
        <f t="shared" si="69"/>
        <v>2015</v>
      </c>
      <c r="I194" s="148">
        <f t="shared" si="69"/>
        <v>2016</v>
      </c>
      <c r="J194" s="148">
        <f t="shared" si="69"/>
        <v>2017</v>
      </c>
      <c r="K194" s="148">
        <f t="shared" si="69"/>
        <v>2018</v>
      </c>
      <c r="L194" s="148">
        <f t="shared" si="69"/>
        <v>2019</v>
      </c>
      <c r="M194" s="148">
        <f t="shared" si="69"/>
        <v>2020</v>
      </c>
      <c r="N194" s="148">
        <f t="shared" si="69"/>
        <v>2021</v>
      </c>
      <c r="O194" s="148">
        <f t="shared" si="69"/>
        <v>2022</v>
      </c>
      <c r="P194" s="148">
        <f t="shared" si="69"/>
        <v>2023</v>
      </c>
      <c r="Q194" s="148">
        <f t="shared" si="69"/>
        <v>2024</v>
      </c>
      <c r="R194" s="148">
        <f t="shared" si="69"/>
        <v>2025</v>
      </c>
      <c r="S194" s="148">
        <f t="shared" si="69"/>
        <v>2026</v>
      </c>
      <c r="T194" s="148">
        <f t="shared" si="69"/>
        <v>2027</v>
      </c>
      <c r="U194" s="148">
        <f t="shared" si="69"/>
        <v>2028</v>
      </c>
      <c r="V194" s="148">
        <f t="shared" si="69"/>
        <v>2029</v>
      </c>
      <c r="W194" s="148">
        <f t="shared" si="69"/>
        <v>2030</v>
      </c>
      <c r="X194" s="148">
        <f t="shared" si="69"/>
        <v>2031</v>
      </c>
      <c r="Y194" s="148">
        <f t="shared" si="69"/>
        <v>2032</v>
      </c>
      <c r="Z194" s="148">
        <f t="shared" si="69"/>
        <v>2033</v>
      </c>
      <c r="AA194" s="148">
        <f t="shared" si="69"/>
        <v>2034</v>
      </c>
      <c r="AB194" s="148">
        <f t="shared" si="69"/>
        <v>2035</v>
      </c>
      <c r="AC194" s="148">
        <f t="shared" si="69"/>
        <v>2036</v>
      </c>
      <c r="AD194" s="148">
        <f t="shared" si="69"/>
        <v>2037</v>
      </c>
      <c r="AE194" s="148">
        <f t="shared" si="69"/>
        <v>2038</v>
      </c>
      <c r="AF194" s="148">
        <f t="shared" si="69"/>
        <v>2039</v>
      </c>
      <c r="AG194" s="148">
        <f t="shared" si="69"/>
        <v>2040</v>
      </c>
      <c r="AH194" s="148">
        <f t="shared" si="69"/>
        <v>2041</v>
      </c>
      <c r="AI194" s="148">
        <f t="shared" si="69"/>
        <v>2042</v>
      </c>
      <c r="AJ194" s="148">
        <f t="shared" si="69"/>
        <v>2043</v>
      </c>
      <c r="AK194" s="148">
        <f t="shared" si="69"/>
        <v>2044</v>
      </c>
      <c r="AL194" s="148">
        <f t="shared" si="69"/>
        <v>2045</v>
      </c>
      <c r="AM194" s="148">
        <f t="shared" si="69"/>
        <v>2046</v>
      </c>
      <c r="AN194" s="148">
        <f t="shared" si="69"/>
        <v>2047</v>
      </c>
      <c r="AO194" s="148">
        <f t="shared" si="69"/>
        <v>2048</v>
      </c>
      <c r="AP194" s="148">
        <f t="shared" si="69"/>
        <v>2049</v>
      </c>
      <c r="AQ194" s="148">
        <f t="shared" si="69"/>
        <v>2050</v>
      </c>
      <c r="AR194" s="148">
        <f t="shared" si="69"/>
        <v>2051</v>
      </c>
      <c r="AS194" s="148">
        <f t="shared" si="69"/>
        <v>2052</v>
      </c>
    </row>
    <row r="195" spans="1:55" s="51" customFormat="1" hidden="1" x14ac:dyDescent="0.2">
      <c r="C195" s="149"/>
      <c r="D195" s="149"/>
      <c r="E195" s="130">
        <f t="shared" ref="E195:AS195" si="70">E$103</f>
        <v>0</v>
      </c>
      <c r="F195" s="130">
        <f t="shared" si="70"/>
        <v>1</v>
      </c>
      <c r="G195" s="130">
        <f t="shared" si="70"/>
        <v>2</v>
      </c>
      <c r="H195" s="130">
        <f t="shared" si="70"/>
        <v>3</v>
      </c>
      <c r="I195" s="130">
        <f t="shared" si="70"/>
        <v>4</v>
      </c>
      <c r="J195" s="130">
        <f t="shared" si="70"/>
        <v>5</v>
      </c>
      <c r="K195" s="130">
        <f t="shared" si="70"/>
        <v>6</v>
      </c>
      <c r="L195" s="130">
        <f t="shared" si="70"/>
        <v>7</v>
      </c>
      <c r="M195" s="130">
        <f t="shared" si="70"/>
        <v>8</v>
      </c>
      <c r="N195" s="130">
        <f t="shared" si="70"/>
        <v>9</v>
      </c>
      <c r="O195" s="130">
        <f t="shared" si="70"/>
        <v>10</v>
      </c>
      <c r="P195" s="130">
        <f t="shared" si="70"/>
        <v>11</v>
      </c>
      <c r="Q195" s="130">
        <f t="shared" si="70"/>
        <v>12</v>
      </c>
      <c r="R195" s="130">
        <f t="shared" si="70"/>
        <v>13</v>
      </c>
      <c r="S195" s="130">
        <f t="shared" si="70"/>
        <v>14</v>
      </c>
      <c r="T195" s="130">
        <f t="shared" si="70"/>
        <v>15</v>
      </c>
      <c r="U195" s="130">
        <f t="shared" si="70"/>
        <v>16</v>
      </c>
      <c r="V195" s="130">
        <f t="shared" si="70"/>
        <v>17</v>
      </c>
      <c r="W195" s="130">
        <f t="shared" si="70"/>
        <v>18</v>
      </c>
      <c r="X195" s="130">
        <f t="shared" si="70"/>
        <v>19</v>
      </c>
      <c r="Y195" s="130">
        <f t="shared" si="70"/>
        <v>20</v>
      </c>
      <c r="Z195" s="130">
        <f t="shared" si="70"/>
        <v>21</v>
      </c>
      <c r="AA195" s="130">
        <f t="shared" si="70"/>
        <v>22</v>
      </c>
      <c r="AB195" s="130">
        <f t="shared" si="70"/>
        <v>23</v>
      </c>
      <c r="AC195" s="130">
        <f t="shared" si="70"/>
        <v>24</v>
      </c>
      <c r="AD195" s="130">
        <f t="shared" si="70"/>
        <v>25</v>
      </c>
      <c r="AE195" s="130">
        <f t="shared" si="70"/>
        <v>26</v>
      </c>
      <c r="AF195" s="130">
        <f t="shared" si="70"/>
        <v>27</v>
      </c>
      <c r="AG195" s="130">
        <f t="shared" si="70"/>
        <v>28</v>
      </c>
      <c r="AH195" s="130">
        <f t="shared" si="70"/>
        <v>29</v>
      </c>
      <c r="AI195" s="130">
        <f t="shared" si="70"/>
        <v>30</v>
      </c>
      <c r="AJ195" s="130">
        <f t="shared" si="70"/>
        <v>31</v>
      </c>
      <c r="AK195" s="130">
        <f t="shared" si="70"/>
        <v>32</v>
      </c>
      <c r="AL195" s="130">
        <f t="shared" si="70"/>
        <v>33</v>
      </c>
      <c r="AM195" s="130">
        <f t="shared" si="70"/>
        <v>34</v>
      </c>
      <c r="AN195" s="130">
        <f t="shared" si="70"/>
        <v>35</v>
      </c>
      <c r="AO195" s="130">
        <f t="shared" si="70"/>
        <v>36</v>
      </c>
      <c r="AP195" s="130">
        <f t="shared" si="70"/>
        <v>37</v>
      </c>
      <c r="AQ195" s="130">
        <f t="shared" si="70"/>
        <v>38</v>
      </c>
      <c r="AR195" s="130">
        <f t="shared" si="70"/>
        <v>39</v>
      </c>
      <c r="AS195" s="130">
        <f t="shared" si="70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hidden="1" x14ac:dyDescent="0.2">
      <c r="C196" s="48" t="s">
        <v>81</v>
      </c>
      <c r="E196" s="151">
        <f t="shared" ref="E196:AS196" si="71">E170*$G$150*8760</f>
        <v>0</v>
      </c>
      <c r="F196" s="151">
        <f t="shared" si="71"/>
        <v>0</v>
      </c>
      <c r="G196" s="151">
        <f>G170*$G$150*8760</f>
        <v>0</v>
      </c>
      <c r="H196" s="151">
        <f t="shared" si="71"/>
        <v>0</v>
      </c>
      <c r="I196" s="151">
        <f t="shared" si="71"/>
        <v>0</v>
      </c>
      <c r="J196" s="151">
        <f t="shared" si="71"/>
        <v>0</v>
      </c>
      <c r="K196" s="151">
        <f t="shared" si="71"/>
        <v>0</v>
      </c>
      <c r="L196" s="151">
        <f t="shared" si="71"/>
        <v>0</v>
      </c>
      <c r="M196" s="151">
        <f t="shared" si="71"/>
        <v>0</v>
      </c>
      <c r="N196" s="151">
        <f t="shared" si="71"/>
        <v>0</v>
      </c>
      <c r="O196" s="151">
        <f t="shared" si="71"/>
        <v>0</v>
      </c>
      <c r="P196" s="151">
        <f t="shared" si="71"/>
        <v>0</v>
      </c>
      <c r="Q196" s="151">
        <f t="shared" si="71"/>
        <v>0</v>
      </c>
      <c r="R196" s="151">
        <f t="shared" si="71"/>
        <v>0</v>
      </c>
      <c r="S196" s="151">
        <f t="shared" si="71"/>
        <v>0</v>
      </c>
      <c r="T196" s="151">
        <f t="shared" si="71"/>
        <v>0</v>
      </c>
      <c r="U196" s="151">
        <f t="shared" si="71"/>
        <v>0</v>
      </c>
      <c r="V196" s="151">
        <f t="shared" si="71"/>
        <v>0</v>
      </c>
      <c r="W196" s="151">
        <f t="shared" si="71"/>
        <v>0</v>
      </c>
      <c r="X196" s="151">
        <f t="shared" si="71"/>
        <v>0</v>
      </c>
      <c r="Y196" s="151">
        <f t="shared" si="71"/>
        <v>0</v>
      </c>
      <c r="Z196" s="151">
        <f t="shared" si="71"/>
        <v>0</v>
      </c>
      <c r="AA196" s="151">
        <f t="shared" si="71"/>
        <v>0</v>
      </c>
      <c r="AB196" s="151">
        <f t="shared" si="71"/>
        <v>0</v>
      </c>
      <c r="AC196" s="151">
        <f t="shared" si="71"/>
        <v>0</v>
      </c>
      <c r="AD196" s="151">
        <f t="shared" si="71"/>
        <v>0</v>
      </c>
      <c r="AE196" s="151">
        <f t="shared" si="71"/>
        <v>0</v>
      </c>
      <c r="AF196" s="151">
        <f t="shared" si="71"/>
        <v>0</v>
      </c>
      <c r="AG196" s="151">
        <f t="shared" si="71"/>
        <v>0</v>
      </c>
      <c r="AH196" s="151">
        <f t="shared" si="71"/>
        <v>0</v>
      </c>
      <c r="AI196" s="151">
        <f t="shared" si="71"/>
        <v>0</v>
      </c>
      <c r="AJ196" s="151">
        <f t="shared" si="71"/>
        <v>0</v>
      </c>
      <c r="AK196" s="151">
        <f t="shared" si="71"/>
        <v>0</v>
      </c>
      <c r="AL196" s="151">
        <f t="shared" si="71"/>
        <v>0</v>
      </c>
      <c r="AM196" s="151">
        <f t="shared" si="71"/>
        <v>0</v>
      </c>
      <c r="AN196" s="151">
        <f t="shared" si="71"/>
        <v>0</v>
      </c>
      <c r="AO196" s="151">
        <f t="shared" si="71"/>
        <v>0</v>
      </c>
      <c r="AP196" s="151">
        <f t="shared" si="71"/>
        <v>0</v>
      </c>
      <c r="AQ196" s="151">
        <f t="shared" si="71"/>
        <v>0</v>
      </c>
      <c r="AR196" s="151">
        <f t="shared" si="71"/>
        <v>0</v>
      </c>
      <c r="AS196" s="151">
        <f t="shared" si="71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hidden="1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 t="shared" ref="G197:AS197" si="72">IF(G$194&gt;$H$186,(1+$I$187)*F197,HLOOKUP(G$194,$D$186:$H$187,2)/1000)</f>
        <v>4.7500000000000001E-2</v>
      </c>
      <c r="H197" s="153">
        <f t="shared" si="72"/>
        <v>5.0999999999999997E-2</v>
      </c>
      <c r="I197" s="153">
        <f t="shared" si="72"/>
        <v>5.45E-2</v>
      </c>
      <c r="J197" s="153">
        <f t="shared" si="72"/>
        <v>5.5590000000000001E-2</v>
      </c>
      <c r="K197" s="153">
        <f t="shared" si="72"/>
        <v>5.6701800000000004E-2</v>
      </c>
      <c r="L197" s="153">
        <f t="shared" si="72"/>
        <v>5.7835836000000002E-2</v>
      </c>
      <c r="M197" s="153">
        <f t="shared" si="72"/>
        <v>5.8992552720000001E-2</v>
      </c>
      <c r="N197" s="153">
        <f t="shared" si="72"/>
        <v>6.0172403774400002E-2</v>
      </c>
      <c r="O197" s="153">
        <f t="shared" si="72"/>
        <v>6.1375851849888002E-2</v>
      </c>
      <c r="P197" s="153">
        <f t="shared" si="72"/>
        <v>6.2603368886885766E-2</v>
      </c>
      <c r="Q197" s="153">
        <f t="shared" si="72"/>
        <v>6.3855436264623477E-2</v>
      </c>
      <c r="R197" s="153">
        <f t="shared" si="72"/>
        <v>6.5132544989915941E-2</v>
      </c>
      <c r="S197" s="153">
        <f t="shared" si="72"/>
        <v>6.6435195889714263E-2</v>
      </c>
      <c r="T197" s="153">
        <f t="shared" si="72"/>
        <v>6.7763899807508549E-2</v>
      </c>
      <c r="U197" s="153">
        <f t="shared" si="72"/>
        <v>6.9119177803658727E-2</v>
      </c>
      <c r="V197" s="153">
        <f t="shared" si="72"/>
        <v>7.0501561359731901E-2</v>
      </c>
      <c r="W197" s="153">
        <f t="shared" si="72"/>
        <v>7.1911592586926545E-2</v>
      </c>
      <c r="X197" s="153">
        <f t="shared" si="72"/>
        <v>7.3349824438665084E-2</v>
      </c>
      <c r="Y197" s="153">
        <f t="shared" si="72"/>
        <v>7.4816820927438382E-2</v>
      </c>
      <c r="Z197" s="153">
        <f t="shared" si="72"/>
        <v>7.6313157345987148E-2</v>
      </c>
      <c r="AA197" s="153">
        <f t="shared" si="72"/>
        <v>7.7839420492906888E-2</v>
      </c>
      <c r="AB197" s="153">
        <f t="shared" si="72"/>
        <v>7.9396208902765025E-2</v>
      </c>
      <c r="AC197" s="153">
        <f t="shared" si="72"/>
        <v>8.0984133080820322E-2</v>
      </c>
      <c r="AD197" s="153">
        <f t="shared" si="72"/>
        <v>8.2603815742436734E-2</v>
      </c>
      <c r="AE197" s="153">
        <f t="shared" si="72"/>
        <v>8.4255892057285467E-2</v>
      </c>
      <c r="AF197" s="153">
        <f t="shared" si="72"/>
        <v>8.5941009898431175E-2</v>
      </c>
      <c r="AG197" s="153">
        <f t="shared" si="72"/>
        <v>8.7659830096399799E-2</v>
      </c>
      <c r="AH197" s="153">
        <f t="shared" si="72"/>
        <v>8.9413026698327791E-2</v>
      </c>
      <c r="AI197" s="153">
        <f t="shared" si="72"/>
        <v>9.1201287232294342E-2</v>
      </c>
      <c r="AJ197" s="153">
        <f t="shared" si="72"/>
        <v>9.3025312976940236E-2</v>
      </c>
      <c r="AK197" s="153">
        <f t="shared" si="72"/>
        <v>9.4885819236479041E-2</v>
      </c>
      <c r="AL197" s="153">
        <f t="shared" si="72"/>
        <v>9.678353562120863E-2</v>
      </c>
      <c r="AM197" s="153">
        <f t="shared" si="72"/>
        <v>9.8719206333632806E-2</v>
      </c>
      <c r="AN197" s="153">
        <f t="shared" si="72"/>
        <v>0.10069359046030546</v>
      </c>
      <c r="AO197" s="153">
        <f t="shared" si="72"/>
        <v>0.10270746226951157</v>
      </c>
      <c r="AP197" s="153">
        <f t="shared" si="72"/>
        <v>0.10476161151490179</v>
      </c>
      <c r="AQ197" s="153">
        <f t="shared" si="72"/>
        <v>0.10685684374519983</v>
      </c>
      <c r="AR197" s="153">
        <f t="shared" si="72"/>
        <v>0.10899398062010382</v>
      </c>
      <c r="AS197" s="153">
        <f t="shared" si="72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hidden="1" x14ac:dyDescent="0.2">
      <c r="C198" s="48" t="s">
        <v>201</v>
      </c>
      <c r="E198" s="105">
        <f>+E196*E197</f>
        <v>0</v>
      </c>
      <c r="F198" s="105">
        <f>+F196*F197</f>
        <v>0</v>
      </c>
      <c r="G198" s="105">
        <f>+G196*G197</f>
        <v>0</v>
      </c>
      <c r="H198" s="105">
        <f>+H196*H197</f>
        <v>0</v>
      </c>
      <c r="I198" s="105">
        <f>+I196*I197</f>
        <v>0</v>
      </c>
      <c r="J198" s="105">
        <f t="shared" ref="J198:AD198" si="73">+J196*J197</f>
        <v>0</v>
      </c>
      <c r="K198" s="105">
        <f t="shared" si="73"/>
        <v>0</v>
      </c>
      <c r="L198" s="105">
        <f t="shared" si="73"/>
        <v>0</v>
      </c>
      <c r="M198" s="105">
        <f t="shared" si="73"/>
        <v>0</v>
      </c>
      <c r="N198" s="105">
        <f t="shared" si="73"/>
        <v>0</v>
      </c>
      <c r="O198" s="105">
        <f t="shared" si="73"/>
        <v>0</v>
      </c>
      <c r="P198" s="105">
        <f t="shared" si="73"/>
        <v>0</v>
      </c>
      <c r="Q198" s="105">
        <f t="shared" si="73"/>
        <v>0</v>
      </c>
      <c r="R198" s="105">
        <f t="shared" si="73"/>
        <v>0</v>
      </c>
      <c r="S198" s="105">
        <f t="shared" si="73"/>
        <v>0</v>
      </c>
      <c r="T198" s="105">
        <f t="shared" si="73"/>
        <v>0</v>
      </c>
      <c r="U198" s="105">
        <f t="shared" si="73"/>
        <v>0</v>
      </c>
      <c r="V198" s="105">
        <f t="shared" si="73"/>
        <v>0</v>
      </c>
      <c r="W198" s="105">
        <f t="shared" si="73"/>
        <v>0</v>
      </c>
      <c r="X198" s="105">
        <f t="shared" si="73"/>
        <v>0</v>
      </c>
      <c r="Y198" s="105">
        <f t="shared" si="73"/>
        <v>0</v>
      </c>
      <c r="Z198" s="105">
        <f t="shared" si="73"/>
        <v>0</v>
      </c>
      <c r="AA198" s="105">
        <f t="shared" si="73"/>
        <v>0</v>
      </c>
      <c r="AB198" s="105">
        <f t="shared" si="73"/>
        <v>0</v>
      </c>
      <c r="AC198" s="105">
        <f t="shared" si="73"/>
        <v>0</v>
      </c>
      <c r="AD198" s="105">
        <f t="shared" si="73"/>
        <v>0</v>
      </c>
      <c r="AE198" s="105">
        <f t="shared" ref="AE198:AS198" si="74">+AE196*AE197</f>
        <v>0</v>
      </c>
      <c r="AF198" s="105">
        <f t="shared" si="74"/>
        <v>0</v>
      </c>
      <c r="AG198" s="105">
        <f t="shared" si="74"/>
        <v>0</v>
      </c>
      <c r="AH198" s="105">
        <f t="shared" si="74"/>
        <v>0</v>
      </c>
      <c r="AI198" s="105">
        <f t="shared" si="74"/>
        <v>0</v>
      </c>
      <c r="AJ198" s="105">
        <f t="shared" si="74"/>
        <v>0</v>
      </c>
      <c r="AK198" s="105">
        <f t="shared" si="74"/>
        <v>0</v>
      </c>
      <c r="AL198" s="105">
        <f t="shared" si="74"/>
        <v>0</v>
      </c>
      <c r="AM198" s="105">
        <f t="shared" si="74"/>
        <v>0</v>
      </c>
      <c r="AN198" s="105">
        <f t="shared" si="74"/>
        <v>0</v>
      </c>
      <c r="AO198" s="105">
        <f t="shared" si="74"/>
        <v>0</v>
      </c>
      <c r="AP198" s="105">
        <f t="shared" si="74"/>
        <v>0</v>
      </c>
      <c r="AQ198" s="105">
        <f t="shared" si="74"/>
        <v>0</v>
      </c>
      <c r="AR198" s="105">
        <f t="shared" si="74"/>
        <v>0</v>
      </c>
      <c r="AS198" s="105">
        <f t="shared" si="74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hidden="1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hidden="1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hidden="1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hidden="1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hidden="1" x14ac:dyDescent="0.2">
      <c r="E203" s="148">
        <f>E194</f>
        <v>2012</v>
      </c>
      <c r="F203" s="148">
        <f t="shared" ref="F203:AS203" si="75">F194</f>
        <v>2013</v>
      </c>
      <c r="G203" s="148">
        <f t="shared" si="75"/>
        <v>2014</v>
      </c>
      <c r="H203" s="148">
        <f t="shared" si="75"/>
        <v>2015</v>
      </c>
      <c r="I203" s="148">
        <f t="shared" si="75"/>
        <v>2016</v>
      </c>
      <c r="J203" s="148">
        <f t="shared" si="75"/>
        <v>2017</v>
      </c>
      <c r="K203" s="148">
        <f t="shared" si="75"/>
        <v>2018</v>
      </c>
      <c r="L203" s="148">
        <f t="shared" si="75"/>
        <v>2019</v>
      </c>
      <c r="M203" s="148">
        <f t="shared" si="75"/>
        <v>2020</v>
      </c>
      <c r="N203" s="148">
        <f t="shared" si="75"/>
        <v>2021</v>
      </c>
      <c r="O203" s="148">
        <f t="shared" si="75"/>
        <v>2022</v>
      </c>
      <c r="P203" s="148">
        <f t="shared" si="75"/>
        <v>2023</v>
      </c>
      <c r="Q203" s="148">
        <f t="shared" si="75"/>
        <v>2024</v>
      </c>
      <c r="R203" s="148">
        <f t="shared" si="75"/>
        <v>2025</v>
      </c>
      <c r="S203" s="148">
        <f t="shared" si="75"/>
        <v>2026</v>
      </c>
      <c r="T203" s="148">
        <f t="shared" si="75"/>
        <v>2027</v>
      </c>
      <c r="U203" s="148">
        <f t="shared" si="75"/>
        <v>2028</v>
      </c>
      <c r="V203" s="148">
        <f t="shared" si="75"/>
        <v>2029</v>
      </c>
      <c r="W203" s="148">
        <f t="shared" si="75"/>
        <v>2030</v>
      </c>
      <c r="X203" s="148">
        <f t="shared" si="75"/>
        <v>2031</v>
      </c>
      <c r="Y203" s="148">
        <f t="shared" si="75"/>
        <v>2032</v>
      </c>
      <c r="Z203" s="148">
        <f t="shared" si="75"/>
        <v>2033</v>
      </c>
      <c r="AA203" s="148">
        <f t="shared" si="75"/>
        <v>2034</v>
      </c>
      <c r="AB203" s="148">
        <f t="shared" si="75"/>
        <v>2035</v>
      </c>
      <c r="AC203" s="148">
        <f t="shared" si="75"/>
        <v>2036</v>
      </c>
      <c r="AD203" s="148">
        <f t="shared" si="75"/>
        <v>2037</v>
      </c>
      <c r="AE203" s="148">
        <f t="shared" si="75"/>
        <v>2038</v>
      </c>
      <c r="AF203" s="148">
        <f t="shared" si="75"/>
        <v>2039</v>
      </c>
      <c r="AG203" s="148">
        <f t="shared" si="75"/>
        <v>2040</v>
      </c>
      <c r="AH203" s="148">
        <f t="shared" si="75"/>
        <v>2041</v>
      </c>
      <c r="AI203" s="148">
        <f t="shared" si="75"/>
        <v>2042</v>
      </c>
      <c r="AJ203" s="148">
        <f t="shared" si="75"/>
        <v>2043</v>
      </c>
      <c r="AK203" s="148">
        <f t="shared" si="75"/>
        <v>2044</v>
      </c>
      <c r="AL203" s="148">
        <f t="shared" si="75"/>
        <v>2045</v>
      </c>
      <c r="AM203" s="148">
        <f t="shared" si="75"/>
        <v>2046</v>
      </c>
      <c r="AN203" s="148">
        <f t="shared" si="75"/>
        <v>2047</v>
      </c>
      <c r="AO203" s="148">
        <f t="shared" si="75"/>
        <v>2048</v>
      </c>
      <c r="AP203" s="148">
        <f t="shared" si="75"/>
        <v>2049</v>
      </c>
      <c r="AQ203" s="148">
        <f t="shared" si="75"/>
        <v>2050</v>
      </c>
      <c r="AR203" s="148">
        <f t="shared" si="75"/>
        <v>2051</v>
      </c>
      <c r="AS203" s="148">
        <f t="shared" si="75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hidden="1" x14ac:dyDescent="0.2">
      <c r="C204" s="149"/>
      <c r="D204" s="149"/>
      <c r="E204" s="130">
        <f t="shared" ref="E204:AS204" si="76">E$103</f>
        <v>0</v>
      </c>
      <c r="F204" s="130">
        <f t="shared" si="76"/>
        <v>1</v>
      </c>
      <c r="G204" s="130">
        <f t="shared" si="76"/>
        <v>2</v>
      </c>
      <c r="H204" s="130">
        <f t="shared" si="76"/>
        <v>3</v>
      </c>
      <c r="I204" s="130">
        <f t="shared" si="76"/>
        <v>4</v>
      </c>
      <c r="J204" s="130">
        <f t="shared" si="76"/>
        <v>5</v>
      </c>
      <c r="K204" s="130">
        <f t="shared" si="76"/>
        <v>6</v>
      </c>
      <c r="L204" s="130">
        <f t="shared" si="76"/>
        <v>7</v>
      </c>
      <c r="M204" s="130">
        <f t="shared" si="76"/>
        <v>8</v>
      </c>
      <c r="N204" s="130">
        <f t="shared" si="76"/>
        <v>9</v>
      </c>
      <c r="O204" s="130">
        <f t="shared" si="76"/>
        <v>10</v>
      </c>
      <c r="P204" s="130">
        <f t="shared" si="76"/>
        <v>11</v>
      </c>
      <c r="Q204" s="130">
        <f t="shared" si="76"/>
        <v>12</v>
      </c>
      <c r="R204" s="130">
        <f t="shared" si="76"/>
        <v>13</v>
      </c>
      <c r="S204" s="130">
        <f t="shared" si="76"/>
        <v>14</v>
      </c>
      <c r="T204" s="130">
        <f t="shared" si="76"/>
        <v>15</v>
      </c>
      <c r="U204" s="130">
        <f t="shared" si="76"/>
        <v>16</v>
      </c>
      <c r="V204" s="130">
        <f t="shared" si="76"/>
        <v>17</v>
      </c>
      <c r="W204" s="130">
        <f t="shared" si="76"/>
        <v>18</v>
      </c>
      <c r="X204" s="130">
        <f t="shared" si="76"/>
        <v>19</v>
      </c>
      <c r="Y204" s="130">
        <f t="shared" si="76"/>
        <v>20</v>
      </c>
      <c r="Z204" s="130">
        <f t="shared" si="76"/>
        <v>21</v>
      </c>
      <c r="AA204" s="130">
        <f t="shared" si="76"/>
        <v>22</v>
      </c>
      <c r="AB204" s="130">
        <f t="shared" si="76"/>
        <v>23</v>
      </c>
      <c r="AC204" s="130">
        <f t="shared" si="76"/>
        <v>24</v>
      </c>
      <c r="AD204" s="130">
        <f t="shared" si="76"/>
        <v>25</v>
      </c>
      <c r="AE204" s="130">
        <f t="shared" si="76"/>
        <v>26</v>
      </c>
      <c r="AF204" s="130">
        <f t="shared" si="76"/>
        <v>27</v>
      </c>
      <c r="AG204" s="130">
        <f t="shared" si="76"/>
        <v>28</v>
      </c>
      <c r="AH204" s="130">
        <f t="shared" si="76"/>
        <v>29</v>
      </c>
      <c r="AI204" s="130">
        <f t="shared" si="76"/>
        <v>30</v>
      </c>
      <c r="AJ204" s="130">
        <f t="shared" si="76"/>
        <v>31</v>
      </c>
      <c r="AK204" s="130">
        <f t="shared" si="76"/>
        <v>32</v>
      </c>
      <c r="AL204" s="130">
        <f t="shared" si="76"/>
        <v>33</v>
      </c>
      <c r="AM204" s="130">
        <f t="shared" si="76"/>
        <v>34</v>
      </c>
      <c r="AN204" s="130">
        <f t="shared" si="76"/>
        <v>35</v>
      </c>
      <c r="AO204" s="130">
        <f t="shared" si="76"/>
        <v>36</v>
      </c>
      <c r="AP204" s="130">
        <f t="shared" si="76"/>
        <v>37</v>
      </c>
      <c r="AQ204" s="130">
        <f t="shared" si="76"/>
        <v>38</v>
      </c>
      <c r="AR204" s="130">
        <f t="shared" si="76"/>
        <v>39</v>
      </c>
      <c r="AS204" s="130">
        <f t="shared" si="76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hidden="1" x14ac:dyDescent="0.2">
      <c r="C205" s="48" t="s">
        <v>81</v>
      </c>
      <c r="E205" s="151">
        <f t="shared" ref="E205:AS205" si="77">E182*$H$150*8760</f>
        <v>0</v>
      </c>
      <c r="F205" s="151">
        <f t="shared" si="77"/>
        <v>0</v>
      </c>
      <c r="G205" s="151">
        <f t="shared" si="77"/>
        <v>0</v>
      </c>
      <c r="H205" s="151">
        <f t="shared" si="77"/>
        <v>0</v>
      </c>
      <c r="I205" s="151">
        <f t="shared" si="77"/>
        <v>0</v>
      </c>
      <c r="J205" s="151">
        <f t="shared" si="77"/>
        <v>0</v>
      </c>
      <c r="K205" s="151">
        <f t="shared" si="77"/>
        <v>0</v>
      </c>
      <c r="L205" s="151">
        <f t="shared" si="77"/>
        <v>0</v>
      </c>
      <c r="M205" s="151">
        <f t="shared" si="77"/>
        <v>0</v>
      </c>
      <c r="N205" s="151">
        <f t="shared" si="77"/>
        <v>0</v>
      </c>
      <c r="O205" s="151">
        <f t="shared" si="77"/>
        <v>0</v>
      </c>
      <c r="P205" s="151">
        <f t="shared" si="77"/>
        <v>0</v>
      </c>
      <c r="Q205" s="151">
        <f t="shared" si="77"/>
        <v>0</v>
      </c>
      <c r="R205" s="151">
        <f t="shared" si="77"/>
        <v>0</v>
      </c>
      <c r="S205" s="151">
        <f t="shared" si="77"/>
        <v>0</v>
      </c>
      <c r="T205" s="151">
        <f t="shared" si="77"/>
        <v>0</v>
      </c>
      <c r="U205" s="151">
        <f t="shared" si="77"/>
        <v>0</v>
      </c>
      <c r="V205" s="151">
        <f t="shared" si="77"/>
        <v>0</v>
      </c>
      <c r="W205" s="151">
        <f t="shared" si="77"/>
        <v>0</v>
      </c>
      <c r="X205" s="151">
        <f t="shared" si="77"/>
        <v>0</v>
      </c>
      <c r="Y205" s="151">
        <f t="shared" si="77"/>
        <v>0</v>
      </c>
      <c r="Z205" s="151">
        <f t="shared" si="77"/>
        <v>0</v>
      </c>
      <c r="AA205" s="151">
        <f t="shared" si="77"/>
        <v>0</v>
      </c>
      <c r="AB205" s="151">
        <f t="shared" si="77"/>
        <v>0</v>
      </c>
      <c r="AC205" s="151">
        <f t="shared" si="77"/>
        <v>0</v>
      </c>
      <c r="AD205" s="151">
        <f t="shared" si="77"/>
        <v>0</v>
      </c>
      <c r="AE205" s="151">
        <f t="shared" si="77"/>
        <v>0</v>
      </c>
      <c r="AF205" s="151">
        <f t="shared" si="77"/>
        <v>0</v>
      </c>
      <c r="AG205" s="151">
        <f t="shared" si="77"/>
        <v>0</v>
      </c>
      <c r="AH205" s="151">
        <f t="shared" si="77"/>
        <v>0</v>
      </c>
      <c r="AI205" s="151">
        <f t="shared" si="77"/>
        <v>0</v>
      </c>
      <c r="AJ205" s="151">
        <f t="shared" si="77"/>
        <v>0</v>
      </c>
      <c r="AK205" s="151">
        <f t="shared" si="77"/>
        <v>0</v>
      </c>
      <c r="AL205" s="151">
        <f t="shared" si="77"/>
        <v>0</v>
      </c>
      <c r="AM205" s="151">
        <f t="shared" si="77"/>
        <v>0</v>
      </c>
      <c r="AN205" s="151">
        <f t="shared" si="77"/>
        <v>0</v>
      </c>
      <c r="AO205" s="151">
        <f t="shared" si="77"/>
        <v>0</v>
      </c>
      <c r="AP205" s="151">
        <f t="shared" si="77"/>
        <v>0</v>
      </c>
      <c r="AQ205" s="151">
        <f t="shared" si="77"/>
        <v>0</v>
      </c>
      <c r="AR205" s="151">
        <f t="shared" si="77"/>
        <v>0</v>
      </c>
      <c r="AS205" s="151">
        <f t="shared" si="77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hidden="1" x14ac:dyDescent="0.2">
      <c r="C206" s="89" t="s">
        <v>185</v>
      </c>
      <c r="D206" s="89"/>
      <c r="E206" s="153">
        <f>E197</f>
        <v>7.0874999999999994E-2</v>
      </c>
      <c r="F206" s="153">
        <f t="shared" ref="F206:AS206" si="78">F197</f>
        <v>5.1499999999999997E-2</v>
      </c>
      <c r="G206" s="153">
        <f t="shared" si="78"/>
        <v>4.7500000000000001E-2</v>
      </c>
      <c r="H206" s="153">
        <f t="shared" si="78"/>
        <v>5.0999999999999997E-2</v>
      </c>
      <c r="I206" s="153">
        <f t="shared" si="78"/>
        <v>5.45E-2</v>
      </c>
      <c r="J206" s="153">
        <f t="shared" si="78"/>
        <v>5.5590000000000001E-2</v>
      </c>
      <c r="K206" s="153">
        <f t="shared" si="78"/>
        <v>5.6701800000000004E-2</v>
      </c>
      <c r="L206" s="153">
        <f t="shared" si="78"/>
        <v>5.7835836000000002E-2</v>
      </c>
      <c r="M206" s="153">
        <f t="shared" si="78"/>
        <v>5.8992552720000001E-2</v>
      </c>
      <c r="N206" s="153">
        <f t="shared" si="78"/>
        <v>6.0172403774400002E-2</v>
      </c>
      <c r="O206" s="153">
        <f t="shared" si="78"/>
        <v>6.1375851849888002E-2</v>
      </c>
      <c r="P206" s="153">
        <f t="shared" si="78"/>
        <v>6.2603368886885766E-2</v>
      </c>
      <c r="Q206" s="153">
        <f t="shared" si="78"/>
        <v>6.3855436264623477E-2</v>
      </c>
      <c r="R206" s="153">
        <f t="shared" si="78"/>
        <v>6.5132544989915941E-2</v>
      </c>
      <c r="S206" s="153">
        <f t="shared" si="78"/>
        <v>6.6435195889714263E-2</v>
      </c>
      <c r="T206" s="153">
        <f t="shared" si="78"/>
        <v>6.7763899807508549E-2</v>
      </c>
      <c r="U206" s="153">
        <f t="shared" si="78"/>
        <v>6.9119177803658727E-2</v>
      </c>
      <c r="V206" s="153">
        <f t="shared" si="78"/>
        <v>7.0501561359731901E-2</v>
      </c>
      <c r="W206" s="153">
        <f t="shared" si="78"/>
        <v>7.1911592586926545E-2</v>
      </c>
      <c r="X206" s="153">
        <f t="shared" si="78"/>
        <v>7.3349824438665084E-2</v>
      </c>
      <c r="Y206" s="153">
        <f t="shared" si="78"/>
        <v>7.4816820927438382E-2</v>
      </c>
      <c r="Z206" s="153">
        <f t="shared" si="78"/>
        <v>7.6313157345987148E-2</v>
      </c>
      <c r="AA206" s="153">
        <f t="shared" si="78"/>
        <v>7.7839420492906888E-2</v>
      </c>
      <c r="AB206" s="153">
        <f t="shared" si="78"/>
        <v>7.9396208902765025E-2</v>
      </c>
      <c r="AC206" s="153">
        <f t="shared" si="78"/>
        <v>8.0984133080820322E-2</v>
      </c>
      <c r="AD206" s="153">
        <f t="shared" si="78"/>
        <v>8.2603815742436734E-2</v>
      </c>
      <c r="AE206" s="153">
        <f t="shared" si="78"/>
        <v>8.4255892057285467E-2</v>
      </c>
      <c r="AF206" s="153">
        <f t="shared" si="78"/>
        <v>8.5941009898431175E-2</v>
      </c>
      <c r="AG206" s="153">
        <f t="shared" si="78"/>
        <v>8.7659830096399799E-2</v>
      </c>
      <c r="AH206" s="153">
        <f t="shared" si="78"/>
        <v>8.9413026698327791E-2</v>
      </c>
      <c r="AI206" s="153">
        <f t="shared" si="78"/>
        <v>9.1201287232294342E-2</v>
      </c>
      <c r="AJ206" s="153">
        <f t="shared" si="78"/>
        <v>9.3025312976940236E-2</v>
      </c>
      <c r="AK206" s="153">
        <f t="shared" si="78"/>
        <v>9.4885819236479041E-2</v>
      </c>
      <c r="AL206" s="153">
        <f t="shared" si="78"/>
        <v>9.678353562120863E-2</v>
      </c>
      <c r="AM206" s="153">
        <f t="shared" si="78"/>
        <v>9.8719206333632806E-2</v>
      </c>
      <c r="AN206" s="153">
        <f t="shared" si="78"/>
        <v>0.10069359046030546</v>
      </c>
      <c r="AO206" s="153">
        <f t="shared" si="78"/>
        <v>0.10270746226951157</v>
      </c>
      <c r="AP206" s="153">
        <f t="shared" si="78"/>
        <v>0.10476161151490179</v>
      </c>
      <c r="AQ206" s="153">
        <f t="shared" si="78"/>
        <v>0.10685684374519983</v>
      </c>
      <c r="AR206" s="153">
        <f t="shared" si="78"/>
        <v>0.10899398062010382</v>
      </c>
      <c r="AS206" s="153">
        <f t="shared" si="78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hidden="1" x14ac:dyDescent="0.2">
      <c r="C207" s="48" t="s">
        <v>201</v>
      </c>
      <c r="E207" s="105">
        <f>+E205*E206</f>
        <v>0</v>
      </c>
      <c r="F207" s="105">
        <f>+F205*F206</f>
        <v>0</v>
      </c>
      <c r="G207" s="105">
        <f>+G205*G206</f>
        <v>0</v>
      </c>
      <c r="H207" s="105">
        <f>+H205*H206</f>
        <v>0</v>
      </c>
      <c r="I207" s="105">
        <f>+I205*I206</f>
        <v>0</v>
      </c>
      <c r="J207" s="105">
        <f t="shared" ref="J207:AD207" si="79">+J205*J206</f>
        <v>0</v>
      </c>
      <c r="K207" s="105">
        <f t="shared" si="79"/>
        <v>0</v>
      </c>
      <c r="L207" s="105">
        <f t="shared" si="79"/>
        <v>0</v>
      </c>
      <c r="M207" s="105">
        <f t="shared" si="79"/>
        <v>0</v>
      </c>
      <c r="N207" s="105">
        <f t="shared" si="79"/>
        <v>0</v>
      </c>
      <c r="O207" s="105">
        <f t="shared" si="79"/>
        <v>0</v>
      </c>
      <c r="P207" s="105">
        <f t="shared" si="79"/>
        <v>0</v>
      </c>
      <c r="Q207" s="105">
        <f t="shared" si="79"/>
        <v>0</v>
      </c>
      <c r="R207" s="105">
        <f t="shared" si="79"/>
        <v>0</v>
      </c>
      <c r="S207" s="105">
        <f t="shared" si="79"/>
        <v>0</v>
      </c>
      <c r="T207" s="105">
        <f t="shared" si="79"/>
        <v>0</v>
      </c>
      <c r="U207" s="105">
        <f t="shared" si="79"/>
        <v>0</v>
      </c>
      <c r="V207" s="105">
        <f t="shared" si="79"/>
        <v>0</v>
      </c>
      <c r="W207" s="105">
        <f t="shared" si="79"/>
        <v>0</v>
      </c>
      <c r="X207" s="105">
        <f t="shared" si="79"/>
        <v>0</v>
      </c>
      <c r="Y207" s="105">
        <f t="shared" si="79"/>
        <v>0</v>
      </c>
      <c r="Z207" s="105">
        <f t="shared" si="79"/>
        <v>0</v>
      </c>
      <c r="AA207" s="105">
        <f t="shared" si="79"/>
        <v>0</v>
      </c>
      <c r="AB207" s="105">
        <f t="shared" si="79"/>
        <v>0</v>
      </c>
      <c r="AC207" s="105">
        <f t="shared" si="79"/>
        <v>0</v>
      </c>
      <c r="AD207" s="105">
        <f t="shared" si="79"/>
        <v>0</v>
      </c>
      <c r="AE207" s="105">
        <f t="shared" ref="AE207:AS207" si="80">+AE205*AE206</f>
        <v>0</v>
      </c>
      <c r="AF207" s="105">
        <f t="shared" si="80"/>
        <v>0</v>
      </c>
      <c r="AG207" s="105">
        <f t="shared" si="80"/>
        <v>0</v>
      </c>
      <c r="AH207" s="105">
        <f t="shared" si="80"/>
        <v>0</v>
      </c>
      <c r="AI207" s="105">
        <f t="shared" si="80"/>
        <v>0</v>
      </c>
      <c r="AJ207" s="105">
        <f t="shared" si="80"/>
        <v>0</v>
      </c>
      <c r="AK207" s="105">
        <f t="shared" si="80"/>
        <v>0</v>
      </c>
      <c r="AL207" s="105">
        <f t="shared" si="80"/>
        <v>0</v>
      </c>
      <c r="AM207" s="105">
        <f t="shared" si="80"/>
        <v>0</v>
      </c>
      <c r="AN207" s="105">
        <f t="shared" si="80"/>
        <v>0</v>
      </c>
      <c r="AO207" s="105">
        <f t="shared" si="80"/>
        <v>0</v>
      </c>
      <c r="AP207" s="105">
        <f t="shared" si="80"/>
        <v>0</v>
      </c>
      <c r="AQ207" s="105">
        <f t="shared" si="80"/>
        <v>0</v>
      </c>
      <c r="AR207" s="105">
        <f t="shared" si="80"/>
        <v>0</v>
      </c>
      <c r="AS207" s="105">
        <f t="shared" si="80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hidden="1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hidden="1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hidden="1" x14ac:dyDescent="0.25">
      <c r="A210" s="50">
        <v>15</v>
      </c>
      <c r="B210" s="55" t="s">
        <v>14</v>
      </c>
      <c r="F210" s="51" t="s">
        <v>87</v>
      </c>
      <c r="G210" s="320" t="s">
        <v>258</v>
      </c>
      <c r="H210" s="94" t="s">
        <v>85</v>
      </c>
    </row>
    <row r="211" spans="1:55" hidden="1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hidden="1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hidden="1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hidden="1" x14ac:dyDescent="0.2">
      <c r="B214" s="48" t="s">
        <v>9</v>
      </c>
      <c r="E214" s="65">
        <v>9.1400000000000006E-3</v>
      </c>
      <c r="F214" s="65"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hidden="1" x14ac:dyDescent="0.2">
      <c r="B215" s="48" t="s">
        <v>10</v>
      </c>
      <c r="E215" s="65">
        <v>2.3500000000000001E-3</v>
      </c>
      <c r="F215" s="65"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hidden="1" x14ac:dyDescent="0.2">
      <c r="B216" s="48" t="s">
        <v>11</v>
      </c>
      <c r="E216" s="65">
        <v>9.6600000000000002E-3</v>
      </c>
      <c r="F216" s="65"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hidden="1" x14ac:dyDescent="0.2">
      <c r="B217" s="48" t="s">
        <v>108</v>
      </c>
      <c r="E217" s="65">
        <v>7.6000000000000004E-4</v>
      </c>
      <c r="F217" s="212"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hidden="1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hidden="1" x14ac:dyDescent="0.2">
      <c r="E219" s="148">
        <f>E203</f>
        <v>2012</v>
      </c>
      <c r="F219" s="148">
        <f t="shared" ref="F219:AS219" si="81">F203</f>
        <v>2013</v>
      </c>
      <c r="G219" s="148">
        <f t="shared" si="81"/>
        <v>2014</v>
      </c>
      <c r="H219" s="148">
        <f t="shared" si="81"/>
        <v>2015</v>
      </c>
      <c r="I219" s="148">
        <f t="shared" si="81"/>
        <v>2016</v>
      </c>
      <c r="J219" s="148">
        <f t="shared" si="81"/>
        <v>2017</v>
      </c>
      <c r="K219" s="148">
        <f t="shared" si="81"/>
        <v>2018</v>
      </c>
      <c r="L219" s="148">
        <f t="shared" si="81"/>
        <v>2019</v>
      </c>
      <c r="M219" s="148">
        <f t="shared" si="81"/>
        <v>2020</v>
      </c>
      <c r="N219" s="148">
        <f t="shared" si="81"/>
        <v>2021</v>
      </c>
      <c r="O219" s="148">
        <f t="shared" si="81"/>
        <v>2022</v>
      </c>
      <c r="P219" s="148">
        <f t="shared" si="81"/>
        <v>2023</v>
      </c>
      <c r="Q219" s="148">
        <f t="shared" si="81"/>
        <v>2024</v>
      </c>
      <c r="R219" s="148">
        <f t="shared" si="81"/>
        <v>2025</v>
      </c>
      <c r="S219" s="148">
        <f t="shared" si="81"/>
        <v>2026</v>
      </c>
      <c r="T219" s="148">
        <f t="shared" si="81"/>
        <v>2027</v>
      </c>
      <c r="U219" s="148">
        <f t="shared" si="81"/>
        <v>2028</v>
      </c>
      <c r="V219" s="148">
        <f t="shared" si="81"/>
        <v>2029</v>
      </c>
      <c r="W219" s="148">
        <f t="shared" si="81"/>
        <v>2030</v>
      </c>
      <c r="X219" s="148">
        <f t="shared" si="81"/>
        <v>2031</v>
      </c>
      <c r="Y219" s="148">
        <f t="shared" si="81"/>
        <v>2032</v>
      </c>
      <c r="Z219" s="148">
        <f t="shared" si="81"/>
        <v>2033</v>
      </c>
      <c r="AA219" s="148">
        <f t="shared" si="81"/>
        <v>2034</v>
      </c>
      <c r="AB219" s="148">
        <f t="shared" si="81"/>
        <v>2035</v>
      </c>
      <c r="AC219" s="148">
        <f t="shared" si="81"/>
        <v>2036</v>
      </c>
      <c r="AD219" s="148">
        <f t="shared" si="81"/>
        <v>2037</v>
      </c>
      <c r="AE219" s="148">
        <f t="shared" si="81"/>
        <v>2038</v>
      </c>
      <c r="AF219" s="148">
        <f t="shared" si="81"/>
        <v>2039</v>
      </c>
      <c r="AG219" s="148">
        <f t="shared" si="81"/>
        <v>2040</v>
      </c>
      <c r="AH219" s="148">
        <f t="shared" si="81"/>
        <v>2041</v>
      </c>
      <c r="AI219" s="148">
        <f t="shared" si="81"/>
        <v>2042</v>
      </c>
      <c r="AJ219" s="148">
        <f t="shared" si="81"/>
        <v>2043</v>
      </c>
      <c r="AK219" s="148">
        <f t="shared" si="81"/>
        <v>2044</v>
      </c>
      <c r="AL219" s="148">
        <f t="shared" si="81"/>
        <v>2045</v>
      </c>
      <c r="AM219" s="148">
        <f t="shared" si="81"/>
        <v>2046</v>
      </c>
      <c r="AN219" s="148">
        <f t="shared" si="81"/>
        <v>2047</v>
      </c>
      <c r="AO219" s="148">
        <f t="shared" si="81"/>
        <v>2048</v>
      </c>
      <c r="AP219" s="148">
        <f t="shared" si="81"/>
        <v>2049</v>
      </c>
      <c r="AQ219" s="148">
        <f t="shared" si="81"/>
        <v>2050</v>
      </c>
      <c r="AR219" s="148">
        <f t="shared" si="81"/>
        <v>2051</v>
      </c>
      <c r="AS219" s="148">
        <f t="shared" si="81"/>
        <v>2052</v>
      </c>
    </row>
    <row r="220" spans="1:55" hidden="1" x14ac:dyDescent="0.2">
      <c r="C220" s="135" t="s">
        <v>88</v>
      </c>
      <c r="E220" s="96">
        <f t="shared" ref="E220:AS220" si="82">E$103</f>
        <v>0</v>
      </c>
      <c r="F220" s="96">
        <f t="shared" si="82"/>
        <v>1</v>
      </c>
      <c r="G220" s="96">
        <f t="shared" si="82"/>
        <v>2</v>
      </c>
      <c r="H220" s="96">
        <f t="shared" si="82"/>
        <v>3</v>
      </c>
      <c r="I220" s="96">
        <f t="shared" si="82"/>
        <v>4</v>
      </c>
      <c r="J220" s="96">
        <f t="shared" si="82"/>
        <v>5</v>
      </c>
      <c r="K220" s="96">
        <f t="shared" si="82"/>
        <v>6</v>
      </c>
      <c r="L220" s="96">
        <f t="shared" si="82"/>
        <v>7</v>
      </c>
      <c r="M220" s="96">
        <f t="shared" si="82"/>
        <v>8</v>
      </c>
      <c r="N220" s="96">
        <f t="shared" si="82"/>
        <v>9</v>
      </c>
      <c r="O220" s="96">
        <f t="shared" si="82"/>
        <v>10</v>
      </c>
      <c r="P220" s="96">
        <f t="shared" si="82"/>
        <v>11</v>
      </c>
      <c r="Q220" s="96">
        <f t="shared" si="82"/>
        <v>12</v>
      </c>
      <c r="R220" s="96">
        <f t="shared" si="82"/>
        <v>13</v>
      </c>
      <c r="S220" s="96">
        <f t="shared" si="82"/>
        <v>14</v>
      </c>
      <c r="T220" s="96">
        <f t="shared" si="82"/>
        <v>15</v>
      </c>
      <c r="U220" s="96">
        <f t="shared" si="82"/>
        <v>16</v>
      </c>
      <c r="V220" s="96">
        <f t="shared" si="82"/>
        <v>17</v>
      </c>
      <c r="W220" s="96">
        <f t="shared" si="82"/>
        <v>18</v>
      </c>
      <c r="X220" s="96">
        <f t="shared" si="82"/>
        <v>19</v>
      </c>
      <c r="Y220" s="96">
        <f t="shared" si="82"/>
        <v>20</v>
      </c>
      <c r="Z220" s="96">
        <f t="shared" si="82"/>
        <v>21</v>
      </c>
      <c r="AA220" s="96">
        <f t="shared" si="82"/>
        <v>22</v>
      </c>
      <c r="AB220" s="96">
        <f t="shared" si="82"/>
        <v>23</v>
      </c>
      <c r="AC220" s="96">
        <f t="shared" si="82"/>
        <v>24</v>
      </c>
      <c r="AD220" s="96">
        <f t="shared" si="82"/>
        <v>25</v>
      </c>
      <c r="AE220" s="96">
        <f t="shared" si="82"/>
        <v>26</v>
      </c>
      <c r="AF220" s="96">
        <f t="shared" si="82"/>
        <v>27</v>
      </c>
      <c r="AG220" s="96">
        <f t="shared" si="82"/>
        <v>28</v>
      </c>
      <c r="AH220" s="96">
        <f t="shared" si="82"/>
        <v>29</v>
      </c>
      <c r="AI220" s="96">
        <f t="shared" si="82"/>
        <v>30</v>
      </c>
      <c r="AJ220" s="96">
        <f t="shared" si="82"/>
        <v>31</v>
      </c>
      <c r="AK220" s="96">
        <f t="shared" si="82"/>
        <v>32</v>
      </c>
      <c r="AL220" s="96">
        <f t="shared" si="82"/>
        <v>33</v>
      </c>
      <c r="AM220" s="96">
        <f t="shared" si="82"/>
        <v>34</v>
      </c>
      <c r="AN220" s="96">
        <f t="shared" si="82"/>
        <v>35</v>
      </c>
      <c r="AO220" s="96">
        <f t="shared" si="82"/>
        <v>36</v>
      </c>
      <c r="AP220" s="96">
        <f t="shared" si="82"/>
        <v>37</v>
      </c>
      <c r="AQ220" s="96">
        <f t="shared" si="82"/>
        <v>38</v>
      </c>
      <c r="AR220" s="96">
        <f t="shared" si="82"/>
        <v>39</v>
      </c>
      <c r="AS220" s="96">
        <f t="shared" si="82"/>
        <v>40</v>
      </c>
      <c r="AT220" s="84"/>
      <c r="AU220" s="84"/>
    </row>
    <row r="221" spans="1:55" hidden="1" x14ac:dyDescent="0.2">
      <c r="C221" s="84" t="str">
        <f>$B$60</f>
        <v>Generation</v>
      </c>
      <c r="E221" s="180">
        <f>IF($G$210="yes",(($E214+$F214)*E64),0)</f>
        <v>0</v>
      </c>
      <c r="F221" s="105">
        <f>IF($G$210="Yes",IF(F$36=1,F64*($E214+$F214),E221*F$95),0)</f>
        <v>0</v>
      </c>
      <c r="G221" s="105">
        <f t="shared" ref="G221:AS221" si="83">IF($G$210="Yes",IF(G$36=1,G64*($E214+$F214),F221*G$95),0)</f>
        <v>0</v>
      </c>
      <c r="H221" s="105">
        <f t="shared" si="83"/>
        <v>0</v>
      </c>
      <c r="I221" s="105">
        <f t="shared" si="83"/>
        <v>0</v>
      </c>
      <c r="J221" s="105">
        <f t="shared" si="83"/>
        <v>0</v>
      </c>
      <c r="K221" s="105">
        <f t="shared" si="83"/>
        <v>0</v>
      </c>
      <c r="L221" s="105">
        <f t="shared" si="83"/>
        <v>0</v>
      </c>
      <c r="M221" s="105">
        <f t="shared" si="83"/>
        <v>0</v>
      </c>
      <c r="N221" s="105">
        <f t="shared" si="83"/>
        <v>0</v>
      </c>
      <c r="O221" s="105">
        <f t="shared" si="83"/>
        <v>0</v>
      </c>
      <c r="P221" s="105">
        <f t="shared" si="83"/>
        <v>0</v>
      </c>
      <c r="Q221" s="105">
        <f t="shared" si="83"/>
        <v>0</v>
      </c>
      <c r="R221" s="105">
        <f t="shared" si="83"/>
        <v>0</v>
      </c>
      <c r="S221" s="105">
        <f t="shared" si="83"/>
        <v>0</v>
      </c>
      <c r="T221" s="105">
        <f t="shared" si="83"/>
        <v>0</v>
      </c>
      <c r="U221" s="105">
        <f t="shared" si="83"/>
        <v>0</v>
      </c>
      <c r="V221" s="105">
        <f t="shared" si="83"/>
        <v>0</v>
      </c>
      <c r="W221" s="105">
        <f t="shared" si="83"/>
        <v>0</v>
      </c>
      <c r="X221" s="105">
        <f t="shared" si="83"/>
        <v>0</v>
      </c>
      <c r="Y221" s="105">
        <f t="shared" si="83"/>
        <v>0</v>
      </c>
      <c r="Z221" s="105">
        <f t="shared" si="83"/>
        <v>0</v>
      </c>
      <c r="AA221" s="105">
        <f t="shared" si="83"/>
        <v>0</v>
      </c>
      <c r="AB221" s="105">
        <f t="shared" si="83"/>
        <v>0</v>
      </c>
      <c r="AC221" s="105">
        <f t="shared" si="83"/>
        <v>0</v>
      </c>
      <c r="AD221" s="105">
        <f t="shared" si="83"/>
        <v>0</v>
      </c>
      <c r="AE221" s="105">
        <f t="shared" si="83"/>
        <v>0</v>
      </c>
      <c r="AF221" s="105">
        <f t="shared" si="83"/>
        <v>0</v>
      </c>
      <c r="AG221" s="105">
        <f t="shared" si="83"/>
        <v>0</v>
      </c>
      <c r="AH221" s="105">
        <f t="shared" si="83"/>
        <v>0</v>
      </c>
      <c r="AI221" s="105">
        <f t="shared" si="83"/>
        <v>0</v>
      </c>
      <c r="AJ221" s="105">
        <f t="shared" si="83"/>
        <v>0</v>
      </c>
      <c r="AK221" s="105">
        <f t="shared" si="83"/>
        <v>0</v>
      </c>
      <c r="AL221" s="105">
        <f t="shared" si="83"/>
        <v>0</v>
      </c>
      <c r="AM221" s="105">
        <f t="shared" si="83"/>
        <v>0</v>
      </c>
      <c r="AN221" s="105">
        <f t="shared" si="83"/>
        <v>0</v>
      </c>
      <c r="AO221" s="105">
        <f t="shared" si="83"/>
        <v>0</v>
      </c>
      <c r="AP221" s="105">
        <f t="shared" si="83"/>
        <v>0</v>
      </c>
      <c r="AQ221" s="105">
        <f t="shared" si="83"/>
        <v>0</v>
      </c>
      <c r="AR221" s="105">
        <f t="shared" si="83"/>
        <v>0</v>
      </c>
      <c r="AS221" s="105">
        <f t="shared" si="83"/>
        <v>0</v>
      </c>
      <c r="AT221" s="105"/>
      <c r="AU221" s="105"/>
    </row>
    <row r="222" spans="1:55" hidden="1" x14ac:dyDescent="0.2">
      <c r="C222" s="84" t="str">
        <f>$B$65</f>
        <v>Distribution</v>
      </c>
      <c r="E222" s="162">
        <f>IF($G$210="yes",(($E215+$F215)*E69),0)</f>
        <v>0</v>
      </c>
      <c r="F222" s="105">
        <f>IF($G$210="Yes",IF(F$36=1,F69*($E215+$F215),E222*F$95),0)</f>
        <v>0</v>
      </c>
      <c r="G222" s="105">
        <f t="shared" ref="G222:AS222" si="84">IF($G$210="Yes",IF(G$36=1,G69*($E215+$F215),F222*G$95),0)</f>
        <v>0</v>
      </c>
      <c r="H222" s="105">
        <f t="shared" si="84"/>
        <v>0</v>
      </c>
      <c r="I222" s="105">
        <f t="shared" si="84"/>
        <v>0</v>
      </c>
      <c r="J222" s="105">
        <f t="shared" si="84"/>
        <v>0</v>
      </c>
      <c r="K222" s="105">
        <f t="shared" si="84"/>
        <v>0</v>
      </c>
      <c r="L222" s="105">
        <f t="shared" si="84"/>
        <v>0</v>
      </c>
      <c r="M222" s="105">
        <f t="shared" si="84"/>
        <v>0</v>
      </c>
      <c r="N222" s="105">
        <f t="shared" si="84"/>
        <v>0</v>
      </c>
      <c r="O222" s="105">
        <f t="shared" si="84"/>
        <v>0</v>
      </c>
      <c r="P222" s="105">
        <f t="shared" si="84"/>
        <v>0</v>
      </c>
      <c r="Q222" s="105">
        <f t="shared" si="84"/>
        <v>0</v>
      </c>
      <c r="R222" s="105">
        <f t="shared" si="84"/>
        <v>0</v>
      </c>
      <c r="S222" s="105">
        <f t="shared" si="84"/>
        <v>0</v>
      </c>
      <c r="T222" s="105">
        <f t="shared" si="84"/>
        <v>0</v>
      </c>
      <c r="U222" s="105">
        <f t="shared" si="84"/>
        <v>0</v>
      </c>
      <c r="V222" s="105">
        <f t="shared" si="84"/>
        <v>0</v>
      </c>
      <c r="W222" s="105">
        <f t="shared" si="84"/>
        <v>0</v>
      </c>
      <c r="X222" s="105">
        <f t="shared" si="84"/>
        <v>0</v>
      </c>
      <c r="Y222" s="105">
        <f t="shared" si="84"/>
        <v>0</v>
      </c>
      <c r="Z222" s="105">
        <f t="shared" si="84"/>
        <v>0</v>
      </c>
      <c r="AA222" s="105">
        <f t="shared" si="84"/>
        <v>0</v>
      </c>
      <c r="AB222" s="105">
        <f t="shared" si="84"/>
        <v>0</v>
      </c>
      <c r="AC222" s="105">
        <f t="shared" si="84"/>
        <v>0</v>
      </c>
      <c r="AD222" s="105">
        <f t="shared" si="84"/>
        <v>0</v>
      </c>
      <c r="AE222" s="105">
        <f t="shared" si="84"/>
        <v>0</v>
      </c>
      <c r="AF222" s="105">
        <f t="shared" si="84"/>
        <v>0</v>
      </c>
      <c r="AG222" s="105">
        <f t="shared" si="84"/>
        <v>0</v>
      </c>
      <c r="AH222" s="105">
        <f t="shared" si="84"/>
        <v>0</v>
      </c>
      <c r="AI222" s="105">
        <f t="shared" si="84"/>
        <v>0</v>
      </c>
      <c r="AJ222" s="105">
        <f t="shared" si="84"/>
        <v>0</v>
      </c>
      <c r="AK222" s="105">
        <f t="shared" si="84"/>
        <v>0</v>
      </c>
      <c r="AL222" s="105">
        <f t="shared" si="84"/>
        <v>0</v>
      </c>
      <c r="AM222" s="105">
        <f t="shared" si="84"/>
        <v>0</v>
      </c>
      <c r="AN222" s="105">
        <f t="shared" si="84"/>
        <v>0</v>
      </c>
      <c r="AO222" s="105">
        <f t="shared" si="84"/>
        <v>0</v>
      </c>
      <c r="AP222" s="105">
        <f t="shared" si="84"/>
        <v>0</v>
      </c>
      <c r="AQ222" s="105">
        <f t="shared" si="84"/>
        <v>0</v>
      </c>
      <c r="AR222" s="105">
        <f t="shared" si="84"/>
        <v>0</v>
      </c>
      <c r="AS222" s="105">
        <f t="shared" si="84"/>
        <v>0</v>
      </c>
      <c r="AT222" s="105"/>
      <c r="AU222" s="105"/>
    </row>
    <row r="223" spans="1:55" hidden="1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>IF($G$210="Yes",IF(F$36=1,F74*($E216+$F216),E223*F$95),0)</f>
        <v>0</v>
      </c>
      <c r="G223" s="105">
        <f t="shared" ref="G223:AS223" si="85">IF($G$210="Yes",IF(G$36=1,G74*($E216+$F216),F223*G$95),0)</f>
        <v>0</v>
      </c>
      <c r="H223" s="105">
        <f t="shared" si="85"/>
        <v>0</v>
      </c>
      <c r="I223" s="105">
        <f t="shared" si="85"/>
        <v>0</v>
      </c>
      <c r="J223" s="105">
        <f t="shared" si="85"/>
        <v>0</v>
      </c>
      <c r="K223" s="105">
        <f t="shared" si="85"/>
        <v>0</v>
      </c>
      <c r="L223" s="105">
        <f t="shared" si="85"/>
        <v>0</v>
      </c>
      <c r="M223" s="105">
        <f t="shared" si="85"/>
        <v>0</v>
      </c>
      <c r="N223" s="105">
        <f t="shared" si="85"/>
        <v>0</v>
      </c>
      <c r="O223" s="105">
        <f t="shared" si="85"/>
        <v>0</v>
      </c>
      <c r="P223" s="105">
        <f t="shared" si="85"/>
        <v>0</v>
      </c>
      <c r="Q223" s="105">
        <f t="shared" si="85"/>
        <v>0</v>
      </c>
      <c r="R223" s="105">
        <f t="shared" si="85"/>
        <v>0</v>
      </c>
      <c r="S223" s="105">
        <f t="shared" si="85"/>
        <v>0</v>
      </c>
      <c r="T223" s="105">
        <f t="shared" si="85"/>
        <v>0</v>
      </c>
      <c r="U223" s="105">
        <f t="shared" si="85"/>
        <v>0</v>
      </c>
      <c r="V223" s="105">
        <f t="shared" si="85"/>
        <v>0</v>
      </c>
      <c r="W223" s="105">
        <f t="shared" si="85"/>
        <v>0</v>
      </c>
      <c r="X223" s="105">
        <f t="shared" si="85"/>
        <v>0</v>
      </c>
      <c r="Y223" s="105">
        <f t="shared" si="85"/>
        <v>0</v>
      </c>
      <c r="Z223" s="105">
        <f t="shared" si="85"/>
        <v>0</v>
      </c>
      <c r="AA223" s="105">
        <f t="shared" si="85"/>
        <v>0</v>
      </c>
      <c r="AB223" s="105">
        <f t="shared" si="85"/>
        <v>0</v>
      </c>
      <c r="AC223" s="105">
        <f t="shared" si="85"/>
        <v>0</v>
      </c>
      <c r="AD223" s="105">
        <f t="shared" si="85"/>
        <v>0</v>
      </c>
      <c r="AE223" s="105">
        <f t="shared" si="85"/>
        <v>0</v>
      </c>
      <c r="AF223" s="105">
        <f t="shared" si="85"/>
        <v>0</v>
      </c>
      <c r="AG223" s="105">
        <f t="shared" si="85"/>
        <v>0</v>
      </c>
      <c r="AH223" s="105">
        <f t="shared" si="85"/>
        <v>0</v>
      </c>
      <c r="AI223" s="105">
        <f t="shared" si="85"/>
        <v>0</v>
      </c>
      <c r="AJ223" s="105">
        <f t="shared" si="85"/>
        <v>0</v>
      </c>
      <c r="AK223" s="105">
        <f t="shared" si="85"/>
        <v>0</v>
      </c>
      <c r="AL223" s="105">
        <f t="shared" si="85"/>
        <v>0</v>
      </c>
      <c r="AM223" s="105">
        <f t="shared" si="85"/>
        <v>0</v>
      </c>
      <c r="AN223" s="105">
        <f t="shared" si="85"/>
        <v>0</v>
      </c>
      <c r="AO223" s="105">
        <f t="shared" si="85"/>
        <v>0</v>
      </c>
      <c r="AP223" s="105">
        <f t="shared" si="85"/>
        <v>0</v>
      </c>
      <c r="AQ223" s="105">
        <f t="shared" si="85"/>
        <v>0</v>
      </c>
      <c r="AR223" s="105">
        <f t="shared" si="85"/>
        <v>0</v>
      </c>
      <c r="AS223" s="105">
        <f t="shared" si="85"/>
        <v>0</v>
      </c>
      <c r="AT223" s="105"/>
      <c r="AU223" s="105"/>
    </row>
    <row r="224" spans="1:55" hidden="1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>IF($G$210="Yes",IF(F$36=1,F79*($E216+$F216),E224*F$95),0)</f>
        <v>0</v>
      </c>
      <c r="G224" s="105">
        <f t="shared" ref="G224:AS224" si="86">IF($G$210="Yes",IF(G$36=1,G79*($E216+$F216),F224*G$95),0)</f>
        <v>0</v>
      </c>
      <c r="H224" s="105">
        <f t="shared" si="86"/>
        <v>0</v>
      </c>
      <c r="I224" s="105">
        <f t="shared" si="86"/>
        <v>0</v>
      </c>
      <c r="J224" s="105">
        <f t="shared" si="86"/>
        <v>0</v>
      </c>
      <c r="K224" s="105">
        <f t="shared" si="86"/>
        <v>0</v>
      </c>
      <c r="L224" s="105">
        <f t="shared" si="86"/>
        <v>0</v>
      </c>
      <c r="M224" s="105">
        <f t="shared" si="86"/>
        <v>0</v>
      </c>
      <c r="N224" s="105">
        <f t="shared" si="86"/>
        <v>0</v>
      </c>
      <c r="O224" s="105">
        <f t="shared" si="86"/>
        <v>0</v>
      </c>
      <c r="P224" s="105">
        <f t="shared" si="86"/>
        <v>0</v>
      </c>
      <c r="Q224" s="105">
        <f t="shared" si="86"/>
        <v>0</v>
      </c>
      <c r="R224" s="105">
        <f t="shared" si="86"/>
        <v>0</v>
      </c>
      <c r="S224" s="105">
        <f t="shared" si="86"/>
        <v>0</v>
      </c>
      <c r="T224" s="105">
        <f t="shared" si="86"/>
        <v>0</v>
      </c>
      <c r="U224" s="105">
        <f t="shared" si="86"/>
        <v>0</v>
      </c>
      <c r="V224" s="105">
        <f t="shared" si="86"/>
        <v>0</v>
      </c>
      <c r="W224" s="105">
        <f t="shared" si="86"/>
        <v>0</v>
      </c>
      <c r="X224" s="105">
        <f t="shared" si="86"/>
        <v>0</v>
      </c>
      <c r="Y224" s="105">
        <f t="shared" si="86"/>
        <v>0</v>
      </c>
      <c r="Z224" s="105">
        <f t="shared" si="86"/>
        <v>0</v>
      </c>
      <c r="AA224" s="105">
        <f t="shared" si="86"/>
        <v>0</v>
      </c>
      <c r="AB224" s="105">
        <f t="shared" si="86"/>
        <v>0</v>
      </c>
      <c r="AC224" s="105">
        <f t="shared" si="86"/>
        <v>0</v>
      </c>
      <c r="AD224" s="105">
        <f t="shared" si="86"/>
        <v>0</v>
      </c>
      <c r="AE224" s="105">
        <f t="shared" si="86"/>
        <v>0</v>
      </c>
      <c r="AF224" s="105">
        <f t="shared" si="86"/>
        <v>0</v>
      </c>
      <c r="AG224" s="105">
        <f t="shared" si="86"/>
        <v>0</v>
      </c>
      <c r="AH224" s="105">
        <f t="shared" si="86"/>
        <v>0</v>
      </c>
      <c r="AI224" s="105">
        <f t="shared" si="86"/>
        <v>0</v>
      </c>
      <c r="AJ224" s="105">
        <f t="shared" si="86"/>
        <v>0</v>
      </c>
      <c r="AK224" s="105">
        <f t="shared" si="86"/>
        <v>0</v>
      </c>
      <c r="AL224" s="105">
        <f t="shared" si="86"/>
        <v>0</v>
      </c>
      <c r="AM224" s="105">
        <f t="shared" si="86"/>
        <v>0</v>
      </c>
      <c r="AN224" s="105">
        <f t="shared" si="86"/>
        <v>0</v>
      </c>
      <c r="AO224" s="105">
        <f t="shared" si="86"/>
        <v>0</v>
      </c>
      <c r="AP224" s="105">
        <f t="shared" si="86"/>
        <v>0</v>
      </c>
      <c r="AQ224" s="105">
        <f t="shared" si="86"/>
        <v>0</v>
      </c>
      <c r="AR224" s="105">
        <f t="shared" si="86"/>
        <v>0</v>
      </c>
      <c r="AS224" s="105">
        <f t="shared" si="86"/>
        <v>0</v>
      </c>
      <c r="AT224" s="105"/>
      <c r="AU224" s="105"/>
    </row>
    <row r="225" spans="1:256" hidden="1" x14ac:dyDescent="0.2">
      <c r="C225" s="84" t="str">
        <f>$B$80</f>
        <v>Distribution Other</v>
      </c>
      <c r="E225" s="162">
        <f>IF($G$210="yes",(($E217+$F217)*E84),0)</f>
        <v>0</v>
      </c>
      <c r="F225" s="105">
        <f>IF($G$210="Yes",IF(F$36=1,F84*($E217+$F217),E225*F$95),0)</f>
        <v>0</v>
      </c>
      <c r="G225" s="105">
        <f t="shared" ref="G225:AS225" si="87">IF($G$210="Yes",IF(G$36=1,G84*($E217+$F217),F225*G$95),0)</f>
        <v>0</v>
      </c>
      <c r="H225" s="105">
        <f t="shared" si="87"/>
        <v>0</v>
      </c>
      <c r="I225" s="105">
        <f t="shared" si="87"/>
        <v>0</v>
      </c>
      <c r="J225" s="105">
        <f t="shared" si="87"/>
        <v>0</v>
      </c>
      <c r="K225" s="105">
        <f t="shared" si="87"/>
        <v>0</v>
      </c>
      <c r="L225" s="105">
        <f t="shared" si="87"/>
        <v>0</v>
      </c>
      <c r="M225" s="105">
        <f t="shared" si="87"/>
        <v>0</v>
      </c>
      <c r="N225" s="105">
        <f t="shared" si="87"/>
        <v>0</v>
      </c>
      <c r="O225" s="105">
        <f t="shared" si="87"/>
        <v>0</v>
      </c>
      <c r="P225" s="105">
        <f t="shared" si="87"/>
        <v>0</v>
      </c>
      <c r="Q225" s="105">
        <f t="shared" si="87"/>
        <v>0</v>
      </c>
      <c r="R225" s="105">
        <f t="shared" si="87"/>
        <v>0</v>
      </c>
      <c r="S225" s="105">
        <f t="shared" si="87"/>
        <v>0</v>
      </c>
      <c r="T225" s="105">
        <f t="shared" si="87"/>
        <v>0</v>
      </c>
      <c r="U225" s="105">
        <f t="shared" si="87"/>
        <v>0</v>
      </c>
      <c r="V225" s="105">
        <f t="shared" si="87"/>
        <v>0</v>
      </c>
      <c r="W225" s="105">
        <f t="shared" si="87"/>
        <v>0</v>
      </c>
      <c r="X225" s="105">
        <f t="shared" si="87"/>
        <v>0</v>
      </c>
      <c r="Y225" s="105">
        <f t="shared" si="87"/>
        <v>0</v>
      </c>
      <c r="Z225" s="105">
        <f t="shared" si="87"/>
        <v>0</v>
      </c>
      <c r="AA225" s="105">
        <f t="shared" si="87"/>
        <v>0</v>
      </c>
      <c r="AB225" s="105">
        <f t="shared" si="87"/>
        <v>0</v>
      </c>
      <c r="AC225" s="105">
        <f t="shared" si="87"/>
        <v>0</v>
      </c>
      <c r="AD225" s="105">
        <f t="shared" si="87"/>
        <v>0</v>
      </c>
      <c r="AE225" s="105">
        <f t="shared" si="87"/>
        <v>0</v>
      </c>
      <c r="AF225" s="105">
        <f t="shared" si="87"/>
        <v>0</v>
      </c>
      <c r="AG225" s="105">
        <f t="shared" si="87"/>
        <v>0</v>
      </c>
      <c r="AH225" s="105">
        <f t="shared" si="87"/>
        <v>0</v>
      </c>
      <c r="AI225" s="105">
        <f t="shared" si="87"/>
        <v>0</v>
      </c>
      <c r="AJ225" s="105">
        <f t="shared" si="87"/>
        <v>0</v>
      </c>
      <c r="AK225" s="105">
        <f t="shared" si="87"/>
        <v>0</v>
      </c>
      <c r="AL225" s="105">
        <f t="shared" si="87"/>
        <v>0</v>
      </c>
      <c r="AM225" s="105">
        <f t="shared" si="87"/>
        <v>0</v>
      </c>
      <c r="AN225" s="105">
        <f t="shared" si="87"/>
        <v>0</v>
      </c>
      <c r="AO225" s="105">
        <f t="shared" si="87"/>
        <v>0</v>
      </c>
      <c r="AP225" s="105">
        <f t="shared" si="87"/>
        <v>0</v>
      </c>
      <c r="AQ225" s="105">
        <f t="shared" si="87"/>
        <v>0</v>
      </c>
      <c r="AR225" s="105">
        <f t="shared" si="87"/>
        <v>0</v>
      </c>
      <c r="AS225" s="105">
        <f t="shared" si="87"/>
        <v>0</v>
      </c>
      <c r="AT225" s="105"/>
      <c r="AU225" s="105"/>
    </row>
    <row r="226" spans="1:256" hidden="1" x14ac:dyDescent="0.2">
      <c r="C226" s="53" t="s">
        <v>12</v>
      </c>
      <c r="E226" s="90">
        <f>SUM(E221:E225)</f>
        <v>0</v>
      </c>
      <c r="F226" s="90">
        <f>SUM(F221:F225)</f>
        <v>0</v>
      </c>
      <c r="G226" s="90">
        <f>SUM(G221:G225)</f>
        <v>0</v>
      </c>
      <c r="H226" s="90">
        <f t="shared" ref="H226:AD226" si="88">SUM(H221:H225)</f>
        <v>0</v>
      </c>
      <c r="I226" s="90">
        <f t="shared" si="88"/>
        <v>0</v>
      </c>
      <c r="J226" s="90">
        <f t="shared" si="88"/>
        <v>0</v>
      </c>
      <c r="K226" s="90">
        <f t="shared" si="88"/>
        <v>0</v>
      </c>
      <c r="L226" s="90">
        <f t="shared" si="88"/>
        <v>0</v>
      </c>
      <c r="M226" s="90">
        <f t="shared" si="88"/>
        <v>0</v>
      </c>
      <c r="N226" s="90">
        <f t="shared" si="88"/>
        <v>0</v>
      </c>
      <c r="O226" s="90">
        <f t="shared" si="88"/>
        <v>0</v>
      </c>
      <c r="P226" s="90">
        <f t="shared" si="88"/>
        <v>0</v>
      </c>
      <c r="Q226" s="90">
        <f t="shared" si="88"/>
        <v>0</v>
      </c>
      <c r="R226" s="90">
        <f t="shared" si="88"/>
        <v>0</v>
      </c>
      <c r="S226" s="90">
        <f t="shared" si="88"/>
        <v>0</v>
      </c>
      <c r="T226" s="90">
        <f t="shared" si="88"/>
        <v>0</v>
      </c>
      <c r="U226" s="90">
        <f t="shared" si="88"/>
        <v>0</v>
      </c>
      <c r="V226" s="90">
        <f t="shared" si="88"/>
        <v>0</v>
      </c>
      <c r="W226" s="90">
        <f t="shared" si="88"/>
        <v>0</v>
      </c>
      <c r="X226" s="90">
        <f t="shared" si="88"/>
        <v>0</v>
      </c>
      <c r="Y226" s="90">
        <f t="shared" si="88"/>
        <v>0</v>
      </c>
      <c r="Z226" s="90">
        <f t="shared" si="88"/>
        <v>0</v>
      </c>
      <c r="AA226" s="90">
        <f t="shared" si="88"/>
        <v>0</v>
      </c>
      <c r="AB226" s="90">
        <f t="shared" si="88"/>
        <v>0</v>
      </c>
      <c r="AC226" s="90">
        <f t="shared" si="88"/>
        <v>0</v>
      </c>
      <c r="AD226" s="90">
        <f t="shared" si="88"/>
        <v>0</v>
      </c>
      <c r="AE226" s="90">
        <f t="shared" ref="AE226:AS226" si="89">SUM(AE221:AE225)</f>
        <v>0</v>
      </c>
      <c r="AF226" s="90">
        <f t="shared" si="89"/>
        <v>0</v>
      </c>
      <c r="AG226" s="90">
        <f t="shared" si="89"/>
        <v>0</v>
      </c>
      <c r="AH226" s="90">
        <f t="shared" si="89"/>
        <v>0</v>
      </c>
      <c r="AI226" s="90">
        <f t="shared" si="89"/>
        <v>0</v>
      </c>
      <c r="AJ226" s="90">
        <f t="shared" si="89"/>
        <v>0</v>
      </c>
      <c r="AK226" s="90">
        <f t="shared" si="89"/>
        <v>0</v>
      </c>
      <c r="AL226" s="90">
        <f t="shared" si="89"/>
        <v>0</v>
      </c>
      <c r="AM226" s="90">
        <f t="shared" si="89"/>
        <v>0</v>
      </c>
      <c r="AN226" s="90">
        <f t="shared" si="89"/>
        <v>0</v>
      </c>
      <c r="AO226" s="90">
        <f t="shared" si="89"/>
        <v>0</v>
      </c>
      <c r="AP226" s="90">
        <f t="shared" si="89"/>
        <v>0</v>
      </c>
      <c r="AQ226" s="90">
        <f t="shared" si="89"/>
        <v>0</v>
      </c>
      <c r="AR226" s="90">
        <f t="shared" si="89"/>
        <v>0</v>
      </c>
      <c r="AS226" s="90">
        <f t="shared" si="89"/>
        <v>0</v>
      </c>
      <c r="AT226" s="105"/>
      <c r="AU226" s="105"/>
    </row>
    <row r="227" spans="1:256" hidden="1" x14ac:dyDescent="0.2">
      <c r="D227" s="48" t="s">
        <v>242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hidden="1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hidden="1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hidden="1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hidden="1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hidden="1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hidden="1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hidden="1" x14ac:dyDescent="0.2">
      <c r="B234" s="84"/>
      <c r="C234" s="165"/>
      <c r="D234" s="84"/>
      <c r="E234" s="95">
        <f>E219</f>
        <v>2012</v>
      </c>
      <c r="F234" s="95">
        <f>F219</f>
        <v>2013</v>
      </c>
      <c r="G234" s="95">
        <f t="shared" ref="G234:AS234" si="90">G219</f>
        <v>2014</v>
      </c>
      <c r="H234" s="95">
        <f t="shared" si="90"/>
        <v>2015</v>
      </c>
      <c r="I234" s="95">
        <f t="shared" si="90"/>
        <v>2016</v>
      </c>
      <c r="J234" s="95">
        <f t="shared" si="90"/>
        <v>2017</v>
      </c>
      <c r="K234" s="95">
        <f t="shared" si="90"/>
        <v>2018</v>
      </c>
      <c r="L234" s="95">
        <f t="shared" si="90"/>
        <v>2019</v>
      </c>
      <c r="M234" s="95">
        <f t="shared" si="90"/>
        <v>2020</v>
      </c>
      <c r="N234" s="95">
        <f t="shared" si="90"/>
        <v>2021</v>
      </c>
      <c r="O234" s="95">
        <f t="shared" si="90"/>
        <v>2022</v>
      </c>
      <c r="P234" s="95">
        <f t="shared" si="90"/>
        <v>2023</v>
      </c>
      <c r="Q234" s="95">
        <f t="shared" si="90"/>
        <v>2024</v>
      </c>
      <c r="R234" s="95">
        <f t="shared" si="90"/>
        <v>2025</v>
      </c>
      <c r="S234" s="95">
        <f t="shared" si="90"/>
        <v>2026</v>
      </c>
      <c r="T234" s="95">
        <f t="shared" si="90"/>
        <v>2027</v>
      </c>
      <c r="U234" s="95">
        <f t="shared" si="90"/>
        <v>2028</v>
      </c>
      <c r="V234" s="95">
        <f t="shared" si="90"/>
        <v>2029</v>
      </c>
      <c r="W234" s="95">
        <f t="shared" si="90"/>
        <v>2030</v>
      </c>
      <c r="X234" s="95">
        <f t="shared" si="90"/>
        <v>2031</v>
      </c>
      <c r="Y234" s="95">
        <f t="shared" si="90"/>
        <v>2032</v>
      </c>
      <c r="Z234" s="95">
        <f t="shared" si="90"/>
        <v>2033</v>
      </c>
      <c r="AA234" s="95">
        <f t="shared" si="90"/>
        <v>2034</v>
      </c>
      <c r="AB234" s="95">
        <f t="shared" si="90"/>
        <v>2035</v>
      </c>
      <c r="AC234" s="95">
        <f t="shared" si="90"/>
        <v>2036</v>
      </c>
      <c r="AD234" s="95">
        <f t="shared" si="90"/>
        <v>2037</v>
      </c>
      <c r="AE234" s="95">
        <f t="shared" si="90"/>
        <v>2038</v>
      </c>
      <c r="AF234" s="95">
        <f t="shared" si="90"/>
        <v>2039</v>
      </c>
      <c r="AG234" s="95">
        <f t="shared" si="90"/>
        <v>2040</v>
      </c>
      <c r="AH234" s="95">
        <f t="shared" si="90"/>
        <v>2041</v>
      </c>
      <c r="AI234" s="95">
        <f t="shared" si="90"/>
        <v>2042</v>
      </c>
      <c r="AJ234" s="95">
        <f t="shared" si="90"/>
        <v>2043</v>
      </c>
      <c r="AK234" s="95">
        <f t="shared" si="90"/>
        <v>2044</v>
      </c>
      <c r="AL234" s="95">
        <f t="shared" si="90"/>
        <v>2045</v>
      </c>
      <c r="AM234" s="95">
        <f t="shared" si="90"/>
        <v>2046</v>
      </c>
      <c r="AN234" s="95">
        <f t="shared" si="90"/>
        <v>2047</v>
      </c>
      <c r="AO234" s="95">
        <f t="shared" si="90"/>
        <v>2048</v>
      </c>
      <c r="AP234" s="95">
        <f t="shared" si="90"/>
        <v>2049</v>
      </c>
      <c r="AQ234" s="95">
        <f t="shared" si="90"/>
        <v>2050</v>
      </c>
      <c r="AR234" s="95">
        <f t="shared" si="90"/>
        <v>2051</v>
      </c>
      <c r="AS234" s="95">
        <f t="shared" si="90"/>
        <v>2052</v>
      </c>
    </row>
    <row r="235" spans="1:256" hidden="1" x14ac:dyDescent="0.2">
      <c r="C235" s="135" t="s">
        <v>88</v>
      </c>
      <c r="E235" s="130">
        <f t="shared" ref="E235:AS235" si="91">E$103</f>
        <v>0</v>
      </c>
      <c r="F235" s="130">
        <f t="shared" si="91"/>
        <v>1</v>
      </c>
      <c r="G235" s="130">
        <f t="shared" si="91"/>
        <v>2</v>
      </c>
      <c r="H235" s="130">
        <f t="shared" si="91"/>
        <v>3</v>
      </c>
      <c r="I235" s="130">
        <f t="shared" si="91"/>
        <v>4</v>
      </c>
      <c r="J235" s="130">
        <f t="shared" si="91"/>
        <v>5</v>
      </c>
      <c r="K235" s="130">
        <f t="shared" si="91"/>
        <v>6</v>
      </c>
      <c r="L235" s="130">
        <f t="shared" si="91"/>
        <v>7</v>
      </c>
      <c r="M235" s="130">
        <f t="shared" si="91"/>
        <v>8</v>
      </c>
      <c r="N235" s="130">
        <f t="shared" si="91"/>
        <v>9</v>
      </c>
      <c r="O235" s="130">
        <f t="shared" si="91"/>
        <v>10</v>
      </c>
      <c r="P235" s="130">
        <f t="shared" si="91"/>
        <v>11</v>
      </c>
      <c r="Q235" s="130">
        <f t="shared" si="91"/>
        <v>12</v>
      </c>
      <c r="R235" s="130">
        <f t="shared" si="91"/>
        <v>13</v>
      </c>
      <c r="S235" s="130">
        <f t="shared" si="91"/>
        <v>14</v>
      </c>
      <c r="T235" s="130">
        <f t="shared" si="91"/>
        <v>15</v>
      </c>
      <c r="U235" s="130">
        <f t="shared" si="91"/>
        <v>16</v>
      </c>
      <c r="V235" s="130">
        <f t="shared" si="91"/>
        <v>17</v>
      </c>
      <c r="W235" s="130">
        <f t="shared" si="91"/>
        <v>18</v>
      </c>
      <c r="X235" s="130">
        <f t="shared" si="91"/>
        <v>19</v>
      </c>
      <c r="Y235" s="130">
        <f t="shared" si="91"/>
        <v>20</v>
      </c>
      <c r="Z235" s="130">
        <f t="shared" si="91"/>
        <v>21</v>
      </c>
      <c r="AA235" s="130">
        <f t="shared" si="91"/>
        <v>22</v>
      </c>
      <c r="AB235" s="130">
        <f t="shared" si="91"/>
        <v>23</v>
      </c>
      <c r="AC235" s="130">
        <f t="shared" si="91"/>
        <v>24</v>
      </c>
      <c r="AD235" s="130">
        <f t="shared" si="91"/>
        <v>25</v>
      </c>
      <c r="AE235" s="130">
        <f t="shared" si="91"/>
        <v>26</v>
      </c>
      <c r="AF235" s="130">
        <f t="shared" si="91"/>
        <v>27</v>
      </c>
      <c r="AG235" s="130">
        <f t="shared" si="91"/>
        <v>28</v>
      </c>
      <c r="AH235" s="130">
        <f t="shared" si="91"/>
        <v>29</v>
      </c>
      <c r="AI235" s="130">
        <f t="shared" si="91"/>
        <v>30</v>
      </c>
      <c r="AJ235" s="130">
        <f t="shared" si="91"/>
        <v>31</v>
      </c>
      <c r="AK235" s="130">
        <f t="shared" si="91"/>
        <v>32</v>
      </c>
      <c r="AL235" s="130">
        <f t="shared" si="91"/>
        <v>33</v>
      </c>
      <c r="AM235" s="130">
        <f t="shared" si="91"/>
        <v>34</v>
      </c>
      <c r="AN235" s="130">
        <f t="shared" si="91"/>
        <v>35</v>
      </c>
      <c r="AO235" s="130">
        <f t="shared" si="91"/>
        <v>36</v>
      </c>
      <c r="AP235" s="130">
        <f t="shared" si="91"/>
        <v>37</v>
      </c>
      <c r="AQ235" s="130">
        <f t="shared" si="91"/>
        <v>38</v>
      </c>
      <c r="AR235" s="130">
        <f t="shared" si="91"/>
        <v>39</v>
      </c>
      <c r="AS235" s="130">
        <f t="shared" si="91"/>
        <v>40</v>
      </c>
    </row>
    <row r="236" spans="1:256" hidden="1" x14ac:dyDescent="0.2">
      <c r="C236" s="48" t="str">
        <f>$B$60&amp;" NBV"</f>
        <v>Generation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hidden="1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hidden="1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hidden="1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hidden="1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hidden="1" x14ac:dyDescent="0.2">
      <c r="C241" s="100" t="s">
        <v>12</v>
      </c>
      <c r="D241" s="152"/>
      <c r="E241" s="105">
        <f t="shared" ref="E241:J241" si="92">SUM(E236:E240)</f>
        <v>0</v>
      </c>
      <c r="F241" s="105">
        <f t="shared" si="92"/>
        <v>0</v>
      </c>
      <c r="G241" s="105">
        <f t="shared" si="92"/>
        <v>0</v>
      </c>
      <c r="H241" s="105">
        <f t="shared" si="92"/>
        <v>0</v>
      </c>
      <c r="I241" s="105">
        <f t="shared" si="92"/>
        <v>0</v>
      </c>
      <c r="J241" s="105">
        <f t="shared" si="92"/>
        <v>0</v>
      </c>
      <c r="K241" s="105">
        <f t="shared" ref="K241:AS241" si="93">SUM(K236:K240)</f>
        <v>0</v>
      </c>
      <c r="L241" s="105">
        <f t="shared" si="93"/>
        <v>0</v>
      </c>
      <c r="M241" s="105">
        <f t="shared" si="93"/>
        <v>0</v>
      </c>
      <c r="N241" s="105">
        <f t="shared" si="93"/>
        <v>0</v>
      </c>
      <c r="O241" s="105">
        <f t="shared" si="93"/>
        <v>0</v>
      </c>
      <c r="P241" s="105">
        <f t="shared" si="93"/>
        <v>0</v>
      </c>
      <c r="Q241" s="105">
        <f t="shared" si="93"/>
        <v>0</v>
      </c>
      <c r="R241" s="105">
        <f t="shared" si="93"/>
        <v>0</v>
      </c>
      <c r="S241" s="105">
        <f t="shared" si="93"/>
        <v>0</v>
      </c>
      <c r="T241" s="105">
        <f t="shared" si="93"/>
        <v>0</v>
      </c>
      <c r="U241" s="105">
        <f t="shared" si="93"/>
        <v>0</v>
      </c>
      <c r="V241" s="105">
        <f t="shared" si="93"/>
        <v>0</v>
      </c>
      <c r="W241" s="105">
        <f t="shared" si="93"/>
        <v>0</v>
      </c>
      <c r="X241" s="105">
        <f t="shared" si="93"/>
        <v>0</v>
      </c>
      <c r="Y241" s="105">
        <f t="shared" si="93"/>
        <v>0</v>
      </c>
      <c r="Z241" s="105">
        <f t="shared" si="93"/>
        <v>0</v>
      </c>
      <c r="AA241" s="105">
        <f t="shared" si="93"/>
        <v>0</v>
      </c>
      <c r="AB241" s="105">
        <f t="shared" si="93"/>
        <v>0</v>
      </c>
      <c r="AC241" s="105">
        <f t="shared" si="93"/>
        <v>0</v>
      </c>
      <c r="AD241" s="105">
        <f t="shared" si="93"/>
        <v>0</v>
      </c>
      <c r="AE241" s="105">
        <f t="shared" si="93"/>
        <v>0</v>
      </c>
      <c r="AF241" s="105">
        <f t="shared" si="93"/>
        <v>0</v>
      </c>
      <c r="AG241" s="105">
        <f t="shared" si="93"/>
        <v>0</v>
      </c>
      <c r="AH241" s="105">
        <f t="shared" si="93"/>
        <v>0</v>
      </c>
      <c r="AI241" s="105">
        <f t="shared" si="93"/>
        <v>0</v>
      </c>
      <c r="AJ241" s="105">
        <f t="shared" si="93"/>
        <v>0</v>
      </c>
      <c r="AK241" s="105">
        <f t="shared" si="93"/>
        <v>0</v>
      </c>
      <c r="AL241" s="105">
        <f t="shared" si="93"/>
        <v>0</v>
      </c>
      <c r="AM241" s="105">
        <f t="shared" si="93"/>
        <v>0</v>
      </c>
      <c r="AN241" s="105">
        <f t="shared" si="93"/>
        <v>0</v>
      </c>
      <c r="AO241" s="105">
        <f t="shared" si="93"/>
        <v>0</v>
      </c>
      <c r="AP241" s="105">
        <f t="shared" si="93"/>
        <v>0</v>
      </c>
      <c r="AQ241" s="105">
        <f t="shared" si="93"/>
        <v>0</v>
      </c>
      <c r="AR241" s="105">
        <f t="shared" si="93"/>
        <v>0</v>
      </c>
      <c r="AS241" s="105">
        <f t="shared" si="93"/>
        <v>0</v>
      </c>
    </row>
    <row r="242" spans="2:45" hidden="1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hidden="1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hidden="1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hidden="1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mergeCells count="1">
    <mergeCell ref="H3:I3"/>
  </mergeCells>
  <phoneticPr fontId="0" type="noConversion"/>
  <dataValidations count="3"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2" pageOrder="overThenDown" orientation="landscape" r:id="rId1"/>
  <headerFooter alignWithMargins="0">
    <oddHeader>&amp;RResponse to Undertaking #4
Attachment 2
Page &amp;P of &amp;N</oddHeader>
    <oddFooter>&amp;C&amp;8&amp;F&amp;R&amp;8Page &amp;P of &amp;N</oddFooter>
  </headerFooter>
  <rowBreaks count="4" manualBreakCount="4">
    <brk id="55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S240"/>
  <sheetViews>
    <sheetView showGridLines="0" topLeftCell="A89" zoomScale="85" workbookViewId="0">
      <selection activeCell="A68" sqref="A68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+'Lease Option'!B2</f>
        <v>Watson Lake Bi-Fuel Project - Lease</v>
      </c>
    </row>
    <row r="2" spans="1:45" ht="11.25" customHeight="1" x14ac:dyDescent="0.2">
      <c r="A2" s="216" t="str">
        <f>+'Lease Option'!B3</f>
        <v>Lease Option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+'Lease Option'!D30</f>
        <v>2012</v>
      </c>
    </row>
    <row r="6" spans="1:45" x14ac:dyDescent="0.2">
      <c r="A6" s="214" t="s">
        <v>18</v>
      </c>
      <c r="B6" s="221">
        <f>'Lease Option'!D26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>B13+1</f>
        <v>2013</v>
      </c>
      <c r="D13" s="224">
        <f t="shared" ref="D13:AP13" si="0">C13+1</f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B13-'Lease Option'!$D$31+1</f>
        <v>0</v>
      </c>
      <c r="C14" s="83">
        <f>C13-'Lease Option'!$D$31+1</f>
        <v>1</v>
      </c>
      <c r="D14" s="83">
        <f>D13-'Lease Option'!$D$31+1</f>
        <v>2</v>
      </c>
      <c r="E14" s="83">
        <f>E13-'Lease Option'!$D$31+1</f>
        <v>3</v>
      </c>
      <c r="F14" s="83">
        <f>F13-'Lease Option'!$D$31+1</f>
        <v>4</v>
      </c>
      <c r="G14" s="83">
        <f>G13-'Lease Option'!$D$31+1</f>
        <v>5</v>
      </c>
      <c r="H14" s="83">
        <f>H13-'Lease Option'!$D$31+1</f>
        <v>6</v>
      </c>
      <c r="I14" s="83">
        <f>I13-'Lease Option'!$D$31+1</f>
        <v>7</v>
      </c>
      <c r="J14" s="83">
        <f>J13-'Lease Option'!$D$31+1</f>
        <v>8</v>
      </c>
      <c r="K14" s="83">
        <f>K13-'Lease Option'!$D$31+1</f>
        <v>9</v>
      </c>
      <c r="L14" s="83">
        <f>L13-'Lease Option'!$D$31+1</f>
        <v>10</v>
      </c>
      <c r="M14" s="83">
        <f>M13-'Lease Option'!$D$31+1</f>
        <v>11</v>
      </c>
      <c r="N14" s="83">
        <f>N13-'Lease Option'!$D$31+1</f>
        <v>12</v>
      </c>
      <c r="O14" s="83">
        <f>O13-'Lease Option'!$D$31+1</f>
        <v>13</v>
      </c>
      <c r="P14" s="83">
        <f>P13-'Lease Option'!$D$31+1</f>
        <v>14</v>
      </c>
      <c r="Q14" s="83">
        <f>Q13-'Lease Option'!$D$31+1</f>
        <v>15</v>
      </c>
      <c r="R14" s="83">
        <f>R13-'Lease Option'!$D$31+1</f>
        <v>16</v>
      </c>
      <c r="S14" s="83">
        <f>S13-'Lease Option'!$D$31+1</f>
        <v>17</v>
      </c>
      <c r="T14" s="83">
        <f>T13-'Lease Option'!$D$31+1</f>
        <v>18</v>
      </c>
      <c r="U14" s="83">
        <f>U13-'Lease Option'!$D$31+1</f>
        <v>19</v>
      </c>
      <c r="V14" s="83">
        <f>V13-'Lease Option'!$D$31+1</f>
        <v>20</v>
      </c>
      <c r="W14" s="83">
        <f>W13-'Lease Option'!$D$31+1</f>
        <v>21</v>
      </c>
      <c r="X14" s="83">
        <f>X13-'Lease Option'!$D$31+1</f>
        <v>22</v>
      </c>
      <c r="Y14" s="83">
        <f>Y13-'Lease Option'!$D$31+1</f>
        <v>23</v>
      </c>
      <c r="Z14" s="83">
        <f>Z13-'Lease Option'!$D$31+1</f>
        <v>24</v>
      </c>
      <c r="AA14" s="83">
        <f>AA13-'Lease Option'!$D$31+1</f>
        <v>25</v>
      </c>
      <c r="AB14" s="83">
        <f>AB13-'Lease Option'!$D$31+1</f>
        <v>26</v>
      </c>
      <c r="AC14" s="83">
        <f>AC13-'Lease Option'!$D$31+1</f>
        <v>27</v>
      </c>
      <c r="AD14" s="83">
        <f>AD13-'Lease Option'!$D$31+1</f>
        <v>28</v>
      </c>
      <c r="AE14" s="83">
        <f>AE13-'Lease Option'!$D$31+1</f>
        <v>29</v>
      </c>
      <c r="AF14" s="83">
        <f>AF13-'Lease Option'!$D$31+1</f>
        <v>30</v>
      </c>
      <c r="AG14" s="83">
        <f>AG13-'Lease Option'!$D$31+1</f>
        <v>31</v>
      </c>
      <c r="AH14" s="83">
        <f>AH13-'Lease Option'!$D$31+1</f>
        <v>32</v>
      </c>
      <c r="AI14" s="83">
        <f>AI13-'Lease Option'!$D$31+1</f>
        <v>33</v>
      </c>
      <c r="AJ14" s="83">
        <f>AJ13-'Lease Option'!$D$31+1</f>
        <v>34</v>
      </c>
      <c r="AK14" s="83">
        <f>AK13-'Lease Option'!$D$31+1</f>
        <v>35</v>
      </c>
      <c r="AL14" s="83">
        <f>AL13-'Lease Option'!$D$31+1</f>
        <v>36</v>
      </c>
      <c r="AM14" s="83">
        <f>AM13-'Lease Option'!$D$31+1</f>
        <v>37</v>
      </c>
      <c r="AN14" s="83">
        <f>AN13-'Lease Option'!$D$31+1</f>
        <v>38</v>
      </c>
      <c r="AO14" s="83">
        <f>AO13-'Lease Option'!$D$31+1</f>
        <v>39</v>
      </c>
      <c r="AP14" s="83">
        <f>AP13-'Lease Option'!$D$31+1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A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ref="AB23:AL23" si="2">IF($B$12&lt;&gt;"s",AB18+AB22,"")</f>
        <v>0</v>
      </c>
      <c r="AC23" s="233">
        <f t="shared" si="2"/>
        <v>0</v>
      </c>
      <c r="AD23" s="233">
        <f t="shared" si="2"/>
        <v>0</v>
      </c>
      <c r="AE23" s="233">
        <f t="shared" si="2"/>
        <v>0</v>
      </c>
      <c r="AF23" s="233">
        <f t="shared" si="2"/>
        <v>0</v>
      </c>
      <c r="AG23" s="233">
        <f t="shared" si="2"/>
        <v>0</v>
      </c>
      <c r="AH23" s="233">
        <f t="shared" si="2"/>
        <v>0</v>
      </c>
      <c r="AI23" s="233">
        <f t="shared" si="2"/>
        <v>0</v>
      </c>
      <c r="AJ23" s="233">
        <f t="shared" si="2"/>
        <v>0</v>
      </c>
      <c r="AK23" s="233">
        <f t="shared" si="2"/>
        <v>0</v>
      </c>
      <c r="AL23" s="233">
        <f t="shared" si="2"/>
        <v>0</v>
      </c>
      <c r="AM23" s="233">
        <f>IF($B$12&lt;&gt;"s",AM18+AM22,"")</f>
        <v>0</v>
      </c>
      <c r="AN23" s="233">
        <f>IF($B$12&lt;&gt;"s",AN18+AN22,"")</f>
        <v>0</v>
      </c>
      <c r="AO23" s="233">
        <f>IF($B$12&lt;&gt;"s",AO18+AO22,"")</f>
        <v>0</v>
      </c>
      <c r="AP23" s="233">
        <f>IF($B$12&lt;&gt;"s",AP18+AP22,"")</f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>IF($B$12="s",IF(C15&lt;=500,43.8418,(43.8418*500+28.3285*(C15-500))/C15),"")</f>
        <v/>
      </c>
      <c r="D24" s="234" t="str">
        <f t="shared" ref="D24:AA24" si="3">IF($B$12="s",IF(D15&lt;=500,43.8418,(43.8418*500+28.3285*(D15-500))/D15),"")</f>
        <v/>
      </c>
      <c r="E24" s="234" t="str">
        <f t="shared" si="3"/>
        <v/>
      </c>
      <c r="F24" s="234" t="str">
        <f t="shared" si="3"/>
        <v/>
      </c>
      <c r="G24" s="234" t="str">
        <f t="shared" si="3"/>
        <v/>
      </c>
      <c r="H24" s="234" t="str">
        <f t="shared" si="3"/>
        <v/>
      </c>
      <c r="I24" s="234" t="str">
        <f t="shared" si="3"/>
        <v/>
      </c>
      <c r="J24" s="234" t="str">
        <f t="shared" si="3"/>
        <v/>
      </c>
      <c r="K24" s="234" t="str">
        <f t="shared" si="3"/>
        <v/>
      </c>
      <c r="L24" s="234" t="str">
        <f t="shared" si="3"/>
        <v/>
      </c>
      <c r="M24" s="234" t="str">
        <f t="shared" si="3"/>
        <v/>
      </c>
      <c r="N24" s="234" t="str">
        <f t="shared" si="3"/>
        <v/>
      </c>
      <c r="O24" s="234" t="str">
        <f t="shared" si="3"/>
        <v/>
      </c>
      <c r="P24" s="234" t="str">
        <f t="shared" si="3"/>
        <v/>
      </c>
      <c r="Q24" s="234" t="str">
        <f t="shared" si="3"/>
        <v/>
      </c>
      <c r="R24" s="234" t="str">
        <f t="shared" si="3"/>
        <v/>
      </c>
      <c r="S24" s="234" t="str">
        <f t="shared" si="3"/>
        <v/>
      </c>
      <c r="T24" s="234" t="str">
        <f t="shared" si="3"/>
        <v/>
      </c>
      <c r="U24" s="234" t="str">
        <f t="shared" si="3"/>
        <v/>
      </c>
      <c r="V24" s="234" t="str">
        <f t="shared" si="3"/>
        <v/>
      </c>
      <c r="W24" s="234" t="str">
        <f t="shared" si="3"/>
        <v/>
      </c>
      <c r="X24" s="234" t="str">
        <f t="shared" si="3"/>
        <v/>
      </c>
      <c r="Y24" s="234" t="str">
        <f t="shared" si="3"/>
        <v/>
      </c>
      <c r="Z24" s="234" t="str">
        <f t="shared" si="3"/>
        <v/>
      </c>
      <c r="AA24" s="234" t="str">
        <f t="shared" si="3"/>
        <v/>
      </c>
      <c r="AB24" s="234" t="str">
        <f t="shared" ref="AB24:AL24" si="4">IF($B$12="s",IF(AB15&lt;=500,43.8418,(43.8418*500+28.3285*(AB15-500))/AB15),"")</f>
        <v/>
      </c>
      <c r="AC24" s="234" t="str">
        <f t="shared" si="4"/>
        <v/>
      </c>
      <c r="AD24" s="234" t="str">
        <f t="shared" si="4"/>
        <v/>
      </c>
      <c r="AE24" s="234" t="str">
        <f t="shared" si="4"/>
        <v/>
      </c>
      <c r="AF24" s="234" t="str">
        <f t="shared" si="4"/>
        <v/>
      </c>
      <c r="AG24" s="234" t="str">
        <f t="shared" si="4"/>
        <v/>
      </c>
      <c r="AH24" s="234" t="str">
        <f t="shared" si="4"/>
        <v/>
      </c>
      <c r="AI24" s="234" t="str">
        <f t="shared" si="4"/>
        <v/>
      </c>
      <c r="AJ24" s="234" t="str">
        <f t="shared" si="4"/>
        <v/>
      </c>
      <c r="AK24" s="234" t="str">
        <f t="shared" si="4"/>
        <v/>
      </c>
      <c r="AL24" s="234" t="str">
        <f t="shared" si="4"/>
        <v/>
      </c>
      <c r="AM24" s="234" t="str">
        <f>IF($B$12="s",IF(AM15&lt;=500,43.8418,(43.8418*500+28.3285*(AM15-500))/AM15),"")</f>
        <v/>
      </c>
      <c r="AN24" s="234" t="str">
        <f>IF($B$12="s",IF(AN15&lt;=500,43.8418,(43.8418*500+28.3285*(AN15-500))/AN15),"")</f>
        <v/>
      </c>
      <c r="AO24" s="234" t="str">
        <f>IF($B$12="s",IF(AO15&lt;=500,43.8418,(43.8418*500+28.3285*(AO15-500))/AO15),"")</f>
        <v/>
      </c>
      <c r="AP24" s="234" t="str">
        <f>IF($B$12="s",IF(AP15&lt;=500,43.8418,(43.8418*500+28.3285*(AP15-500))/AP15),"")</f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A25" si="5">IF($B$12="s",C15*C24,"")</f>
        <v/>
      </c>
      <c r="D25" s="236" t="str">
        <f t="shared" si="5"/>
        <v/>
      </c>
      <c r="E25" s="236" t="str">
        <f t="shared" si="5"/>
        <v/>
      </c>
      <c r="F25" s="236" t="str">
        <f t="shared" si="5"/>
        <v/>
      </c>
      <c r="G25" s="236" t="str">
        <f t="shared" si="5"/>
        <v/>
      </c>
      <c r="H25" s="236" t="str">
        <f t="shared" si="5"/>
        <v/>
      </c>
      <c r="I25" s="236" t="str">
        <f t="shared" si="5"/>
        <v/>
      </c>
      <c r="J25" s="236" t="str">
        <f t="shared" si="5"/>
        <v/>
      </c>
      <c r="K25" s="236" t="str">
        <f t="shared" si="5"/>
        <v/>
      </c>
      <c r="L25" s="236" t="str">
        <f t="shared" si="5"/>
        <v/>
      </c>
      <c r="M25" s="236" t="str">
        <f t="shared" si="5"/>
        <v/>
      </c>
      <c r="N25" s="236" t="str">
        <f t="shared" si="5"/>
        <v/>
      </c>
      <c r="O25" s="236" t="str">
        <f t="shared" si="5"/>
        <v/>
      </c>
      <c r="P25" s="236" t="str">
        <f t="shared" si="5"/>
        <v/>
      </c>
      <c r="Q25" s="236" t="str">
        <f t="shared" si="5"/>
        <v/>
      </c>
      <c r="R25" s="236" t="str">
        <f t="shared" si="5"/>
        <v/>
      </c>
      <c r="S25" s="236" t="str">
        <f t="shared" si="5"/>
        <v/>
      </c>
      <c r="T25" s="236" t="str">
        <f t="shared" si="5"/>
        <v/>
      </c>
      <c r="U25" s="236" t="str">
        <f t="shared" si="5"/>
        <v/>
      </c>
      <c r="V25" s="236" t="str">
        <f t="shared" si="5"/>
        <v/>
      </c>
      <c r="W25" s="236" t="str">
        <f t="shared" si="5"/>
        <v/>
      </c>
      <c r="X25" s="236" t="str">
        <f t="shared" si="5"/>
        <v/>
      </c>
      <c r="Y25" s="236" t="str">
        <f t="shared" si="5"/>
        <v/>
      </c>
      <c r="Z25" s="236" t="str">
        <f t="shared" si="5"/>
        <v/>
      </c>
      <c r="AA25" s="236" t="str">
        <f t="shared" si="5"/>
        <v/>
      </c>
      <c r="AB25" s="236" t="str">
        <f t="shared" ref="AB25:AL25" si="6">IF($B$12="s",AB15*AB24,"")</f>
        <v/>
      </c>
      <c r="AC25" s="236" t="str">
        <f t="shared" si="6"/>
        <v/>
      </c>
      <c r="AD25" s="236" t="str">
        <f t="shared" si="6"/>
        <v/>
      </c>
      <c r="AE25" s="236" t="str">
        <f t="shared" si="6"/>
        <v/>
      </c>
      <c r="AF25" s="236" t="str">
        <f t="shared" si="6"/>
        <v/>
      </c>
      <c r="AG25" s="236" t="str">
        <f t="shared" si="6"/>
        <v/>
      </c>
      <c r="AH25" s="236" t="str">
        <f t="shared" si="6"/>
        <v/>
      </c>
      <c r="AI25" s="236" t="str">
        <f t="shared" si="6"/>
        <v/>
      </c>
      <c r="AJ25" s="236" t="str">
        <f t="shared" si="6"/>
        <v/>
      </c>
      <c r="AK25" s="236" t="str">
        <f t="shared" si="6"/>
        <v/>
      </c>
      <c r="AL25" s="236" t="str">
        <f t="shared" si="6"/>
        <v/>
      </c>
      <c r="AM25" s="236" t="str">
        <f>IF($B$12="s",AM15*AM24,"")</f>
        <v/>
      </c>
      <c r="AN25" s="236" t="str">
        <f>IF($B$12="s",AN15*AN24,"")</f>
        <v/>
      </c>
      <c r="AO25" s="236" t="str">
        <f>IF($B$12="s",AO15*AO24,"")</f>
        <v/>
      </c>
      <c r="AP25" s="236" t="str">
        <f>IF($B$12="s",AP15*AP24,"")</f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7">B$13</f>
        <v>2012</v>
      </c>
      <c r="C27" s="224">
        <f t="shared" si="7"/>
        <v>2013</v>
      </c>
      <c r="D27" s="224">
        <f t="shared" si="7"/>
        <v>2014</v>
      </c>
      <c r="E27" s="224">
        <f t="shared" si="7"/>
        <v>2015</v>
      </c>
      <c r="F27" s="224">
        <f t="shared" si="7"/>
        <v>2016</v>
      </c>
      <c r="G27" s="224">
        <f t="shared" si="7"/>
        <v>2017</v>
      </c>
      <c r="H27" s="224">
        <f t="shared" si="7"/>
        <v>2018</v>
      </c>
      <c r="I27" s="224">
        <f t="shared" si="7"/>
        <v>2019</v>
      </c>
      <c r="J27" s="224">
        <f t="shared" si="7"/>
        <v>2020</v>
      </c>
      <c r="K27" s="224">
        <f t="shared" si="7"/>
        <v>2021</v>
      </c>
      <c r="L27" s="224">
        <f t="shared" si="7"/>
        <v>2022</v>
      </c>
      <c r="M27" s="224">
        <f t="shared" si="7"/>
        <v>2023</v>
      </c>
      <c r="N27" s="224">
        <f t="shared" si="7"/>
        <v>2024</v>
      </c>
      <c r="O27" s="224">
        <f t="shared" si="7"/>
        <v>2025</v>
      </c>
      <c r="P27" s="224">
        <f t="shared" si="7"/>
        <v>2026</v>
      </c>
      <c r="Q27" s="224">
        <f t="shared" si="7"/>
        <v>2027</v>
      </c>
      <c r="R27" s="224">
        <f t="shared" si="7"/>
        <v>2028</v>
      </c>
      <c r="S27" s="224">
        <f t="shared" si="7"/>
        <v>2029</v>
      </c>
      <c r="T27" s="224">
        <f t="shared" si="7"/>
        <v>2030</v>
      </c>
      <c r="U27" s="224">
        <f t="shared" si="7"/>
        <v>2031</v>
      </c>
      <c r="V27" s="224">
        <f t="shared" si="7"/>
        <v>2032</v>
      </c>
      <c r="W27" s="224">
        <f t="shared" si="7"/>
        <v>2033</v>
      </c>
      <c r="X27" s="224">
        <f t="shared" si="7"/>
        <v>2034</v>
      </c>
      <c r="Y27" s="224">
        <f t="shared" si="7"/>
        <v>2035</v>
      </c>
      <c r="Z27" s="224">
        <f t="shared" si="7"/>
        <v>2036</v>
      </c>
      <c r="AA27" s="224">
        <f t="shared" si="7"/>
        <v>2037</v>
      </c>
      <c r="AB27" s="224">
        <f t="shared" si="7"/>
        <v>2038</v>
      </c>
      <c r="AC27" s="224">
        <f t="shared" si="7"/>
        <v>2039</v>
      </c>
      <c r="AD27" s="224">
        <f t="shared" si="7"/>
        <v>2040</v>
      </c>
      <c r="AE27" s="224">
        <f t="shared" si="7"/>
        <v>2041</v>
      </c>
      <c r="AF27" s="224">
        <f t="shared" si="7"/>
        <v>2042</v>
      </c>
      <c r="AG27" s="224">
        <f t="shared" si="7"/>
        <v>2043</v>
      </c>
      <c r="AH27" s="224">
        <f t="shared" si="7"/>
        <v>2044</v>
      </c>
      <c r="AI27" s="224">
        <f t="shared" si="7"/>
        <v>2045</v>
      </c>
      <c r="AJ27" s="224">
        <f t="shared" si="7"/>
        <v>2046</v>
      </c>
      <c r="AK27" s="224">
        <f t="shared" si="7"/>
        <v>2047</v>
      </c>
      <c r="AL27" s="224">
        <f t="shared" si="7"/>
        <v>2048</v>
      </c>
      <c r="AM27" s="224">
        <f t="shared" si="7"/>
        <v>2049</v>
      </c>
      <c r="AN27" s="224">
        <f t="shared" si="7"/>
        <v>2050</v>
      </c>
      <c r="AO27" s="224">
        <f t="shared" si="7"/>
        <v>2051</v>
      </c>
      <c r="AP27" s="224">
        <f t="shared" si="7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A28" si="8">B14</f>
        <v>0</v>
      </c>
      <c r="C28" s="228">
        <f t="shared" si="8"/>
        <v>1</v>
      </c>
      <c r="D28" s="228">
        <f t="shared" si="8"/>
        <v>2</v>
      </c>
      <c r="E28" s="228">
        <f t="shared" si="8"/>
        <v>3</v>
      </c>
      <c r="F28" s="228">
        <f t="shared" si="8"/>
        <v>4</v>
      </c>
      <c r="G28" s="228">
        <f t="shared" si="8"/>
        <v>5</v>
      </c>
      <c r="H28" s="228">
        <f t="shared" si="8"/>
        <v>6</v>
      </c>
      <c r="I28" s="228">
        <f t="shared" si="8"/>
        <v>7</v>
      </c>
      <c r="J28" s="228">
        <f t="shared" si="8"/>
        <v>8</v>
      </c>
      <c r="K28" s="228">
        <f t="shared" si="8"/>
        <v>9</v>
      </c>
      <c r="L28" s="228">
        <f t="shared" si="8"/>
        <v>10</v>
      </c>
      <c r="M28" s="228">
        <f t="shared" si="8"/>
        <v>11</v>
      </c>
      <c r="N28" s="228">
        <f t="shared" si="8"/>
        <v>12</v>
      </c>
      <c r="O28" s="228">
        <f t="shared" si="8"/>
        <v>13</v>
      </c>
      <c r="P28" s="228">
        <f t="shared" si="8"/>
        <v>14</v>
      </c>
      <c r="Q28" s="228">
        <f t="shared" si="8"/>
        <v>15</v>
      </c>
      <c r="R28" s="228">
        <f t="shared" si="8"/>
        <v>16</v>
      </c>
      <c r="S28" s="228">
        <f t="shared" si="8"/>
        <v>17</v>
      </c>
      <c r="T28" s="228">
        <f t="shared" si="8"/>
        <v>18</v>
      </c>
      <c r="U28" s="228">
        <f t="shared" si="8"/>
        <v>19</v>
      </c>
      <c r="V28" s="228">
        <f t="shared" si="8"/>
        <v>20</v>
      </c>
      <c r="W28" s="228">
        <f t="shared" si="8"/>
        <v>21</v>
      </c>
      <c r="X28" s="228">
        <f t="shared" si="8"/>
        <v>22</v>
      </c>
      <c r="Y28" s="228">
        <f t="shared" si="8"/>
        <v>23</v>
      </c>
      <c r="Z28" s="228">
        <f t="shared" si="8"/>
        <v>24</v>
      </c>
      <c r="AA28" s="228">
        <f t="shared" si="8"/>
        <v>25</v>
      </c>
      <c r="AB28" s="228">
        <f t="shared" ref="AB28:AL28" si="9">AB14</f>
        <v>26</v>
      </c>
      <c r="AC28" s="228">
        <f t="shared" si="9"/>
        <v>27</v>
      </c>
      <c r="AD28" s="228">
        <f t="shared" si="9"/>
        <v>28</v>
      </c>
      <c r="AE28" s="228">
        <f t="shared" si="9"/>
        <v>29</v>
      </c>
      <c r="AF28" s="228">
        <f t="shared" si="9"/>
        <v>30</v>
      </c>
      <c r="AG28" s="228">
        <f t="shared" si="9"/>
        <v>31</v>
      </c>
      <c r="AH28" s="228">
        <f t="shared" si="9"/>
        <v>32</v>
      </c>
      <c r="AI28" s="228">
        <f t="shared" si="9"/>
        <v>33</v>
      </c>
      <c r="AJ28" s="228">
        <f t="shared" si="9"/>
        <v>34</v>
      </c>
      <c r="AK28" s="228">
        <f t="shared" si="9"/>
        <v>35</v>
      </c>
      <c r="AL28" s="228">
        <f t="shared" si="9"/>
        <v>36</v>
      </c>
      <c r="AM28" s="228">
        <f>AM14</f>
        <v>37</v>
      </c>
      <c r="AN28" s="228">
        <f>AN14</f>
        <v>38</v>
      </c>
      <c r="AO28" s="228">
        <f>AO14</f>
        <v>39</v>
      </c>
      <c r="AP28" s="228">
        <f>AP14</f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'Lease Option'!E69/2</f>
        <v>0</v>
      </c>
      <c r="C31" s="239">
        <f>B31+('Lease Option'!F69/2)</f>
        <v>0</v>
      </c>
      <c r="D31" s="239">
        <f>('Lease Option'!F69/2)+('Lease Option'!G69/2)</f>
        <v>0</v>
      </c>
      <c r="E31" s="239">
        <f>('Lease Option'!G69/2)+('Lease Option'!H69/2)</f>
        <v>0</v>
      </c>
      <c r="F31" s="239">
        <f>('Lease Option'!H69/2)+('Lease Option'!I69/2)</f>
        <v>0</v>
      </c>
      <c r="G31" s="239">
        <f>('Lease Option'!I69/2)+('Lease Option'!J69/2)</f>
        <v>0</v>
      </c>
      <c r="H31" s="239">
        <f>('Lease Option'!J69/2)+('Lease Option'!K69/2)</f>
        <v>0</v>
      </c>
      <c r="I31" s="239">
        <f>('Lease Option'!K69/2)+('Lease Option'!L69/2)</f>
        <v>0</v>
      </c>
      <c r="J31" s="239">
        <f>('Lease Option'!L69/2)+('Lease Option'!M69/2)</f>
        <v>0</v>
      </c>
      <c r="K31" s="239">
        <f>('Lease Option'!M69/2)+('Lease Option'!N69/2)</f>
        <v>0</v>
      </c>
      <c r="L31" s="239">
        <f>('Lease Option'!N69/2)+('Lease Option'!O69/2)</f>
        <v>0</v>
      </c>
      <c r="M31" s="239">
        <f>('Lease Option'!O69/2)+('Lease Option'!P69/2)</f>
        <v>0</v>
      </c>
      <c r="N31" s="239">
        <f>('Lease Option'!P69/2)+('Lease Option'!Q69/2)</f>
        <v>0</v>
      </c>
      <c r="O31" s="239">
        <f>('Lease Option'!Q69/2)+('Lease Option'!R69/2)</f>
        <v>0</v>
      </c>
      <c r="P31" s="239">
        <f>('Lease Option'!R69/2)+('Lease Option'!S69/2)</f>
        <v>0</v>
      </c>
      <c r="Q31" s="239">
        <f>('Lease Option'!S69/2)+('Lease Option'!T69/2)</f>
        <v>0</v>
      </c>
      <c r="R31" s="239">
        <f>('Lease Option'!T69/2)+('Lease Option'!U69/2)</f>
        <v>0</v>
      </c>
      <c r="S31" s="239">
        <f>('Lease Option'!U69/2)+('Lease Option'!V69/2)</f>
        <v>0</v>
      </c>
      <c r="T31" s="239">
        <f>('Lease Option'!V69/2)+('Lease Option'!W69/2)</f>
        <v>0</v>
      </c>
      <c r="U31" s="239">
        <f>('Lease Option'!W69/2)+('Lease Option'!X69/2)</f>
        <v>0</v>
      </c>
      <c r="V31" s="239">
        <f>('Lease Option'!X69/2)+('Lease Option'!Y69/2)</f>
        <v>0</v>
      </c>
      <c r="W31" s="239">
        <f>('Lease Option'!Y69/2)+('Lease Option'!Z69/2)</f>
        <v>0</v>
      </c>
      <c r="X31" s="239">
        <f>('Lease Option'!Z69/2)+('Lease Option'!AA69/2)</f>
        <v>0</v>
      </c>
      <c r="Y31" s="239">
        <f>('Lease Option'!AA69/2)+('Lease Option'!AB69/2)</f>
        <v>0</v>
      </c>
      <c r="Z31" s="239">
        <f>('Lease Option'!AB69/2)+('Lease Option'!AC69/2)</f>
        <v>0</v>
      </c>
      <c r="AA31" s="239">
        <f>('Lease Option'!AC69/2)+('Lease Option'!AD69/2)</f>
        <v>0</v>
      </c>
      <c r="AB31" s="239">
        <f>('Lease Option'!AD69/2)+('Lease Option'!AE69/2)</f>
        <v>0</v>
      </c>
      <c r="AC31" s="239">
        <f>('Lease Option'!AE69/2)+('Lease Option'!AF69/2)</f>
        <v>0</v>
      </c>
      <c r="AD31" s="239">
        <f>('Lease Option'!AF69/2)+('Lease Option'!AG69/2)</f>
        <v>0</v>
      </c>
      <c r="AE31" s="239">
        <f>('Lease Option'!AG69/2)+('Lease Option'!AH69/2)</f>
        <v>0</v>
      </c>
      <c r="AF31" s="239">
        <f>('Lease Option'!AH69/2)+('Lease Option'!AI69/2)</f>
        <v>0</v>
      </c>
      <c r="AG31" s="239">
        <f>('Lease Option'!AI69/2)+('Lease Option'!AJ69/2)</f>
        <v>0</v>
      </c>
      <c r="AH31" s="239">
        <f>('Lease Option'!AJ69/2)+('Lease Option'!AK69/2)</f>
        <v>0</v>
      </c>
      <c r="AI31" s="239">
        <f>('Lease Option'!AK69/2)+('Lease Option'!AL69/2)</f>
        <v>0</v>
      </c>
      <c r="AJ31" s="239">
        <f>('Lease Option'!AL69/2)+('Lease Option'!AM69/2)</f>
        <v>0</v>
      </c>
      <c r="AK31" s="239">
        <f>('Lease Option'!AM69/2)+('Lease Option'!AN69/2)</f>
        <v>0</v>
      </c>
      <c r="AL31" s="239">
        <f>('Lease Option'!AN69/2)+('Lease Option'!AO69/2)</f>
        <v>0</v>
      </c>
      <c r="AM31" s="239">
        <f>('Lease Option'!AO69/2)+('Lease Option'!AP69/2)</f>
        <v>0</v>
      </c>
      <c r="AN31" s="239">
        <f>('Lease Option'!AP69/2)+('Lease Option'!AQ69/2)</f>
        <v>0</v>
      </c>
      <c r="AO31" s="239">
        <f>('Lease Option'!AQ69/2)+('Lease Option'!AR69/2)</f>
        <v>0</v>
      </c>
      <c r="AP31" s="239">
        <f>('Lease Option'!AR69/2)+('Lease Option'!AS69/2)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('Lease Option'!E74/2)</f>
        <v>0</v>
      </c>
      <c r="C33" s="239">
        <f>B33+('Lease Option'!F74/2)</f>
        <v>0</v>
      </c>
      <c r="D33" s="239">
        <f>('Lease Option'!F74/2)+('Lease Option'!G74/2)</f>
        <v>0</v>
      </c>
      <c r="E33" s="239">
        <f>('Lease Option'!G74/2)+('Lease Option'!H74/2)</f>
        <v>0</v>
      </c>
      <c r="F33" s="239">
        <f>('Lease Option'!H74/2)+('Lease Option'!I74/2)</f>
        <v>0</v>
      </c>
      <c r="G33" s="239">
        <f>('Lease Option'!I74/2)+('Lease Option'!J74/2)</f>
        <v>0</v>
      </c>
      <c r="H33" s="239">
        <f>('Lease Option'!J74/2)+('Lease Option'!K74/2)</f>
        <v>0</v>
      </c>
      <c r="I33" s="239">
        <f>('Lease Option'!K74/2)+('Lease Option'!L74/2)</f>
        <v>0</v>
      </c>
      <c r="J33" s="239">
        <f>('Lease Option'!L74/2)+('Lease Option'!M74/2)</f>
        <v>0</v>
      </c>
      <c r="K33" s="239">
        <f>('Lease Option'!M74/2)+('Lease Option'!N74/2)</f>
        <v>0</v>
      </c>
      <c r="L33" s="239">
        <f>('Lease Option'!N74/2)+('Lease Option'!O74/2)</f>
        <v>0</v>
      </c>
      <c r="M33" s="239">
        <f>('Lease Option'!O74/2)+('Lease Option'!P74/2)</f>
        <v>0</v>
      </c>
      <c r="N33" s="239">
        <f>('Lease Option'!P74/2)+('Lease Option'!Q74/2)</f>
        <v>0</v>
      </c>
      <c r="O33" s="239">
        <f>('Lease Option'!Q74/2)+('Lease Option'!R74/2)</f>
        <v>0</v>
      </c>
      <c r="P33" s="239">
        <f>('Lease Option'!R74/2)+('Lease Option'!S74/2)</f>
        <v>0</v>
      </c>
      <c r="Q33" s="239">
        <f>('Lease Option'!S74/2)+('Lease Option'!T74/2)</f>
        <v>0</v>
      </c>
      <c r="R33" s="239">
        <f>('Lease Option'!T74/2)+('Lease Option'!U74/2)</f>
        <v>0</v>
      </c>
      <c r="S33" s="239">
        <f>('Lease Option'!U74/2)+('Lease Option'!V74/2)</f>
        <v>0</v>
      </c>
      <c r="T33" s="239">
        <f>('Lease Option'!V74/2)+('Lease Option'!W74/2)</f>
        <v>0</v>
      </c>
      <c r="U33" s="239">
        <f>('Lease Option'!W74/2)+('Lease Option'!X74/2)</f>
        <v>0</v>
      </c>
      <c r="V33" s="239">
        <f>('Lease Option'!X74/2)+('Lease Option'!Y74/2)</f>
        <v>0</v>
      </c>
      <c r="W33" s="239">
        <f>('Lease Option'!Y74/2)+('Lease Option'!Z74/2)</f>
        <v>0</v>
      </c>
      <c r="X33" s="239">
        <f>('Lease Option'!Z74/2)+('Lease Option'!AA74/2)</f>
        <v>0</v>
      </c>
      <c r="Y33" s="239">
        <f>('Lease Option'!AA74/2)+('Lease Option'!AB74/2)</f>
        <v>0</v>
      </c>
      <c r="Z33" s="239">
        <f>('Lease Option'!AB74/2)+('Lease Option'!AC74/2)</f>
        <v>0</v>
      </c>
      <c r="AA33" s="239">
        <f>('Lease Option'!AC74/2)+('Lease Option'!AD74/2)</f>
        <v>0</v>
      </c>
      <c r="AB33" s="239">
        <f>('Lease Option'!AD74/2)+('Lease Option'!AE74/2)</f>
        <v>0</v>
      </c>
      <c r="AC33" s="239">
        <f>('Lease Option'!AE74/2)+('Lease Option'!AF74/2)</f>
        <v>0</v>
      </c>
      <c r="AD33" s="239">
        <f>('Lease Option'!AF74/2)+('Lease Option'!AG74/2)</f>
        <v>0</v>
      </c>
      <c r="AE33" s="239">
        <f>('Lease Option'!AG74/2)+('Lease Option'!AH74/2)</f>
        <v>0</v>
      </c>
      <c r="AF33" s="239">
        <f>('Lease Option'!AH74/2)+('Lease Option'!AI74/2)</f>
        <v>0</v>
      </c>
      <c r="AG33" s="239">
        <f>('Lease Option'!AI74/2)+('Lease Option'!AJ74/2)</f>
        <v>0</v>
      </c>
      <c r="AH33" s="239">
        <f>('Lease Option'!AJ74/2)+('Lease Option'!AK74/2)</f>
        <v>0</v>
      </c>
      <c r="AI33" s="239">
        <f>('Lease Option'!AK74/2)+('Lease Option'!AL74/2)</f>
        <v>0</v>
      </c>
      <c r="AJ33" s="239">
        <f>('Lease Option'!AL74/2)+('Lease Option'!AM74/2)</f>
        <v>0</v>
      </c>
      <c r="AK33" s="239">
        <f>('Lease Option'!AM74/2)+('Lease Option'!AN74/2)</f>
        <v>0</v>
      </c>
      <c r="AL33" s="239">
        <f>('Lease Option'!AN74/2)+('Lease Option'!AO74/2)</f>
        <v>0</v>
      </c>
      <c r="AM33" s="239">
        <f>('Lease Option'!AO74/2)+('Lease Option'!AP74/2)</f>
        <v>0</v>
      </c>
      <c r="AN33" s="239">
        <f>('Lease Option'!AP74/2)+('Lease Option'!AQ74/2)</f>
        <v>0</v>
      </c>
      <c r="AO33" s="239">
        <f>('Lease Option'!AQ74/2)+('Lease Option'!AR74/2)</f>
        <v>0</v>
      </c>
      <c r="AP33" s="239">
        <f>('Lease Option'!AR74/2)+('Lease Option'!AS74/2)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('Lease Option'!E84/2)</f>
        <v>0</v>
      </c>
      <c r="C35" s="239">
        <f>B35+('Lease Option'!F84/2)</f>
        <v>0</v>
      </c>
      <c r="D35" s="239">
        <f>('Lease Option'!F84/2)+('Lease Option'!G84/2)</f>
        <v>0</v>
      </c>
      <c r="E35" s="239">
        <f>('Lease Option'!G84/2)+('Lease Option'!H84/2)</f>
        <v>0</v>
      </c>
      <c r="F35" s="239">
        <f>('Lease Option'!H84/2)+('Lease Option'!I84/2)</f>
        <v>0</v>
      </c>
      <c r="G35" s="239">
        <f>('Lease Option'!I84/2)+('Lease Option'!J84/2)</f>
        <v>0</v>
      </c>
      <c r="H35" s="239">
        <f>('Lease Option'!J84/2)+('Lease Option'!K84/2)</f>
        <v>0</v>
      </c>
      <c r="I35" s="239">
        <f>('Lease Option'!K84/2)+('Lease Option'!L84/2)</f>
        <v>0</v>
      </c>
      <c r="J35" s="239">
        <f>('Lease Option'!L84/2)+('Lease Option'!M84/2)</f>
        <v>0</v>
      </c>
      <c r="K35" s="239">
        <f>('Lease Option'!M84/2)+('Lease Option'!N84/2)</f>
        <v>0</v>
      </c>
      <c r="L35" s="239">
        <f>('Lease Option'!N84/2)+('Lease Option'!O84/2)</f>
        <v>0</v>
      </c>
      <c r="M35" s="239">
        <f>('Lease Option'!O84/2)+('Lease Option'!P84/2)</f>
        <v>0</v>
      </c>
      <c r="N35" s="239">
        <f>('Lease Option'!P84/2)+('Lease Option'!Q84/2)</f>
        <v>0</v>
      </c>
      <c r="O35" s="239">
        <f>('Lease Option'!Q84/2)+('Lease Option'!R84/2)</f>
        <v>0</v>
      </c>
      <c r="P35" s="239">
        <f>('Lease Option'!R84/2)+('Lease Option'!S84/2)</f>
        <v>0</v>
      </c>
      <c r="Q35" s="239">
        <f>('Lease Option'!S84/2)+('Lease Option'!T84/2)</f>
        <v>0</v>
      </c>
      <c r="R35" s="239">
        <f>('Lease Option'!T84/2)+('Lease Option'!U84/2)</f>
        <v>0</v>
      </c>
      <c r="S35" s="239">
        <f>('Lease Option'!U84/2)+('Lease Option'!V84/2)</f>
        <v>0</v>
      </c>
      <c r="T35" s="239">
        <f>('Lease Option'!V84/2)+('Lease Option'!W84/2)</f>
        <v>0</v>
      </c>
      <c r="U35" s="239">
        <f>('Lease Option'!W84/2)+('Lease Option'!X84/2)</f>
        <v>0</v>
      </c>
      <c r="V35" s="239">
        <f>('Lease Option'!X84/2)+('Lease Option'!Y84/2)</f>
        <v>0</v>
      </c>
      <c r="W35" s="239">
        <f>('Lease Option'!Y84/2)+('Lease Option'!Z84/2)</f>
        <v>0</v>
      </c>
      <c r="X35" s="239">
        <f>('Lease Option'!Z84/2)+('Lease Option'!AA84/2)</f>
        <v>0</v>
      </c>
      <c r="Y35" s="239">
        <f>('Lease Option'!AA84/2)+('Lease Option'!AB84/2)</f>
        <v>0</v>
      </c>
      <c r="Z35" s="239">
        <f>('Lease Option'!AB84/2)+('Lease Option'!AC84/2)</f>
        <v>0</v>
      </c>
      <c r="AA35" s="239">
        <f>('Lease Option'!AC84/2)+('Lease Option'!AD84/2)</f>
        <v>0</v>
      </c>
      <c r="AB35" s="239">
        <f>('Lease Option'!AD84/2)+('Lease Option'!AE84/2)</f>
        <v>0</v>
      </c>
      <c r="AC35" s="239">
        <f>('Lease Option'!AE84/2)+('Lease Option'!AF84/2)</f>
        <v>0</v>
      </c>
      <c r="AD35" s="239">
        <f>('Lease Option'!AF84/2)+('Lease Option'!AG84/2)</f>
        <v>0</v>
      </c>
      <c r="AE35" s="239">
        <f>('Lease Option'!AG84/2)+('Lease Option'!AH84/2)</f>
        <v>0</v>
      </c>
      <c r="AF35" s="239">
        <f>('Lease Option'!AH84/2)+('Lease Option'!AI84/2)</f>
        <v>0</v>
      </c>
      <c r="AG35" s="239">
        <f>('Lease Option'!AI84/2)+('Lease Option'!AJ84/2)</f>
        <v>0</v>
      </c>
      <c r="AH35" s="239">
        <f>('Lease Option'!AJ84/2)+('Lease Option'!AK84/2)</f>
        <v>0</v>
      </c>
      <c r="AI35" s="239">
        <f>('Lease Option'!AK84/2)+('Lease Option'!AL84/2)</f>
        <v>0</v>
      </c>
      <c r="AJ35" s="239">
        <f>('Lease Option'!AL84/2)+('Lease Option'!AM84/2)</f>
        <v>0</v>
      </c>
      <c r="AK35" s="239">
        <f>('Lease Option'!AM84/2)+('Lease Option'!AN84/2)</f>
        <v>0</v>
      </c>
      <c r="AL35" s="239">
        <f>('Lease Option'!AN84/2)+('Lease Option'!AO84/2)</f>
        <v>0</v>
      </c>
      <c r="AM35" s="239">
        <f>('Lease Option'!AO84/2)+('Lease Option'!AP84/2)</f>
        <v>0</v>
      </c>
      <c r="AN35" s="239">
        <f>('Lease Option'!AP84/2)+('Lease Option'!AQ84/2)</f>
        <v>0</v>
      </c>
      <c r="AO35" s="239">
        <f>('Lease Option'!AQ84/2)+('Lease Option'!AR84/2)</f>
        <v>0</v>
      </c>
      <c r="AP35" s="239">
        <f>('Lease Option'!AR84/2)+('Lease Option'!AS84/2)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I37" si="10">SUM(B29:B36)</f>
        <v>0</v>
      </c>
      <c r="C37" s="236">
        <f t="shared" si="10"/>
        <v>0</v>
      </c>
      <c r="D37" s="236">
        <f t="shared" si="10"/>
        <v>0</v>
      </c>
      <c r="E37" s="236">
        <f t="shared" si="10"/>
        <v>0</v>
      </c>
      <c r="F37" s="236">
        <f t="shared" si="10"/>
        <v>0</v>
      </c>
      <c r="G37" s="236">
        <f t="shared" si="10"/>
        <v>0</v>
      </c>
      <c r="H37" s="236">
        <f t="shared" si="10"/>
        <v>0</v>
      </c>
      <c r="I37" s="236">
        <f t="shared" si="10"/>
        <v>0</v>
      </c>
      <c r="J37" s="236">
        <f t="shared" ref="J37:AP37" si="11">SUM(J29:J36)</f>
        <v>0</v>
      </c>
      <c r="K37" s="236">
        <f t="shared" si="11"/>
        <v>0</v>
      </c>
      <c r="L37" s="236">
        <f t="shared" si="11"/>
        <v>0</v>
      </c>
      <c r="M37" s="236">
        <f t="shared" si="11"/>
        <v>0</v>
      </c>
      <c r="N37" s="236">
        <f t="shared" si="11"/>
        <v>0</v>
      </c>
      <c r="O37" s="236">
        <f t="shared" si="11"/>
        <v>0</v>
      </c>
      <c r="P37" s="236">
        <f t="shared" si="11"/>
        <v>0</v>
      </c>
      <c r="Q37" s="236">
        <f t="shared" si="11"/>
        <v>0</v>
      </c>
      <c r="R37" s="236">
        <f t="shared" si="11"/>
        <v>0</v>
      </c>
      <c r="S37" s="236">
        <f t="shared" si="11"/>
        <v>0</v>
      </c>
      <c r="T37" s="236">
        <f t="shared" si="11"/>
        <v>0</v>
      </c>
      <c r="U37" s="236">
        <f t="shared" si="11"/>
        <v>0</v>
      </c>
      <c r="V37" s="236">
        <f t="shared" si="11"/>
        <v>0</v>
      </c>
      <c r="W37" s="236">
        <f t="shared" si="11"/>
        <v>0</v>
      </c>
      <c r="X37" s="236">
        <f t="shared" si="11"/>
        <v>0</v>
      </c>
      <c r="Y37" s="236">
        <f t="shared" si="11"/>
        <v>0</v>
      </c>
      <c r="Z37" s="236">
        <f t="shared" si="11"/>
        <v>0</v>
      </c>
      <c r="AA37" s="236">
        <f t="shared" si="11"/>
        <v>0</v>
      </c>
      <c r="AB37" s="236">
        <f t="shared" si="11"/>
        <v>0</v>
      </c>
      <c r="AC37" s="236">
        <f t="shared" si="11"/>
        <v>0</v>
      </c>
      <c r="AD37" s="236">
        <f t="shared" si="11"/>
        <v>0</v>
      </c>
      <c r="AE37" s="236">
        <f t="shared" si="11"/>
        <v>0</v>
      </c>
      <c r="AF37" s="236">
        <f t="shared" si="11"/>
        <v>0</v>
      </c>
      <c r="AG37" s="236">
        <f t="shared" si="11"/>
        <v>0</v>
      </c>
      <c r="AH37" s="236">
        <f t="shared" si="11"/>
        <v>0</v>
      </c>
      <c r="AI37" s="236">
        <f t="shared" si="11"/>
        <v>0</v>
      </c>
      <c r="AJ37" s="236">
        <f t="shared" si="11"/>
        <v>0</v>
      </c>
      <c r="AK37" s="236">
        <f t="shared" si="11"/>
        <v>0</v>
      </c>
      <c r="AL37" s="236">
        <f t="shared" si="11"/>
        <v>0</v>
      </c>
      <c r="AM37" s="236">
        <f t="shared" si="11"/>
        <v>0</v>
      </c>
      <c r="AN37" s="236">
        <f t="shared" si="11"/>
        <v>0</v>
      </c>
      <c r="AO37" s="236">
        <f t="shared" si="11"/>
        <v>0</v>
      </c>
      <c r="AP37" s="236">
        <f t="shared" si="11"/>
        <v>0</v>
      </c>
      <c r="AR37" s="215"/>
      <c r="AS37" s="215"/>
    </row>
    <row r="38" spans="1:45" x14ac:dyDescent="0.2">
      <c r="A38" s="214" t="s">
        <v>29</v>
      </c>
      <c r="B38" s="224">
        <f t="shared" ref="B38:AP38" si="12">B$13</f>
        <v>2012</v>
      </c>
      <c r="C38" s="224">
        <f t="shared" si="12"/>
        <v>2013</v>
      </c>
      <c r="D38" s="224">
        <f t="shared" si="12"/>
        <v>2014</v>
      </c>
      <c r="E38" s="224">
        <f t="shared" si="12"/>
        <v>2015</v>
      </c>
      <c r="F38" s="224">
        <f t="shared" si="12"/>
        <v>2016</v>
      </c>
      <c r="G38" s="224">
        <f t="shared" si="12"/>
        <v>2017</v>
      </c>
      <c r="H38" s="224">
        <f t="shared" si="12"/>
        <v>2018</v>
      </c>
      <c r="I38" s="224">
        <f t="shared" si="12"/>
        <v>2019</v>
      </c>
      <c r="J38" s="224">
        <f t="shared" si="12"/>
        <v>2020</v>
      </c>
      <c r="K38" s="224">
        <f t="shared" si="12"/>
        <v>2021</v>
      </c>
      <c r="L38" s="224">
        <f t="shared" si="12"/>
        <v>2022</v>
      </c>
      <c r="M38" s="224">
        <f t="shared" si="12"/>
        <v>2023</v>
      </c>
      <c r="N38" s="224">
        <f t="shared" si="12"/>
        <v>2024</v>
      </c>
      <c r="O38" s="224">
        <f t="shared" si="12"/>
        <v>2025</v>
      </c>
      <c r="P38" s="224">
        <f t="shared" si="12"/>
        <v>2026</v>
      </c>
      <c r="Q38" s="224">
        <f t="shared" si="12"/>
        <v>2027</v>
      </c>
      <c r="R38" s="224">
        <f t="shared" si="12"/>
        <v>2028</v>
      </c>
      <c r="S38" s="224">
        <f t="shared" si="12"/>
        <v>2029</v>
      </c>
      <c r="T38" s="224">
        <f t="shared" si="12"/>
        <v>2030</v>
      </c>
      <c r="U38" s="224">
        <f t="shared" si="12"/>
        <v>2031</v>
      </c>
      <c r="V38" s="224">
        <f t="shared" si="12"/>
        <v>2032</v>
      </c>
      <c r="W38" s="224">
        <f t="shared" si="12"/>
        <v>2033</v>
      </c>
      <c r="X38" s="224">
        <f t="shared" si="12"/>
        <v>2034</v>
      </c>
      <c r="Y38" s="224">
        <f t="shared" si="12"/>
        <v>2035</v>
      </c>
      <c r="Z38" s="224">
        <f t="shared" si="12"/>
        <v>2036</v>
      </c>
      <c r="AA38" s="224">
        <f t="shared" si="12"/>
        <v>2037</v>
      </c>
      <c r="AB38" s="224">
        <f t="shared" si="12"/>
        <v>2038</v>
      </c>
      <c r="AC38" s="224">
        <f t="shared" si="12"/>
        <v>2039</v>
      </c>
      <c r="AD38" s="224">
        <f t="shared" si="12"/>
        <v>2040</v>
      </c>
      <c r="AE38" s="224">
        <f t="shared" si="12"/>
        <v>2041</v>
      </c>
      <c r="AF38" s="224">
        <f t="shared" si="12"/>
        <v>2042</v>
      </c>
      <c r="AG38" s="224">
        <f t="shared" si="12"/>
        <v>2043</v>
      </c>
      <c r="AH38" s="224">
        <f t="shared" si="12"/>
        <v>2044</v>
      </c>
      <c r="AI38" s="224">
        <f t="shared" si="12"/>
        <v>2045</v>
      </c>
      <c r="AJ38" s="224">
        <f t="shared" si="12"/>
        <v>2046</v>
      </c>
      <c r="AK38" s="224">
        <f t="shared" si="12"/>
        <v>2047</v>
      </c>
      <c r="AL38" s="224">
        <f t="shared" si="12"/>
        <v>2048</v>
      </c>
      <c r="AM38" s="224">
        <f t="shared" si="12"/>
        <v>2049</v>
      </c>
      <c r="AN38" s="224">
        <f t="shared" si="12"/>
        <v>2050</v>
      </c>
      <c r="AO38" s="224">
        <f t="shared" si="12"/>
        <v>2051</v>
      </c>
      <c r="AP38" s="224">
        <f t="shared" si="12"/>
        <v>2052</v>
      </c>
      <c r="AQ38" s="225"/>
    </row>
    <row r="39" spans="1:45" x14ac:dyDescent="0.2">
      <c r="A39" s="214" t="s">
        <v>26</v>
      </c>
      <c r="B39" s="228">
        <f t="shared" ref="B39:AA39" si="13">B28</f>
        <v>0</v>
      </c>
      <c r="C39" s="228">
        <f t="shared" si="13"/>
        <v>1</v>
      </c>
      <c r="D39" s="228">
        <f t="shared" si="13"/>
        <v>2</v>
      </c>
      <c r="E39" s="228">
        <f t="shared" si="13"/>
        <v>3</v>
      </c>
      <c r="F39" s="228">
        <f t="shared" si="13"/>
        <v>4</v>
      </c>
      <c r="G39" s="228">
        <f t="shared" si="13"/>
        <v>5</v>
      </c>
      <c r="H39" s="228">
        <f t="shared" si="13"/>
        <v>6</v>
      </c>
      <c r="I39" s="228">
        <f t="shared" si="13"/>
        <v>7</v>
      </c>
      <c r="J39" s="228">
        <f t="shared" si="13"/>
        <v>8</v>
      </c>
      <c r="K39" s="228">
        <f t="shared" si="13"/>
        <v>9</v>
      </c>
      <c r="L39" s="228">
        <f t="shared" si="13"/>
        <v>10</v>
      </c>
      <c r="M39" s="228">
        <f t="shared" si="13"/>
        <v>11</v>
      </c>
      <c r="N39" s="228">
        <f t="shared" si="13"/>
        <v>12</v>
      </c>
      <c r="O39" s="228">
        <f t="shared" si="13"/>
        <v>13</v>
      </c>
      <c r="P39" s="228">
        <f t="shared" si="13"/>
        <v>14</v>
      </c>
      <c r="Q39" s="228">
        <f t="shared" si="13"/>
        <v>15</v>
      </c>
      <c r="R39" s="228">
        <f t="shared" si="13"/>
        <v>16</v>
      </c>
      <c r="S39" s="228">
        <f t="shared" si="13"/>
        <v>17</v>
      </c>
      <c r="T39" s="228">
        <f t="shared" si="13"/>
        <v>18</v>
      </c>
      <c r="U39" s="228">
        <f t="shared" si="13"/>
        <v>19</v>
      </c>
      <c r="V39" s="228">
        <f t="shared" si="13"/>
        <v>20</v>
      </c>
      <c r="W39" s="228">
        <f t="shared" si="13"/>
        <v>21</v>
      </c>
      <c r="X39" s="228">
        <f t="shared" si="13"/>
        <v>22</v>
      </c>
      <c r="Y39" s="228">
        <f t="shared" si="13"/>
        <v>23</v>
      </c>
      <c r="Z39" s="228">
        <f t="shared" si="13"/>
        <v>24</v>
      </c>
      <c r="AA39" s="228">
        <f t="shared" si="13"/>
        <v>25</v>
      </c>
      <c r="AB39" s="228">
        <f>AB28</f>
        <v>26</v>
      </c>
      <c r="AC39" s="228">
        <f>AC28</f>
        <v>27</v>
      </c>
      <c r="AD39" s="228">
        <f t="shared" ref="AD39:AL39" si="14">AD28</f>
        <v>28</v>
      </c>
      <c r="AE39" s="228">
        <f t="shared" si="14"/>
        <v>29</v>
      </c>
      <c r="AF39" s="228">
        <f t="shared" si="14"/>
        <v>30</v>
      </c>
      <c r="AG39" s="228">
        <f t="shared" si="14"/>
        <v>31</v>
      </c>
      <c r="AH39" s="228">
        <f t="shared" si="14"/>
        <v>32</v>
      </c>
      <c r="AI39" s="228">
        <f t="shared" si="14"/>
        <v>33</v>
      </c>
      <c r="AJ39" s="228">
        <f t="shared" si="14"/>
        <v>34</v>
      </c>
      <c r="AK39" s="228">
        <f t="shared" si="14"/>
        <v>35</v>
      </c>
      <c r="AL39" s="228">
        <f t="shared" si="14"/>
        <v>36</v>
      </c>
      <c r="AM39" s="228">
        <f>AM28</f>
        <v>37</v>
      </c>
      <c r="AN39" s="228">
        <f>AN28</f>
        <v>38</v>
      </c>
      <c r="AO39" s="228">
        <f>AO28</f>
        <v>39</v>
      </c>
      <c r="AP39" s="228">
        <f>AP28</f>
        <v>40</v>
      </c>
      <c r="AQ39" s="227"/>
    </row>
    <row r="40" spans="1:45" x14ac:dyDescent="0.2">
      <c r="A40" s="221" t="s">
        <v>77</v>
      </c>
      <c r="B40" s="239">
        <f>IF('Lease Option'!$F$99="yes",('Lease Option'!E105+'Lease Option'!E106+'Lease Option'!E108),('Lease Option'!E123+'Lease Option'!E124+'Lease Option'!E126))</f>
        <v>0</v>
      </c>
      <c r="C40" s="239">
        <f>IF('Lease Option'!$F$99="yes",('Lease Option'!F105+'Lease Option'!F106+'Lease Option'!F108),('Lease Option'!F123+'Lease Option'!F124+'Lease Option'!F126))</f>
        <v>0</v>
      </c>
      <c r="D40" s="239">
        <f>IF('Lease Option'!$F$99="yes",('Lease Option'!G105+'Lease Option'!G106+'Lease Option'!G108),('Lease Option'!G123+'Lease Option'!G124+'Lease Option'!G126))</f>
        <v>0</v>
      </c>
      <c r="E40" s="239">
        <f>IF('Lease Option'!$F$99="yes",('Lease Option'!H105+'Lease Option'!H106+'Lease Option'!H108),('Lease Option'!H123+'Lease Option'!H124+'Lease Option'!H126))</f>
        <v>0</v>
      </c>
      <c r="F40" s="239">
        <f>IF('Lease Option'!$F$99="yes",('Lease Option'!I105+'Lease Option'!I106+'Lease Option'!I108),('Lease Option'!I123+'Lease Option'!I124+'Lease Option'!I126))</f>
        <v>0</v>
      </c>
      <c r="G40" s="239">
        <f>IF('Lease Option'!$F$99="yes",('Lease Option'!J105+'Lease Option'!J106+'Lease Option'!J108),('Lease Option'!J123+'Lease Option'!J124+'Lease Option'!J126))</f>
        <v>0</v>
      </c>
      <c r="H40" s="239">
        <f>IF('Lease Option'!$F$99="yes",('Lease Option'!K105+'Lease Option'!K106+'Lease Option'!K108),('Lease Option'!K123+'Lease Option'!K124+'Lease Option'!K126))</f>
        <v>0</v>
      </c>
      <c r="I40" s="239">
        <f>IF('Lease Option'!$F$99="yes",('Lease Option'!L105+'Lease Option'!L106+'Lease Option'!L108),('Lease Option'!L123+'Lease Option'!L124+'Lease Option'!L126))</f>
        <v>0</v>
      </c>
      <c r="J40" s="239">
        <f>IF('Lease Option'!$F$99="yes",('Lease Option'!M105+'Lease Option'!M106+'Lease Option'!M108),('Lease Option'!M123+'Lease Option'!M124+'Lease Option'!M126))</f>
        <v>0</v>
      </c>
      <c r="K40" s="239">
        <f>IF('Lease Option'!$F$99="yes",('Lease Option'!N105+'Lease Option'!N106+'Lease Option'!N108),('Lease Option'!N123+'Lease Option'!N124+'Lease Option'!N126))</f>
        <v>0</v>
      </c>
      <c r="L40" s="239">
        <f>IF('Lease Option'!$F$99="yes",('Lease Option'!O105+'Lease Option'!O106+'Lease Option'!O108),('Lease Option'!O123+'Lease Option'!O124+'Lease Option'!O126))</f>
        <v>0</v>
      </c>
      <c r="M40" s="239">
        <f>IF('Lease Option'!$F$99="yes",('Lease Option'!P105+'Lease Option'!P106+'Lease Option'!P108),('Lease Option'!P123+'Lease Option'!P124+'Lease Option'!P126))</f>
        <v>0</v>
      </c>
      <c r="N40" s="239">
        <f>IF('Lease Option'!$F$99="yes",('Lease Option'!Q105+'Lease Option'!Q106+'Lease Option'!Q108),('Lease Option'!Q123+'Lease Option'!Q124+'Lease Option'!Q126))</f>
        <v>0</v>
      </c>
      <c r="O40" s="239">
        <f>IF('Lease Option'!$F$99="yes",('Lease Option'!R105+'Lease Option'!R106+'Lease Option'!R108),('Lease Option'!R123+'Lease Option'!R124+'Lease Option'!R126))</f>
        <v>0</v>
      </c>
      <c r="P40" s="239">
        <f>IF('Lease Option'!$F$99="yes",('Lease Option'!S105+'Lease Option'!S106+'Lease Option'!S108),('Lease Option'!S123+'Lease Option'!S124+'Lease Option'!S126))</f>
        <v>0</v>
      </c>
      <c r="Q40" s="239">
        <f>IF('Lease Option'!$F$99="yes",('Lease Option'!T105+'Lease Option'!T106+'Lease Option'!T108),('Lease Option'!T123+'Lease Option'!T124+'Lease Option'!T126))</f>
        <v>0</v>
      </c>
      <c r="R40" s="239">
        <f>IF('Lease Option'!$F$99="yes",('Lease Option'!U105+'Lease Option'!U106+'Lease Option'!U108),('Lease Option'!U123+'Lease Option'!U124+'Lease Option'!U126))</f>
        <v>0</v>
      </c>
      <c r="S40" s="239">
        <f>IF('Lease Option'!$F$99="yes",('Lease Option'!V105+'Lease Option'!V106+'Lease Option'!V108),('Lease Option'!V123+'Lease Option'!V124+'Lease Option'!V126))</f>
        <v>0</v>
      </c>
      <c r="T40" s="239">
        <f>IF('Lease Option'!$F$99="yes",('Lease Option'!W105+'Lease Option'!W106+'Lease Option'!W108),('Lease Option'!W123+'Lease Option'!W124+'Lease Option'!W126))</f>
        <v>0</v>
      </c>
      <c r="U40" s="239">
        <f>IF('Lease Option'!$F$99="yes",('Lease Option'!X105+'Lease Option'!X106+'Lease Option'!X108),('Lease Option'!X123+'Lease Option'!X124+'Lease Option'!X126))</f>
        <v>0</v>
      </c>
      <c r="V40" s="239">
        <f>IF('Lease Option'!$F$99="yes",('Lease Option'!Y105+'Lease Option'!Y106+'Lease Option'!Y108),('Lease Option'!Y123+'Lease Option'!Y124+'Lease Option'!Y126))</f>
        <v>0</v>
      </c>
      <c r="W40" s="239">
        <f>IF('Lease Option'!$F$99="yes",('Lease Option'!Z105+'Lease Option'!Z106+'Lease Option'!Z108),('Lease Option'!Z123+'Lease Option'!Z124+'Lease Option'!Z126))</f>
        <v>0</v>
      </c>
      <c r="X40" s="239">
        <f>IF('Lease Option'!$F$99="yes",('Lease Option'!AA105+'Lease Option'!AA106+'Lease Option'!AA108),('Lease Option'!AA123+'Lease Option'!AA124+'Lease Option'!AA126))</f>
        <v>0</v>
      </c>
      <c r="Y40" s="239">
        <f>IF('Lease Option'!$F$99="yes",('Lease Option'!AB105+'Lease Option'!AB106+'Lease Option'!AB108),('Lease Option'!AB123+'Lease Option'!AB124+'Lease Option'!AB126))</f>
        <v>0</v>
      </c>
      <c r="Z40" s="239">
        <f>IF('Lease Option'!$F$99="yes",('Lease Option'!AC105+'Lease Option'!AC106+'Lease Option'!AC108),('Lease Option'!AC123+'Lease Option'!AC124+'Lease Option'!AC126))</f>
        <v>0</v>
      </c>
      <c r="AA40" s="239">
        <f>IF('Lease Option'!$F$99="yes",('Lease Option'!AD105+'Lease Option'!AD106+'Lease Option'!AD108),('Lease Option'!AD123+'Lease Option'!AD124+'Lease Option'!AD126))</f>
        <v>0</v>
      </c>
      <c r="AB40" s="239">
        <f>IF('Lease Option'!$F$99="yes",('Lease Option'!AE105+'Lease Option'!AE106+'Lease Option'!AE108),('Lease Option'!AE123+'Lease Option'!AE124+'Lease Option'!AE126))</f>
        <v>0</v>
      </c>
      <c r="AC40" s="239">
        <f>IF('Lease Option'!$F$99="yes",('Lease Option'!AF105+'Lease Option'!AF106+'Lease Option'!AF108),('Lease Option'!AF123+'Lease Option'!AF124+'Lease Option'!AF126))</f>
        <v>0</v>
      </c>
      <c r="AD40" s="239">
        <f>IF('Lease Option'!$F$99="yes",('Lease Option'!AG105+'Lease Option'!AG106+'Lease Option'!AG108),('Lease Option'!AG123+'Lease Option'!AG124+'Lease Option'!AG126))</f>
        <v>0</v>
      </c>
      <c r="AE40" s="239">
        <f>IF('Lease Option'!$F$99="yes",('Lease Option'!AH105+'Lease Option'!AH106+'Lease Option'!AH108),('Lease Option'!AH123+'Lease Option'!AH124+'Lease Option'!AH126))</f>
        <v>0</v>
      </c>
      <c r="AF40" s="239">
        <f>IF('Lease Option'!$F$99="yes",('Lease Option'!AI105+'Lease Option'!AI106+'Lease Option'!AI108),('Lease Option'!AI123+'Lease Option'!AI124+'Lease Option'!AI126))</f>
        <v>0</v>
      </c>
      <c r="AG40" s="239">
        <f>IF('Lease Option'!$F$99="yes",('Lease Option'!AJ105+'Lease Option'!AJ106+'Lease Option'!AJ108),('Lease Option'!AJ123+'Lease Option'!AJ124+'Lease Option'!AJ126))</f>
        <v>0</v>
      </c>
      <c r="AH40" s="239">
        <f>IF('Lease Option'!$F$99="yes",('Lease Option'!AK105+'Lease Option'!AK106+'Lease Option'!AK108),('Lease Option'!AK123+'Lease Option'!AK124+'Lease Option'!AK126))</f>
        <v>0</v>
      </c>
      <c r="AI40" s="239">
        <f>IF('Lease Option'!$F$99="yes",('Lease Option'!AL105+'Lease Option'!AL106+'Lease Option'!AL108),('Lease Option'!AL123+'Lease Option'!AL124+'Lease Option'!AL126))</f>
        <v>0</v>
      </c>
      <c r="AJ40" s="239">
        <f>IF('Lease Option'!$F$99="yes",('Lease Option'!AM105+'Lease Option'!AM106+'Lease Option'!AM108),('Lease Option'!AM123+'Lease Option'!AM124+'Lease Option'!AM126))</f>
        <v>0</v>
      </c>
      <c r="AK40" s="239">
        <f>IF('Lease Option'!$F$99="yes",('Lease Option'!AN105+'Lease Option'!AN106+'Lease Option'!AN108),('Lease Option'!AN123+'Lease Option'!AN124+'Lease Option'!AN126))</f>
        <v>0</v>
      </c>
      <c r="AL40" s="239">
        <f>IF('Lease Option'!$F$99="yes",('Lease Option'!AO105+'Lease Option'!AO106+'Lease Option'!AO108),('Lease Option'!AO123+'Lease Option'!AO124+'Lease Option'!AO126))</f>
        <v>0</v>
      </c>
      <c r="AM40" s="239">
        <f>IF('Lease Option'!$F$99="yes",('Lease Option'!AP105+'Lease Option'!AP106+'Lease Option'!AP108),('Lease Option'!AP123+'Lease Option'!AP124+'Lease Option'!AP126))</f>
        <v>0</v>
      </c>
      <c r="AN40" s="239">
        <f>IF('Lease Option'!$F$99="yes",('Lease Option'!AQ105+'Lease Option'!AQ106+'Lease Option'!AQ108),('Lease Option'!AQ123+'Lease Option'!AQ124+'Lease Option'!AQ126))</f>
        <v>0</v>
      </c>
      <c r="AO40" s="239">
        <f>IF('Lease Option'!$F$99="yes",('Lease Option'!AR105+'Lease Option'!AR106+'Lease Option'!AR108),('Lease Option'!AR123+'Lease Option'!AR124+'Lease Option'!AR126))</f>
        <v>0</v>
      </c>
      <c r="AP40" s="239">
        <f>IF('Lease Option'!$F$99="yes",('Lease Option'!AS105+'Lease Option'!AS106+'Lease Option'!AS108),('Lease Option'!AS123+'Lease Option'!AS124+'Lease Option'!AS126))</f>
        <v>0</v>
      </c>
      <c r="AQ40" s="237"/>
    </row>
    <row r="41" spans="1:45" x14ac:dyDescent="0.2">
      <c r="A41" s="221" t="s">
        <v>76</v>
      </c>
      <c r="B41" s="240">
        <f>IF('Lease Option'!E36=1,('Lease Option'!$I$138+'Lease Option'!$I$139+'Lease Option'!$I$141),0)</f>
        <v>0</v>
      </c>
      <c r="C41" s="239">
        <f>IF('Lease Option'!F36=1,('Lease Option'!$I$138+'Lease Option'!$I$139+'Lease Option'!$I$141),B41*'Lease Option'!F$95)</f>
        <v>0</v>
      </c>
      <c r="D41" s="239">
        <f>IF('Lease Option'!G36=1,('Lease Option'!$I$138+'Lease Option'!$I$139+'Lease Option'!$I$141),C41*'Lease Option'!G$95)</f>
        <v>0</v>
      </c>
      <c r="E41" s="239">
        <f>IF('Lease Option'!H36=1,('Lease Option'!$I$138+'Lease Option'!$I$139+'Lease Option'!$I$141),D41*'Lease Option'!H$95)</f>
        <v>0</v>
      </c>
      <c r="F41" s="239">
        <f>IF('Lease Option'!I36=1,('Lease Option'!$I$138+'Lease Option'!$I$139+'Lease Option'!$I$141),E41*'Lease Option'!I$95)</f>
        <v>0</v>
      </c>
      <c r="G41" s="239">
        <f>IF('Lease Option'!J36=1,('Lease Option'!$I$138+'Lease Option'!$I$139+'Lease Option'!$I$141),F41*'Lease Option'!J$95)</f>
        <v>0</v>
      </c>
      <c r="H41" s="239">
        <f>IF('Lease Option'!K36=1,('Lease Option'!$I$138+'Lease Option'!$I$139+'Lease Option'!$I$141),G41*'Lease Option'!K$95)</f>
        <v>0</v>
      </c>
      <c r="I41" s="239">
        <f>IF('Lease Option'!L36=1,('Lease Option'!$I$138+'Lease Option'!$I$139+'Lease Option'!$I$141),H41*'Lease Option'!L$95)</f>
        <v>0</v>
      </c>
      <c r="J41" s="239">
        <f>IF('Lease Option'!M36=1,('Lease Option'!$I$138+'Lease Option'!$I$139+'Lease Option'!$I$141),I41*'Lease Option'!M$95)</f>
        <v>0</v>
      </c>
      <c r="K41" s="239">
        <f>IF('Lease Option'!N36=1,('Lease Option'!$I$138+'Lease Option'!$I$139+'Lease Option'!$I$141),J41*'Lease Option'!N$95)</f>
        <v>0</v>
      </c>
      <c r="L41" s="239">
        <f>IF('Lease Option'!O36=1,('Lease Option'!$I$138+'Lease Option'!$I$139+'Lease Option'!$I$141),K41*'Lease Option'!O$95)</f>
        <v>0</v>
      </c>
      <c r="M41" s="239">
        <f>IF('Lease Option'!P36=1,('Lease Option'!$I$138+'Lease Option'!$I$139+'Lease Option'!$I$141),L41*'Lease Option'!P$95)</f>
        <v>0</v>
      </c>
      <c r="N41" s="239">
        <f>IF('Lease Option'!Q36=1,('Lease Option'!$I$138+'Lease Option'!$I$139+'Lease Option'!$I$141),M41*'Lease Option'!Q$95)</f>
        <v>0</v>
      </c>
      <c r="O41" s="239">
        <f>IF('Lease Option'!R36=1,('Lease Option'!$I$138+'Lease Option'!$I$139+'Lease Option'!$I$141),N41*'Lease Option'!R$95)</f>
        <v>0</v>
      </c>
      <c r="P41" s="239">
        <f>IF('Lease Option'!S36=1,('Lease Option'!$I$138+'Lease Option'!$I$139+'Lease Option'!$I$141),O41*'Lease Option'!S$95)</f>
        <v>0</v>
      </c>
      <c r="Q41" s="239">
        <f>IF('Lease Option'!T36=1,('Lease Option'!$I$138+'Lease Option'!$I$139+'Lease Option'!$I$141),P41*'Lease Option'!T$95)</f>
        <v>0</v>
      </c>
      <c r="R41" s="239">
        <f>IF('Lease Option'!U36=1,('Lease Option'!$I$138+'Lease Option'!$I$139+'Lease Option'!$I$141),Q41*'Lease Option'!U$95)</f>
        <v>0</v>
      </c>
      <c r="S41" s="239">
        <f>IF('Lease Option'!V36=1,('Lease Option'!$I$138+'Lease Option'!$I$139+'Lease Option'!$I$141),R41*'Lease Option'!V$95)</f>
        <v>0</v>
      </c>
      <c r="T41" s="239">
        <f>IF('Lease Option'!W36=1,('Lease Option'!$I$138+'Lease Option'!$I$139+'Lease Option'!$I$141),S41*'Lease Option'!W$95)</f>
        <v>0</v>
      </c>
      <c r="U41" s="239">
        <f>IF('Lease Option'!X36=1,('Lease Option'!$I$138+'Lease Option'!$I$139+'Lease Option'!$I$141),T41*'Lease Option'!X$95)</f>
        <v>0</v>
      </c>
      <c r="V41" s="239">
        <f>IF('Lease Option'!Y36=1,('Lease Option'!$I$138+'Lease Option'!$I$139+'Lease Option'!$I$141),U41*'Lease Option'!Y$95)</f>
        <v>0</v>
      </c>
      <c r="W41" s="239">
        <f>IF('Lease Option'!Z36=1,('Lease Option'!$I$138+'Lease Option'!$I$139+'Lease Option'!$I$141),V41*'Lease Option'!Z$95)</f>
        <v>0</v>
      </c>
      <c r="X41" s="239">
        <f>IF('Lease Option'!AA36=1,('Lease Option'!$I$138+'Lease Option'!$I$139+'Lease Option'!$I$141),W41*'Lease Option'!AA$95)</f>
        <v>0</v>
      </c>
      <c r="Y41" s="239">
        <f>IF('Lease Option'!AB36=1,('Lease Option'!$I$138+'Lease Option'!$I$139+'Lease Option'!$I$141),X41*'Lease Option'!AB$95)</f>
        <v>0</v>
      </c>
      <c r="Z41" s="239">
        <f>IF('Lease Option'!AC36=1,('Lease Option'!$I$138+'Lease Option'!$I$139+'Lease Option'!$I$141),Y41*'Lease Option'!AC$95)</f>
        <v>0</v>
      </c>
      <c r="AA41" s="239">
        <f>IF('Lease Option'!AD36=1,('Lease Option'!$I$138+'Lease Option'!$I$139+'Lease Option'!$I$141),Z41*'Lease Option'!AD$95)</f>
        <v>0</v>
      </c>
      <c r="AB41" s="239">
        <f>IF('Lease Option'!AE36=1,('Lease Option'!$I$138+'Lease Option'!$I$139+'Lease Option'!$I$141),AA41*'Lease Option'!AE$95)</f>
        <v>0</v>
      </c>
      <c r="AC41" s="239">
        <f>IF('Lease Option'!AF36=1,('Lease Option'!$I$138+'Lease Option'!$I$139+'Lease Option'!$I$141),AB41*'Lease Option'!AF$95)</f>
        <v>0</v>
      </c>
      <c r="AD41" s="239">
        <f>IF('Lease Option'!AG36=1,('Lease Option'!$I$138+'Lease Option'!$I$139+'Lease Option'!$I$141),AC41*'Lease Option'!AG$95)</f>
        <v>0</v>
      </c>
      <c r="AE41" s="239">
        <f>IF('Lease Option'!AH36=1,('Lease Option'!$I$138+'Lease Option'!$I$139+'Lease Option'!$I$141),AD41*'Lease Option'!AH$95)</f>
        <v>0</v>
      </c>
      <c r="AF41" s="239">
        <f>IF('Lease Option'!AI36=1,('Lease Option'!$I$138+'Lease Option'!$I$139+'Lease Option'!$I$141),AE41*'Lease Option'!AI$95)</f>
        <v>0</v>
      </c>
      <c r="AG41" s="239">
        <f>IF('Lease Option'!AJ36=1,('Lease Option'!$I$138+'Lease Option'!$I$139+'Lease Option'!$I$141),AF41*'Lease Option'!AJ$95)</f>
        <v>0</v>
      </c>
      <c r="AH41" s="239">
        <f>IF('Lease Option'!AK36=1,('Lease Option'!$I$138+'Lease Option'!$I$139+'Lease Option'!$I$141),AG41*'Lease Option'!AK$95)</f>
        <v>0</v>
      </c>
      <c r="AI41" s="239">
        <f>IF('Lease Option'!AL36=1,('Lease Option'!$I$138+'Lease Option'!$I$139+'Lease Option'!$I$141),AH41*'Lease Option'!AL$95)</f>
        <v>0</v>
      </c>
      <c r="AJ41" s="239">
        <f>IF('Lease Option'!AM36=1,('Lease Option'!$I$138+'Lease Option'!$I$139+'Lease Option'!$I$141),AI41*'Lease Option'!AM$95)</f>
        <v>0</v>
      </c>
      <c r="AK41" s="239">
        <f>IF('Lease Option'!AN36=1,('Lease Option'!$I$138+'Lease Option'!$I$139+'Lease Option'!$I$141),AJ41*'Lease Option'!AN$95)</f>
        <v>0</v>
      </c>
      <c r="AL41" s="239">
        <f>IF('Lease Option'!AO36=1,('Lease Option'!$I$138+'Lease Option'!$I$139+'Lease Option'!$I$141),AK41*'Lease Option'!AO$95)</f>
        <v>0</v>
      </c>
      <c r="AM41" s="239">
        <f>IF('Lease Option'!AP36=1,('Lease Option'!$I$138+'Lease Option'!$I$139+'Lease Option'!$I$141),AL41*'Lease Option'!AP$95)</f>
        <v>0</v>
      </c>
      <c r="AN41" s="239">
        <f>IF('Lease Option'!AQ36=1,('Lease Option'!$I$138+'Lease Option'!$I$139+'Lease Option'!$I$141),AM41*'Lease Option'!AQ$95)</f>
        <v>0</v>
      </c>
      <c r="AO41" s="239">
        <f>IF('Lease Option'!AR36=1,('Lease Option'!$I$138+'Lease Option'!$I$139+'Lease Option'!$I$141),AN41*'Lease Option'!AR$95)</f>
        <v>0</v>
      </c>
      <c r="AP41" s="239">
        <f>IF('Lease Option'!AS36=1,('Lease Option'!$I$138+'Lease Option'!$I$139+'Lease Option'!$I$141),AO41*'Lease Option'!AS$95)</f>
        <v>0</v>
      </c>
      <c r="AQ41" s="237"/>
    </row>
    <row r="42" spans="1:45" x14ac:dyDescent="0.2">
      <c r="A42" s="221" t="s">
        <v>82</v>
      </c>
      <c r="B42" s="239">
        <f>'Lease Option'!E198</f>
        <v>0</v>
      </c>
      <c r="C42" s="239">
        <f>'Lease Option'!F198</f>
        <v>0</v>
      </c>
      <c r="D42" s="239">
        <f>'Lease Option'!G198</f>
        <v>0</v>
      </c>
      <c r="E42" s="239">
        <f>'Lease Option'!H198</f>
        <v>0</v>
      </c>
      <c r="F42" s="239">
        <f>'Lease Option'!I198</f>
        <v>0</v>
      </c>
      <c r="G42" s="239">
        <f>'Lease Option'!J198</f>
        <v>0</v>
      </c>
      <c r="H42" s="239">
        <f>'Lease Option'!K198</f>
        <v>0</v>
      </c>
      <c r="I42" s="239">
        <f>'Lease Option'!L198</f>
        <v>0</v>
      </c>
      <c r="J42" s="239">
        <f>'Lease Option'!M198</f>
        <v>0</v>
      </c>
      <c r="K42" s="239">
        <f>'Lease Option'!N198</f>
        <v>0</v>
      </c>
      <c r="L42" s="239">
        <f>'Lease Option'!O198</f>
        <v>0</v>
      </c>
      <c r="M42" s="239">
        <f>'Lease Option'!P198</f>
        <v>0</v>
      </c>
      <c r="N42" s="239">
        <f>'Lease Option'!Q198</f>
        <v>0</v>
      </c>
      <c r="O42" s="239">
        <f>'Lease Option'!R198</f>
        <v>0</v>
      </c>
      <c r="P42" s="239">
        <f>'Lease Option'!S198</f>
        <v>0</v>
      </c>
      <c r="Q42" s="239">
        <f>'Lease Option'!T198</f>
        <v>0</v>
      </c>
      <c r="R42" s="239">
        <f>'Lease Option'!U198</f>
        <v>0</v>
      </c>
      <c r="S42" s="239">
        <f>'Lease Option'!V198</f>
        <v>0</v>
      </c>
      <c r="T42" s="239">
        <f>'Lease Option'!W198</f>
        <v>0</v>
      </c>
      <c r="U42" s="239">
        <f>'Lease Option'!X198</f>
        <v>0</v>
      </c>
      <c r="V42" s="239">
        <f>'Lease Option'!Y198</f>
        <v>0</v>
      </c>
      <c r="W42" s="239">
        <f>'Lease Option'!Z198</f>
        <v>0</v>
      </c>
      <c r="X42" s="239">
        <f>'Lease Option'!AA198</f>
        <v>0</v>
      </c>
      <c r="Y42" s="239">
        <f>'Lease Option'!AB198</f>
        <v>0</v>
      </c>
      <c r="Z42" s="239">
        <f>'Lease Option'!AC198</f>
        <v>0</v>
      </c>
      <c r="AA42" s="239">
        <f>'Lease Option'!AD198</f>
        <v>0</v>
      </c>
      <c r="AB42" s="239">
        <f>'Lease Option'!AE198</f>
        <v>0</v>
      </c>
      <c r="AC42" s="239">
        <f>'Lease Option'!AF198</f>
        <v>0</v>
      </c>
      <c r="AD42" s="239">
        <f>'Lease Option'!AG198</f>
        <v>0</v>
      </c>
      <c r="AE42" s="239">
        <f>'Lease Option'!AH198</f>
        <v>0</v>
      </c>
      <c r="AF42" s="239">
        <f>'Lease Option'!AI198</f>
        <v>0</v>
      </c>
      <c r="AG42" s="239">
        <f>'Lease Option'!AJ198</f>
        <v>0</v>
      </c>
      <c r="AH42" s="239">
        <f>'Lease Option'!AK198</f>
        <v>0</v>
      </c>
      <c r="AI42" s="239">
        <f>'Lease Option'!AL198</f>
        <v>0</v>
      </c>
      <c r="AJ42" s="239">
        <f>'Lease Option'!AM198</f>
        <v>0</v>
      </c>
      <c r="AK42" s="239">
        <f>'Lease Option'!AN198</f>
        <v>0</v>
      </c>
      <c r="AL42" s="239">
        <f>'Lease Option'!AO198</f>
        <v>0</v>
      </c>
      <c r="AM42" s="239">
        <f>'Lease Option'!AP198</f>
        <v>0</v>
      </c>
      <c r="AN42" s="239">
        <f>'Lease Option'!AQ198</f>
        <v>0</v>
      </c>
      <c r="AO42" s="239">
        <f>'Lease Option'!AR198</f>
        <v>0</v>
      </c>
      <c r="AP42" s="239">
        <f>'Lease Option'!AS198</f>
        <v>0</v>
      </c>
      <c r="AQ42" s="237"/>
    </row>
    <row r="43" spans="1:45" x14ac:dyDescent="0.2">
      <c r="A43" s="221" t="s">
        <v>62</v>
      </c>
      <c r="B43" s="239">
        <f>+'Lease Option'!E226-'Lease Option'!E221-'Lease Option'!E224</f>
        <v>0</v>
      </c>
      <c r="C43" s="239">
        <f>+'Lease Option'!F226-'Lease Option'!F221-'Lease Option'!F224</f>
        <v>0</v>
      </c>
      <c r="D43" s="239">
        <f>+'Lease Option'!G226-'Lease Option'!G221-'Lease Option'!G224</f>
        <v>0</v>
      </c>
      <c r="E43" s="239">
        <f>+'Lease Option'!H226-'Lease Option'!H221-'Lease Option'!H224</f>
        <v>0</v>
      </c>
      <c r="F43" s="239">
        <f>+'Lease Option'!I226-'Lease Option'!I221-'Lease Option'!I224</f>
        <v>0</v>
      </c>
      <c r="G43" s="239">
        <f>+'Lease Option'!J226-'Lease Option'!J221-'Lease Option'!J224</f>
        <v>0</v>
      </c>
      <c r="H43" s="239">
        <f>+'Lease Option'!K226-'Lease Option'!K221-'Lease Option'!K224</f>
        <v>0</v>
      </c>
      <c r="I43" s="239">
        <f>+'Lease Option'!L226-'Lease Option'!L221-'Lease Option'!L224</f>
        <v>0</v>
      </c>
      <c r="J43" s="239">
        <f>+'Lease Option'!M226-'Lease Option'!M221-'Lease Option'!M224</f>
        <v>0</v>
      </c>
      <c r="K43" s="239">
        <f>+'Lease Option'!N226-'Lease Option'!N221-'Lease Option'!N224</f>
        <v>0</v>
      </c>
      <c r="L43" s="239">
        <f>+'Lease Option'!O226-'Lease Option'!O221-'Lease Option'!O224</f>
        <v>0</v>
      </c>
      <c r="M43" s="239">
        <f>+'Lease Option'!P226-'Lease Option'!P221-'Lease Option'!P224</f>
        <v>0</v>
      </c>
      <c r="N43" s="239">
        <f>+'Lease Option'!Q226-'Lease Option'!Q221-'Lease Option'!Q224</f>
        <v>0</v>
      </c>
      <c r="O43" s="239">
        <f>+'Lease Option'!R226-'Lease Option'!R221-'Lease Option'!R224</f>
        <v>0</v>
      </c>
      <c r="P43" s="239">
        <f>+'Lease Option'!S226-'Lease Option'!S221-'Lease Option'!S224</f>
        <v>0</v>
      </c>
      <c r="Q43" s="239">
        <f>+'Lease Option'!T226-'Lease Option'!T221-'Lease Option'!T224</f>
        <v>0</v>
      </c>
      <c r="R43" s="239">
        <f>+'Lease Option'!U226-'Lease Option'!U221-'Lease Option'!U224</f>
        <v>0</v>
      </c>
      <c r="S43" s="239">
        <f>+'Lease Option'!V226-'Lease Option'!V221-'Lease Option'!V224</f>
        <v>0</v>
      </c>
      <c r="T43" s="239">
        <f>+'Lease Option'!W226-'Lease Option'!W221-'Lease Option'!W224</f>
        <v>0</v>
      </c>
      <c r="U43" s="239">
        <f>+'Lease Option'!X226-'Lease Option'!X221-'Lease Option'!X224</f>
        <v>0</v>
      </c>
      <c r="V43" s="239">
        <f>+'Lease Option'!Y226-'Lease Option'!Y221-'Lease Option'!Y224</f>
        <v>0</v>
      </c>
      <c r="W43" s="239">
        <f>+'Lease Option'!Z226-'Lease Option'!Z221-'Lease Option'!Z224</f>
        <v>0</v>
      </c>
      <c r="X43" s="239">
        <f>+'Lease Option'!AA226-'Lease Option'!AA221-'Lease Option'!AA224</f>
        <v>0</v>
      </c>
      <c r="Y43" s="239">
        <f>+'Lease Option'!AB226-'Lease Option'!AB221-'Lease Option'!AB224</f>
        <v>0</v>
      </c>
      <c r="Z43" s="239">
        <f>+'Lease Option'!AC226-'Lease Option'!AC221-'Lease Option'!AC224</f>
        <v>0</v>
      </c>
      <c r="AA43" s="239">
        <f>+'Lease Option'!AD226-'Lease Option'!AD221-'Lease Option'!AD224</f>
        <v>0</v>
      </c>
      <c r="AB43" s="239">
        <f>+'Lease Option'!AE226-'Lease Option'!AE221-'Lease Option'!AE224</f>
        <v>0</v>
      </c>
      <c r="AC43" s="239">
        <f>+'Lease Option'!AF226-'Lease Option'!AF221-'Lease Option'!AF224</f>
        <v>0</v>
      </c>
      <c r="AD43" s="239">
        <f>+'Lease Option'!AG226-'Lease Option'!AG221-'Lease Option'!AG224</f>
        <v>0</v>
      </c>
      <c r="AE43" s="239">
        <f>+'Lease Option'!AH226-'Lease Option'!AH221-'Lease Option'!AH224</f>
        <v>0</v>
      </c>
      <c r="AF43" s="239">
        <f>+'Lease Option'!AI226-'Lease Option'!AI221-'Lease Option'!AI224</f>
        <v>0</v>
      </c>
      <c r="AG43" s="239">
        <f>+'Lease Option'!AJ226-'Lease Option'!AJ221-'Lease Option'!AJ224</f>
        <v>0</v>
      </c>
      <c r="AH43" s="239">
        <f>+'Lease Option'!AK226-'Lease Option'!AK221-'Lease Option'!AK224</f>
        <v>0</v>
      </c>
      <c r="AI43" s="239">
        <f>+'Lease Option'!AL226-'Lease Option'!AL221-'Lease Option'!AL224</f>
        <v>0</v>
      </c>
      <c r="AJ43" s="239">
        <f>+'Lease Option'!AM226-'Lease Option'!AM221-'Lease Option'!AM224</f>
        <v>0</v>
      </c>
      <c r="AK43" s="239">
        <f>+'Lease Option'!AN226-'Lease Option'!AN221-'Lease Option'!AN224</f>
        <v>0</v>
      </c>
      <c r="AL43" s="239">
        <f>+'Lease Option'!AO226-'Lease Option'!AO221-'Lease Option'!AO224</f>
        <v>0</v>
      </c>
      <c r="AM43" s="239">
        <f>+'Lease Option'!AP226-'Lease Option'!AP221-'Lease Option'!AP224</f>
        <v>0</v>
      </c>
      <c r="AN43" s="239">
        <f>+'Lease Option'!AQ226-'Lease Option'!AQ221-'Lease Option'!AQ224</f>
        <v>0</v>
      </c>
      <c r="AO43" s="239">
        <f>+'Lease Option'!AR226-'Lease Option'!AR221-'Lease Option'!AR224</f>
        <v>0</v>
      </c>
      <c r="AP43" s="239">
        <f>+'Lease Option'!AS226-'Lease Option'!AS221-'Lease Option'!AS224</f>
        <v>0</v>
      </c>
      <c r="AQ43" s="237"/>
    </row>
    <row r="44" spans="1:45" x14ac:dyDescent="0.2">
      <c r="A44" s="221" t="s">
        <v>107</v>
      </c>
      <c r="B44" s="239">
        <f>+'Lease Option'!E236+'Lease Option'!E238+'Lease Option'!E240</f>
        <v>0</v>
      </c>
      <c r="C44" s="239">
        <f>+'Lease Option'!F236+'Lease Option'!F238+'Lease Option'!F240</f>
        <v>0</v>
      </c>
      <c r="D44" s="239">
        <f>+'Lease Option'!G236+'Lease Option'!G238+'Lease Option'!G240</f>
        <v>0</v>
      </c>
      <c r="E44" s="239">
        <f>+'Lease Option'!H236+'Lease Option'!H238+'Lease Option'!H240</f>
        <v>0</v>
      </c>
      <c r="F44" s="239">
        <f>+'Lease Option'!I236+'Lease Option'!I238+'Lease Option'!I240</f>
        <v>0</v>
      </c>
      <c r="G44" s="239">
        <f>+'Lease Option'!J236+'Lease Option'!J238+'Lease Option'!J240</f>
        <v>0</v>
      </c>
      <c r="H44" s="239">
        <f>+'Lease Option'!K236+'Lease Option'!K238+'Lease Option'!K240</f>
        <v>0</v>
      </c>
      <c r="I44" s="239">
        <f>+'Lease Option'!L236+'Lease Option'!L238+'Lease Option'!L240</f>
        <v>0</v>
      </c>
      <c r="J44" s="239">
        <f>+'Lease Option'!M236+'Lease Option'!M238+'Lease Option'!M240</f>
        <v>0</v>
      </c>
      <c r="K44" s="239">
        <f>+'Lease Option'!N236+'Lease Option'!N238+'Lease Option'!N240</f>
        <v>0</v>
      </c>
      <c r="L44" s="239">
        <f>+'Lease Option'!O236+'Lease Option'!O238+'Lease Option'!O240</f>
        <v>0</v>
      </c>
      <c r="M44" s="239">
        <f>+'Lease Option'!P236+'Lease Option'!P238+'Lease Option'!P240</f>
        <v>0</v>
      </c>
      <c r="N44" s="239">
        <f>+'Lease Option'!Q236+'Lease Option'!Q238+'Lease Option'!Q240</f>
        <v>0</v>
      </c>
      <c r="O44" s="239">
        <f>+'Lease Option'!R236+'Lease Option'!R238+'Lease Option'!R240</f>
        <v>0</v>
      </c>
      <c r="P44" s="239">
        <f>+'Lease Option'!S236+'Lease Option'!S238+'Lease Option'!S240</f>
        <v>0</v>
      </c>
      <c r="Q44" s="239">
        <f>+'Lease Option'!T236+'Lease Option'!T238+'Lease Option'!T240</f>
        <v>0</v>
      </c>
      <c r="R44" s="239">
        <f>+'Lease Option'!U236+'Lease Option'!U238+'Lease Option'!U240</f>
        <v>0</v>
      </c>
      <c r="S44" s="239">
        <f>+'Lease Option'!V236+'Lease Option'!V238+'Lease Option'!V240</f>
        <v>0</v>
      </c>
      <c r="T44" s="239">
        <f>+'Lease Option'!W236+'Lease Option'!W238+'Lease Option'!W240</f>
        <v>0</v>
      </c>
      <c r="U44" s="239">
        <f>+'Lease Option'!X236+'Lease Option'!X238+'Lease Option'!X240</f>
        <v>0</v>
      </c>
      <c r="V44" s="239">
        <f>+'Lease Option'!Y236+'Lease Option'!Y238+'Lease Option'!Y240</f>
        <v>0</v>
      </c>
      <c r="W44" s="239">
        <f>+'Lease Option'!Z236+'Lease Option'!Z238+'Lease Option'!Z240</f>
        <v>0</v>
      </c>
      <c r="X44" s="239">
        <f>+'Lease Option'!AA236+'Lease Option'!AA238+'Lease Option'!AA240</f>
        <v>0</v>
      </c>
      <c r="Y44" s="239">
        <f>+'Lease Option'!AB236+'Lease Option'!AB238+'Lease Option'!AB240</f>
        <v>0</v>
      </c>
      <c r="Z44" s="239">
        <f>+'Lease Option'!AC236+'Lease Option'!AC238+'Lease Option'!AC240</f>
        <v>0</v>
      </c>
      <c r="AA44" s="239">
        <f>+'Lease Option'!AD236+'Lease Option'!AD238+'Lease Option'!AD240</f>
        <v>0</v>
      </c>
      <c r="AB44" s="239">
        <f>+'Lease Option'!AE236+'Lease Option'!AE238+'Lease Option'!AE240</f>
        <v>0</v>
      </c>
      <c r="AC44" s="239">
        <f>+'Lease Option'!AF236+'Lease Option'!AF238+'Lease Option'!AF240</f>
        <v>0</v>
      </c>
      <c r="AD44" s="239">
        <f>+'Lease Option'!AG236+'Lease Option'!AG238+'Lease Option'!AG240</f>
        <v>0</v>
      </c>
      <c r="AE44" s="239">
        <f>+'Lease Option'!AH236+'Lease Option'!AH238+'Lease Option'!AH240</f>
        <v>0</v>
      </c>
      <c r="AF44" s="239">
        <f>+'Lease Option'!AI236+'Lease Option'!AI238+'Lease Option'!AI240</f>
        <v>0</v>
      </c>
      <c r="AG44" s="239">
        <f>+'Lease Option'!AJ236+'Lease Option'!AJ238+'Lease Option'!AJ240</f>
        <v>0</v>
      </c>
      <c r="AH44" s="239">
        <f>+'Lease Option'!AK236+'Lease Option'!AK238+'Lease Option'!AK240</f>
        <v>0</v>
      </c>
      <c r="AI44" s="239">
        <f>+'Lease Option'!AL236+'Lease Option'!AL238+'Lease Option'!AL240</f>
        <v>0</v>
      </c>
      <c r="AJ44" s="239">
        <f>+'Lease Option'!AM236+'Lease Option'!AM238+'Lease Option'!AM240</f>
        <v>0</v>
      </c>
      <c r="AK44" s="239">
        <f>+'Lease Option'!AN236+'Lease Option'!AN238+'Lease Option'!AN240</f>
        <v>0</v>
      </c>
      <c r="AL44" s="239">
        <f>+'Lease Option'!AO236+'Lease Option'!AO238+'Lease Option'!AO240</f>
        <v>0</v>
      </c>
      <c r="AM44" s="239">
        <f>+'Lease Option'!AP236+'Lease Option'!AP238+'Lease Option'!AP240</f>
        <v>0</v>
      </c>
      <c r="AN44" s="239">
        <f>+'Lease Option'!AQ236+'Lease Option'!AQ238+'Lease Option'!AQ240</f>
        <v>0</v>
      </c>
      <c r="AO44" s="239">
        <f>+'Lease Option'!AR236+'Lease Option'!AR238+'Lease Option'!AR240</f>
        <v>0</v>
      </c>
      <c r="AP44" s="239">
        <f>+'Lease Option'!AS236+'Lease Option'!AS238+'Lease Option'!AS240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>SUM(B40:B47)</f>
        <v>0</v>
      </c>
      <c r="C48" s="236">
        <f>SUM(C40:C47)</f>
        <v>0</v>
      </c>
      <c r="D48" s="236">
        <f>SUM(D40:D47)</f>
        <v>0</v>
      </c>
      <c r="E48" s="236">
        <f>SUM(E40:E47)</f>
        <v>0</v>
      </c>
      <c r="F48" s="236">
        <f>SUM(F40:F47)</f>
        <v>0</v>
      </c>
      <c r="G48" s="236">
        <f t="shared" ref="G48:AP48" si="15">SUM(G40:G47)</f>
        <v>0</v>
      </c>
      <c r="H48" s="236">
        <f t="shared" si="15"/>
        <v>0</v>
      </c>
      <c r="I48" s="236">
        <f t="shared" si="15"/>
        <v>0</v>
      </c>
      <c r="J48" s="236">
        <f t="shared" si="15"/>
        <v>0</v>
      </c>
      <c r="K48" s="236">
        <f t="shared" si="15"/>
        <v>0</v>
      </c>
      <c r="L48" s="236">
        <f t="shared" si="15"/>
        <v>0</v>
      </c>
      <c r="M48" s="236">
        <f t="shared" si="15"/>
        <v>0</v>
      </c>
      <c r="N48" s="236">
        <f t="shared" si="15"/>
        <v>0</v>
      </c>
      <c r="O48" s="236">
        <f t="shared" si="15"/>
        <v>0</v>
      </c>
      <c r="P48" s="236">
        <f t="shared" si="15"/>
        <v>0</v>
      </c>
      <c r="Q48" s="236">
        <f t="shared" si="15"/>
        <v>0</v>
      </c>
      <c r="R48" s="236">
        <f t="shared" si="15"/>
        <v>0</v>
      </c>
      <c r="S48" s="236">
        <f t="shared" si="15"/>
        <v>0</v>
      </c>
      <c r="T48" s="236">
        <f t="shared" si="15"/>
        <v>0</v>
      </c>
      <c r="U48" s="236">
        <f t="shared" si="15"/>
        <v>0</v>
      </c>
      <c r="V48" s="236">
        <f t="shared" si="15"/>
        <v>0</v>
      </c>
      <c r="W48" s="236">
        <f t="shared" si="15"/>
        <v>0</v>
      </c>
      <c r="X48" s="236">
        <f t="shared" si="15"/>
        <v>0</v>
      </c>
      <c r="Y48" s="236">
        <f t="shared" si="15"/>
        <v>0</v>
      </c>
      <c r="Z48" s="236">
        <f t="shared" si="15"/>
        <v>0</v>
      </c>
      <c r="AA48" s="236">
        <f t="shared" si="15"/>
        <v>0</v>
      </c>
      <c r="AB48" s="236">
        <f t="shared" si="15"/>
        <v>0</v>
      </c>
      <c r="AC48" s="236">
        <f t="shared" si="15"/>
        <v>0</v>
      </c>
      <c r="AD48" s="236">
        <f t="shared" si="15"/>
        <v>0</v>
      </c>
      <c r="AE48" s="236">
        <f t="shared" si="15"/>
        <v>0</v>
      </c>
      <c r="AF48" s="236">
        <f t="shared" si="15"/>
        <v>0</v>
      </c>
      <c r="AG48" s="236">
        <f t="shared" si="15"/>
        <v>0</v>
      </c>
      <c r="AH48" s="236">
        <f t="shared" si="15"/>
        <v>0</v>
      </c>
      <c r="AI48" s="236">
        <f t="shared" si="15"/>
        <v>0</v>
      </c>
      <c r="AJ48" s="236">
        <f t="shared" si="15"/>
        <v>0</v>
      </c>
      <c r="AK48" s="236">
        <f t="shared" si="15"/>
        <v>0</v>
      </c>
      <c r="AL48" s="236">
        <f t="shared" si="15"/>
        <v>0</v>
      </c>
      <c r="AM48" s="236">
        <f t="shared" si="15"/>
        <v>0</v>
      </c>
      <c r="AN48" s="236">
        <f t="shared" si="15"/>
        <v>0</v>
      </c>
      <c r="AO48" s="236">
        <f t="shared" si="15"/>
        <v>0</v>
      </c>
      <c r="AP48" s="236">
        <f t="shared" si="15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6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6"/>
        <v xml:space="preserve">2) </v>
      </c>
      <c r="B51" s="241"/>
      <c r="D51" s="214" t="s">
        <v>5</v>
      </c>
      <c r="E51" s="242">
        <f>+'Lease Option'!C11</f>
        <v>5.8000000000000003E-2</v>
      </c>
      <c r="F51" s="243">
        <f>+'Lease Option'!D11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6"/>
        <v>3) Distribution</v>
      </c>
      <c r="B52" s="241">
        <f>+'Lease Option'!Q11</f>
        <v>0.05</v>
      </c>
      <c r="D52" s="214" t="s">
        <v>6</v>
      </c>
      <c r="E52" s="242">
        <f>+'Lease Option'!C12</f>
        <v>0</v>
      </c>
      <c r="F52" s="243">
        <f>+'Lease Option'!D12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6"/>
        <v xml:space="preserve">4) </v>
      </c>
      <c r="B53" s="241"/>
      <c r="D53" s="214" t="s">
        <v>7</v>
      </c>
      <c r="E53" s="242">
        <f>+'Lease Option'!C13</f>
        <v>9.2100000000000001E-2</v>
      </c>
      <c r="F53" s="243">
        <f>+'Lease Option'!D13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6"/>
        <v>5) Distribution Communication</v>
      </c>
      <c r="B54" s="241">
        <f>+'Lease Option'!Q12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6"/>
        <v>6)</v>
      </c>
      <c r="B55" s="241"/>
    </row>
    <row r="56" spans="1:42" x14ac:dyDescent="0.2">
      <c r="A56" s="214" t="str">
        <f t="shared" si="16"/>
        <v>7) Distribution Other</v>
      </c>
      <c r="B56" s="241">
        <f>+'Lease Option'!Q13</f>
        <v>0.05</v>
      </c>
    </row>
    <row r="57" spans="1:42" x14ac:dyDescent="0.2">
      <c r="A57" s="214" t="str">
        <f t="shared" si="16"/>
        <v>8)</v>
      </c>
      <c r="B57" s="241"/>
      <c r="E57" s="214" t="s">
        <v>32</v>
      </c>
      <c r="G57" s="242">
        <f>HLOOKUP('Lease Option'!$D$30,'Lease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Lease</v>
      </c>
    </row>
    <row r="62" spans="1:42" ht="11.85" customHeight="1" x14ac:dyDescent="0.2">
      <c r="A62" s="248" t="str">
        <f>$A$2</f>
        <v>Lease Option</v>
      </c>
      <c r="K62" s="217" t="s">
        <v>134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7">B$13</f>
        <v>2012</v>
      </c>
      <c r="C65" s="224">
        <f t="shared" si="17"/>
        <v>2013</v>
      </c>
      <c r="D65" s="224">
        <f t="shared" si="17"/>
        <v>2014</v>
      </c>
      <c r="E65" s="224">
        <f t="shared" si="17"/>
        <v>2015</v>
      </c>
      <c r="F65" s="224">
        <f t="shared" si="17"/>
        <v>2016</v>
      </c>
      <c r="G65" s="224">
        <f t="shared" si="17"/>
        <v>2017</v>
      </c>
      <c r="H65" s="224">
        <f t="shared" si="17"/>
        <v>2018</v>
      </c>
      <c r="I65" s="224">
        <f t="shared" si="17"/>
        <v>2019</v>
      </c>
      <c r="J65" s="224">
        <f t="shared" si="17"/>
        <v>2020</v>
      </c>
      <c r="K65" s="224">
        <f t="shared" si="17"/>
        <v>2021</v>
      </c>
      <c r="L65" s="224">
        <f t="shared" si="17"/>
        <v>2022</v>
      </c>
      <c r="M65" s="224">
        <f t="shared" si="17"/>
        <v>2023</v>
      </c>
      <c r="N65" s="224">
        <f t="shared" si="17"/>
        <v>2024</v>
      </c>
      <c r="O65" s="224">
        <f t="shared" si="17"/>
        <v>2025</v>
      </c>
      <c r="P65" s="224">
        <f t="shared" si="17"/>
        <v>2026</v>
      </c>
      <c r="Q65" s="224">
        <f t="shared" si="17"/>
        <v>2027</v>
      </c>
      <c r="R65" s="224">
        <f t="shared" si="17"/>
        <v>2028</v>
      </c>
      <c r="S65" s="224">
        <f t="shared" si="17"/>
        <v>2029</v>
      </c>
      <c r="T65" s="224">
        <f t="shared" si="17"/>
        <v>2030</v>
      </c>
      <c r="U65" s="224">
        <f t="shared" si="17"/>
        <v>2031</v>
      </c>
      <c r="V65" s="224">
        <f t="shared" si="17"/>
        <v>2032</v>
      </c>
      <c r="W65" s="224">
        <f t="shared" si="17"/>
        <v>2033</v>
      </c>
      <c r="X65" s="224">
        <f t="shared" si="17"/>
        <v>2034</v>
      </c>
      <c r="Y65" s="224">
        <f t="shared" si="17"/>
        <v>2035</v>
      </c>
      <c r="Z65" s="224">
        <f t="shared" si="17"/>
        <v>2036</v>
      </c>
      <c r="AA65" s="224">
        <f t="shared" si="17"/>
        <v>2037</v>
      </c>
      <c r="AB65" s="224">
        <f t="shared" si="17"/>
        <v>2038</v>
      </c>
      <c r="AC65" s="224">
        <f t="shared" si="17"/>
        <v>2039</v>
      </c>
      <c r="AD65" s="224">
        <f t="shared" si="17"/>
        <v>2040</v>
      </c>
      <c r="AE65" s="224">
        <f t="shared" si="17"/>
        <v>2041</v>
      </c>
      <c r="AF65" s="224">
        <f t="shared" si="17"/>
        <v>2042</v>
      </c>
      <c r="AG65" s="224">
        <f t="shared" si="17"/>
        <v>2043</v>
      </c>
      <c r="AH65" s="224">
        <f t="shared" si="17"/>
        <v>2044</v>
      </c>
      <c r="AI65" s="224">
        <f t="shared" si="17"/>
        <v>2045</v>
      </c>
      <c r="AJ65" s="224">
        <f t="shared" si="17"/>
        <v>2046</v>
      </c>
      <c r="AK65" s="224">
        <f t="shared" si="17"/>
        <v>2047</v>
      </c>
      <c r="AL65" s="224">
        <f t="shared" si="17"/>
        <v>2048</v>
      </c>
      <c r="AM65" s="224">
        <f t="shared" si="17"/>
        <v>2049</v>
      </c>
      <c r="AN65" s="224">
        <f t="shared" si="17"/>
        <v>2050</v>
      </c>
      <c r="AO65" s="224">
        <f t="shared" si="17"/>
        <v>2051</v>
      </c>
      <c r="AP65" s="224">
        <f t="shared" si="17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>B39</f>
        <v>0</v>
      </c>
      <c r="C67" s="250">
        <f t="shared" ref="C67:AP67" si="18">C39</f>
        <v>1</v>
      </c>
      <c r="D67" s="250">
        <f t="shared" si="18"/>
        <v>2</v>
      </c>
      <c r="E67" s="250">
        <f t="shared" si="18"/>
        <v>3</v>
      </c>
      <c r="F67" s="250">
        <f t="shared" si="18"/>
        <v>4</v>
      </c>
      <c r="G67" s="250">
        <f t="shared" si="18"/>
        <v>5</v>
      </c>
      <c r="H67" s="250">
        <f t="shared" si="18"/>
        <v>6</v>
      </c>
      <c r="I67" s="250">
        <f t="shared" si="18"/>
        <v>7</v>
      </c>
      <c r="J67" s="250">
        <f t="shared" si="18"/>
        <v>8</v>
      </c>
      <c r="K67" s="250">
        <f t="shared" si="18"/>
        <v>9</v>
      </c>
      <c r="L67" s="250">
        <f t="shared" si="18"/>
        <v>10</v>
      </c>
      <c r="M67" s="228">
        <f t="shared" si="18"/>
        <v>11</v>
      </c>
      <c r="N67" s="228">
        <f t="shared" si="18"/>
        <v>12</v>
      </c>
      <c r="O67" s="228">
        <f t="shared" si="18"/>
        <v>13</v>
      </c>
      <c r="P67" s="228">
        <f t="shared" si="18"/>
        <v>14</v>
      </c>
      <c r="Q67" s="228">
        <f t="shared" si="18"/>
        <v>15</v>
      </c>
      <c r="R67" s="228">
        <f t="shared" si="18"/>
        <v>16</v>
      </c>
      <c r="S67" s="228">
        <f t="shared" si="18"/>
        <v>17</v>
      </c>
      <c r="T67" s="228">
        <f t="shared" si="18"/>
        <v>18</v>
      </c>
      <c r="U67" s="228">
        <f t="shared" si="18"/>
        <v>19</v>
      </c>
      <c r="V67" s="228">
        <f t="shared" si="18"/>
        <v>20</v>
      </c>
      <c r="W67" s="228">
        <f t="shared" si="18"/>
        <v>21</v>
      </c>
      <c r="X67" s="228">
        <f t="shared" si="18"/>
        <v>22</v>
      </c>
      <c r="Y67" s="228">
        <f t="shared" si="18"/>
        <v>23</v>
      </c>
      <c r="Z67" s="228">
        <f t="shared" si="18"/>
        <v>24</v>
      </c>
      <c r="AA67" s="228">
        <f t="shared" si="18"/>
        <v>25</v>
      </c>
      <c r="AB67" s="228">
        <f t="shared" si="18"/>
        <v>26</v>
      </c>
      <c r="AC67" s="228">
        <f t="shared" si="18"/>
        <v>27</v>
      </c>
      <c r="AD67" s="228">
        <f t="shared" si="18"/>
        <v>28</v>
      </c>
      <c r="AE67" s="228">
        <f t="shared" si="18"/>
        <v>29</v>
      </c>
      <c r="AF67" s="228">
        <f t="shared" si="18"/>
        <v>30</v>
      </c>
      <c r="AG67" s="228">
        <f t="shared" si="18"/>
        <v>31</v>
      </c>
      <c r="AH67" s="228">
        <f t="shared" si="18"/>
        <v>32</v>
      </c>
      <c r="AI67" s="228">
        <f t="shared" si="18"/>
        <v>33</v>
      </c>
      <c r="AJ67" s="228">
        <f t="shared" si="18"/>
        <v>34</v>
      </c>
      <c r="AK67" s="228">
        <f t="shared" si="18"/>
        <v>35</v>
      </c>
      <c r="AL67" s="228">
        <f t="shared" si="18"/>
        <v>36</v>
      </c>
      <c r="AM67" s="228">
        <f t="shared" si="18"/>
        <v>37</v>
      </c>
      <c r="AN67" s="228">
        <f t="shared" si="18"/>
        <v>38</v>
      </c>
      <c r="AO67" s="228">
        <f t="shared" si="18"/>
        <v>39</v>
      </c>
      <c r="AP67" s="228">
        <f t="shared" si="18"/>
        <v>40</v>
      </c>
    </row>
    <row r="68" spans="1:42" ht="11.85" customHeight="1" x14ac:dyDescent="0.2">
      <c r="A68" s="214" t="str">
        <f t="shared" ref="A68:A75" si="19">IF(A15="","",A15)</f>
        <v>These field are not required</v>
      </c>
      <c r="B68" s="251">
        <f t="shared" ref="B68:AA77" si="20">B15</f>
        <v>0</v>
      </c>
      <c r="C68" s="251">
        <f t="shared" si="20"/>
        <v>0</v>
      </c>
      <c r="D68" s="251">
        <f t="shared" si="20"/>
        <v>0</v>
      </c>
      <c r="E68" s="251">
        <f t="shared" si="20"/>
        <v>0</v>
      </c>
      <c r="F68" s="251">
        <f t="shared" si="20"/>
        <v>0</v>
      </c>
      <c r="G68" s="251">
        <f t="shared" si="20"/>
        <v>0</v>
      </c>
      <c r="H68" s="251">
        <f t="shared" si="20"/>
        <v>0</v>
      </c>
      <c r="I68" s="251">
        <f t="shared" si="20"/>
        <v>0</v>
      </c>
      <c r="J68" s="251">
        <f t="shared" si="20"/>
        <v>0</v>
      </c>
      <c r="K68" s="251">
        <f t="shared" si="20"/>
        <v>0</v>
      </c>
      <c r="L68" s="251">
        <f t="shared" si="20"/>
        <v>0</v>
      </c>
      <c r="M68" s="251">
        <f t="shared" si="20"/>
        <v>0</v>
      </c>
      <c r="N68" s="251">
        <f t="shared" si="20"/>
        <v>0</v>
      </c>
      <c r="O68" s="251">
        <f t="shared" si="20"/>
        <v>0</v>
      </c>
      <c r="P68" s="251">
        <f t="shared" si="20"/>
        <v>0</v>
      </c>
      <c r="Q68" s="251">
        <f t="shared" si="20"/>
        <v>0</v>
      </c>
      <c r="R68" s="251">
        <f t="shared" si="20"/>
        <v>0</v>
      </c>
      <c r="S68" s="251">
        <f t="shared" si="20"/>
        <v>0</v>
      </c>
      <c r="T68" s="251">
        <f t="shared" si="20"/>
        <v>0</v>
      </c>
      <c r="U68" s="251">
        <f t="shared" si="20"/>
        <v>0</v>
      </c>
      <c r="V68" s="251">
        <f t="shared" si="20"/>
        <v>0</v>
      </c>
      <c r="W68" s="251">
        <f t="shared" si="20"/>
        <v>0</v>
      </c>
      <c r="X68" s="251">
        <f t="shared" si="20"/>
        <v>0</v>
      </c>
      <c r="Y68" s="251">
        <f t="shared" si="20"/>
        <v>0</v>
      </c>
      <c r="Z68" s="251">
        <f t="shared" si="20"/>
        <v>0</v>
      </c>
      <c r="AA68" s="251">
        <f t="shared" si="20"/>
        <v>0</v>
      </c>
      <c r="AB68" s="251">
        <f t="shared" ref="AB68:AN76" si="21">AB15</f>
        <v>0</v>
      </c>
      <c r="AC68" s="251">
        <f t="shared" si="21"/>
        <v>0</v>
      </c>
      <c r="AD68" s="251">
        <f t="shared" si="21"/>
        <v>0</v>
      </c>
      <c r="AE68" s="251">
        <f t="shared" ref="AE68:AF76" si="22">AE15</f>
        <v>0</v>
      </c>
      <c r="AF68" s="251">
        <f t="shared" si="22"/>
        <v>0</v>
      </c>
      <c r="AG68" s="251">
        <f t="shared" si="21"/>
        <v>0</v>
      </c>
      <c r="AH68" s="251">
        <f t="shared" ref="AH68:AI76" si="23">AH15</f>
        <v>0</v>
      </c>
      <c r="AI68" s="251">
        <f t="shared" si="23"/>
        <v>0</v>
      </c>
      <c r="AJ68" s="251">
        <f t="shared" si="21"/>
        <v>0</v>
      </c>
      <c r="AK68" s="251">
        <f t="shared" ref="AK68:AL76" si="24">AK15</f>
        <v>0</v>
      </c>
      <c r="AL68" s="251">
        <f t="shared" si="24"/>
        <v>0</v>
      </c>
      <c r="AM68" s="251">
        <f t="shared" si="21"/>
        <v>0</v>
      </c>
      <c r="AN68" s="251">
        <f t="shared" si="21"/>
        <v>0</v>
      </c>
      <c r="AO68" s="251">
        <f t="shared" ref="AO68:AP77" si="25">AO15</f>
        <v>0</v>
      </c>
      <c r="AP68" s="251">
        <f t="shared" si="25"/>
        <v>0</v>
      </c>
    </row>
    <row r="69" spans="1:42" ht="11.85" customHeight="1" x14ac:dyDescent="0.2">
      <c r="A69" s="214" t="str">
        <f t="shared" si="19"/>
        <v/>
      </c>
      <c r="B69" s="251">
        <f t="shared" si="20"/>
        <v>0</v>
      </c>
      <c r="C69" s="251">
        <f t="shared" si="20"/>
        <v>0</v>
      </c>
      <c r="D69" s="251">
        <f t="shared" si="20"/>
        <v>0</v>
      </c>
      <c r="E69" s="251">
        <f t="shared" si="20"/>
        <v>0</v>
      </c>
      <c r="F69" s="251">
        <f t="shared" si="20"/>
        <v>0</v>
      </c>
      <c r="G69" s="251">
        <f t="shared" si="20"/>
        <v>0</v>
      </c>
      <c r="H69" s="251">
        <f t="shared" si="20"/>
        <v>0</v>
      </c>
      <c r="I69" s="251">
        <f t="shared" si="20"/>
        <v>0</v>
      </c>
      <c r="J69" s="251">
        <f t="shared" si="20"/>
        <v>0</v>
      </c>
      <c r="K69" s="251">
        <f t="shared" si="20"/>
        <v>0</v>
      </c>
      <c r="L69" s="251">
        <f t="shared" si="20"/>
        <v>0</v>
      </c>
      <c r="M69" s="251">
        <f t="shared" si="20"/>
        <v>0</v>
      </c>
      <c r="N69" s="251">
        <f t="shared" si="20"/>
        <v>0</v>
      </c>
      <c r="O69" s="251">
        <f t="shared" si="20"/>
        <v>0</v>
      </c>
      <c r="P69" s="251">
        <f t="shared" si="20"/>
        <v>0</v>
      </c>
      <c r="Q69" s="251">
        <f t="shared" si="20"/>
        <v>0</v>
      </c>
      <c r="R69" s="251">
        <f t="shared" si="20"/>
        <v>0</v>
      </c>
      <c r="S69" s="251">
        <f t="shared" si="20"/>
        <v>0</v>
      </c>
      <c r="T69" s="251">
        <f t="shared" si="20"/>
        <v>0</v>
      </c>
      <c r="U69" s="251">
        <f t="shared" si="20"/>
        <v>0</v>
      </c>
      <c r="V69" s="251">
        <f t="shared" si="20"/>
        <v>0</v>
      </c>
      <c r="W69" s="251">
        <f t="shared" si="20"/>
        <v>0</v>
      </c>
      <c r="X69" s="251">
        <f t="shared" si="20"/>
        <v>0</v>
      </c>
      <c r="Y69" s="251">
        <f t="shared" si="20"/>
        <v>0</v>
      </c>
      <c r="Z69" s="251">
        <f t="shared" si="20"/>
        <v>0</v>
      </c>
      <c r="AA69" s="251">
        <f t="shared" si="20"/>
        <v>0</v>
      </c>
      <c r="AB69" s="251">
        <f t="shared" si="21"/>
        <v>0</v>
      </c>
      <c r="AC69" s="251">
        <f t="shared" si="21"/>
        <v>0</v>
      </c>
      <c r="AD69" s="251">
        <f t="shared" si="21"/>
        <v>0</v>
      </c>
      <c r="AE69" s="251">
        <f t="shared" si="22"/>
        <v>0</v>
      </c>
      <c r="AF69" s="251">
        <f t="shared" si="22"/>
        <v>0</v>
      </c>
      <c r="AG69" s="251">
        <f t="shared" si="21"/>
        <v>0</v>
      </c>
      <c r="AH69" s="251">
        <f t="shared" si="23"/>
        <v>0</v>
      </c>
      <c r="AI69" s="251">
        <f t="shared" si="23"/>
        <v>0</v>
      </c>
      <c r="AJ69" s="251">
        <f t="shared" si="21"/>
        <v>0</v>
      </c>
      <c r="AK69" s="251">
        <f t="shared" si="24"/>
        <v>0</v>
      </c>
      <c r="AL69" s="251">
        <f t="shared" si="24"/>
        <v>0</v>
      </c>
      <c r="AM69" s="251">
        <f t="shared" si="21"/>
        <v>0</v>
      </c>
      <c r="AN69" s="251">
        <f t="shared" si="21"/>
        <v>0</v>
      </c>
      <c r="AO69" s="251">
        <f t="shared" si="25"/>
        <v>0</v>
      </c>
      <c r="AP69" s="251">
        <f t="shared" si="25"/>
        <v>0</v>
      </c>
    </row>
    <row r="70" spans="1:42" ht="11.85" customHeight="1" x14ac:dyDescent="0.2">
      <c r="A70" s="214" t="str">
        <f t="shared" si="19"/>
        <v/>
      </c>
      <c r="B70" s="251">
        <f t="shared" si="20"/>
        <v>0</v>
      </c>
      <c r="C70" s="251">
        <f t="shared" si="20"/>
        <v>0</v>
      </c>
      <c r="D70" s="251">
        <f t="shared" si="20"/>
        <v>0</v>
      </c>
      <c r="E70" s="251">
        <f t="shared" si="20"/>
        <v>0</v>
      </c>
      <c r="F70" s="251">
        <f t="shared" si="20"/>
        <v>0</v>
      </c>
      <c r="G70" s="251">
        <f t="shared" si="20"/>
        <v>0</v>
      </c>
      <c r="H70" s="251">
        <f t="shared" si="20"/>
        <v>0</v>
      </c>
      <c r="I70" s="251">
        <f t="shared" si="20"/>
        <v>0</v>
      </c>
      <c r="J70" s="251">
        <f t="shared" si="20"/>
        <v>0</v>
      </c>
      <c r="K70" s="251">
        <f t="shared" si="20"/>
        <v>0</v>
      </c>
      <c r="L70" s="251">
        <f t="shared" si="20"/>
        <v>0</v>
      </c>
      <c r="M70" s="251">
        <f t="shared" si="20"/>
        <v>0</v>
      </c>
      <c r="N70" s="251">
        <f t="shared" si="20"/>
        <v>0</v>
      </c>
      <c r="O70" s="251">
        <f t="shared" si="20"/>
        <v>0</v>
      </c>
      <c r="P70" s="251">
        <f t="shared" si="20"/>
        <v>0</v>
      </c>
      <c r="Q70" s="251">
        <f t="shared" si="20"/>
        <v>0</v>
      </c>
      <c r="R70" s="251">
        <f t="shared" si="20"/>
        <v>0</v>
      </c>
      <c r="S70" s="251">
        <f t="shared" si="20"/>
        <v>0</v>
      </c>
      <c r="T70" s="251">
        <f t="shared" si="20"/>
        <v>0</v>
      </c>
      <c r="U70" s="251">
        <f t="shared" si="20"/>
        <v>0</v>
      </c>
      <c r="V70" s="251">
        <f t="shared" si="20"/>
        <v>0</v>
      </c>
      <c r="W70" s="251">
        <f t="shared" si="20"/>
        <v>0</v>
      </c>
      <c r="X70" s="251">
        <f t="shared" si="20"/>
        <v>0</v>
      </c>
      <c r="Y70" s="251">
        <f t="shared" si="20"/>
        <v>0</v>
      </c>
      <c r="Z70" s="251">
        <f t="shared" si="20"/>
        <v>0</v>
      </c>
      <c r="AA70" s="251">
        <f t="shared" si="20"/>
        <v>0</v>
      </c>
      <c r="AB70" s="251">
        <f t="shared" si="21"/>
        <v>0</v>
      </c>
      <c r="AC70" s="251">
        <f t="shared" si="21"/>
        <v>0</v>
      </c>
      <c r="AD70" s="251">
        <f t="shared" si="21"/>
        <v>0</v>
      </c>
      <c r="AE70" s="251">
        <f t="shared" si="22"/>
        <v>0</v>
      </c>
      <c r="AF70" s="251">
        <f t="shared" si="22"/>
        <v>0</v>
      </c>
      <c r="AG70" s="251">
        <f t="shared" si="21"/>
        <v>0</v>
      </c>
      <c r="AH70" s="251">
        <f t="shared" si="23"/>
        <v>0</v>
      </c>
      <c r="AI70" s="251">
        <f t="shared" si="23"/>
        <v>0</v>
      </c>
      <c r="AJ70" s="251">
        <f t="shared" si="21"/>
        <v>0</v>
      </c>
      <c r="AK70" s="251">
        <f t="shared" si="24"/>
        <v>0</v>
      </c>
      <c r="AL70" s="251">
        <f t="shared" si="24"/>
        <v>0</v>
      </c>
      <c r="AM70" s="251">
        <f t="shared" si="21"/>
        <v>0</v>
      </c>
      <c r="AN70" s="251">
        <f t="shared" si="21"/>
        <v>0</v>
      </c>
      <c r="AO70" s="251">
        <f t="shared" si="25"/>
        <v>0</v>
      </c>
      <c r="AP70" s="251">
        <f t="shared" si="25"/>
        <v>0</v>
      </c>
    </row>
    <row r="71" spans="1:42" ht="11.85" customHeight="1" x14ac:dyDescent="0.2">
      <c r="A71" s="214" t="str">
        <f t="shared" si="19"/>
        <v/>
      </c>
      <c r="B71" s="251">
        <f t="shared" si="20"/>
        <v>0</v>
      </c>
      <c r="C71" s="251">
        <f t="shared" si="20"/>
        <v>0</v>
      </c>
      <c r="D71" s="251">
        <f t="shared" si="20"/>
        <v>0</v>
      </c>
      <c r="E71" s="251">
        <f t="shared" si="20"/>
        <v>0</v>
      </c>
      <c r="F71" s="251">
        <f t="shared" si="20"/>
        <v>0</v>
      </c>
      <c r="G71" s="251">
        <f t="shared" si="20"/>
        <v>0</v>
      </c>
      <c r="H71" s="251">
        <f t="shared" si="20"/>
        <v>0</v>
      </c>
      <c r="I71" s="251">
        <f t="shared" si="20"/>
        <v>0</v>
      </c>
      <c r="J71" s="251">
        <f t="shared" si="20"/>
        <v>0</v>
      </c>
      <c r="K71" s="251">
        <f t="shared" si="20"/>
        <v>0</v>
      </c>
      <c r="L71" s="251">
        <f t="shared" si="20"/>
        <v>0</v>
      </c>
      <c r="M71" s="251">
        <f t="shared" si="20"/>
        <v>0</v>
      </c>
      <c r="N71" s="251">
        <f t="shared" si="20"/>
        <v>0</v>
      </c>
      <c r="O71" s="251">
        <f t="shared" si="20"/>
        <v>0</v>
      </c>
      <c r="P71" s="251">
        <f t="shared" si="20"/>
        <v>0</v>
      </c>
      <c r="Q71" s="251">
        <f t="shared" si="20"/>
        <v>0</v>
      </c>
      <c r="R71" s="251">
        <f t="shared" si="20"/>
        <v>0</v>
      </c>
      <c r="S71" s="251">
        <f t="shared" si="20"/>
        <v>0</v>
      </c>
      <c r="T71" s="251">
        <f t="shared" si="20"/>
        <v>0</v>
      </c>
      <c r="U71" s="251">
        <f t="shared" si="20"/>
        <v>0</v>
      </c>
      <c r="V71" s="251">
        <f t="shared" si="20"/>
        <v>0</v>
      </c>
      <c r="W71" s="251">
        <f t="shared" si="20"/>
        <v>0</v>
      </c>
      <c r="X71" s="251">
        <f t="shared" si="20"/>
        <v>0</v>
      </c>
      <c r="Y71" s="251">
        <f t="shared" si="20"/>
        <v>0</v>
      </c>
      <c r="Z71" s="251">
        <f t="shared" si="20"/>
        <v>0</v>
      </c>
      <c r="AA71" s="251">
        <f t="shared" si="20"/>
        <v>0</v>
      </c>
      <c r="AB71" s="251">
        <f t="shared" si="21"/>
        <v>0</v>
      </c>
      <c r="AC71" s="251">
        <f t="shared" si="21"/>
        <v>0</v>
      </c>
      <c r="AD71" s="251">
        <f t="shared" si="21"/>
        <v>0</v>
      </c>
      <c r="AE71" s="251">
        <f t="shared" si="22"/>
        <v>0</v>
      </c>
      <c r="AF71" s="251">
        <f t="shared" si="22"/>
        <v>0</v>
      </c>
      <c r="AG71" s="251">
        <f t="shared" si="21"/>
        <v>0</v>
      </c>
      <c r="AH71" s="251">
        <f t="shared" si="23"/>
        <v>0</v>
      </c>
      <c r="AI71" s="251">
        <f t="shared" si="23"/>
        <v>0</v>
      </c>
      <c r="AJ71" s="251">
        <f t="shared" si="21"/>
        <v>0</v>
      </c>
      <c r="AK71" s="251">
        <f t="shared" si="24"/>
        <v>0</v>
      </c>
      <c r="AL71" s="251">
        <f t="shared" si="24"/>
        <v>0</v>
      </c>
      <c r="AM71" s="251">
        <f t="shared" si="21"/>
        <v>0</v>
      </c>
      <c r="AN71" s="251">
        <f t="shared" si="21"/>
        <v>0</v>
      </c>
      <c r="AO71" s="251">
        <f t="shared" si="25"/>
        <v>0</v>
      </c>
      <c r="AP71" s="251">
        <f t="shared" si="25"/>
        <v>0</v>
      </c>
    </row>
    <row r="72" spans="1:42" ht="11.85" customHeight="1" x14ac:dyDescent="0.2">
      <c r="A72" s="214" t="str">
        <f t="shared" si="19"/>
        <v/>
      </c>
      <c r="B72" s="251">
        <f t="shared" si="20"/>
        <v>0</v>
      </c>
      <c r="C72" s="251">
        <f t="shared" si="20"/>
        <v>0</v>
      </c>
      <c r="D72" s="251">
        <f t="shared" si="20"/>
        <v>0</v>
      </c>
      <c r="E72" s="251">
        <f t="shared" si="20"/>
        <v>0</v>
      </c>
      <c r="F72" s="251">
        <f t="shared" si="20"/>
        <v>0</v>
      </c>
      <c r="G72" s="251">
        <f t="shared" si="20"/>
        <v>0</v>
      </c>
      <c r="H72" s="251">
        <f t="shared" si="20"/>
        <v>0</v>
      </c>
      <c r="I72" s="251">
        <f t="shared" si="20"/>
        <v>0</v>
      </c>
      <c r="J72" s="251">
        <f t="shared" si="20"/>
        <v>0</v>
      </c>
      <c r="K72" s="251">
        <f t="shared" si="20"/>
        <v>0</v>
      </c>
      <c r="L72" s="251">
        <f t="shared" si="20"/>
        <v>0</v>
      </c>
      <c r="M72" s="251">
        <f t="shared" si="20"/>
        <v>0</v>
      </c>
      <c r="N72" s="251">
        <f t="shared" si="20"/>
        <v>0</v>
      </c>
      <c r="O72" s="251">
        <f t="shared" si="20"/>
        <v>0</v>
      </c>
      <c r="P72" s="251">
        <f t="shared" si="20"/>
        <v>0</v>
      </c>
      <c r="Q72" s="251">
        <f t="shared" si="20"/>
        <v>0</v>
      </c>
      <c r="R72" s="251">
        <f t="shared" si="20"/>
        <v>0</v>
      </c>
      <c r="S72" s="251">
        <f t="shared" si="20"/>
        <v>0</v>
      </c>
      <c r="T72" s="251">
        <f t="shared" si="20"/>
        <v>0</v>
      </c>
      <c r="U72" s="251">
        <f t="shared" si="20"/>
        <v>0</v>
      </c>
      <c r="V72" s="251">
        <f t="shared" si="20"/>
        <v>0</v>
      </c>
      <c r="W72" s="251">
        <f t="shared" si="20"/>
        <v>0</v>
      </c>
      <c r="X72" s="251">
        <f t="shared" si="20"/>
        <v>0</v>
      </c>
      <c r="Y72" s="251">
        <f t="shared" si="20"/>
        <v>0</v>
      </c>
      <c r="Z72" s="251">
        <f t="shared" si="20"/>
        <v>0</v>
      </c>
      <c r="AA72" s="251">
        <f t="shared" si="20"/>
        <v>0</v>
      </c>
      <c r="AB72" s="251">
        <f t="shared" si="21"/>
        <v>0</v>
      </c>
      <c r="AC72" s="251">
        <f t="shared" si="21"/>
        <v>0</v>
      </c>
      <c r="AD72" s="251">
        <f t="shared" si="21"/>
        <v>0</v>
      </c>
      <c r="AE72" s="251">
        <f t="shared" si="22"/>
        <v>0</v>
      </c>
      <c r="AF72" s="251">
        <f t="shared" si="22"/>
        <v>0</v>
      </c>
      <c r="AG72" s="251">
        <f t="shared" si="21"/>
        <v>0</v>
      </c>
      <c r="AH72" s="251">
        <f t="shared" si="23"/>
        <v>0</v>
      </c>
      <c r="AI72" s="251">
        <f t="shared" si="23"/>
        <v>0</v>
      </c>
      <c r="AJ72" s="251">
        <f t="shared" si="21"/>
        <v>0</v>
      </c>
      <c r="AK72" s="251">
        <f t="shared" si="24"/>
        <v>0</v>
      </c>
      <c r="AL72" s="251">
        <f t="shared" si="24"/>
        <v>0</v>
      </c>
      <c r="AM72" s="251">
        <f t="shared" si="21"/>
        <v>0</v>
      </c>
      <c r="AN72" s="251">
        <f t="shared" si="21"/>
        <v>0</v>
      </c>
      <c r="AO72" s="251">
        <f t="shared" si="25"/>
        <v>0</v>
      </c>
      <c r="AP72" s="251">
        <f t="shared" si="25"/>
        <v>0</v>
      </c>
    </row>
    <row r="73" spans="1:42" ht="11.85" customHeight="1" x14ac:dyDescent="0.2">
      <c r="A73" s="214" t="str">
        <f t="shared" si="19"/>
        <v/>
      </c>
      <c r="B73" s="251">
        <f t="shared" si="20"/>
        <v>0</v>
      </c>
      <c r="C73" s="251">
        <f t="shared" si="20"/>
        <v>0</v>
      </c>
      <c r="D73" s="251">
        <f t="shared" si="20"/>
        <v>0</v>
      </c>
      <c r="E73" s="251">
        <f t="shared" si="20"/>
        <v>0</v>
      </c>
      <c r="F73" s="251">
        <f t="shared" si="20"/>
        <v>0</v>
      </c>
      <c r="G73" s="251">
        <f t="shared" si="20"/>
        <v>0</v>
      </c>
      <c r="H73" s="251">
        <f t="shared" si="20"/>
        <v>0</v>
      </c>
      <c r="I73" s="251">
        <f t="shared" si="20"/>
        <v>0</v>
      </c>
      <c r="J73" s="251">
        <f t="shared" si="20"/>
        <v>0</v>
      </c>
      <c r="K73" s="251">
        <f t="shared" si="20"/>
        <v>0</v>
      </c>
      <c r="L73" s="251">
        <f t="shared" si="20"/>
        <v>0</v>
      </c>
      <c r="M73" s="251">
        <f t="shared" si="20"/>
        <v>0</v>
      </c>
      <c r="N73" s="251">
        <f t="shared" si="20"/>
        <v>0</v>
      </c>
      <c r="O73" s="251">
        <f t="shared" si="20"/>
        <v>0</v>
      </c>
      <c r="P73" s="251">
        <f t="shared" si="20"/>
        <v>0</v>
      </c>
      <c r="Q73" s="251">
        <f t="shared" si="20"/>
        <v>0</v>
      </c>
      <c r="R73" s="251">
        <f t="shared" si="20"/>
        <v>0</v>
      </c>
      <c r="S73" s="251">
        <f t="shared" si="20"/>
        <v>0</v>
      </c>
      <c r="T73" s="251">
        <f t="shared" si="20"/>
        <v>0</v>
      </c>
      <c r="U73" s="251">
        <f t="shared" si="20"/>
        <v>0</v>
      </c>
      <c r="V73" s="251">
        <f t="shared" si="20"/>
        <v>0</v>
      </c>
      <c r="W73" s="251">
        <f t="shared" si="20"/>
        <v>0</v>
      </c>
      <c r="X73" s="251">
        <f t="shared" si="20"/>
        <v>0</v>
      </c>
      <c r="Y73" s="251">
        <f t="shared" si="20"/>
        <v>0</v>
      </c>
      <c r="Z73" s="251">
        <f t="shared" si="20"/>
        <v>0</v>
      </c>
      <c r="AA73" s="251">
        <f t="shared" si="20"/>
        <v>0</v>
      </c>
      <c r="AB73" s="251">
        <f t="shared" si="21"/>
        <v>0</v>
      </c>
      <c r="AC73" s="251">
        <f t="shared" si="21"/>
        <v>0</v>
      </c>
      <c r="AD73" s="251">
        <f t="shared" si="21"/>
        <v>0</v>
      </c>
      <c r="AE73" s="251">
        <f t="shared" si="22"/>
        <v>0</v>
      </c>
      <c r="AF73" s="251">
        <f t="shared" si="22"/>
        <v>0</v>
      </c>
      <c r="AG73" s="251">
        <f t="shared" si="21"/>
        <v>0</v>
      </c>
      <c r="AH73" s="251">
        <f t="shared" si="23"/>
        <v>0</v>
      </c>
      <c r="AI73" s="251">
        <f t="shared" si="23"/>
        <v>0</v>
      </c>
      <c r="AJ73" s="251">
        <f t="shared" si="21"/>
        <v>0</v>
      </c>
      <c r="AK73" s="251">
        <f t="shared" si="24"/>
        <v>0</v>
      </c>
      <c r="AL73" s="251">
        <f t="shared" si="24"/>
        <v>0</v>
      </c>
      <c r="AM73" s="251">
        <f t="shared" si="21"/>
        <v>0</v>
      </c>
      <c r="AN73" s="251">
        <f t="shared" si="21"/>
        <v>0</v>
      </c>
      <c r="AO73" s="251">
        <f t="shared" si="25"/>
        <v>0</v>
      </c>
      <c r="AP73" s="251">
        <f t="shared" si="25"/>
        <v>0</v>
      </c>
    </row>
    <row r="74" spans="1:42" ht="11.85" customHeight="1" x14ac:dyDescent="0.2">
      <c r="A74" s="214" t="str">
        <f t="shared" si="19"/>
        <v/>
      </c>
      <c r="B74" s="251">
        <f t="shared" si="20"/>
        <v>0</v>
      </c>
      <c r="C74" s="251">
        <f>+C75/500</f>
        <v>0</v>
      </c>
      <c r="D74" s="251">
        <f t="shared" si="20"/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1"/>
        <v>0</v>
      </c>
      <c r="AC74" s="251">
        <f t="shared" si="21"/>
        <v>0</v>
      </c>
      <c r="AD74" s="251">
        <f t="shared" si="21"/>
        <v>0</v>
      </c>
      <c r="AE74" s="251">
        <f t="shared" si="22"/>
        <v>0</v>
      </c>
      <c r="AF74" s="251">
        <f t="shared" si="22"/>
        <v>0</v>
      </c>
      <c r="AG74" s="251">
        <f t="shared" si="21"/>
        <v>0</v>
      </c>
      <c r="AH74" s="251">
        <f t="shared" si="23"/>
        <v>0</v>
      </c>
      <c r="AI74" s="251">
        <f t="shared" si="23"/>
        <v>0</v>
      </c>
      <c r="AJ74" s="251">
        <f t="shared" si="21"/>
        <v>0</v>
      </c>
      <c r="AK74" s="251">
        <f t="shared" si="24"/>
        <v>0</v>
      </c>
      <c r="AL74" s="251">
        <f t="shared" si="24"/>
        <v>0</v>
      </c>
      <c r="AM74" s="251">
        <f t="shared" si="21"/>
        <v>0</v>
      </c>
      <c r="AN74" s="251">
        <f t="shared" si="21"/>
        <v>0</v>
      </c>
      <c r="AO74" s="251">
        <f t="shared" si="25"/>
        <v>0</v>
      </c>
      <c r="AP74" s="251">
        <f t="shared" si="25"/>
        <v>0</v>
      </c>
    </row>
    <row r="75" spans="1:42" ht="11.85" customHeight="1" x14ac:dyDescent="0.2">
      <c r="A75" s="214" t="str">
        <f t="shared" si="19"/>
        <v/>
      </c>
      <c r="B75" s="252">
        <f t="shared" si="20"/>
        <v>0</v>
      </c>
      <c r="C75" s="252">
        <f t="shared" si="20"/>
        <v>0</v>
      </c>
      <c r="D75" s="252">
        <f t="shared" si="20"/>
        <v>0</v>
      </c>
      <c r="E75" s="252">
        <f t="shared" si="20"/>
        <v>0</v>
      </c>
      <c r="F75" s="252">
        <f t="shared" si="20"/>
        <v>0</v>
      </c>
      <c r="G75" s="252">
        <f t="shared" si="20"/>
        <v>0</v>
      </c>
      <c r="H75" s="252">
        <f t="shared" si="20"/>
        <v>0</v>
      </c>
      <c r="I75" s="252">
        <f t="shared" si="20"/>
        <v>0</v>
      </c>
      <c r="J75" s="252">
        <f t="shared" si="20"/>
        <v>0</v>
      </c>
      <c r="K75" s="252">
        <f t="shared" si="20"/>
        <v>0</v>
      </c>
      <c r="L75" s="252">
        <f t="shared" si="20"/>
        <v>0</v>
      </c>
      <c r="M75" s="252">
        <f t="shared" si="20"/>
        <v>0</v>
      </c>
      <c r="N75" s="252">
        <f t="shared" si="20"/>
        <v>0</v>
      </c>
      <c r="O75" s="252">
        <f t="shared" si="20"/>
        <v>0</v>
      </c>
      <c r="P75" s="252">
        <f t="shared" si="20"/>
        <v>0</v>
      </c>
      <c r="Q75" s="252">
        <f t="shared" si="20"/>
        <v>0</v>
      </c>
      <c r="R75" s="252">
        <f t="shared" si="20"/>
        <v>0</v>
      </c>
      <c r="S75" s="252">
        <f t="shared" si="20"/>
        <v>0</v>
      </c>
      <c r="T75" s="252">
        <f t="shared" si="20"/>
        <v>0</v>
      </c>
      <c r="U75" s="252">
        <f t="shared" si="20"/>
        <v>0</v>
      </c>
      <c r="V75" s="252">
        <f t="shared" si="20"/>
        <v>0</v>
      </c>
      <c r="W75" s="252">
        <f t="shared" si="20"/>
        <v>0</v>
      </c>
      <c r="X75" s="252">
        <f t="shared" si="20"/>
        <v>0</v>
      </c>
      <c r="Y75" s="252">
        <f t="shared" si="20"/>
        <v>0</v>
      </c>
      <c r="Z75" s="252">
        <f t="shared" si="20"/>
        <v>0</v>
      </c>
      <c r="AA75" s="252">
        <f t="shared" si="20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2"/>
        <v>0</v>
      </c>
      <c r="AF75" s="252">
        <f t="shared" si="22"/>
        <v>0</v>
      </c>
      <c r="AG75" s="252">
        <f t="shared" si="21"/>
        <v>0</v>
      </c>
      <c r="AH75" s="252">
        <f t="shared" si="23"/>
        <v>0</v>
      </c>
      <c r="AI75" s="252">
        <f t="shared" si="23"/>
        <v>0</v>
      </c>
      <c r="AJ75" s="252">
        <f t="shared" si="21"/>
        <v>0</v>
      </c>
      <c r="AK75" s="252">
        <f t="shared" si="24"/>
        <v>0</v>
      </c>
      <c r="AL75" s="252">
        <f t="shared" si="24"/>
        <v>0</v>
      </c>
      <c r="AM75" s="252">
        <f t="shared" si="21"/>
        <v>0</v>
      </c>
      <c r="AN75" s="252">
        <f t="shared" si="21"/>
        <v>0</v>
      </c>
      <c r="AO75" s="252">
        <f t="shared" si="25"/>
        <v>0</v>
      </c>
      <c r="AP75" s="252">
        <f t="shared" si="25"/>
        <v>0</v>
      </c>
    </row>
    <row r="76" spans="1:42" ht="11.85" customHeight="1" x14ac:dyDescent="0.2">
      <c r="A76" s="248" t="str">
        <f>A23</f>
        <v xml:space="preserve">     Total Revenue:</v>
      </c>
      <c r="B76" s="251">
        <f t="shared" si="20"/>
        <v>0</v>
      </c>
      <c r="C76" s="251">
        <f t="shared" si="20"/>
        <v>0</v>
      </c>
      <c r="D76" s="251">
        <f t="shared" si="20"/>
        <v>0</v>
      </c>
      <c r="E76" s="251">
        <f t="shared" si="20"/>
        <v>0</v>
      </c>
      <c r="F76" s="251">
        <f t="shared" si="20"/>
        <v>0</v>
      </c>
      <c r="G76" s="251">
        <f t="shared" si="20"/>
        <v>0</v>
      </c>
      <c r="H76" s="251">
        <f t="shared" si="20"/>
        <v>0</v>
      </c>
      <c r="I76" s="251">
        <f t="shared" si="20"/>
        <v>0</v>
      </c>
      <c r="J76" s="251">
        <f t="shared" si="20"/>
        <v>0</v>
      </c>
      <c r="K76" s="251">
        <f t="shared" si="20"/>
        <v>0</v>
      </c>
      <c r="L76" s="251">
        <f t="shared" si="20"/>
        <v>0</v>
      </c>
      <c r="M76" s="251">
        <f t="shared" si="20"/>
        <v>0</v>
      </c>
      <c r="N76" s="251">
        <f t="shared" si="20"/>
        <v>0</v>
      </c>
      <c r="O76" s="251">
        <f t="shared" si="20"/>
        <v>0</v>
      </c>
      <c r="P76" s="251">
        <f t="shared" si="20"/>
        <v>0</v>
      </c>
      <c r="Q76" s="251">
        <f t="shared" si="20"/>
        <v>0</v>
      </c>
      <c r="R76" s="251">
        <f t="shared" si="20"/>
        <v>0</v>
      </c>
      <c r="S76" s="251">
        <f t="shared" si="20"/>
        <v>0</v>
      </c>
      <c r="T76" s="251">
        <f t="shared" si="20"/>
        <v>0</v>
      </c>
      <c r="U76" s="251">
        <f t="shared" si="20"/>
        <v>0</v>
      </c>
      <c r="V76" s="251">
        <f t="shared" si="20"/>
        <v>0</v>
      </c>
      <c r="W76" s="251">
        <f t="shared" si="20"/>
        <v>0</v>
      </c>
      <c r="X76" s="251">
        <f t="shared" si="20"/>
        <v>0</v>
      </c>
      <c r="Y76" s="251">
        <f t="shared" si="20"/>
        <v>0</v>
      </c>
      <c r="Z76" s="251">
        <f t="shared" si="20"/>
        <v>0</v>
      </c>
      <c r="AA76" s="251">
        <f t="shared" si="20"/>
        <v>0</v>
      </c>
      <c r="AB76" s="251">
        <f t="shared" si="21"/>
        <v>0</v>
      </c>
      <c r="AC76" s="251">
        <f t="shared" si="21"/>
        <v>0</v>
      </c>
      <c r="AD76" s="251">
        <f t="shared" si="21"/>
        <v>0</v>
      </c>
      <c r="AE76" s="251">
        <f t="shared" si="22"/>
        <v>0</v>
      </c>
      <c r="AF76" s="251">
        <f t="shared" si="22"/>
        <v>0</v>
      </c>
      <c r="AG76" s="251">
        <f t="shared" si="21"/>
        <v>0</v>
      </c>
      <c r="AH76" s="251">
        <f t="shared" si="23"/>
        <v>0</v>
      </c>
      <c r="AI76" s="251">
        <f t="shared" si="23"/>
        <v>0</v>
      </c>
      <c r="AJ76" s="251">
        <f t="shared" si="21"/>
        <v>0</v>
      </c>
      <c r="AK76" s="251">
        <f t="shared" si="24"/>
        <v>0</v>
      </c>
      <c r="AL76" s="251">
        <f t="shared" si="24"/>
        <v>0</v>
      </c>
      <c r="AM76" s="251">
        <f t="shared" si="21"/>
        <v>0</v>
      </c>
      <c r="AN76" s="251">
        <f t="shared" si="21"/>
        <v>0</v>
      </c>
      <c r="AO76" s="251">
        <f t="shared" si="25"/>
        <v>0</v>
      </c>
      <c r="AP76" s="251">
        <f t="shared" si="25"/>
        <v>0</v>
      </c>
    </row>
    <row r="77" spans="1:42" ht="11.85" customHeight="1" x14ac:dyDescent="0.2">
      <c r="A77" s="214" t="str">
        <f>A24</f>
        <v/>
      </c>
      <c r="B77" s="235" t="str">
        <f t="shared" si="20"/>
        <v/>
      </c>
      <c r="C77" s="235" t="str">
        <f t="shared" si="20"/>
        <v/>
      </c>
      <c r="D77" s="235" t="str">
        <f t="shared" si="20"/>
        <v/>
      </c>
      <c r="E77" s="235" t="str">
        <f t="shared" si="20"/>
        <v/>
      </c>
      <c r="F77" s="235" t="str">
        <f t="shared" si="20"/>
        <v/>
      </c>
      <c r="G77" s="235" t="str">
        <f t="shared" si="20"/>
        <v/>
      </c>
      <c r="H77" s="235" t="str">
        <f t="shared" si="20"/>
        <v/>
      </c>
      <c r="I77" s="235" t="str">
        <f t="shared" si="20"/>
        <v/>
      </c>
      <c r="J77" s="235" t="str">
        <f t="shared" si="20"/>
        <v/>
      </c>
      <c r="K77" s="235" t="str">
        <f t="shared" si="20"/>
        <v/>
      </c>
      <c r="L77" s="235" t="str">
        <f t="shared" si="20"/>
        <v/>
      </c>
      <c r="M77" s="235" t="str">
        <f t="shared" si="20"/>
        <v/>
      </c>
      <c r="N77" s="235" t="str">
        <f t="shared" si="20"/>
        <v/>
      </c>
      <c r="O77" s="235" t="str">
        <f t="shared" si="20"/>
        <v/>
      </c>
      <c r="P77" s="235" t="str">
        <f t="shared" si="20"/>
        <v/>
      </c>
      <c r="Q77" s="235" t="str">
        <f t="shared" si="20"/>
        <v/>
      </c>
      <c r="R77" s="235" t="str">
        <f t="shared" si="20"/>
        <v/>
      </c>
      <c r="S77" s="235" t="str">
        <f t="shared" si="20"/>
        <v/>
      </c>
      <c r="T77" s="235" t="str">
        <f t="shared" si="20"/>
        <v/>
      </c>
      <c r="U77" s="235" t="str">
        <f t="shared" si="20"/>
        <v/>
      </c>
      <c r="V77" s="235" t="str">
        <f t="shared" si="20"/>
        <v/>
      </c>
      <c r="W77" s="235" t="str">
        <f t="shared" si="20"/>
        <v/>
      </c>
      <c r="X77" s="235" t="str">
        <f t="shared" ref="X77:AD77" si="26">X24</f>
        <v/>
      </c>
      <c r="Y77" s="235" t="str">
        <f t="shared" si="26"/>
        <v/>
      </c>
      <c r="Z77" s="235" t="str">
        <f t="shared" si="26"/>
        <v/>
      </c>
      <c r="AA77" s="235" t="str">
        <f t="shared" si="26"/>
        <v/>
      </c>
      <c r="AB77" s="235" t="str">
        <f t="shared" si="26"/>
        <v/>
      </c>
      <c r="AC77" s="235" t="str">
        <f t="shared" si="26"/>
        <v/>
      </c>
      <c r="AD77" s="235" t="str">
        <f t="shared" si="26"/>
        <v/>
      </c>
      <c r="AE77" s="235" t="str">
        <f t="shared" ref="AE77:AM77" si="27">AE24</f>
        <v/>
      </c>
      <c r="AF77" s="235" t="str">
        <f t="shared" si="27"/>
        <v/>
      </c>
      <c r="AG77" s="235" t="str">
        <f t="shared" si="27"/>
        <v/>
      </c>
      <c r="AH77" s="235" t="str">
        <f t="shared" si="27"/>
        <v/>
      </c>
      <c r="AI77" s="235" t="str">
        <f t="shared" si="27"/>
        <v/>
      </c>
      <c r="AJ77" s="235" t="str">
        <f t="shared" si="27"/>
        <v/>
      </c>
      <c r="AK77" s="235" t="str">
        <f t="shared" si="27"/>
        <v/>
      </c>
      <c r="AL77" s="235" t="str">
        <f t="shared" si="27"/>
        <v/>
      </c>
      <c r="AM77" s="235" t="str">
        <f t="shared" si="27"/>
        <v/>
      </c>
      <c r="AN77" s="235" t="str">
        <f>AN24</f>
        <v/>
      </c>
      <c r="AO77" s="235" t="str">
        <f t="shared" si="25"/>
        <v/>
      </c>
      <c r="AP77" s="235" t="str">
        <f t="shared" si="25"/>
        <v/>
      </c>
    </row>
    <row r="78" spans="1:42" ht="11.85" customHeight="1" x14ac:dyDescent="0.2">
      <c r="A78" s="248" t="str">
        <f>A25</f>
        <v/>
      </c>
      <c r="B78" s="230" t="str">
        <f t="shared" ref="B78:AA78" si="28">B25</f>
        <v/>
      </c>
      <c r="C78" s="237" t="str">
        <f t="shared" si="28"/>
        <v/>
      </c>
      <c r="D78" s="237" t="str">
        <f t="shared" si="28"/>
        <v/>
      </c>
      <c r="E78" s="237" t="str">
        <f t="shared" si="28"/>
        <v/>
      </c>
      <c r="F78" s="237" t="str">
        <f t="shared" si="28"/>
        <v/>
      </c>
      <c r="G78" s="237" t="str">
        <f t="shared" si="28"/>
        <v/>
      </c>
      <c r="H78" s="237" t="str">
        <f t="shared" si="28"/>
        <v/>
      </c>
      <c r="I78" s="237" t="str">
        <f t="shared" si="28"/>
        <v/>
      </c>
      <c r="J78" s="237" t="str">
        <f t="shared" si="28"/>
        <v/>
      </c>
      <c r="K78" s="237" t="str">
        <f t="shared" si="28"/>
        <v/>
      </c>
      <c r="L78" s="237" t="str">
        <f t="shared" si="28"/>
        <v/>
      </c>
      <c r="M78" s="237" t="str">
        <f t="shared" si="28"/>
        <v/>
      </c>
      <c r="N78" s="237" t="str">
        <f t="shared" si="28"/>
        <v/>
      </c>
      <c r="O78" s="237" t="str">
        <f t="shared" si="28"/>
        <v/>
      </c>
      <c r="P78" s="237" t="str">
        <f t="shared" si="28"/>
        <v/>
      </c>
      <c r="Q78" s="237" t="str">
        <f t="shared" si="28"/>
        <v/>
      </c>
      <c r="R78" s="237" t="str">
        <f t="shared" si="28"/>
        <v/>
      </c>
      <c r="S78" s="237" t="str">
        <f t="shared" si="28"/>
        <v/>
      </c>
      <c r="T78" s="237" t="str">
        <f t="shared" si="28"/>
        <v/>
      </c>
      <c r="U78" s="237" t="str">
        <f t="shared" si="28"/>
        <v/>
      </c>
      <c r="V78" s="237" t="str">
        <f t="shared" si="28"/>
        <v/>
      </c>
      <c r="W78" s="237" t="str">
        <f t="shared" si="28"/>
        <v/>
      </c>
      <c r="X78" s="237" t="str">
        <f t="shared" si="28"/>
        <v/>
      </c>
      <c r="Y78" s="237" t="str">
        <f t="shared" si="28"/>
        <v/>
      </c>
      <c r="Z78" s="237" t="str">
        <f t="shared" si="28"/>
        <v/>
      </c>
      <c r="AA78" s="237" t="str">
        <f t="shared" si="28"/>
        <v/>
      </c>
      <c r="AB78" s="237" t="str">
        <f>AB25</f>
        <v/>
      </c>
      <c r="AC78" s="237" t="str">
        <f>AC25</f>
        <v/>
      </c>
      <c r="AD78" s="237" t="str">
        <f>AD25</f>
        <v/>
      </c>
      <c r="AE78" s="237" t="str">
        <f t="shared" ref="AE78:AP78" si="29">AE25</f>
        <v/>
      </c>
      <c r="AF78" s="237" t="str">
        <f t="shared" si="29"/>
        <v/>
      </c>
      <c r="AG78" s="237" t="str">
        <f t="shared" si="29"/>
        <v/>
      </c>
      <c r="AH78" s="237" t="str">
        <f t="shared" si="29"/>
        <v/>
      </c>
      <c r="AI78" s="237" t="str">
        <f t="shared" si="29"/>
        <v/>
      </c>
      <c r="AJ78" s="237" t="str">
        <f t="shared" si="29"/>
        <v/>
      </c>
      <c r="AK78" s="237" t="str">
        <f t="shared" si="29"/>
        <v/>
      </c>
      <c r="AL78" s="237" t="str">
        <f t="shared" si="29"/>
        <v/>
      </c>
      <c r="AM78" s="237" t="str">
        <f t="shared" si="29"/>
        <v/>
      </c>
      <c r="AN78" s="237" t="str">
        <f t="shared" si="29"/>
        <v/>
      </c>
      <c r="AO78" s="237" t="str">
        <f t="shared" si="29"/>
        <v/>
      </c>
      <c r="AP78" s="237" t="str">
        <f t="shared" si="29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>B67</f>
        <v>0</v>
      </c>
      <c r="C80" s="250">
        <f t="shared" ref="C80:AP80" si="30">C67</f>
        <v>1</v>
      </c>
      <c r="D80" s="250">
        <f t="shared" si="30"/>
        <v>2</v>
      </c>
      <c r="E80" s="250">
        <f t="shared" si="30"/>
        <v>3</v>
      </c>
      <c r="F80" s="250">
        <f t="shared" si="30"/>
        <v>4</v>
      </c>
      <c r="G80" s="250">
        <f t="shared" si="30"/>
        <v>5</v>
      </c>
      <c r="H80" s="250">
        <f t="shared" si="30"/>
        <v>6</v>
      </c>
      <c r="I80" s="250">
        <f t="shared" si="30"/>
        <v>7</v>
      </c>
      <c r="J80" s="250">
        <f t="shared" si="30"/>
        <v>8</v>
      </c>
      <c r="K80" s="250">
        <f t="shared" si="30"/>
        <v>9</v>
      </c>
      <c r="L80" s="250">
        <f t="shared" si="30"/>
        <v>10</v>
      </c>
      <c r="M80" s="228">
        <f t="shared" si="30"/>
        <v>11</v>
      </c>
      <c r="N80" s="228">
        <f t="shared" si="30"/>
        <v>12</v>
      </c>
      <c r="O80" s="228">
        <f t="shared" si="30"/>
        <v>13</v>
      </c>
      <c r="P80" s="228">
        <f t="shared" si="30"/>
        <v>14</v>
      </c>
      <c r="Q80" s="228">
        <f t="shared" si="30"/>
        <v>15</v>
      </c>
      <c r="R80" s="228">
        <f t="shared" si="30"/>
        <v>16</v>
      </c>
      <c r="S80" s="228">
        <f t="shared" si="30"/>
        <v>17</v>
      </c>
      <c r="T80" s="228">
        <f t="shared" si="30"/>
        <v>18</v>
      </c>
      <c r="U80" s="228">
        <f t="shared" si="30"/>
        <v>19</v>
      </c>
      <c r="V80" s="228">
        <f t="shared" si="30"/>
        <v>20</v>
      </c>
      <c r="W80" s="228">
        <f t="shared" si="30"/>
        <v>21</v>
      </c>
      <c r="X80" s="228">
        <f t="shared" si="30"/>
        <v>22</v>
      </c>
      <c r="Y80" s="228">
        <f t="shared" si="30"/>
        <v>23</v>
      </c>
      <c r="Z80" s="228">
        <f t="shared" si="30"/>
        <v>24</v>
      </c>
      <c r="AA80" s="228">
        <f t="shared" si="30"/>
        <v>25</v>
      </c>
      <c r="AB80" s="228">
        <f t="shared" si="30"/>
        <v>26</v>
      </c>
      <c r="AC80" s="228">
        <f t="shared" si="30"/>
        <v>27</v>
      </c>
      <c r="AD80" s="228">
        <f t="shared" si="30"/>
        <v>28</v>
      </c>
      <c r="AE80" s="228">
        <f t="shared" si="30"/>
        <v>29</v>
      </c>
      <c r="AF80" s="228">
        <f t="shared" si="30"/>
        <v>30</v>
      </c>
      <c r="AG80" s="228">
        <f t="shared" si="30"/>
        <v>31</v>
      </c>
      <c r="AH80" s="228">
        <f t="shared" si="30"/>
        <v>32</v>
      </c>
      <c r="AI80" s="228">
        <f t="shared" si="30"/>
        <v>33</v>
      </c>
      <c r="AJ80" s="228">
        <f t="shared" si="30"/>
        <v>34</v>
      </c>
      <c r="AK80" s="228">
        <f t="shared" si="30"/>
        <v>35</v>
      </c>
      <c r="AL80" s="228">
        <f t="shared" si="30"/>
        <v>36</v>
      </c>
      <c r="AM80" s="228">
        <f t="shared" si="30"/>
        <v>37</v>
      </c>
      <c r="AN80" s="228">
        <f t="shared" si="30"/>
        <v>38</v>
      </c>
      <c r="AO80" s="228">
        <f t="shared" si="30"/>
        <v>39</v>
      </c>
      <c r="AP80" s="228">
        <f t="shared" si="30"/>
        <v>40</v>
      </c>
    </row>
    <row r="81" spans="1:42" ht="11.85" customHeight="1" x14ac:dyDescent="0.2">
      <c r="A81" s="214" t="str">
        <f t="shared" ref="A81:AA88" si="31">A29</f>
        <v xml:space="preserve">1) </v>
      </c>
      <c r="B81" s="251">
        <f>B29</f>
        <v>0</v>
      </c>
      <c r="C81" s="251">
        <f t="shared" si="31"/>
        <v>0</v>
      </c>
      <c r="D81" s="251">
        <f>D29</f>
        <v>0</v>
      </c>
      <c r="E81" s="251">
        <f t="shared" si="31"/>
        <v>0</v>
      </c>
      <c r="F81" s="251">
        <f t="shared" si="31"/>
        <v>0</v>
      </c>
      <c r="G81" s="251">
        <f t="shared" si="31"/>
        <v>0</v>
      </c>
      <c r="H81" s="251">
        <f t="shared" si="31"/>
        <v>0</v>
      </c>
      <c r="I81" s="251">
        <f t="shared" si="31"/>
        <v>0</v>
      </c>
      <c r="J81" s="251">
        <f t="shared" si="31"/>
        <v>0</v>
      </c>
      <c r="K81" s="251">
        <f t="shared" si="31"/>
        <v>0</v>
      </c>
      <c r="L81" s="251">
        <f t="shared" si="31"/>
        <v>0</v>
      </c>
      <c r="M81" s="251">
        <f t="shared" si="31"/>
        <v>0</v>
      </c>
      <c r="N81" s="251">
        <f t="shared" si="31"/>
        <v>0</v>
      </c>
      <c r="O81" s="251">
        <f t="shared" si="31"/>
        <v>0</v>
      </c>
      <c r="P81" s="251">
        <f t="shared" si="31"/>
        <v>0</v>
      </c>
      <c r="Q81" s="251">
        <f t="shared" si="31"/>
        <v>0</v>
      </c>
      <c r="R81" s="251">
        <f t="shared" si="31"/>
        <v>0</v>
      </c>
      <c r="S81" s="251">
        <f t="shared" si="31"/>
        <v>0</v>
      </c>
      <c r="T81" s="251">
        <f t="shared" si="31"/>
        <v>0</v>
      </c>
      <c r="U81" s="251">
        <f t="shared" si="31"/>
        <v>0</v>
      </c>
      <c r="V81" s="251">
        <f t="shared" si="31"/>
        <v>0</v>
      </c>
      <c r="W81" s="251">
        <f t="shared" si="31"/>
        <v>0</v>
      </c>
      <c r="X81" s="251">
        <f t="shared" si="31"/>
        <v>0</v>
      </c>
      <c r="Y81" s="251">
        <f t="shared" si="31"/>
        <v>0</v>
      </c>
      <c r="Z81" s="251">
        <f t="shared" si="31"/>
        <v>0</v>
      </c>
      <c r="AA81" s="251">
        <f t="shared" si="31"/>
        <v>0</v>
      </c>
      <c r="AB81" s="251">
        <f t="shared" ref="AB81:AD88" si="32">AB29</f>
        <v>0</v>
      </c>
      <c r="AC81" s="251">
        <f t="shared" si="32"/>
        <v>0</v>
      </c>
      <c r="AD81" s="251">
        <f t="shared" si="32"/>
        <v>0</v>
      </c>
      <c r="AE81" s="251">
        <f t="shared" ref="AE81:AP81" si="33">AE29</f>
        <v>0</v>
      </c>
      <c r="AF81" s="251">
        <f t="shared" si="33"/>
        <v>0</v>
      </c>
      <c r="AG81" s="251">
        <f t="shared" si="33"/>
        <v>0</v>
      </c>
      <c r="AH81" s="251">
        <f t="shared" si="33"/>
        <v>0</v>
      </c>
      <c r="AI81" s="251">
        <f t="shared" si="33"/>
        <v>0</v>
      </c>
      <c r="AJ81" s="251">
        <f t="shared" si="33"/>
        <v>0</v>
      </c>
      <c r="AK81" s="251">
        <f t="shared" si="33"/>
        <v>0</v>
      </c>
      <c r="AL81" s="251">
        <f t="shared" si="33"/>
        <v>0</v>
      </c>
      <c r="AM81" s="251">
        <f t="shared" si="33"/>
        <v>0</v>
      </c>
      <c r="AN81" s="251">
        <f t="shared" si="33"/>
        <v>0</v>
      </c>
      <c r="AO81" s="251">
        <f t="shared" si="33"/>
        <v>0</v>
      </c>
      <c r="AP81" s="251">
        <f t="shared" si="33"/>
        <v>0</v>
      </c>
    </row>
    <row r="82" spans="1:42" ht="11.85" customHeight="1" x14ac:dyDescent="0.2">
      <c r="A82" s="214" t="str">
        <f t="shared" si="31"/>
        <v xml:space="preserve">2) </v>
      </c>
      <c r="B82" s="251">
        <f>B30</f>
        <v>0</v>
      </c>
      <c r="C82" s="251">
        <f t="shared" si="31"/>
        <v>0</v>
      </c>
      <c r="D82" s="251">
        <f>D30</f>
        <v>0</v>
      </c>
      <c r="E82" s="251">
        <f t="shared" si="31"/>
        <v>0</v>
      </c>
      <c r="F82" s="251">
        <f t="shared" si="31"/>
        <v>0</v>
      </c>
      <c r="G82" s="251">
        <f t="shared" si="31"/>
        <v>0</v>
      </c>
      <c r="H82" s="251">
        <f t="shared" si="31"/>
        <v>0</v>
      </c>
      <c r="I82" s="251">
        <f t="shared" si="31"/>
        <v>0</v>
      </c>
      <c r="J82" s="251">
        <f t="shared" si="31"/>
        <v>0</v>
      </c>
      <c r="K82" s="251">
        <f t="shared" si="31"/>
        <v>0</v>
      </c>
      <c r="L82" s="251">
        <f t="shared" si="31"/>
        <v>0</v>
      </c>
      <c r="M82" s="251">
        <f t="shared" si="31"/>
        <v>0</v>
      </c>
      <c r="N82" s="251">
        <f t="shared" si="31"/>
        <v>0</v>
      </c>
      <c r="O82" s="251">
        <f t="shared" si="31"/>
        <v>0</v>
      </c>
      <c r="P82" s="251">
        <f t="shared" si="31"/>
        <v>0</v>
      </c>
      <c r="Q82" s="251">
        <f t="shared" si="31"/>
        <v>0</v>
      </c>
      <c r="R82" s="251">
        <f t="shared" si="31"/>
        <v>0</v>
      </c>
      <c r="S82" s="251">
        <f t="shared" si="31"/>
        <v>0</v>
      </c>
      <c r="T82" s="251">
        <f t="shared" si="31"/>
        <v>0</v>
      </c>
      <c r="U82" s="251">
        <f t="shared" si="31"/>
        <v>0</v>
      </c>
      <c r="V82" s="251">
        <f t="shared" si="31"/>
        <v>0</v>
      </c>
      <c r="W82" s="251">
        <f t="shared" si="31"/>
        <v>0</v>
      </c>
      <c r="X82" s="251">
        <f t="shared" si="31"/>
        <v>0</v>
      </c>
      <c r="Y82" s="251">
        <f t="shared" si="31"/>
        <v>0</v>
      </c>
      <c r="Z82" s="251">
        <f t="shared" si="31"/>
        <v>0</v>
      </c>
      <c r="AA82" s="251">
        <f t="shared" si="31"/>
        <v>0</v>
      </c>
      <c r="AB82" s="251">
        <f t="shared" si="32"/>
        <v>0</v>
      </c>
      <c r="AC82" s="251">
        <f t="shared" si="32"/>
        <v>0</v>
      </c>
      <c r="AD82" s="251">
        <f t="shared" si="32"/>
        <v>0</v>
      </c>
      <c r="AE82" s="251">
        <f t="shared" ref="AE82:AP82" si="34">AE30</f>
        <v>0</v>
      </c>
      <c r="AF82" s="251">
        <f t="shared" si="34"/>
        <v>0</v>
      </c>
      <c r="AG82" s="251">
        <f t="shared" si="34"/>
        <v>0</v>
      </c>
      <c r="AH82" s="251">
        <f t="shared" si="34"/>
        <v>0</v>
      </c>
      <c r="AI82" s="251">
        <f t="shared" si="34"/>
        <v>0</v>
      </c>
      <c r="AJ82" s="251">
        <f t="shared" si="34"/>
        <v>0</v>
      </c>
      <c r="AK82" s="251">
        <f t="shared" si="34"/>
        <v>0</v>
      </c>
      <c r="AL82" s="251">
        <f t="shared" si="34"/>
        <v>0</v>
      </c>
      <c r="AM82" s="251">
        <f t="shared" si="34"/>
        <v>0</v>
      </c>
      <c r="AN82" s="251">
        <f t="shared" si="34"/>
        <v>0</v>
      </c>
      <c r="AO82" s="251">
        <f t="shared" si="34"/>
        <v>0</v>
      </c>
      <c r="AP82" s="251">
        <f t="shared" si="34"/>
        <v>0</v>
      </c>
    </row>
    <row r="83" spans="1:42" ht="11.85" customHeight="1" x14ac:dyDescent="0.2">
      <c r="A83" s="214" t="str">
        <f t="shared" si="31"/>
        <v>3) Distribution</v>
      </c>
      <c r="B83" s="251">
        <f>B31</f>
        <v>0</v>
      </c>
      <c r="C83" s="251">
        <f t="shared" si="31"/>
        <v>0</v>
      </c>
      <c r="D83" s="251">
        <f>D31</f>
        <v>0</v>
      </c>
      <c r="E83" s="251">
        <f t="shared" si="31"/>
        <v>0</v>
      </c>
      <c r="F83" s="251">
        <f t="shared" si="31"/>
        <v>0</v>
      </c>
      <c r="G83" s="251">
        <f t="shared" si="31"/>
        <v>0</v>
      </c>
      <c r="H83" s="251">
        <f t="shared" si="31"/>
        <v>0</v>
      </c>
      <c r="I83" s="251">
        <f t="shared" si="31"/>
        <v>0</v>
      </c>
      <c r="J83" s="251">
        <f t="shared" si="31"/>
        <v>0</v>
      </c>
      <c r="K83" s="251">
        <f t="shared" si="31"/>
        <v>0</v>
      </c>
      <c r="L83" s="251">
        <f t="shared" si="31"/>
        <v>0</v>
      </c>
      <c r="M83" s="251">
        <f t="shared" si="31"/>
        <v>0</v>
      </c>
      <c r="N83" s="251">
        <f t="shared" si="31"/>
        <v>0</v>
      </c>
      <c r="O83" s="251">
        <f t="shared" si="31"/>
        <v>0</v>
      </c>
      <c r="P83" s="251">
        <f t="shared" si="31"/>
        <v>0</v>
      </c>
      <c r="Q83" s="251">
        <f t="shared" si="31"/>
        <v>0</v>
      </c>
      <c r="R83" s="251">
        <f t="shared" si="31"/>
        <v>0</v>
      </c>
      <c r="S83" s="251">
        <f t="shared" si="31"/>
        <v>0</v>
      </c>
      <c r="T83" s="251">
        <f t="shared" si="31"/>
        <v>0</v>
      </c>
      <c r="U83" s="251">
        <f t="shared" si="31"/>
        <v>0</v>
      </c>
      <c r="V83" s="251">
        <f t="shared" si="31"/>
        <v>0</v>
      </c>
      <c r="W83" s="251">
        <f t="shared" si="31"/>
        <v>0</v>
      </c>
      <c r="X83" s="251">
        <f t="shared" si="31"/>
        <v>0</v>
      </c>
      <c r="Y83" s="251">
        <f t="shared" si="31"/>
        <v>0</v>
      </c>
      <c r="Z83" s="251">
        <f t="shared" si="31"/>
        <v>0</v>
      </c>
      <c r="AA83" s="251">
        <f t="shared" si="31"/>
        <v>0</v>
      </c>
      <c r="AB83" s="251">
        <f t="shared" si="32"/>
        <v>0</v>
      </c>
      <c r="AC83" s="251">
        <f t="shared" si="32"/>
        <v>0</v>
      </c>
      <c r="AD83" s="251">
        <f t="shared" si="32"/>
        <v>0</v>
      </c>
      <c r="AE83" s="251">
        <f t="shared" ref="AE83:AP83" si="35">AE31</f>
        <v>0</v>
      </c>
      <c r="AF83" s="251">
        <f t="shared" si="35"/>
        <v>0</v>
      </c>
      <c r="AG83" s="251">
        <f t="shared" si="35"/>
        <v>0</v>
      </c>
      <c r="AH83" s="251">
        <f t="shared" si="35"/>
        <v>0</v>
      </c>
      <c r="AI83" s="251">
        <f t="shared" si="35"/>
        <v>0</v>
      </c>
      <c r="AJ83" s="251">
        <f t="shared" si="35"/>
        <v>0</v>
      </c>
      <c r="AK83" s="251">
        <f t="shared" si="35"/>
        <v>0</v>
      </c>
      <c r="AL83" s="251">
        <f t="shared" si="35"/>
        <v>0</v>
      </c>
      <c r="AM83" s="251">
        <f t="shared" si="35"/>
        <v>0</v>
      </c>
      <c r="AN83" s="251">
        <f t="shared" si="35"/>
        <v>0</v>
      </c>
      <c r="AO83" s="251">
        <f t="shared" si="35"/>
        <v>0</v>
      </c>
      <c r="AP83" s="251">
        <f t="shared" si="35"/>
        <v>0</v>
      </c>
    </row>
    <row r="84" spans="1:42" ht="11.85" customHeight="1" x14ac:dyDescent="0.2">
      <c r="A84" s="214" t="str">
        <f t="shared" si="31"/>
        <v xml:space="preserve">4) </v>
      </c>
      <c r="B84" s="251">
        <f>B32</f>
        <v>0</v>
      </c>
      <c r="C84" s="251">
        <f t="shared" si="31"/>
        <v>0</v>
      </c>
      <c r="D84" s="251">
        <f>D32</f>
        <v>0</v>
      </c>
      <c r="E84" s="251">
        <f t="shared" si="31"/>
        <v>0</v>
      </c>
      <c r="F84" s="251">
        <f t="shared" si="31"/>
        <v>0</v>
      </c>
      <c r="G84" s="251">
        <f t="shared" si="31"/>
        <v>0</v>
      </c>
      <c r="H84" s="251">
        <f t="shared" si="31"/>
        <v>0</v>
      </c>
      <c r="I84" s="251">
        <f t="shared" si="31"/>
        <v>0</v>
      </c>
      <c r="J84" s="251">
        <f t="shared" si="31"/>
        <v>0</v>
      </c>
      <c r="K84" s="251">
        <f t="shared" si="31"/>
        <v>0</v>
      </c>
      <c r="L84" s="251">
        <f t="shared" si="31"/>
        <v>0</v>
      </c>
      <c r="M84" s="251">
        <f t="shared" si="31"/>
        <v>0</v>
      </c>
      <c r="N84" s="251">
        <f t="shared" si="31"/>
        <v>0</v>
      </c>
      <c r="O84" s="251">
        <f t="shared" si="31"/>
        <v>0</v>
      </c>
      <c r="P84" s="251">
        <f t="shared" si="31"/>
        <v>0</v>
      </c>
      <c r="Q84" s="251">
        <f t="shared" si="31"/>
        <v>0</v>
      </c>
      <c r="R84" s="251">
        <f t="shared" si="31"/>
        <v>0</v>
      </c>
      <c r="S84" s="251">
        <f t="shared" si="31"/>
        <v>0</v>
      </c>
      <c r="T84" s="251">
        <f t="shared" si="31"/>
        <v>0</v>
      </c>
      <c r="U84" s="251">
        <f t="shared" si="31"/>
        <v>0</v>
      </c>
      <c r="V84" s="251">
        <f t="shared" si="31"/>
        <v>0</v>
      </c>
      <c r="W84" s="251">
        <f t="shared" si="31"/>
        <v>0</v>
      </c>
      <c r="X84" s="251">
        <f t="shared" si="31"/>
        <v>0</v>
      </c>
      <c r="Y84" s="251">
        <f t="shared" si="31"/>
        <v>0</v>
      </c>
      <c r="Z84" s="251">
        <f t="shared" si="31"/>
        <v>0</v>
      </c>
      <c r="AA84" s="251">
        <f t="shared" si="31"/>
        <v>0</v>
      </c>
      <c r="AB84" s="251">
        <f t="shared" si="32"/>
        <v>0</v>
      </c>
      <c r="AC84" s="251">
        <f t="shared" si="32"/>
        <v>0</v>
      </c>
      <c r="AD84" s="251">
        <f t="shared" si="32"/>
        <v>0</v>
      </c>
      <c r="AE84" s="251">
        <f t="shared" ref="AE84:AP84" si="36">AE32</f>
        <v>0</v>
      </c>
      <c r="AF84" s="251">
        <f t="shared" si="36"/>
        <v>0</v>
      </c>
      <c r="AG84" s="251">
        <f t="shared" si="36"/>
        <v>0</v>
      </c>
      <c r="AH84" s="251">
        <f t="shared" si="36"/>
        <v>0</v>
      </c>
      <c r="AI84" s="251">
        <f t="shared" si="36"/>
        <v>0</v>
      </c>
      <c r="AJ84" s="251">
        <f t="shared" si="36"/>
        <v>0</v>
      </c>
      <c r="AK84" s="251">
        <f t="shared" si="36"/>
        <v>0</v>
      </c>
      <c r="AL84" s="251">
        <f t="shared" si="36"/>
        <v>0</v>
      </c>
      <c r="AM84" s="251">
        <f t="shared" si="36"/>
        <v>0</v>
      </c>
      <c r="AN84" s="251">
        <f t="shared" si="36"/>
        <v>0</v>
      </c>
      <c r="AO84" s="251">
        <f t="shared" si="36"/>
        <v>0</v>
      </c>
      <c r="AP84" s="251">
        <f t="shared" si="36"/>
        <v>0</v>
      </c>
    </row>
    <row r="85" spans="1:42" ht="11.85" customHeight="1" x14ac:dyDescent="0.2">
      <c r="A85" s="214" t="str">
        <f t="shared" si="31"/>
        <v>5) Distribution Communication</v>
      </c>
      <c r="B85" s="251">
        <f>B33</f>
        <v>0</v>
      </c>
      <c r="C85" s="251">
        <f t="shared" si="31"/>
        <v>0</v>
      </c>
      <c r="D85" s="251">
        <f>D33</f>
        <v>0</v>
      </c>
      <c r="E85" s="251">
        <f t="shared" si="31"/>
        <v>0</v>
      </c>
      <c r="F85" s="251">
        <f t="shared" si="31"/>
        <v>0</v>
      </c>
      <c r="G85" s="251">
        <f t="shared" si="31"/>
        <v>0</v>
      </c>
      <c r="H85" s="251">
        <f t="shared" si="31"/>
        <v>0</v>
      </c>
      <c r="I85" s="251">
        <f t="shared" si="31"/>
        <v>0</v>
      </c>
      <c r="J85" s="251">
        <f t="shared" si="31"/>
        <v>0</v>
      </c>
      <c r="K85" s="251">
        <f t="shared" si="31"/>
        <v>0</v>
      </c>
      <c r="L85" s="251">
        <f t="shared" si="31"/>
        <v>0</v>
      </c>
      <c r="M85" s="251">
        <f t="shared" si="31"/>
        <v>0</v>
      </c>
      <c r="N85" s="251">
        <f t="shared" si="31"/>
        <v>0</v>
      </c>
      <c r="O85" s="251">
        <f t="shared" si="31"/>
        <v>0</v>
      </c>
      <c r="P85" s="251">
        <f t="shared" si="31"/>
        <v>0</v>
      </c>
      <c r="Q85" s="251">
        <f t="shared" si="31"/>
        <v>0</v>
      </c>
      <c r="R85" s="251">
        <f t="shared" si="31"/>
        <v>0</v>
      </c>
      <c r="S85" s="251">
        <f t="shared" si="31"/>
        <v>0</v>
      </c>
      <c r="T85" s="251">
        <f t="shared" si="31"/>
        <v>0</v>
      </c>
      <c r="U85" s="251">
        <f t="shared" si="31"/>
        <v>0</v>
      </c>
      <c r="V85" s="251">
        <f t="shared" si="31"/>
        <v>0</v>
      </c>
      <c r="W85" s="251">
        <f t="shared" si="31"/>
        <v>0</v>
      </c>
      <c r="X85" s="251">
        <f t="shared" si="31"/>
        <v>0</v>
      </c>
      <c r="Y85" s="251">
        <f t="shared" si="31"/>
        <v>0</v>
      </c>
      <c r="Z85" s="251">
        <f t="shared" si="31"/>
        <v>0</v>
      </c>
      <c r="AA85" s="251">
        <f t="shared" si="31"/>
        <v>0</v>
      </c>
      <c r="AB85" s="251">
        <f t="shared" si="32"/>
        <v>0</v>
      </c>
      <c r="AC85" s="251">
        <f t="shared" si="32"/>
        <v>0</v>
      </c>
      <c r="AD85" s="251">
        <f t="shared" si="32"/>
        <v>0</v>
      </c>
      <c r="AE85" s="251">
        <f t="shared" ref="AE85:AP85" si="37">AE33</f>
        <v>0</v>
      </c>
      <c r="AF85" s="251">
        <f t="shared" si="37"/>
        <v>0</v>
      </c>
      <c r="AG85" s="251">
        <f t="shared" si="37"/>
        <v>0</v>
      </c>
      <c r="AH85" s="251">
        <f t="shared" si="37"/>
        <v>0</v>
      </c>
      <c r="AI85" s="251">
        <f t="shared" si="37"/>
        <v>0</v>
      </c>
      <c r="AJ85" s="251">
        <f t="shared" si="37"/>
        <v>0</v>
      </c>
      <c r="AK85" s="251">
        <f t="shared" si="37"/>
        <v>0</v>
      </c>
      <c r="AL85" s="251">
        <f t="shared" si="37"/>
        <v>0</v>
      </c>
      <c r="AM85" s="251">
        <f t="shared" si="37"/>
        <v>0</v>
      </c>
      <c r="AN85" s="251">
        <f t="shared" si="37"/>
        <v>0</v>
      </c>
      <c r="AO85" s="251">
        <f t="shared" si="37"/>
        <v>0</v>
      </c>
      <c r="AP85" s="251">
        <f t="shared" si="37"/>
        <v>0</v>
      </c>
    </row>
    <row r="86" spans="1:42" ht="11.85" customHeight="1" x14ac:dyDescent="0.2">
      <c r="A86" s="214" t="str">
        <f t="shared" si="31"/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2"/>
        <v>0</v>
      </c>
      <c r="AC86" s="251">
        <f t="shared" si="32"/>
        <v>0</v>
      </c>
      <c r="AD86" s="251">
        <f t="shared" si="32"/>
        <v>0</v>
      </c>
      <c r="AE86" s="251">
        <f t="shared" ref="AE86:AP86" si="38">AE34</f>
        <v>0</v>
      </c>
      <c r="AF86" s="251">
        <f t="shared" si="38"/>
        <v>0</v>
      </c>
      <c r="AG86" s="251">
        <f t="shared" si="38"/>
        <v>0</v>
      </c>
      <c r="AH86" s="251">
        <f t="shared" si="38"/>
        <v>0</v>
      </c>
      <c r="AI86" s="251">
        <f t="shared" si="38"/>
        <v>0</v>
      </c>
      <c r="AJ86" s="251">
        <f t="shared" si="38"/>
        <v>0</v>
      </c>
      <c r="AK86" s="251">
        <f t="shared" si="38"/>
        <v>0</v>
      </c>
      <c r="AL86" s="251">
        <f t="shared" si="38"/>
        <v>0</v>
      </c>
      <c r="AM86" s="251">
        <f t="shared" si="38"/>
        <v>0</v>
      </c>
      <c r="AN86" s="251">
        <f t="shared" si="38"/>
        <v>0</v>
      </c>
      <c r="AO86" s="251">
        <f t="shared" si="38"/>
        <v>0</v>
      </c>
      <c r="AP86" s="251">
        <f t="shared" si="38"/>
        <v>0</v>
      </c>
    </row>
    <row r="87" spans="1:42" ht="11.85" customHeight="1" x14ac:dyDescent="0.2">
      <c r="A87" s="214" t="str">
        <f t="shared" si="31"/>
        <v>7) Distribution Other</v>
      </c>
      <c r="B87" s="251">
        <f t="shared" si="31"/>
        <v>0</v>
      </c>
      <c r="C87" s="251">
        <f t="shared" si="31"/>
        <v>0</v>
      </c>
      <c r="D87" s="251">
        <f t="shared" si="31"/>
        <v>0</v>
      </c>
      <c r="E87" s="251">
        <f t="shared" si="31"/>
        <v>0</v>
      </c>
      <c r="F87" s="251">
        <f t="shared" si="31"/>
        <v>0</v>
      </c>
      <c r="G87" s="251">
        <f t="shared" si="31"/>
        <v>0</v>
      </c>
      <c r="H87" s="251">
        <f t="shared" si="31"/>
        <v>0</v>
      </c>
      <c r="I87" s="251">
        <f t="shared" si="31"/>
        <v>0</v>
      </c>
      <c r="J87" s="251">
        <f t="shared" si="31"/>
        <v>0</v>
      </c>
      <c r="K87" s="251">
        <f t="shared" si="31"/>
        <v>0</v>
      </c>
      <c r="L87" s="251">
        <f t="shared" si="31"/>
        <v>0</v>
      </c>
      <c r="M87" s="251">
        <f t="shared" si="31"/>
        <v>0</v>
      </c>
      <c r="N87" s="251">
        <f t="shared" si="31"/>
        <v>0</v>
      </c>
      <c r="O87" s="251">
        <f t="shared" si="31"/>
        <v>0</v>
      </c>
      <c r="P87" s="251">
        <f t="shared" si="31"/>
        <v>0</v>
      </c>
      <c r="Q87" s="251">
        <f t="shared" si="31"/>
        <v>0</v>
      </c>
      <c r="R87" s="251">
        <f t="shared" si="31"/>
        <v>0</v>
      </c>
      <c r="S87" s="251">
        <f t="shared" si="31"/>
        <v>0</v>
      </c>
      <c r="T87" s="251">
        <f t="shared" si="31"/>
        <v>0</v>
      </c>
      <c r="U87" s="251">
        <f t="shared" si="31"/>
        <v>0</v>
      </c>
      <c r="V87" s="251">
        <f t="shared" si="31"/>
        <v>0</v>
      </c>
      <c r="W87" s="251">
        <f t="shared" si="31"/>
        <v>0</v>
      </c>
      <c r="X87" s="251">
        <f t="shared" si="31"/>
        <v>0</v>
      </c>
      <c r="Y87" s="251">
        <f t="shared" si="31"/>
        <v>0</v>
      </c>
      <c r="Z87" s="251">
        <f t="shared" si="31"/>
        <v>0</v>
      </c>
      <c r="AA87" s="251">
        <f t="shared" si="31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ref="AE87:AP87" si="39">AE35</f>
        <v>0</v>
      </c>
      <c r="AF87" s="251">
        <f t="shared" si="39"/>
        <v>0</v>
      </c>
      <c r="AG87" s="251">
        <f t="shared" si="39"/>
        <v>0</v>
      </c>
      <c r="AH87" s="251">
        <f t="shared" si="39"/>
        <v>0</v>
      </c>
      <c r="AI87" s="251">
        <f t="shared" si="39"/>
        <v>0</v>
      </c>
      <c r="AJ87" s="251">
        <f t="shared" si="39"/>
        <v>0</v>
      </c>
      <c r="AK87" s="251">
        <f t="shared" si="39"/>
        <v>0</v>
      </c>
      <c r="AL87" s="251">
        <f t="shared" si="39"/>
        <v>0</v>
      </c>
      <c r="AM87" s="251">
        <f t="shared" si="39"/>
        <v>0</v>
      </c>
      <c r="AN87" s="251">
        <f t="shared" si="39"/>
        <v>0</v>
      </c>
      <c r="AO87" s="251">
        <f t="shared" si="39"/>
        <v>0</v>
      </c>
      <c r="AP87" s="251">
        <f t="shared" si="39"/>
        <v>0</v>
      </c>
    </row>
    <row r="88" spans="1:42" ht="11.85" customHeight="1" x14ac:dyDescent="0.2">
      <c r="A88" s="214" t="str">
        <f t="shared" si="31"/>
        <v>8)</v>
      </c>
      <c r="B88" s="252">
        <f t="shared" si="31"/>
        <v>0</v>
      </c>
      <c r="C88" s="252">
        <f t="shared" si="31"/>
        <v>0</v>
      </c>
      <c r="D88" s="252">
        <f t="shared" si="31"/>
        <v>0</v>
      </c>
      <c r="E88" s="252">
        <f t="shared" si="31"/>
        <v>0</v>
      </c>
      <c r="F88" s="252">
        <f t="shared" si="31"/>
        <v>0</v>
      </c>
      <c r="G88" s="252">
        <f t="shared" si="31"/>
        <v>0</v>
      </c>
      <c r="H88" s="252">
        <f t="shared" si="31"/>
        <v>0</v>
      </c>
      <c r="I88" s="252">
        <f t="shared" si="31"/>
        <v>0</v>
      </c>
      <c r="J88" s="252">
        <f t="shared" si="31"/>
        <v>0</v>
      </c>
      <c r="K88" s="252">
        <f t="shared" si="31"/>
        <v>0</v>
      </c>
      <c r="L88" s="252">
        <f t="shared" si="31"/>
        <v>0</v>
      </c>
      <c r="M88" s="252">
        <f t="shared" si="31"/>
        <v>0</v>
      </c>
      <c r="N88" s="252">
        <f t="shared" si="31"/>
        <v>0</v>
      </c>
      <c r="O88" s="252">
        <f t="shared" si="31"/>
        <v>0</v>
      </c>
      <c r="P88" s="252">
        <f t="shared" si="31"/>
        <v>0</v>
      </c>
      <c r="Q88" s="252">
        <f t="shared" si="31"/>
        <v>0</v>
      </c>
      <c r="R88" s="252">
        <f t="shared" si="31"/>
        <v>0</v>
      </c>
      <c r="S88" s="252">
        <f t="shared" si="31"/>
        <v>0</v>
      </c>
      <c r="T88" s="252">
        <f t="shared" si="31"/>
        <v>0</v>
      </c>
      <c r="U88" s="252">
        <f t="shared" si="31"/>
        <v>0</v>
      </c>
      <c r="V88" s="252">
        <f t="shared" si="31"/>
        <v>0</v>
      </c>
      <c r="W88" s="252">
        <f t="shared" si="31"/>
        <v>0</v>
      </c>
      <c r="X88" s="252">
        <f t="shared" si="31"/>
        <v>0</v>
      </c>
      <c r="Y88" s="252">
        <f t="shared" si="31"/>
        <v>0</v>
      </c>
      <c r="Z88" s="252">
        <f t="shared" si="31"/>
        <v>0</v>
      </c>
      <c r="AA88" s="252">
        <f t="shared" si="31"/>
        <v>0</v>
      </c>
      <c r="AB88" s="252">
        <f t="shared" si="32"/>
        <v>0</v>
      </c>
      <c r="AC88" s="252">
        <f t="shared" si="32"/>
        <v>0</v>
      </c>
      <c r="AD88" s="252">
        <f t="shared" si="32"/>
        <v>0</v>
      </c>
      <c r="AE88" s="252">
        <f t="shared" ref="AE88:AP88" si="40">AE36</f>
        <v>0</v>
      </c>
      <c r="AF88" s="252">
        <f t="shared" si="40"/>
        <v>0</v>
      </c>
      <c r="AG88" s="252">
        <f t="shared" si="40"/>
        <v>0</v>
      </c>
      <c r="AH88" s="252">
        <f t="shared" si="40"/>
        <v>0</v>
      </c>
      <c r="AI88" s="252">
        <f t="shared" si="40"/>
        <v>0</v>
      </c>
      <c r="AJ88" s="252">
        <f t="shared" si="40"/>
        <v>0</v>
      </c>
      <c r="AK88" s="252">
        <f t="shared" si="40"/>
        <v>0</v>
      </c>
      <c r="AL88" s="252">
        <f t="shared" si="40"/>
        <v>0</v>
      </c>
      <c r="AM88" s="252">
        <f t="shared" si="40"/>
        <v>0</v>
      </c>
      <c r="AN88" s="252">
        <f t="shared" si="40"/>
        <v>0</v>
      </c>
      <c r="AO88" s="252">
        <f t="shared" si="40"/>
        <v>0</v>
      </c>
      <c r="AP88" s="252">
        <f t="shared" si="40"/>
        <v>0</v>
      </c>
    </row>
    <row r="89" spans="1:42" ht="11.85" customHeight="1" x14ac:dyDescent="0.2">
      <c r="A89" s="248" t="s">
        <v>37</v>
      </c>
      <c r="B89" s="251">
        <f t="shared" ref="B89:AA89" si="41">SUM(B81:B88)</f>
        <v>0</v>
      </c>
      <c r="C89" s="251">
        <f t="shared" si="41"/>
        <v>0</v>
      </c>
      <c r="D89" s="251">
        <f t="shared" si="41"/>
        <v>0</v>
      </c>
      <c r="E89" s="251">
        <f t="shared" si="41"/>
        <v>0</v>
      </c>
      <c r="F89" s="251">
        <f t="shared" si="41"/>
        <v>0</v>
      </c>
      <c r="G89" s="251">
        <f t="shared" si="41"/>
        <v>0</v>
      </c>
      <c r="H89" s="251">
        <f t="shared" si="41"/>
        <v>0</v>
      </c>
      <c r="I89" s="251">
        <f t="shared" si="41"/>
        <v>0</v>
      </c>
      <c r="J89" s="251">
        <f t="shared" si="41"/>
        <v>0</v>
      </c>
      <c r="K89" s="251">
        <f t="shared" si="41"/>
        <v>0</v>
      </c>
      <c r="L89" s="251">
        <f t="shared" si="41"/>
        <v>0</v>
      </c>
      <c r="M89" s="251">
        <f t="shared" si="41"/>
        <v>0</v>
      </c>
      <c r="N89" s="251">
        <f t="shared" si="41"/>
        <v>0</v>
      </c>
      <c r="O89" s="251">
        <f t="shared" si="41"/>
        <v>0</v>
      </c>
      <c r="P89" s="251">
        <f t="shared" si="41"/>
        <v>0</v>
      </c>
      <c r="Q89" s="251">
        <f t="shared" si="41"/>
        <v>0</v>
      </c>
      <c r="R89" s="251">
        <f t="shared" si="41"/>
        <v>0</v>
      </c>
      <c r="S89" s="251">
        <f t="shared" si="41"/>
        <v>0</v>
      </c>
      <c r="T89" s="251">
        <f t="shared" si="41"/>
        <v>0</v>
      </c>
      <c r="U89" s="251">
        <f t="shared" si="41"/>
        <v>0</v>
      </c>
      <c r="V89" s="251">
        <f t="shared" si="41"/>
        <v>0</v>
      </c>
      <c r="W89" s="251">
        <f t="shared" si="41"/>
        <v>0</v>
      </c>
      <c r="X89" s="251">
        <f t="shared" si="41"/>
        <v>0</v>
      </c>
      <c r="Y89" s="251">
        <f t="shared" si="41"/>
        <v>0</v>
      </c>
      <c r="Z89" s="251">
        <f t="shared" si="41"/>
        <v>0</v>
      </c>
      <c r="AA89" s="251">
        <f t="shared" si="41"/>
        <v>0</v>
      </c>
      <c r="AB89" s="251">
        <f t="shared" ref="AB89:AP89" si="42">SUM(AB81:AB88)</f>
        <v>0</v>
      </c>
      <c r="AC89" s="251">
        <f t="shared" si="42"/>
        <v>0</v>
      </c>
      <c r="AD89" s="251">
        <f t="shared" si="42"/>
        <v>0</v>
      </c>
      <c r="AE89" s="251">
        <f t="shared" si="42"/>
        <v>0</v>
      </c>
      <c r="AF89" s="251">
        <f t="shared" si="42"/>
        <v>0</v>
      </c>
      <c r="AG89" s="251">
        <f t="shared" si="42"/>
        <v>0</v>
      </c>
      <c r="AH89" s="251">
        <f t="shared" si="42"/>
        <v>0</v>
      </c>
      <c r="AI89" s="251">
        <f t="shared" si="42"/>
        <v>0</v>
      </c>
      <c r="AJ89" s="251">
        <f t="shared" si="42"/>
        <v>0</v>
      </c>
      <c r="AK89" s="251">
        <f t="shared" si="42"/>
        <v>0</v>
      </c>
      <c r="AL89" s="251">
        <f t="shared" si="42"/>
        <v>0</v>
      </c>
      <c r="AM89" s="251">
        <f t="shared" si="42"/>
        <v>0</v>
      </c>
      <c r="AN89" s="251">
        <f t="shared" si="42"/>
        <v>0</v>
      </c>
      <c r="AO89" s="251">
        <f t="shared" si="42"/>
        <v>0</v>
      </c>
      <c r="AP89" s="251">
        <f t="shared" si="42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>B80</f>
        <v>0</v>
      </c>
      <c r="C91" s="250">
        <f t="shared" ref="C91:AP91" si="43">C80</f>
        <v>1</v>
      </c>
      <c r="D91" s="250">
        <f t="shared" si="43"/>
        <v>2</v>
      </c>
      <c r="E91" s="250">
        <f t="shared" si="43"/>
        <v>3</v>
      </c>
      <c r="F91" s="250">
        <f t="shared" si="43"/>
        <v>4</v>
      </c>
      <c r="G91" s="250">
        <f t="shared" si="43"/>
        <v>5</v>
      </c>
      <c r="H91" s="250">
        <f t="shared" si="43"/>
        <v>6</v>
      </c>
      <c r="I91" s="250">
        <f t="shared" si="43"/>
        <v>7</v>
      </c>
      <c r="J91" s="250">
        <f t="shared" si="43"/>
        <v>8</v>
      </c>
      <c r="K91" s="250">
        <f t="shared" si="43"/>
        <v>9</v>
      </c>
      <c r="L91" s="250">
        <f t="shared" si="43"/>
        <v>10</v>
      </c>
      <c r="M91" s="228">
        <f t="shared" si="43"/>
        <v>11</v>
      </c>
      <c r="N91" s="228">
        <f t="shared" si="43"/>
        <v>12</v>
      </c>
      <c r="O91" s="228">
        <f t="shared" si="43"/>
        <v>13</v>
      </c>
      <c r="P91" s="228">
        <f t="shared" si="43"/>
        <v>14</v>
      </c>
      <c r="Q91" s="228">
        <f t="shared" si="43"/>
        <v>15</v>
      </c>
      <c r="R91" s="228">
        <f t="shared" si="43"/>
        <v>16</v>
      </c>
      <c r="S91" s="228">
        <f t="shared" si="43"/>
        <v>17</v>
      </c>
      <c r="T91" s="228">
        <f t="shared" si="43"/>
        <v>18</v>
      </c>
      <c r="U91" s="228">
        <f t="shared" si="43"/>
        <v>19</v>
      </c>
      <c r="V91" s="228">
        <f t="shared" si="43"/>
        <v>20</v>
      </c>
      <c r="W91" s="228">
        <f t="shared" si="43"/>
        <v>21</v>
      </c>
      <c r="X91" s="228">
        <f t="shared" si="43"/>
        <v>22</v>
      </c>
      <c r="Y91" s="228">
        <f t="shared" si="43"/>
        <v>23</v>
      </c>
      <c r="Z91" s="228">
        <f t="shared" si="43"/>
        <v>24</v>
      </c>
      <c r="AA91" s="228">
        <f t="shared" si="43"/>
        <v>25</v>
      </c>
      <c r="AB91" s="228">
        <f t="shared" si="43"/>
        <v>26</v>
      </c>
      <c r="AC91" s="228">
        <f t="shared" si="43"/>
        <v>27</v>
      </c>
      <c r="AD91" s="228">
        <f t="shared" si="43"/>
        <v>28</v>
      </c>
      <c r="AE91" s="228">
        <f t="shared" si="43"/>
        <v>29</v>
      </c>
      <c r="AF91" s="228">
        <f t="shared" si="43"/>
        <v>30</v>
      </c>
      <c r="AG91" s="228">
        <f t="shared" si="43"/>
        <v>31</v>
      </c>
      <c r="AH91" s="228">
        <f t="shared" si="43"/>
        <v>32</v>
      </c>
      <c r="AI91" s="228">
        <f t="shared" si="43"/>
        <v>33</v>
      </c>
      <c r="AJ91" s="228">
        <f t="shared" si="43"/>
        <v>34</v>
      </c>
      <c r="AK91" s="228">
        <f t="shared" si="43"/>
        <v>35</v>
      </c>
      <c r="AL91" s="228">
        <f t="shared" si="43"/>
        <v>36</v>
      </c>
      <c r="AM91" s="228">
        <f t="shared" si="43"/>
        <v>37</v>
      </c>
      <c r="AN91" s="228">
        <f t="shared" si="43"/>
        <v>38</v>
      </c>
      <c r="AO91" s="228">
        <f t="shared" si="43"/>
        <v>39</v>
      </c>
      <c r="AP91" s="228">
        <f t="shared" si="43"/>
        <v>40</v>
      </c>
    </row>
    <row r="92" spans="1:42" ht="11.85" customHeight="1" x14ac:dyDescent="0.2">
      <c r="A92" s="214" t="str">
        <f t="shared" ref="A92:AC99" si="44">A40</f>
        <v>1) Incremental O&amp;M Costs</v>
      </c>
      <c r="B92" s="251">
        <f t="shared" si="44"/>
        <v>0</v>
      </c>
      <c r="C92" s="251">
        <f t="shared" si="44"/>
        <v>0</v>
      </c>
      <c r="D92" s="251">
        <f t="shared" si="44"/>
        <v>0</v>
      </c>
      <c r="E92" s="251">
        <f t="shared" si="44"/>
        <v>0</v>
      </c>
      <c r="F92" s="251">
        <f t="shared" si="44"/>
        <v>0</v>
      </c>
      <c r="G92" s="251">
        <f t="shared" si="44"/>
        <v>0</v>
      </c>
      <c r="H92" s="251">
        <f t="shared" si="44"/>
        <v>0</v>
      </c>
      <c r="I92" s="251">
        <f t="shared" si="44"/>
        <v>0</v>
      </c>
      <c r="J92" s="251">
        <f t="shared" si="44"/>
        <v>0</v>
      </c>
      <c r="K92" s="251">
        <f t="shared" si="44"/>
        <v>0</v>
      </c>
      <c r="L92" s="251">
        <f t="shared" si="44"/>
        <v>0</v>
      </c>
      <c r="M92" s="251">
        <f t="shared" si="44"/>
        <v>0</v>
      </c>
      <c r="N92" s="251">
        <f t="shared" si="44"/>
        <v>0</v>
      </c>
      <c r="O92" s="251">
        <f t="shared" si="44"/>
        <v>0</v>
      </c>
      <c r="P92" s="251">
        <f t="shared" si="44"/>
        <v>0</v>
      </c>
      <c r="Q92" s="251">
        <f t="shared" si="44"/>
        <v>0</v>
      </c>
      <c r="R92" s="251">
        <f t="shared" si="44"/>
        <v>0</v>
      </c>
      <c r="S92" s="251">
        <f t="shared" si="44"/>
        <v>0</v>
      </c>
      <c r="T92" s="251">
        <f t="shared" si="44"/>
        <v>0</v>
      </c>
      <c r="U92" s="251">
        <f t="shared" si="44"/>
        <v>0</v>
      </c>
      <c r="V92" s="251">
        <f t="shared" si="44"/>
        <v>0</v>
      </c>
      <c r="W92" s="251">
        <f t="shared" si="44"/>
        <v>0</v>
      </c>
      <c r="X92" s="251">
        <f t="shared" si="44"/>
        <v>0</v>
      </c>
      <c r="Y92" s="251">
        <f t="shared" si="44"/>
        <v>0</v>
      </c>
      <c r="Z92" s="251">
        <f t="shared" si="44"/>
        <v>0</v>
      </c>
      <c r="AA92" s="251">
        <f t="shared" si="44"/>
        <v>0</v>
      </c>
      <c r="AB92" s="251">
        <f t="shared" si="44"/>
        <v>0</v>
      </c>
      <c r="AC92" s="251">
        <f t="shared" si="44"/>
        <v>0</v>
      </c>
      <c r="AD92" s="251">
        <f t="shared" ref="AD92:AP92" si="45">AD40</f>
        <v>0</v>
      </c>
      <c r="AE92" s="251">
        <f t="shared" si="45"/>
        <v>0</v>
      </c>
      <c r="AF92" s="251">
        <f t="shared" si="45"/>
        <v>0</v>
      </c>
      <c r="AG92" s="251">
        <f t="shared" si="45"/>
        <v>0</v>
      </c>
      <c r="AH92" s="251">
        <f t="shared" si="45"/>
        <v>0</v>
      </c>
      <c r="AI92" s="251">
        <f t="shared" si="45"/>
        <v>0</v>
      </c>
      <c r="AJ92" s="251">
        <f t="shared" si="45"/>
        <v>0</v>
      </c>
      <c r="AK92" s="251">
        <f t="shared" si="45"/>
        <v>0</v>
      </c>
      <c r="AL92" s="251">
        <f t="shared" si="45"/>
        <v>0</v>
      </c>
      <c r="AM92" s="251">
        <f t="shared" si="45"/>
        <v>0</v>
      </c>
      <c r="AN92" s="251">
        <f t="shared" si="45"/>
        <v>0</v>
      </c>
      <c r="AO92" s="251">
        <f t="shared" si="45"/>
        <v>0</v>
      </c>
      <c r="AP92" s="251">
        <f t="shared" si="45"/>
        <v>0</v>
      </c>
    </row>
    <row r="93" spans="1:42" ht="11.85" customHeight="1" x14ac:dyDescent="0.2">
      <c r="A93" s="214" t="str">
        <f t="shared" si="44"/>
        <v>2) Incremental O&amp;M Savings</v>
      </c>
      <c r="B93" s="251">
        <f t="shared" si="44"/>
        <v>0</v>
      </c>
      <c r="C93" s="251">
        <f t="shared" si="44"/>
        <v>0</v>
      </c>
      <c r="D93" s="251">
        <f t="shared" si="44"/>
        <v>0</v>
      </c>
      <c r="E93" s="251">
        <f t="shared" si="44"/>
        <v>0</v>
      </c>
      <c r="F93" s="251">
        <f t="shared" si="44"/>
        <v>0</v>
      </c>
      <c r="G93" s="251">
        <f t="shared" si="44"/>
        <v>0</v>
      </c>
      <c r="H93" s="251">
        <f t="shared" si="44"/>
        <v>0</v>
      </c>
      <c r="I93" s="251">
        <f t="shared" si="44"/>
        <v>0</v>
      </c>
      <c r="J93" s="251">
        <f t="shared" si="44"/>
        <v>0</v>
      </c>
      <c r="K93" s="251">
        <f t="shared" si="44"/>
        <v>0</v>
      </c>
      <c r="L93" s="251">
        <f t="shared" si="44"/>
        <v>0</v>
      </c>
      <c r="M93" s="251">
        <f t="shared" si="44"/>
        <v>0</v>
      </c>
      <c r="N93" s="251">
        <f t="shared" si="44"/>
        <v>0</v>
      </c>
      <c r="O93" s="251">
        <f t="shared" si="44"/>
        <v>0</v>
      </c>
      <c r="P93" s="251">
        <f t="shared" si="44"/>
        <v>0</v>
      </c>
      <c r="Q93" s="251">
        <f t="shared" si="44"/>
        <v>0</v>
      </c>
      <c r="R93" s="251">
        <f t="shared" si="44"/>
        <v>0</v>
      </c>
      <c r="S93" s="251">
        <f t="shared" si="44"/>
        <v>0</v>
      </c>
      <c r="T93" s="251">
        <f t="shared" si="44"/>
        <v>0</v>
      </c>
      <c r="U93" s="251">
        <f t="shared" si="44"/>
        <v>0</v>
      </c>
      <c r="V93" s="251">
        <f t="shared" si="44"/>
        <v>0</v>
      </c>
      <c r="W93" s="251">
        <f t="shared" si="44"/>
        <v>0</v>
      </c>
      <c r="X93" s="251">
        <f t="shared" si="44"/>
        <v>0</v>
      </c>
      <c r="Y93" s="251">
        <f t="shared" si="44"/>
        <v>0</v>
      </c>
      <c r="Z93" s="251">
        <f t="shared" si="44"/>
        <v>0</v>
      </c>
      <c r="AA93" s="251">
        <f t="shared" si="44"/>
        <v>0</v>
      </c>
      <c r="AB93" s="251">
        <f t="shared" si="44"/>
        <v>0</v>
      </c>
      <c r="AC93" s="251">
        <f t="shared" si="44"/>
        <v>0</v>
      </c>
      <c r="AD93" s="251">
        <f t="shared" ref="AD93:AP93" si="46">AD41</f>
        <v>0</v>
      </c>
      <c r="AE93" s="251">
        <f t="shared" si="46"/>
        <v>0</v>
      </c>
      <c r="AF93" s="251">
        <f t="shared" si="46"/>
        <v>0</v>
      </c>
      <c r="AG93" s="251">
        <f t="shared" si="46"/>
        <v>0</v>
      </c>
      <c r="AH93" s="251">
        <f t="shared" si="46"/>
        <v>0</v>
      </c>
      <c r="AI93" s="251">
        <f t="shared" si="46"/>
        <v>0</v>
      </c>
      <c r="AJ93" s="251">
        <f t="shared" si="46"/>
        <v>0</v>
      </c>
      <c r="AK93" s="251">
        <f t="shared" si="46"/>
        <v>0</v>
      </c>
      <c r="AL93" s="251">
        <f t="shared" si="46"/>
        <v>0</v>
      </c>
      <c r="AM93" s="251">
        <f t="shared" si="46"/>
        <v>0</v>
      </c>
      <c r="AN93" s="251">
        <f t="shared" si="46"/>
        <v>0</v>
      </c>
      <c r="AO93" s="251">
        <f t="shared" si="46"/>
        <v>0</v>
      </c>
      <c r="AP93" s="251">
        <f t="shared" si="46"/>
        <v>0</v>
      </c>
    </row>
    <row r="94" spans="1:42" ht="11.85" customHeight="1" x14ac:dyDescent="0.2">
      <c r="A94" s="214" t="str">
        <f t="shared" si="44"/>
        <v>3) Energy Losses</v>
      </c>
      <c r="B94" s="251">
        <f t="shared" si="44"/>
        <v>0</v>
      </c>
      <c r="C94" s="251">
        <f t="shared" si="44"/>
        <v>0</v>
      </c>
      <c r="D94" s="251">
        <f t="shared" si="44"/>
        <v>0</v>
      </c>
      <c r="E94" s="251">
        <f t="shared" si="44"/>
        <v>0</v>
      </c>
      <c r="F94" s="251">
        <f t="shared" si="44"/>
        <v>0</v>
      </c>
      <c r="G94" s="251">
        <f t="shared" si="44"/>
        <v>0</v>
      </c>
      <c r="H94" s="251">
        <f t="shared" si="44"/>
        <v>0</v>
      </c>
      <c r="I94" s="251">
        <f t="shared" si="44"/>
        <v>0</v>
      </c>
      <c r="J94" s="251">
        <f t="shared" si="44"/>
        <v>0</v>
      </c>
      <c r="K94" s="251">
        <f t="shared" si="44"/>
        <v>0</v>
      </c>
      <c r="L94" s="251">
        <f t="shared" si="44"/>
        <v>0</v>
      </c>
      <c r="M94" s="251">
        <f t="shared" si="44"/>
        <v>0</v>
      </c>
      <c r="N94" s="251">
        <f t="shared" si="44"/>
        <v>0</v>
      </c>
      <c r="O94" s="251">
        <f t="shared" si="44"/>
        <v>0</v>
      </c>
      <c r="P94" s="251">
        <f t="shared" si="44"/>
        <v>0</v>
      </c>
      <c r="Q94" s="251">
        <f t="shared" si="44"/>
        <v>0</v>
      </c>
      <c r="R94" s="251">
        <f t="shared" si="44"/>
        <v>0</v>
      </c>
      <c r="S94" s="251">
        <f t="shared" si="44"/>
        <v>0</v>
      </c>
      <c r="T94" s="251">
        <f t="shared" si="44"/>
        <v>0</v>
      </c>
      <c r="U94" s="251">
        <f t="shared" si="44"/>
        <v>0</v>
      </c>
      <c r="V94" s="251">
        <f t="shared" si="44"/>
        <v>0</v>
      </c>
      <c r="W94" s="251">
        <f t="shared" si="44"/>
        <v>0</v>
      </c>
      <c r="X94" s="251">
        <f t="shared" si="44"/>
        <v>0</v>
      </c>
      <c r="Y94" s="251">
        <f t="shared" si="44"/>
        <v>0</v>
      </c>
      <c r="Z94" s="251">
        <f t="shared" si="44"/>
        <v>0</v>
      </c>
      <c r="AA94" s="251">
        <f t="shared" si="44"/>
        <v>0</v>
      </c>
      <c r="AB94" s="251">
        <f t="shared" si="44"/>
        <v>0</v>
      </c>
      <c r="AC94" s="251">
        <f t="shared" si="44"/>
        <v>0</v>
      </c>
      <c r="AD94" s="251">
        <f t="shared" ref="AD94:AP94" si="47">AD42</f>
        <v>0</v>
      </c>
      <c r="AE94" s="251">
        <f t="shared" si="47"/>
        <v>0</v>
      </c>
      <c r="AF94" s="251">
        <f t="shared" si="47"/>
        <v>0</v>
      </c>
      <c r="AG94" s="251">
        <f t="shared" si="47"/>
        <v>0</v>
      </c>
      <c r="AH94" s="251">
        <f t="shared" si="47"/>
        <v>0</v>
      </c>
      <c r="AI94" s="251">
        <f t="shared" si="47"/>
        <v>0</v>
      </c>
      <c r="AJ94" s="251">
        <f t="shared" si="47"/>
        <v>0</v>
      </c>
      <c r="AK94" s="251">
        <f t="shared" si="47"/>
        <v>0</v>
      </c>
      <c r="AL94" s="251">
        <f t="shared" si="47"/>
        <v>0</v>
      </c>
      <c r="AM94" s="251">
        <f t="shared" si="47"/>
        <v>0</v>
      </c>
      <c r="AN94" s="251">
        <f t="shared" si="47"/>
        <v>0</v>
      </c>
      <c r="AO94" s="251">
        <f t="shared" si="47"/>
        <v>0</v>
      </c>
      <c r="AP94" s="251">
        <f t="shared" si="47"/>
        <v>0</v>
      </c>
    </row>
    <row r="95" spans="1:42" ht="11.85" customHeight="1" x14ac:dyDescent="0.2">
      <c r="A95" s="214" t="str">
        <f t="shared" si="44"/>
        <v>4) Insurance &amp; Property Tax</v>
      </c>
      <c r="B95" s="251">
        <f t="shared" si="44"/>
        <v>0</v>
      </c>
      <c r="C95" s="251">
        <f t="shared" si="44"/>
        <v>0</v>
      </c>
      <c r="D95" s="251">
        <f t="shared" si="44"/>
        <v>0</v>
      </c>
      <c r="E95" s="251">
        <f t="shared" si="44"/>
        <v>0</v>
      </c>
      <c r="F95" s="251">
        <f t="shared" si="44"/>
        <v>0</v>
      </c>
      <c r="G95" s="251">
        <f t="shared" si="44"/>
        <v>0</v>
      </c>
      <c r="H95" s="251">
        <f t="shared" si="44"/>
        <v>0</v>
      </c>
      <c r="I95" s="251">
        <f t="shared" si="44"/>
        <v>0</v>
      </c>
      <c r="J95" s="251">
        <f t="shared" si="44"/>
        <v>0</v>
      </c>
      <c r="K95" s="251">
        <f t="shared" si="44"/>
        <v>0</v>
      </c>
      <c r="L95" s="251">
        <f t="shared" si="44"/>
        <v>0</v>
      </c>
      <c r="M95" s="251">
        <f t="shared" si="44"/>
        <v>0</v>
      </c>
      <c r="N95" s="251">
        <f t="shared" si="44"/>
        <v>0</v>
      </c>
      <c r="O95" s="251">
        <f t="shared" si="44"/>
        <v>0</v>
      </c>
      <c r="P95" s="251">
        <f t="shared" si="44"/>
        <v>0</v>
      </c>
      <c r="Q95" s="251">
        <f t="shared" si="44"/>
        <v>0</v>
      </c>
      <c r="R95" s="251">
        <f t="shared" si="44"/>
        <v>0</v>
      </c>
      <c r="S95" s="251">
        <f t="shared" si="44"/>
        <v>0</v>
      </c>
      <c r="T95" s="251">
        <f t="shared" si="44"/>
        <v>0</v>
      </c>
      <c r="U95" s="251">
        <f t="shared" si="44"/>
        <v>0</v>
      </c>
      <c r="V95" s="251">
        <f t="shared" si="44"/>
        <v>0</v>
      </c>
      <c r="W95" s="251">
        <f t="shared" si="44"/>
        <v>0</v>
      </c>
      <c r="X95" s="251">
        <f t="shared" si="44"/>
        <v>0</v>
      </c>
      <c r="Y95" s="251">
        <f t="shared" si="44"/>
        <v>0</v>
      </c>
      <c r="Z95" s="251">
        <f t="shared" si="44"/>
        <v>0</v>
      </c>
      <c r="AA95" s="251">
        <f t="shared" si="44"/>
        <v>0</v>
      </c>
      <c r="AB95" s="251">
        <f t="shared" si="44"/>
        <v>0</v>
      </c>
      <c r="AC95" s="251">
        <f t="shared" si="44"/>
        <v>0</v>
      </c>
      <c r="AD95" s="251">
        <f t="shared" ref="AD95:AP95" si="48">AD43</f>
        <v>0</v>
      </c>
      <c r="AE95" s="251">
        <f t="shared" si="48"/>
        <v>0</v>
      </c>
      <c r="AF95" s="251">
        <f t="shared" si="48"/>
        <v>0</v>
      </c>
      <c r="AG95" s="251">
        <f t="shared" si="48"/>
        <v>0</v>
      </c>
      <c r="AH95" s="251">
        <f t="shared" si="48"/>
        <v>0</v>
      </c>
      <c r="AI95" s="251">
        <f t="shared" si="48"/>
        <v>0</v>
      </c>
      <c r="AJ95" s="251">
        <f t="shared" si="48"/>
        <v>0</v>
      </c>
      <c r="AK95" s="251">
        <f t="shared" si="48"/>
        <v>0</v>
      </c>
      <c r="AL95" s="251">
        <f t="shared" si="48"/>
        <v>0</v>
      </c>
      <c r="AM95" s="251">
        <f t="shared" si="48"/>
        <v>0</v>
      </c>
      <c r="AN95" s="251">
        <f t="shared" si="48"/>
        <v>0</v>
      </c>
      <c r="AO95" s="251">
        <f t="shared" si="48"/>
        <v>0</v>
      </c>
      <c r="AP95" s="251">
        <f t="shared" si="48"/>
        <v>0</v>
      </c>
    </row>
    <row r="96" spans="1:42" ht="11.85" customHeight="1" x14ac:dyDescent="0.2">
      <c r="A96" s="214" t="str">
        <f t="shared" si="44"/>
        <v>5) Early Retirement</v>
      </c>
      <c r="B96" s="251">
        <f t="shared" si="44"/>
        <v>0</v>
      </c>
      <c r="C96" s="251">
        <f t="shared" si="44"/>
        <v>0</v>
      </c>
      <c r="D96" s="251">
        <f t="shared" si="44"/>
        <v>0</v>
      </c>
      <c r="E96" s="251">
        <f t="shared" si="44"/>
        <v>0</v>
      </c>
      <c r="F96" s="251">
        <f t="shared" si="44"/>
        <v>0</v>
      </c>
      <c r="G96" s="251">
        <f t="shared" si="44"/>
        <v>0</v>
      </c>
      <c r="H96" s="251">
        <f t="shared" si="44"/>
        <v>0</v>
      </c>
      <c r="I96" s="251">
        <f t="shared" si="44"/>
        <v>0</v>
      </c>
      <c r="J96" s="251">
        <f t="shared" si="44"/>
        <v>0</v>
      </c>
      <c r="K96" s="251">
        <f t="shared" si="44"/>
        <v>0</v>
      </c>
      <c r="L96" s="251">
        <f t="shared" si="44"/>
        <v>0</v>
      </c>
      <c r="M96" s="251">
        <f t="shared" si="44"/>
        <v>0</v>
      </c>
      <c r="N96" s="251">
        <f t="shared" si="44"/>
        <v>0</v>
      </c>
      <c r="O96" s="251">
        <f t="shared" si="44"/>
        <v>0</v>
      </c>
      <c r="P96" s="251">
        <f t="shared" si="44"/>
        <v>0</v>
      </c>
      <c r="Q96" s="251">
        <f t="shared" si="44"/>
        <v>0</v>
      </c>
      <c r="R96" s="251">
        <f t="shared" si="44"/>
        <v>0</v>
      </c>
      <c r="S96" s="251">
        <f t="shared" si="44"/>
        <v>0</v>
      </c>
      <c r="T96" s="251">
        <f t="shared" si="44"/>
        <v>0</v>
      </c>
      <c r="U96" s="251">
        <f t="shared" si="44"/>
        <v>0</v>
      </c>
      <c r="V96" s="251">
        <f t="shared" si="44"/>
        <v>0</v>
      </c>
      <c r="W96" s="251">
        <f t="shared" si="44"/>
        <v>0</v>
      </c>
      <c r="X96" s="251">
        <f t="shared" si="44"/>
        <v>0</v>
      </c>
      <c r="Y96" s="251">
        <f t="shared" si="44"/>
        <v>0</v>
      </c>
      <c r="Z96" s="251">
        <f t="shared" si="44"/>
        <v>0</v>
      </c>
      <c r="AA96" s="251">
        <f t="shared" si="44"/>
        <v>0</v>
      </c>
      <c r="AB96" s="251">
        <f t="shared" si="44"/>
        <v>0</v>
      </c>
      <c r="AC96" s="251">
        <f t="shared" si="44"/>
        <v>0</v>
      </c>
      <c r="AD96" s="251">
        <f t="shared" ref="AD96:AP96" si="49">AD44</f>
        <v>0</v>
      </c>
      <c r="AE96" s="251">
        <f t="shared" si="49"/>
        <v>0</v>
      </c>
      <c r="AF96" s="251">
        <f t="shared" si="49"/>
        <v>0</v>
      </c>
      <c r="AG96" s="251">
        <f t="shared" si="49"/>
        <v>0</v>
      </c>
      <c r="AH96" s="251">
        <f t="shared" si="49"/>
        <v>0</v>
      </c>
      <c r="AI96" s="251">
        <f t="shared" si="49"/>
        <v>0</v>
      </c>
      <c r="AJ96" s="251">
        <f t="shared" si="49"/>
        <v>0</v>
      </c>
      <c r="AK96" s="251">
        <f t="shared" si="49"/>
        <v>0</v>
      </c>
      <c r="AL96" s="251">
        <f t="shared" si="49"/>
        <v>0</v>
      </c>
      <c r="AM96" s="251">
        <f t="shared" si="49"/>
        <v>0</v>
      </c>
      <c r="AN96" s="251">
        <f t="shared" si="49"/>
        <v>0</v>
      </c>
      <c r="AO96" s="251">
        <f t="shared" si="49"/>
        <v>0</v>
      </c>
      <c r="AP96" s="251">
        <f t="shared" si="49"/>
        <v>0</v>
      </c>
    </row>
    <row r="97" spans="1:44" ht="11.85" customHeight="1" x14ac:dyDescent="0.2">
      <c r="A97" s="214" t="str">
        <f t="shared" si="44"/>
        <v>6)</v>
      </c>
      <c r="B97" s="251">
        <f t="shared" si="44"/>
        <v>0</v>
      </c>
      <c r="C97" s="251">
        <f t="shared" si="44"/>
        <v>0</v>
      </c>
      <c r="D97" s="251">
        <f t="shared" si="44"/>
        <v>0</v>
      </c>
      <c r="E97" s="251">
        <f t="shared" si="44"/>
        <v>0</v>
      </c>
      <c r="F97" s="251">
        <f t="shared" si="44"/>
        <v>0</v>
      </c>
      <c r="G97" s="251">
        <f t="shared" si="44"/>
        <v>0</v>
      </c>
      <c r="H97" s="251">
        <f t="shared" si="44"/>
        <v>0</v>
      </c>
      <c r="I97" s="251">
        <f t="shared" si="44"/>
        <v>0</v>
      </c>
      <c r="J97" s="251">
        <f t="shared" si="44"/>
        <v>0</v>
      </c>
      <c r="K97" s="251">
        <f t="shared" si="44"/>
        <v>0</v>
      </c>
      <c r="L97" s="251">
        <f t="shared" si="44"/>
        <v>0</v>
      </c>
      <c r="M97" s="251">
        <f t="shared" si="44"/>
        <v>0</v>
      </c>
      <c r="N97" s="251">
        <f t="shared" si="44"/>
        <v>0</v>
      </c>
      <c r="O97" s="251">
        <f t="shared" si="44"/>
        <v>0</v>
      </c>
      <c r="P97" s="251">
        <f t="shared" si="44"/>
        <v>0</v>
      </c>
      <c r="Q97" s="251">
        <f t="shared" si="44"/>
        <v>0</v>
      </c>
      <c r="R97" s="251">
        <f t="shared" si="44"/>
        <v>0</v>
      </c>
      <c r="S97" s="251">
        <f t="shared" si="44"/>
        <v>0</v>
      </c>
      <c r="T97" s="251">
        <f t="shared" si="44"/>
        <v>0</v>
      </c>
      <c r="U97" s="251">
        <f t="shared" si="44"/>
        <v>0</v>
      </c>
      <c r="V97" s="251">
        <f t="shared" si="44"/>
        <v>0</v>
      </c>
      <c r="W97" s="251">
        <f t="shared" si="44"/>
        <v>0</v>
      </c>
      <c r="X97" s="251">
        <f t="shared" si="44"/>
        <v>0</v>
      </c>
      <c r="Y97" s="251">
        <f t="shared" si="44"/>
        <v>0</v>
      </c>
      <c r="Z97" s="251">
        <f t="shared" si="44"/>
        <v>0</v>
      </c>
      <c r="AA97" s="251">
        <f t="shared" si="44"/>
        <v>0</v>
      </c>
      <c r="AB97" s="251">
        <f t="shared" si="44"/>
        <v>0</v>
      </c>
      <c r="AC97" s="251">
        <f t="shared" si="44"/>
        <v>0</v>
      </c>
      <c r="AD97" s="251">
        <f t="shared" ref="AD97:AP97" si="50">AD45</f>
        <v>0</v>
      </c>
      <c r="AE97" s="251">
        <f t="shared" si="50"/>
        <v>0</v>
      </c>
      <c r="AF97" s="251">
        <f t="shared" si="50"/>
        <v>0</v>
      </c>
      <c r="AG97" s="251">
        <f t="shared" si="50"/>
        <v>0</v>
      </c>
      <c r="AH97" s="251">
        <f t="shared" si="50"/>
        <v>0</v>
      </c>
      <c r="AI97" s="251">
        <f t="shared" si="50"/>
        <v>0</v>
      </c>
      <c r="AJ97" s="251">
        <f t="shared" si="50"/>
        <v>0</v>
      </c>
      <c r="AK97" s="251">
        <f t="shared" si="50"/>
        <v>0</v>
      </c>
      <c r="AL97" s="251">
        <f t="shared" si="50"/>
        <v>0</v>
      </c>
      <c r="AM97" s="251">
        <f t="shared" si="50"/>
        <v>0</v>
      </c>
      <c r="AN97" s="251">
        <f t="shared" si="50"/>
        <v>0</v>
      </c>
      <c r="AO97" s="251">
        <f t="shared" si="50"/>
        <v>0</v>
      </c>
      <c r="AP97" s="251">
        <f t="shared" si="50"/>
        <v>0</v>
      </c>
    </row>
    <row r="98" spans="1:44" ht="11.85" customHeight="1" x14ac:dyDescent="0.2">
      <c r="A98" s="214" t="str">
        <f t="shared" si="44"/>
        <v xml:space="preserve">7) </v>
      </c>
      <c r="B98" s="251">
        <f t="shared" si="44"/>
        <v>0</v>
      </c>
      <c r="C98" s="251">
        <f t="shared" si="44"/>
        <v>0</v>
      </c>
      <c r="D98" s="251">
        <f t="shared" si="44"/>
        <v>0</v>
      </c>
      <c r="E98" s="251">
        <f t="shared" si="44"/>
        <v>0</v>
      </c>
      <c r="F98" s="251">
        <f t="shared" si="44"/>
        <v>0</v>
      </c>
      <c r="G98" s="251">
        <f t="shared" si="44"/>
        <v>0</v>
      </c>
      <c r="H98" s="251">
        <f t="shared" si="44"/>
        <v>0</v>
      </c>
      <c r="I98" s="251">
        <f t="shared" si="44"/>
        <v>0</v>
      </c>
      <c r="J98" s="251">
        <f t="shared" si="44"/>
        <v>0</v>
      </c>
      <c r="K98" s="251">
        <f t="shared" si="44"/>
        <v>0</v>
      </c>
      <c r="L98" s="251">
        <f t="shared" si="44"/>
        <v>0</v>
      </c>
      <c r="M98" s="251">
        <f t="shared" si="44"/>
        <v>0</v>
      </c>
      <c r="N98" s="251">
        <f t="shared" si="44"/>
        <v>0</v>
      </c>
      <c r="O98" s="251">
        <f t="shared" si="44"/>
        <v>0</v>
      </c>
      <c r="P98" s="251">
        <f t="shared" si="44"/>
        <v>0</v>
      </c>
      <c r="Q98" s="251">
        <f t="shared" si="44"/>
        <v>0</v>
      </c>
      <c r="R98" s="251">
        <f t="shared" si="44"/>
        <v>0</v>
      </c>
      <c r="S98" s="251">
        <f t="shared" si="44"/>
        <v>0</v>
      </c>
      <c r="T98" s="251">
        <f t="shared" si="44"/>
        <v>0</v>
      </c>
      <c r="U98" s="251">
        <f t="shared" si="44"/>
        <v>0</v>
      </c>
      <c r="V98" s="251">
        <f t="shared" si="44"/>
        <v>0</v>
      </c>
      <c r="W98" s="251">
        <f t="shared" si="44"/>
        <v>0</v>
      </c>
      <c r="X98" s="251">
        <f t="shared" si="44"/>
        <v>0</v>
      </c>
      <c r="Y98" s="251">
        <f t="shared" si="44"/>
        <v>0</v>
      </c>
      <c r="Z98" s="251">
        <f t="shared" si="44"/>
        <v>0</v>
      </c>
      <c r="AA98" s="251">
        <f t="shared" si="44"/>
        <v>0</v>
      </c>
      <c r="AB98" s="251">
        <f t="shared" si="44"/>
        <v>0</v>
      </c>
      <c r="AC98" s="251">
        <f t="shared" si="44"/>
        <v>0</v>
      </c>
      <c r="AD98" s="251">
        <f t="shared" ref="AD98:AP98" si="51">AD46</f>
        <v>0</v>
      </c>
      <c r="AE98" s="251">
        <f t="shared" si="51"/>
        <v>0</v>
      </c>
      <c r="AF98" s="251">
        <f t="shared" si="51"/>
        <v>0</v>
      </c>
      <c r="AG98" s="251">
        <f t="shared" si="51"/>
        <v>0</v>
      </c>
      <c r="AH98" s="251">
        <f t="shared" si="51"/>
        <v>0</v>
      </c>
      <c r="AI98" s="251">
        <f t="shared" si="51"/>
        <v>0</v>
      </c>
      <c r="AJ98" s="251">
        <f t="shared" si="51"/>
        <v>0</v>
      </c>
      <c r="AK98" s="251">
        <f t="shared" si="51"/>
        <v>0</v>
      </c>
      <c r="AL98" s="251">
        <f t="shared" si="51"/>
        <v>0</v>
      </c>
      <c r="AM98" s="251">
        <f t="shared" si="51"/>
        <v>0</v>
      </c>
      <c r="AN98" s="251">
        <f t="shared" si="51"/>
        <v>0</v>
      </c>
      <c r="AO98" s="251">
        <f t="shared" si="51"/>
        <v>0</v>
      </c>
      <c r="AP98" s="251">
        <f t="shared" si="51"/>
        <v>0</v>
      </c>
    </row>
    <row r="99" spans="1:44" ht="11.85" customHeight="1" x14ac:dyDescent="0.2">
      <c r="A99" s="214" t="str">
        <f t="shared" si="44"/>
        <v xml:space="preserve">8) </v>
      </c>
      <c r="B99" s="252">
        <f t="shared" si="44"/>
        <v>0</v>
      </c>
      <c r="C99" s="252">
        <f t="shared" si="44"/>
        <v>0</v>
      </c>
      <c r="D99" s="252">
        <f t="shared" si="44"/>
        <v>0</v>
      </c>
      <c r="E99" s="252">
        <f t="shared" si="44"/>
        <v>0</v>
      </c>
      <c r="F99" s="252">
        <f t="shared" si="44"/>
        <v>0</v>
      </c>
      <c r="G99" s="252">
        <f t="shared" si="44"/>
        <v>0</v>
      </c>
      <c r="H99" s="252">
        <f t="shared" si="44"/>
        <v>0</v>
      </c>
      <c r="I99" s="252">
        <f t="shared" si="44"/>
        <v>0</v>
      </c>
      <c r="J99" s="252">
        <f t="shared" si="44"/>
        <v>0</v>
      </c>
      <c r="K99" s="252">
        <f t="shared" si="44"/>
        <v>0</v>
      </c>
      <c r="L99" s="252">
        <f t="shared" si="44"/>
        <v>0</v>
      </c>
      <c r="M99" s="252">
        <f t="shared" si="44"/>
        <v>0</v>
      </c>
      <c r="N99" s="252">
        <f t="shared" si="44"/>
        <v>0</v>
      </c>
      <c r="O99" s="252">
        <f t="shared" si="44"/>
        <v>0</v>
      </c>
      <c r="P99" s="252">
        <f t="shared" si="44"/>
        <v>0</v>
      </c>
      <c r="Q99" s="252">
        <f t="shared" si="44"/>
        <v>0</v>
      </c>
      <c r="R99" s="252">
        <f t="shared" si="44"/>
        <v>0</v>
      </c>
      <c r="S99" s="252">
        <f t="shared" si="44"/>
        <v>0</v>
      </c>
      <c r="T99" s="252">
        <f t="shared" si="44"/>
        <v>0</v>
      </c>
      <c r="U99" s="252">
        <f t="shared" si="44"/>
        <v>0</v>
      </c>
      <c r="V99" s="252">
        <f t="shared" si="44"/>
        <v>0</v>
      </c>
      <c r="W99" s="252">
        <f t="shared" si="44"/>
        <v>0</v>
      </c>
      <c r="X99" s="252">
        <f t="shared" si="44"/>
        <v>0</v>
      </c>
      <c r="Y99" s="252">
        <f t="shared" si="44"/>
        <v>0</v>
      </c>
      <c r="Z99" s="252">
        <f t="shared" si="44"/>
        <v>0</v>
      </c>
      <c r="AA99" s="252">
        <f t="shared" si="44"/>
        <v>0</v>
      </c>
      <c r="AB99" s="252">
        <f t="shared" si="44"/>
        <v>0</v>
      </c>
      <c r="AC99" s="252">
        <f t="shared" si="44"/>
        <v>0</v>
      </c>
      <c r="AD99" s="252">
        <f t="shared" ref="AD99:AP99" si="52">AD47</f>
        <v>0</v>
      </c>
      <c r="AE99" s="252">
        <f t="shared" si="52"/>
        <v>0</v>
      </c>
      <c r="AF99" s="252">
        <f t="shared" si="52"/>
        <v>0</v>
      </c>
      <c r="AG99" s="252">
        <f t="shared" si="52"/>
        <v>0</v>
      </c>
      <c r="AH99" s="252">
        <f t="shared" si="52"/>
        <v>0</v>
      </c>
      <c r="AI99" s="252">
        <f t="shared" si="52"/>
        <v>0</v>
      </c>
      <c r="AJ99" s="252">
        <f t="shared" si="52"/>
        <v>0</v>
      </c>
      <c r="AK99" s="252">
        <f t="shared" si="52"/>
        <v>0</v>
      </c>
      <c r="AL99" s="252">
        <f t="shared" si="52"/>
        <v>0</v>
      </c>
      <c r="AM99" s="252">
        <f t="shared" si="52"/>
        <v>0</v>
      </c>
      <c r="AN99" s="252">
        <f t="shared" si="52"/>
        <v>0</v>
      </c>
      <c r="AO99" s="252">
        <f t="shared" si="52"/>
        <v>0</v>
      </c>
      <c r="AP99" s="252">
        <f t="shared" si="52"/>
        <v>0</v>
      </c>
    </row>
    <row r="100" spans="1:44" ht="11.85" customHeight="1" x14ac:dyDescent="0.2">
      <c r="A100" s="248" t="s">
        <v>39</v>
      </c>
      <c r="B100" s="251">
        <f t="shared" ref="B100:AA100" si="53">SUM(B92:B99)</f>
        <v>0</v>
      </c>
      <c r="C100" s="251">
        <f t="shared" si="53"/>
        <v>0</v>
      </c>
      <c r="D100" s="251">
        <f t="shared" si="53"/>
        <v>0</v>
      </c>
      <c r="E100" s="251">
        <f t="shared" si="53"/>
        <v>0</v>
      </c>
      <c r="F100" s="251">
        <f t="shared" si="53"/>
        <v>0</v>
      </c>
      <c r="G100" s="251">
        <f t="shared" si="53"/>
        <v>0</v>
      </c>
      <c r="H100" s="251">
        <f t="shared" si="53"/>
        <v>0</v>
      </c>
      <c r="I100" s="251">
        <f t="shared" si="53"/>
        <v>0</v>
      </c>
      <c r="J100" s="251">
        <f t="shared" si="53"/>
        <v>0</v>
      </c>
      <c r="K100" s="251">
        <f t="shared" si="53"/>
        <v>0</v>
      </c>
      <c r="L100" s="251">
        <f t="shared" si="53"/>
        <v>0</v>
      </c>
      <c r="M100" s="251">
        <f t="shared" si="53"/>
        <v>0</v>
      </c>
      <c r="N100" s="251">
        <f t="shared" si="53"/>
        <v>0</v>
      </c>
      <c r="O100" s="251">
        <f t="shared" si="53"/>
        <v>0</v>
      </c>
      <c r="P100" s="251">
        <f t="shared" si="53"/>
        <v>0</v>
      </c>
      <c r="Q100" s="251">
        <f t="shared" si="53"/>
        <v>0</v>
      </c>
      <c r="R100" s="251">
        <f t="shared" si="53"/>
        <v>0</v>
      </c>
      <c r="S100" s="251">
        <f t="shared" si="53"/>
        <v>0</v>
      </c>
      <c r="T100" s="251">
        <f t="shared" si="53"/>
        <v>0</v>
      </c>
      <c r="U100" s="251">
        <f t="shared" si="53"/>
        <v>0</v>
      </c>
      <c r="V100" s="251">
        <f t="shared" si="53"/>
        <v>0</v>
      </c>
      <c r="W100" s="251">
        <f t="shared" si="53"/>
        <v>0</v>
      </c>
      <c r="X100" s="251">
        <f t="shared" si="53"/>
        <v>0</v>
      </c>
      <c r="Y100" s="251">
        <f t="shared" si="53"/>
        <v>0</v>
      </c>
      <c r="Z100" s="251">
        <f t="shared" si="53"/>
        <v>0</v>
      </c>
      <c r="AA100" s="251">
        <f t="shared" si="53"/>
        <v>0</v>
      </c>
      <c r="AB100" s="251">
        <f>SUM(AB92:AB99)</f>
        <v>0</v>
      </c>
      <c r="AC100" s="251">
        <f>SUM(AC92:AC99)</f>
        <v>0</v>
      </c>
      <c r="AD100" s="251">
        <f t="shared" ref="AD100:AP100" si="54">SUM(AD92:AD99)</f>
        <v>0</v>
      </c>
      <c r="AE100" s="251">
        <f t="shared" si="54"/>
        <v>0</v>
      </c>
      <c r="AF100" s="251">
        <f t="shared" si="54"/>
        <v>0</v>
      </c>
      <c r="AG100" s="251">
        <f t="shared" si="54"/>
        <v>0</v>
      </c>
      <c r="AH100" s="251">
        <f t="shared" si="54"/>
        <v>0</v>
      </c>
      <c r="AI100" s="251">
        <f t="shared" si="54"/>
        <v>0</v>
      </c>
      <c r="AJ100" s="251">
        <f t="shared" si="54"/>
        <v>0</v>
      </c>
      <c r="AK100" s="251">
        <f t="shared" si="54"/>
        <v>0</v>
      </c>
      <c r="AL100" s="251">
        <f t="shared" si="54"/>
        <v>0</v>
      </c>
      <c r="AM100" s="251">
        <f t="shared" si="54"/>
        <v>0</v>
      </c>
      <c r="AN100" s="251">
        <f t="shared" si="54"/>
        <v>0</v>
      </c>
      <c r="AO100" s="251">
        <f t="shared" si="54"/>
        <v>0</v>
      </c>
      <c r="AP100" s="251">
        <f t="shared" si="54"/>
        <v>0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Lease</v>
      </c>
    </row>
    <row r="103" spans="1:44" ht="11.85" customHeight="1" x14ac:dyDescent="0.2">
      <c r="A103" s="248" t="str">
        <f>$A$2</f>
        <v>Lease Option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55">B$13</f>
        <v>2012</v>
      </c>
      <c r="C106" s="224">
        <f t="shared" si="55"/>
        <v>2013</v>
      </c>
      <c r="D106" s="224">
        <f t="shared" si="55"/>
        <v>2014</v>
      </c>
      <c r="E106" s="224">
        <f t="shared" si="55"/>
        <v>2015</v>
      </c>
      <c r="F106" s="224">
        <f t="shared" si="55"/>
        <v>2016</v>
      </c>
      <c r="G106" s="224">
        <f t="shared" si="55"/>
        <v>2017</v>
      </c>
      <c r="H106" s="224">
        <f t="shared" si="55"/>
        <v>2018</v>
      </c>
      <c r="I106" s="224">
        <f t="shared" si="55"/>
        <v>2019</v>
      </c>
      <c r="J106" s="224">
        <f t="shared" si="55"/>
        <v>2020</v>
      </c>
      <c r="K106" s="224">
        <f t="shared" si="55"/>
        <v>2021</v>
      </c>
      <c r="L106" s="224">
        <f t="shared" si="55"/>
        <v>2022</v>
      </c>
      <c r="M106" s="224">
        <f t="shared" si="55"/>
        <v>2023</v>
      </c>
      <c r="N106" s="224">
        <f t="shared" si="55"/>
        <v>2024</v>
      </c>
      <c r="O106" s="224">
        <f t="shared" si="55"/>
        <v>2025</v>
      </c>
      <c r="P106" s="224">
        <f t="shared" si="55"/>
        <v>2026</v>
      </c>
      <c r="Q106" s="224">
        <f t="shared" si="55"/>
        <v>2027</v>
      </c>
      <c r="R106" s="224">
        <f t="shared" si="55"/>
        <v>2028</v>
      </c>
      <c r="S106" s="224">
        <f t="shared" si="55"/>
        <v>2029</v>
      </c>
      <c r="T106" s="224">
        <f t="shared" si="55"/>
        <v>2030</v>
      </c>
      <c r="U106" s="224">
        <f t="shared" si="55"/>
        <v>2031</v>
      </c>
      <c r="V106" s="224">
        <f t="shared" si="55"/>
        <v>2032</v>
      </c>
      <c r="W106" s="224">
        <f t="shared" si="55"/>
        <v>2033</v>
      </c>
      <c r="X106" s="224">
        <f t="shared" si="55"/>
        <v>2034</v>
      </c>
      <c r="Y106" s="224">
        <f t="shared" si="55"/>
        <v>2035</v>
      </c>
      <c r="Z106" s="224">
        <f t="shared" si="55"/>
        <v>2036</v>
      </c>
      <c r="AA106" s="224">
        <f t="shared" si="55"/>
        <v>2037</v>
      </c>
      <c r="AB106" s="224">
        <f t="shared" si="55"/>
        <v>2038</v>
      </c>
      <c r="AC106" s="224">
        <f t="shared" si="55"/>
        <v>2039</v>
      </c>
      <c r="AD106" s="224">
        <f t="shared" si="55"/>
        <v>2040</v>
      </c>
      <c r="AE106" s="224">
        <f t="shared" si="55"/>
        <v>2041</v>
      </c>
      <c r="AF106" s="224">
        <f t="shared" si="55"/>
        <v>2042</v>
      </c>
      <c r="AG106" s="224">
        <f t="shared" si="55"/>
        <v>2043</v>
      </c>
      <c r="AH106" s="224">
        <f t="shared" si="55"/>
        <v>2044</v>
      </c>
      <c r="AI106" s="224">
        <f t="shared" si="55"/>
        <v>2045</v>
      </c>
      <c r="AJ106" s="224">
        <f t="shared" si="55"/>
        <v>2046</v>
      </c>
      <c r="AK106" s="224">
        <f t="shared" si="55"/>
        <v>2047</v>
      </c>
      <c r="AL106" s="224">
        <f t="shared" si="55"/>
        <v>2048</v>
      </c>
      <c r="AM106" s="224">
        <f t="shared" si="55"/>
        <v>2049</v>
      </c>
      <c r="AN106" s="224">
        <f t="shared" si="55"/>
        <v>2050</v>
      </c>
      <c r="AO106" s="224">
        <f t="shared" si="55"/>
        <v>2051</v>
      </c>
      <c r="AP106" s="224">
        <f t="shared" si="5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>B91</f>
        <v>0</v>
      </c>
      <c r="C108" s="250">
        <f>C91</f>
        <v>1</v>
      </c>
      <c r="D108" s="250">
        <f t="shared" ref="D108:AP108" si="56">D91</f>
        <v>2</v>
      </c>
      <c r="E108" s="250">
        <f t="shared" si="56"/>
        <v>3</v>
      </c>
      <c r="F108" s="250">
        <f t="shared" si="56"/>
        <v>4</v>
      </c>
      <c r="G108" s="250">
        <f t="shared" si="56"/>
        <v>5</v>
      </c>
      <c r="H108" s="250">
        <f t="shared" si="56"/>
        <v>6</v>
      </c>
      <c r="I108" s="250">
        <f t="shared" si="56"/>
        <v>7</v>
      </c>
      <c r="J108" s="250">
        <f t="shared" si="56"/>
        <v>8</v>
      </c>
      <c r="K108" s="250">
        <f t="shared" si="56"/>
        <v>9</v>
      </c>
      <c r="L108" s="250">
        <f t="shared" si="56"/>
        <v>10</v>
      </c>
      <c r="M108" s="228">
        <f t="shared" si="56"/>
        <v>11</v>
      </c>
      <c r="N108" s="228">
        <f t="shared" si="56"/>
        <v>12</v>
      </c>
      <c r="O108" s="228">
        <f t="shared" si="56"/>
        <v>13</v>
      </c>
      <c r="P108" s="228">
        <f t="shared" si="56"/>
        <v>14</v>
      </c>
      <c r="Q108" s="228">
        <f t="shared" si="56"/>
        <v>15</v>
      </c>
      <c r="R108" s="228">
        <f t="shared" si="56"/>
        <v>16</v>
      </c>
      <c r="S108" s="228">
        <f t="shared" si="56"/>
        <v>17</v>
      </c>
      <c r="T108" s="228">
        <f t="shared" si="56"/>
        <v>18</v>
      </c>
      <c r="U108" s="228">
        <f t="shared" si="56"/>
        <v>19</v>
      </c>
      <c r="V108" s="228">
        <f t="shared" si="56"/>
        <v>20</v>
      </c>
      <c r="W108" s="228">
        <f t="shared" si="56"/>
        <v>21</v>
      </c>
      <c r="X108" s="228">
        <f t="shared" si="56"/>
        <v>22</v>
      </c>
      <c r="Y108" s="228">
        <f t="shared" si="56"/>
        <v>23</v>
      </c>
      <c r="Z108" s="228">
        <f t="shared" si="56"/>
        <v>24</v>
      </c>
      <c r="AA108" s="228">
        <f t="shared" si="56"/>
        <v>25</v>
      </c>
      <c r="AB108" s="228">
        <f t="shared" si="56"/>
        <v>26</v>
      </c>
      <c r="AC108" s="228">
        <f t="shared" si="56"/>
        <v>27</v>
      </c>
      <c r="AD108" s="228">
        <f t="shared" si="56"/>
        <v>28</v>
      </c>
      <c r="AE108" s="228">
        <f t="shared" si="56"/>
        <v>29</v>
      </c>
      <c r="AF108" s="228">
        <f t="shared" si="56"/>
        <v>30</v>
      </c>
      <c r="AG108" s="228">
        <f t="shared" si="56"/>
        <v>31</v>
      </c>
      <c r="AH108" s="228">
        <f t="shared" si="56"/>
        <v>32</v>
      </c>
      <c r="AI108" s="228">
        <f t="shared" si="56"/>
        <v>33</v>
      </c>
      <c r="AJ108" s="228">
        <f t="shared" si="56"/>
        <v>34</v>
      </c>
      <c r="AK108" s="228">
        <f t="shared" si="56"/>
        <v>35</v>
      </c>
      <c r="AL108" s="228">
        <f t="shared" si="56"/>
        <v>36</v>
      </c>
      <c r="AM108" s="228">
        <f t="shared" si="56"/>
        <v>37</v>
      </c>
      <c r="AN108" s="228">
        <f t="shared" si="56"/>
        <v>38</v>
      </c>
      <c r="AO108" s="228">
        <f t="shared" si="56"/>
        <v>39</v>
      </c>
      <c r="AP108" s="228">
        <f t="shared" si="56"/>
        <v>40</v>
      </c>
      <c r="AR108" s="253" t="s">
        <v>41</v>
      </c>
    </row>
    <row r="109" spans="1:44" ht="11.85" customHeight="1" x14ac:dyDescent="0.2">
      <c r="A109" s="214" t="str">
        <f t="shared" ref="A109:A116" si="57">A29</f>
        <v xml:space="preserve">1) </v>
      </c>
      <c r="B109" s="254">
        <f t="shared" ref="B109:B116" si="5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59">B50</f>
        <v>0</v>
      </c>
    </row>
    <row r="110" spans="1:44" ht="11.85" customHeight="1" x14ac:dyDescent="0.2">
      <c r="A110" s="214" t="str">
        <f t="shared" si="57"/>
        <v xml:space="preserve">2) </v>
      </c>
      <c r="B110" s="254">
        <f t="shared" si="5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59"/>
        <v>0</v>
      </c>
    </row>
    <row r="111" spans="1:44" ht="11.85" customHeight="1" x14ac:dyDescent="0.2">
      <c r="A111" s="214" t="str">
        <f t="shared" si="57"/>
        <v>3) Distribution</v>
      </c>
      <c r="B111" s="254">
        <f t="shared" si="5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59"/>
        <v>0.05</v>
      </c>
    </row>
    <row r="112" spans="1:44" ht="11.85" customHeight="1" x14ac:dyDescent="0.2">
      <c r="A112" s="214" t="str">
        <f t="shared" si="57"/>
        <v xml:space="preserve">4) </v>
      </c>
      <c r="B112" s="254">
        <f t="shared" si="5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59"/>
        <v>0</v>
      </c>
    </row>
    <row r="113" spans="1:44" ht="11.85" customHeight="1" x14ac:dyDescent="0.2">
      <c r="A113" s="214" t="str">
        <f t="shared" si="57"/>
        <v>5) Distribution Communication</v>
      </c>
      <c r="B113" s="254">
        <f t="shared" si="5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59"/>
        <v>0.05</v>
      </c>
    </row>
    <row r="114" spans="1:44" ht="11.85" customHeight="1" x14ac:dyDescent="0.2">
      <c r="A114" s="214" t="str">
        <f t="shared" si="57"/>
        <v>6)</v>
      </c>
      <c r="B114" s="254">
        <f t="shared" si="5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59"/>
        <v>0</v>
      </c>
    </row>
    <row r="115" spans="1:44" ht="11.85" customHeight="1" x14ac:dyDescent="0.2">
      <c r="A115" s="214" t="str">
        <f t="shared" si="57"/>
        <v>7) Distribution Other</v>
      </c>
      <c r="B115" s="254">
        <f t="shared" si="5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59"/>
        <v>0.05</v>
      </c>
    </row>
    <row r="116" spans="1:44" ht="11.85" customHeight="1" x14ac:dyDescent="0.2">
      <c r="A116" s="214" t="str">
        <f t="shared" si="57"/>
        <v>8)</v>
      </c>
      <c r="B116" s="254">
        <f t="shared" si="5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59"/>
        <v>0</v>
      </c>
    </row>
    <row r="117" spans="1:44" ht="11.85" customHeight="1" x14ac:dyDescent="0.2">
      <c r="A117" s="248" t="s">
        <v>42</v>
      </c>
      <c r="B117" s="257">
        <f t="shared" ref="B117:AP117" si="60">SUM(B109:B116)</f>
        <v>0</v>
      </c>
      <c r="C117" s="257">
        <f t="shared" si="60"/>
        <v>0</v>
      </c>
      <c r="D117" s="257">
        <f t="shared" si="60"/>
        <v>0</v>
      </c>
      <c r="E117" s="257">
        <f t="shared" si="60"/>
        <v>0</v>
      </c>
      <c r="F117" s="257">
        <f t="shared" si="60"/>
        <v>0</v>
      </c>
      <c r="G117" s="257">
        <f t="shared" si="60"/>
        <v>0</v>
      </c>
      <c r="H117" s="257">
        <f t="shared" si="60"/>
        <v>0</v>
      </c>
      <c r="I117" s="257">
        <f t="shared" si="60"/>
        <v>0</v>
      </c>
      <c r="J117" s="257">
        <f t="shared" si="60"/>
        <v>0</v>
      </c>
      <c r="K117" s="257">
        <f t="shared" si="60"/>
        <v>0</v>
      </c>
      <c r="L117" s="257">
        <f t="shared" si="60"/>
        <v>0</v>
      </c>
      <c r="M117" s="257">
        <f t="shared" si="60"/>
        <v>0</v>
      </c>
      <c r="N117" s="257">
        <f t="shared" si="60"/>
        <v>0</v>
      </c>
      <c r="O117" s="257">
        <f t="shared" si="60"/>
        <v>0</v>
      </c>
      <c r="P117" s="257">
        <f t="shared" si="60"/>
        <v>0</v>
      </c>
      <c r="Q117" s="257">
        <f t="shared" si="60"/>
        <v>0</v>
      </c>
      <c r="R117" s="257">
        <f t="shared" si="60"/>
        <v>0</v>
      </c>
      <c r="S117" s="257">
        <f t="shared" si="60"/>
        <v>0</v>
      </c>
      <c r="T117" s="257">
        <f t="shared" si="60"/>
        <v>0</v>
      </c>
      <c r="U117" s="257">
        <f t="shared" si="60"/>
        <v>0</v>
      </c>
      <c r="V117" s="257">
        <f t="shared" si="60"/>
        <v>0</v>
      </c>
      <c r="W117" s="257">
        <f t="shared" si="60"/>
        <v>0</v>
      </c>
      <c r="X117" s="257">
        <f t="shared" si="60"/>
        <v>0</v>
      </c>
      <c r="Y117" s="257">
        <f t="shared" si="60"/>
        <v>0</v>
      </c>
      <c r="Z117" s="257">
        <f t="shared" si="60"/>
        <v>0</v>
      </c>
      <c r="AA117" s="257">
        <f t="shared" si="60"/>
        <v>0</v>
      </c>
      <c r="AB117" s="257">
        <f t="shared" si="60"/>
        <v>0</v>
      </c>
      <c r="AC117" s="257">
        <f t="shared" si="60"/>
        <v>0</v>
      </c>
      <c r="AD117" s="257">
        <f t="shared" si="60"/>
        <v>0</v>
      </c>
      <c r="AE117" s="257">
        <f t="shared" si="60"/>
        <v>0</v>
      </c>
      <c r="AF117" s="257">
        <f t="shared" si="60"/>
        <v>0</v>
      </c>
      <c r="AG117" s="257">
        <f t="shared" si="60"/>
        <v>0</v>
      </c>
      <c r="AH117" s="257">
        <f t="shared" si="60"/>
        <v>0</v>
      </c>
      <c r="AI117" s="257">
        <f t="shared" si="60"/>
        <v>0</v>
      </c>
      <c r="AJ117" s="257">
        <f t="shared" si="60"/>
        <v>0</v>
      </c>
      <c r="AK117" s="257">
        <f t="shared" si="60"/>
        <v>0</v>
      </c>
      <c r="AL117" s="257">
        <f t="shared" si="60"/>
        <v>0</v>
      </c>
      <c r="AM117" s="257">
        <f t="shared" si="60"/>
        <v>0</v>
      </c>
      <c r="AN117" s="257">
        <f t="shared" si="60"/>
        <v>0</v>
      </c>
      <c r="AO117" s="257">
        <f t="shared" si="60"/>
        <v>0</v>
      </c>
      <c r="AP117" s="257">
        <f t="shared" si="6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>B91</f>
        <v>0</v>
      </c>
      <c r="C120" s="250">
        <f t="shared" ref="C120:AP120" si="61">C91</f>
        <v>1</v>
      </c>
      <c r="D120" s="250">
        <f t="shared" si="61"/>
        <v>2</v>
      </c>
      <c r="E120" s="250">
        <f t="shared" si="61"/>
        <v>3</v>
      </c>
      <c r="F120" s="250">
        <f t="shared" si="61"/>
        <v>4</v>
      </c>
      <c r="G120" s="250">
        <f t="shared" si="61"/>
        <v>5</v>
      </c>
      <c r="H120" s="250">
        <f t="shared" si="61"/>
        <v>6</v>
      </c>
      <c r="I120" s="250">
        <f t="shared" si="61"/>
        <v>7</v>
      </c>
      <c r="J120" s="250">
        <f t="shared" si="61"/>
        <v>8</v>
      </c>
      <c r="K120" s="250">
        <f t="shared" si="61"/>
        <v>9</v>
      </c>
      <c r="L120" s="250">
        <f t="shared" si="61"/>
        <v>10</v>
      </c>
      <c r="M120" s="228">
        <f t="shared" si="61"/>
        <v>11</v>
      </c>
      <c r="N120" s="228">
        <f t="shared" si="61"/>
        <v>12</v>
      </c>
      <c r="O120" s="228">
        <f t="shared" si="61"/>
        <v>13</v>
      </c>
      <c r="P120" s="228">
        <f t="shared" si="61"/>
        <v>14</v>
      </c>
      <c r="Q120" s="228">
        <f t="shared" si="61"/>
        <v>15</v>
      </c>
      <c r="R120" s="228">
        <f t="shared" si="61"/>
        <v>16</v>
      </c>
      <c r="S120" s="228">
        <f t="shared" si="61"/>
        <v>17</v>
      </c>
      <c r="T120" s="228">
        <f t="shared" si="61"/>
        <v>18</v>
      </c>
      <c r="U120" s="228">
        <f t="shared" si="61"/>
        <v>19</v>
      </c>
      <c r="V120" s="228">
        <f t="shared" si="61"/>
        <v>20</v>
      </c>
      <c r="W120" s="228">
        <f t="shared" si="61"/>
        <v>21</v>
      </c>
      <c r="X120" s="228">
        <f t="shared" si="61"/>
        <v>22</v>
      </c>
      <c r="Y120" s="228">
        <f t="shared" si="61"/>
        <v>23</v>
      </c>
      <c r="Z120" s="228">
        <f t="shared" si="61"/>
        <v>24</v>
      </c>
      <c r="AA120" s="228">
        <f t="shared" si="61"/>
        <v>25</v>
      </c>
      <c r="AB120" s="228">
        <f t="shared" si="61"/>
        <v>26</v>
      </c>
      <c r="AC120" s="228">
        <f t="shared" si="61"/>
        <v>27</v>
      </c>
      <c r="AD120" s="228">
        <f t="shared" si="61"/>
        <v>28</v>
      </c>
      <c r="AE120" s="228">
        <f t="shared" si="61"/>
        <v>29</v>
      </c>
      <c r="AF120" s="228">
        <f t="shared" si="61"/>
        <v>30</v>
      </c>
      <c r="AG120" s="228">
        <f t="shared" si="61"/>
        <v>31</v>
      </c>
      <c r="AH120" s="228">
        <f t="shared" si="61"/>
        <v>32</v>
      </c>
      <c r="AI120" s="228">
        <f t="shared" si="61"/>
        <v>33</v>
      </c>
      <c r="AJ120" s="228">
        <f t="shared" si="61"/>
        <v>34</v>
      </c>
      <c r="AK120" s="228">
        <f t="shared" si="61"/>
        <v>35</v>
      </c>
      <c r="AL120" s="228">
        <f t="shared" si="61"/>
        <v>36</v>
      </c>
      <c r="AM120" s="228">
        <f t="shared" si="61"/>
        <v>37</v>
      </c>
      <c r="AN120" s="228">
        <f t="shared" si="61"/>
        <v>38</v>
      </c>
      <c r="AO120" s="228">
        <f t="shared" si="61"/>
        <v>39</v>
      </c>
      <c r="AP120" s="228">
        <f t="shared" si="61"/>
        <v>40</v>
      </c>
    </row>
    <row r="121" spans="1:44" ht="11.85" customHeight="1" x14ac:dyDescent="0.2">
      <c r="A121" s="214" t="str">
        <f t="shared" ref="A121:A128" si="6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6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6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6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6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6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6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6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>B120</f>
        <v>0</v>
      </c>
      <c r="C131" s="250">
        <f t="shared" ref="C131:AP131" si="63">C120</f>
        <v>1</v>
      </c>
      <c r="D131" s="250">
        <f t="shared" si="63"/>
        <v>2</v>
      </c>
      <c r="E131" s="250">
        <f t="shared" si="63"/>
        <v>3</v>
      </c>
      <c r="F131" s="250">
        <f t="shared" si="63"/>
        <v>4</v>
      </c>
      <c r="G131" s="250">
        <f t="shared" si="63"/>
        <v>5</v>
      </c>
      <c r="H131" s="250">
        <f t="shared" si="63"/>
        <v>6</v>
      </c>
      <c r="I131" s="250">
        <f t="shared" si="63"/>
        <v>7</v>
      </c>
      <c r="J131" s="250">
        <f t="shared" si="63"/>
        <v>8</v>
      </c>
      <c r="K131" s="250">
        <f t="shared" si="63"/>
        <v>9</v>
      </c>
      <c r="L131" s="250">
        <f t="shared" si="63"/>
        <v>10</v>
      </c>
      <c r="M131" s="228">
        <f t="shared" si="63"/>
        <v>11</v>
      </c>
      <c r="N131" s="228">
        <f t="shared" si="63"/>
        <v>12</v>
      </c>
      <c r="O131" s="228">
        <f t="shared" si="63"/>
        <v>13</v>
      </c>
      <c r="P131" s="228">
        <f t="shared" si="63"/>
        <v>14</v>
      </c>
      <c r="Q131" s="228">
        <f t="shared" si="63"/>
        <v>15</v>
      </c>
      <c r="R131" s="228">
        <f t="shared" si="63"/>
        <v>16</v>
      </c>
      <c r="S131" s="228">
        <f t="shared" si="63"/>
        <v>17</v>
      </c>
      <c r="T131" s="228">
        <f t="shared" si="63"/>
        <v>18</v>
      </c>
      <c r="U131" s="228">
        <f t="shared" si="63"/>
        <v>19</v>
      </c>
      <c r="V131" s="228">
        <f t="shared" si="63"/>
        <v>20</v>
      </c>
      <c r="W131" s="228">
        <f t="shared" si="63"/>
        <v>21</v>
      </c>
      <c r="X131" s="228">
        <f t="shared" si="63"/>
        <v>22</v>
      </c>
      <c r="Y131" s="228">
        <f t="shared" si="63"/>
        <v>23</v>
      </c>
      <c r="Z131" s="228">
        <f t="shared" si="63"/>
        <v>24</v>
      </c>
      <c r="AA131" s="228">
        <f t="shared" si="63"/>
        <v>25</v>
      </c>
      <c r="AB131" s="228">
        <f t="shared" si="63"/>
        <v>26</v>
      </c>
      <c r="AC131" s="228">
        <f t="shared" si="63"/>
        <v>27</v>
      </c>
      <c r="AD131" s="228">
        <f t="shared" si="63"/>
        <v>28</v>
      </c>
      <c r="AE131" s="228">
        <f t="shared" si="63"/>
        <v>29</v>
      </c>
      <c r="AF131" s="228">
        <f t="shared" si="63"/>
        <v>30</v>
      </c>
      <c r="AG131" s="228">
        <f t="shared" si="63"/>
        <v>31</v>
      </c>
      <c r="AH131" s="228">
        <f t="shared" si="63"/>
        <v>32</v>
      </c>
      <c r="AI131" s="228">
        <f t="shared" si="63"/>
        <v>33</v>
      </c>
      <c r="AJ131" s="228">
        <f t="shared" si="63"/>
        <v>34</v>
      </c>
      <c r="AK131" s="228">
        <f t="shared" si="63"/>
        <v>35</v>
      </c>
      <c r="AL131" s="228">
        <f t="shared" si="63"/>
        <v>36</v>
      </c>
      <c r="AM131" s="228">
        <f t="shared" si="63"/>
        <v>37</v>
      </c>
      <c r="AN131" s="228">
        <f t="shared" si="63"/>
        <v>38</v>
      </c>
      <c r="AO131" s="228">
        <f t="shared" si="63"/>
        <v>39</v>
      </c>
      <c r="AP131" s="228">
        <f t="shared" si="63"/>
        <v>40</v>
      </c>
    </row>
    <row r="132" spans="1:42" ht="11.85" customHeight="1" x14ac:dyDescent="0.2">
      <c r="A132" s="214" t="str">
        <f t="shared" ref="A132:A139" si="6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6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6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6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6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6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6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6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65">SUM(B132:B139)</f>
        <v>0</v>
      </c>
      <c r="C140" s="257">
        <f t="shared" si="65"/>
        <v>0</v>
      </c>
      <c r="D140" s="257">
        <f t="shared" si="65"/>
        <v>0</v>
      </c>
      <c r="E140" s="257">
        <f t="shared" si="65"/>
        <v>0</v>
      </c>
      <c r="F140" s="257">
        <f t="shared" si="65"/>
        <v>0</v>
      </c>
      <c r="G140" s="257">
        <f t="shared" si="65"/>
        <v>0</v>
      </c>
      <c r="H140" s="257">
        <f t="shared" si="65"/>
        <v>0</v>
      </c>
      <c r="I140" s="257">
        <f t="shared" si="65"/>
        <v>0</v>
      </c>
      <c r="J140" s="257">
        <f t="shared" si="65"/>
        <v>0</v>
      </c>
      <c r="K140" s="257">
        <f t="shared" si="65"/>
        <v>0</v>
      </c>
      <c r="L140" s="257">
        <f t="shared" si="65"/>
        <v>0</v>
      </c>
      <c r="M140" s="257">
        <f t="shared" si="65"/>
        <v>0</v>
      </c>
      <c r="N140" s="257">
        <f t="shared" si="65"/>
        <v>0</v>
      </c>
      <c r="O140" s="257">
        <f t="shared" si="65"/>
        <v>0</v>
      </c>
      <c r="P140" s="257">
        <f t="shared" si="65"/>
        <v>0</v>
      </c>
      <c r="Q140" s="257">
        <f t="shared" si="65"/>
        <v>0</v>
      </c>
      <c r="R140" s="257">
        <f t="shared" si="65"/>
        <v>0</v>
      </c>
      <c r="S140" s="257">
        <f t="shared" si="65"/>
        <v>0</v>
      </c>
      <c r="T140" s="257">
        <f t="shared" si="65"/>
        <v>0</v>
      </c>
      <c r="U140" s="257">
        <f t="shared" si="65"/>
        <v>0</v>
      </c>
      <c r="V140" s="257">
        <f t="shared" si="65"/>
        <v>0</v>
      </c>
      <c r="W140" s="257">
        <f t="shared" si="65"/>
        <v>0</v>
      </c>
      <c r="X140" s="257">
        <f t="shared" si="65"/>
        <v>0</v>
      </c>
      <c r="Y140" s="257">
        <f t="shared" si="65"/>
        <v>0</v>
      </c>
      <c r="Z140" s="257">
        <f t="shared" si="65"/>
        <v>0</v>
      </c>
      <c r="AA140" s="257">
        <f t="shared" si="65"/>
        <v>0</v>
      </c>
      <c r="AB140" s="257">
        <f t="shared" si="65"/>
        <v>0</v>
      </c>
      <c r="AC140" s="257">
        <f t="shared" si="65"/>
        <v>0</v>
      </c>
      <c r="AD140" s="257">
        <f t="shared" si="65"/>
        <v>0</v>
      </c>
      <c r="AE140" s="257">
        <f t="shared" si="65"/>
        <v>0</v>
      </c>
      <c r="AF140" s="257">
        <f t="shared" si="65"/>
        <v>0</v>
      </c>
      <c r="AG140" s="257">
        <f t="shared" si="65"/>
        <v>0</v>
      </c>
      <c r="AH140" s="257">
        <f t="shared" si="65"/>
        <v>0</v>
      </c>
      <c r="AI140" s="257">
        <f t="shared" si="65"/>
        <v>0</v>
      </c>
      <c r="AJ140" s="257">
        <f t="shared" si="65"/>
        <v>0</v>
      </c>
      <c r="AK140" s="257">
        <f t="shared" si="65"/>
        <v>0</v>
      </c>
      <c r="AL140" s="257">
        <f t="shared" si="65"/>
        <v>0</v>
      </c>
      <c r="AM140" s="257">
        <f t="shared" si="65"/>
        <v>0</v>
      </c>
      <c r="AN140" s="257">
        <f t="shared" si="65"/>
        <v>0</v>
      </c>
      <c r="AO140" s="257">
        <f t="shared" si="65"/>
        <v>0</v>
      </c>
      <c r="AP140" s="257">
        <f t="shared" si="6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Lease</v>
      </c>
      <c r="D143" s="258" t="str">
        <f t="shared" ref="D143:G146" si="66">E50</f>
        <v>Return</v>
      </c>
      <c r="E143" s="258" t="str">
        <f t="shared" si="66"/>
        <v>Ratio</v>
      </c>
      <c r="F143" s="258" t="str">
        <f t="shared" si="66"/>
        <v>B.T. Cost</v>
      </c>
      <c r="G143" s="258" t="str">
        <f t="shared" si="66"/>
        <v>A.T. Cost</v>
      </c>
    </row>
    <row r="144" spans="1:42" ht="10.5" customHeight="1" x14ac:dyDescent="0.2">
      <c r="A144" s="248" t="str">
        <f>$A$2</f>
        <v>Lease Option</v>
      </c>
      <c r="C144" s="214" t="str">
        <f>D51</f>
        <v>Debt</v>
      </c>
      <c r="D144" s="259">
        <f t="shared" si="66"/>
        <v>5.8000000000000003E-2</v>
      </c>
      <c r="E144" s="260">
        <f t="shared" si="66"/>
        <v>0.56000000000000005</v>
      </c>
      <c r="F144" s="244">
        <f t="shared" si="66"/>
        <v>3.2480000000000002E-2</v>
      </c>
      <c r="G144" s="244">
        <f t="shared" si="6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66"/>
        <v>0</v>
      </c>
      <c r="E145" s="260">
        <f t="shared" si="66"/>
        <v>0</v>
      </c>
      <c r="F145" s="244">
        <f t="shared" si="66"/>
        <v>0</v>
      </c>
      <c r="G145" s="244">
        <f t="shared" si="6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66"/>
        <v>9.2100000000000001E-2</v>
      </c>
      <c r="E146" s="260">
        <f t="shared" si="66"/>
        <v>0.44</v>
      </c>
      <c r="F146" s="263">
        <f t="shared" si="66"/>
        <v>5.7891428571428573E-2</v>
      </c>
      <c r="G146" s="263">
        <f t="shared" si="6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64" t="s">
        <v>203</v>
      </c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  <c r="N150" s="266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67">$G$57/(1-$G$57)*B152*($H$52+$H$53)</f>
        <v>0</v>
      </c>
      <c r="F152" s="274">
        <f>IF($B$7="L",$B$100,IF($M152&gt;$B$6,0,$B$100))</f>
        <v>0</v>
      </c>
      <c r="G152" s="273">
        <f t="shared" ref="G152:G192" si="68">SUM(C152:F152)</f>
        <v>0</v>
      </c>
      <c r="H152" s="275" t="str">
        <f>'Lease Option'!D30&amp;" NPV"</f>
        <v>2012 NPV</v>
      </c>
      <c r="I152" s="276">
        <f>$B$196</f>
        <v>0</v>
      </c>
      <c r="J152" s="276"/>
      <c r="K152" s="276">
        <f t="shared" ref="K152:K192" si="69">I152-G152</f>
        <v>0</v>
      </c>
      <c r="L152" s="276">
        <f>K152/(1+$L$150)^(M152-M$152)+L151</f>
        <v>0</v>
      </c>
      <c r="M152" s="272">
        <f>$B$131</f>
        <v>0</v>
      </c>
      <c r="N152" s="277">
        <f>B106</f>
        <v>2012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70">B153*($H$54)</f>
        <v>0</v>
      </c>
      <c r="D153" s="276">
        <f>IF($B$7="L",$C$117,IF($M153&gt;$B$6,0,$C$117))</f>
        <v>0</v>
      </c>
      <c r="E153" s="276">
        <f t="shared" si="67"/>
        <v>0</v>
      </c>
      <c r="F153" s="276">
        <f>IF($B$7="L",$C$100,IF($M153&gt;$B$6,0,$C$100))</f>
        <v>0</v>
      </c>
      <c r="G153" s="276">
        <f t="shared" si="6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69"/>
        <v>0</v>
      </c>
      <c r="L153" s="276">
        <f>K153/(1+$L$150)^(M153-M$152)+L152</f>
        <v>0</v>
      </c>
      <c r="M153" s="272">
        <f>$C$131</f>
        <v>1</v>
      </c>
      <c r="N153" s="277">
        <f>N152+1</f>
        <v>2013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70"/>
        <v>0</v>
      </c>
      <c r="D154" s="276">
        <f>IF($B$7="L",$D$117,IF($M154&gt;$B$6,0,$D$117))</f>
        <v>0</v>
      </c>
      <c r="E154" s="276">
        <f t="shared" si="67"/>
        <v>0</v>
      </c>
      <c r="F154" s="276">
        <f>IF($B$7="L",$D$100,IF($M154&gt;$B$6,0,$D$100))</f>
        <v>0</v>
      </c>
      <c r="G154" s="276">
        <f t="shared" si="68"/>
        <v>0</v>
      </c>
      <c r="H154" s="276"/>
      <c r="I154" s="276">
        <f>$D$196</f>
        <v>0</v>
      </c>
      <c r="J154" s="276"/>
      <c r="K154" s="276">
        <f t="shared" si="69"/>
        <v>0</v>
      </c>
      <c r="L154" s="276">
        <f>K154/(1+$L$150)^(M154-M$152)+L153</f>
        <v>0</v>
      </c>
      <c r="M154" s="272">
        <f>$D$131</f>
        <v>2</v>
      </c>
      <c r="N154" s="277">
        <f>N153+1</f>
        <v>2014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70"/>
        <v>0</v>
      </c>
      <c r="D155" s="276">
        <f>IF($B$7="L",$E$117,IF($M155&gt;$B$6,0,$E$117))</f>
        <v>0</v>
      </c>
      <c r="E155" s="276">
        <f t="shared" si="67"/>
        <v>0</v>
      </c>
      <c r="F155" s="276">
        <f>IF($B$7="L",$E$100,IF($M155&gt;$B$6,0,$E$100))</f>
        <v>0</v>
      </c>
      <c r="G155" s="276">
        <f t="shared" si="68"/>
        <v>0</v>
      </c>
      <c r="H155" s="276"/>
      <c r="I155" s="276">
        <f>$E$196</f>
        <v>0</v>
      </c>
      <c r="J155" s="276"/>
      <c r="K155" s="276">
        <f t="shared" si="69"/>
        <v>0</v>
      </c>
      <c r="L155" s="276">
        <f>K155/(1+$L$150)^(M155-M$152)+L154</f>
        <v>0</v>
      </c>
      <c r="M155" s="272">
        <f>$E$131</f>
        <v>3</v>
      </c>
      <c r="N155" s="277">
        <f t="shared" ref="N155:N192" si="71">N154+1</f>
        <v>2015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70"/>
        <v>0</v>
      </c>
      <c r="D156" s="276">
        <f>IF($B$7="L",$F$117,IF($M156&gt;$B$6,0,$F$117))</f>
        <v>0</v>
      </c>
      <c r="E156" s="276">
        <f t="shared" si="67"/>
        <v>0</v>
      </c>
      <c r="F156" s="276">
        <f>IF($B$7="L",$F$100,IF($M156&gt;$B$6,0,$F$100))</f>
        <v>0</v>
      </c>
      <c r="G156" s="276">
        <f t="shared" si="68"/>
        <v>0</v>
      </c>
      <c r="H156" s="276"/>
      <c r="I156" s="276">
        <f>$F$196</f>
        <v>0</v>
      </c>
      <c r="J156" s="276"/>
      <c r="K156" s="276">
        <f t="shared" si="69"/>
        <v>0</v>
      </c>
      <c r="L156" s="276">
        <f t="shared" ref="L156:L192" si="72">K156/(1+$L$150)^(M156-M$152)+L155</f>
        <v>0</v>
      </c>
      <c r="M156" s="272">
        <f>$F$131</f>
        <v>4</v>
      </c>
      <c r="N156" s="277">
        <f t="shared" si="71"/>
        <v>2016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70"/>
        <v>0</v>
      </c>
      <c r="D157" s="276">
        <f>IF($B$7="L",$G$117,IF($M157&gt;$B$6,0,$G$117))</f>
        <v>0</v>
      </c>
      <c r="E157" s="276">
        <f t="shared" si="67"/>
        <v>0</v>
      </c>
      <c r="F157" s="276">
        <f>IF($B$7="L",$G$100,IF($M157&gt;$B$6,0,$G$100))</f>
        <v>0</v>
      </c>
      <c r="G157" s="276">
        <f t="shared" si="68"/>
        <v>0</v>
      </c>
      <c r="H157" s="276"/>
      <c r="I157" s="276">
        <f>$G$196</f>
        <v>0</v>
      </c>
      <c r="J157" s="276"/>
      <c r="K157" s="276">
        <f t="shared" si="69"/>
        <v>0</v>
      </c>
      <c r="L157" s="276">
        <f t="shared" si="72"/>
        <v>0</v>
      </c>
      <c r="M157" s="272">
        <f>$G$131</f>
        <v>5</v>
      </c>
      <c r="N157" s="277">
        <f t="shared" si="71"/>
        <v>2017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70"/>
        <v>0</v>
      </c>
      <c r="D158" s="276">
        <f>IF($B$7="L",$H$117,IF($M158&gt;$B$6,0,$H$117))</f>
        <v>0</v>
      </c>
      <c r="E158" s="276">
        <f t="shared" si="67"/>
        <v>0</v>
      </c>
      <c r="F158" s="276">
        <f>IF($B$7="L",$H$100,IF($M158&gt;$B$6,0,$H$100))</f>
        <v>0</v>
      </c>
      <c r="G158" s="276">
        <f t="shared" si="68"/>
        <v>0</v>
      </c>
      <c r="H158" s="276"/>
      <c r="I158" s="276">
        <f>$H$196</f>
        <v>0</v>
      </c>
      <c r="J158" s="276"/>
      <c r="K158" s="276">
        <f t="shared" si="69"/>
        <v>0</v>
      </c>
      <c r="L158" s="276">
        <f t="shared" si="72"/>
        <v>0</v>
      </c>
      <c r="M158" s="272">
        <f>$H$131</f>
        <v>6</v>
      </c>
      <c r="N158" s="277">
        <f t="shared" si="71"/>
        <v>2018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70"/>
        <v>0</v>
      </c>
      <c r="D159" s="276">
        <f>IF($B$7="L",$I$117,IF($M159&gt;$B$6,0,$I$117))</f>
        <v>0</v>
      </c>
      <c r="E159" s="276">
        <f t="shared" si="67"/>
        <v>0</v>
      </c>
      <c r="F159" s="276">
        <f>IF($B$7="L",$I$100,IF($M159&gt;$B$6,0,$I$100))</f>
        <v>0</v>
      </c>
      <c r="G159" s="276">
        <f t="shared" si="68"/>
        <v>0</v>
      </c>
      <c r="H159" s="276"/>
      <c r="I159" s="276">
        <f>$I$196</f>
        <v>0</v>
      </c>
      <c r="J159" s="276"/>
      <c r="K159" s="276">
        <f t="shared" si="69"/>
        <v>0</v>
      </c>
      <c r="L159" s="276">
        <f t="shared" si="72"/>
        <v>0</v>
      </c>
      <c r="M159" s="272">
        <f>$I$131</f>
        <v>7</v>
      </c>
      <c r="N159" s="277">
        <f t="shared" si="71"/>
        <v>2019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70"/>
        <v>0</v>
      </c>
      <c r="D160" s="276">
        <f>IF($B$7="L",$J$117,IF($M160&gt;$B$6,0,$J$117))</f>
        <v>0</v>
      </c>
      <c r="E160" s="276">
        <f t="shared" si="67"/>
        <v>0</v>
      </c>
      <c r="F160" s="276">
        <f>IF($B$7="L",$J$100,IF($M160&gt;$B$6,0,$J$100))</f>
        <v>0</v>
      </c>
      <c r="G160" s="276">
        <f t="shared" si="68"/>
        <v>0</v>
      </c>
      <c r="H160" s="276"/>
      <c r="I160" s="276">
        <f>$J$196</f>
        <v>0</v>
      </c>
      <c r="J160" s="276"/>
      <c r="K160" s="276">
        <f t="shared" si="69"/>
        <v>0</v>
      </c>
      <c r="L160" s="276">
        <f t="shared" si="72"/>
        <v>0</v>
      </c>
      <c r="M160" s="272">
        <f>$J$131</f>
        <v>8</v>
      </c>
      <c r="N160" s="277">
        <f t="shared" si="71"/>
        <v>2020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70"/>
        <v>0</v>
      </c>
      <c r="D161" s="276">
        <f>IF($B$7="L",$K$117,IF($M161&gt;$B$6,0,$K$117))</f>
        <v>0</v>
      </c>
      <c r="E161" s="276">
        <f t="shared" si="67"/>
        <v>0</v>
      </c>
      <c r="F161" s="276">
        <f>IF($B$7="L",$K$100,IF($M161&gt;$B$6,0,$K$100))</f>
        <v>0</v>
      </c>
      <c r="G161" s="276">
        <f t="shared" si="68"/>
        <v>0</v>
      </c>
      <c r="H161" s="276"/>
      <c r="I161" s="276">
        <f>$K$196</f>
        <v>0</v>
      </c>
      <c r="J161" s="276"/>
      <c r="K161" s="276">
        <f t="shared" si="69"/>
        <v>0</v>
      </c>
      <c r="L161" s="276">
        <f t="shared" si="72"/>
        <v>0</v>
      </c>
      <c r="M161" s="272">
        <f>$K$131</f>
        <v>9</v>
      </c>
      <c r="N161" s="277">
        <f t="shared" si="71"/>
        <v>2021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70"/>
        <v>0</v>
      </c>
      <c r="D162" s="276">
        <f>IF($B$7="L",$L$117,IF($M162&gt;$B$6,0,$L$117))</f>
        <v>0</v>
      </c>
      <c r="E162" s="276">
        <f t="shared" si="67"/>
        <v>0</v>
      </c>
      <c r="F162" s="276">
        <f>IF($B$7="L",$L$100,IF($M162&gt;$B$6,0,$L$100))</f>
        <v>0</v>
      </c>
      <c r="G162" s="276">
        <f t="shared" si="68"/>
        <v>0</v>
      </c>
      <c r="H162" s="276"/>
      <c r="I162" s="276">
        <f>$L$196</f>
        <v>0</v>
      </c>
      <c r="J162" s="276"/>
      <c r="K162" s="276">
        <f t="shared" si="69"/>
        <v>0</v>
      </c>
      <c r="L162" s="276">
        <f t="shared" si="72"/>
        <v>0</v>
      </c>
      <c r="M162" s="272">
        <f>$L$131</f>
        <v>10</v>
      </c>
      <c r="N162" s="277">
        <f t="shared" si="71"/>
        <v>2022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70"/>
        <v>0</v>
      </c>
      <c r="D163" s="276">
        <f>IF($B$7="L",$M$117,IF($M163&gt;$B$6,0,$M$117))</f>
        <v>0</v>
      </c>
      <c r="E163" s="276">
        <f t="shared" si="67"/>
        <v>0</v>
      </c>
      <c r="F163" s="276">
        <f>IF($B$7="L",$M$100,IF($M163&gt;$B$6,0,$M$100))</f>
        <v>0</v>
      </c>
      <c r="G163" s="276">
        <f t="shared" si="68"/>
        <v>0</v>
      </c>
      <c r="H163" s="276"/>
      <c r="I163" s="276">
        <f>$M$196</f>
        <v>0</v>
      </c>
      <c r="J163" s="276"/>
      <c r="K163" s="276">
        <f t="shared" si="69"/>
        <v>0</v>
      </c>
      <c r="L163" s="276">
        <f t="shared" si="72"/>
        <v>0</v>
      </c>
      <c r="M163" s="272">
        <f>$M$131</f>
        <v>11</v>
      </c>
      <c r="N163" s="277">
        <f t="shared" si="71"/>
        <v>2023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70"/>
        <v>0</v>
      </c>
      <c r="D164" s="276">
        <f>IF($B$7="L",$N$117,IF($M164&gt;$B$6,0,$N$117))</f>
        <v>0</v>
      </c>
      <c r="E164" s="276">
        <f t="shared" si="67"/>
        <v>0</v>
      </c>
      <c r="F164" s="276">
        <f>IF($B$7="L",$N$100,IF($M164&gt;$B$6,0,$N$100))</f>
        <v>0</v>
      </c>
      <c r="G164" s="276">
        <f t="shared" si="68"/>
        <v>0</v>
      </c>
      <c r="H164" s="276"/>
      <c r="I164" s="276">
        <f>$N$196</f>
        <v>0</v>
      </c>
      <c r="J164" s="276"/>
      <c r="K164" s="276">
        <f t="shared" si="69"/>
        <v>0</v>
      </c>
      <c r="L164" s="276">
        <f t="shared" si="72"/>
        <v>0</v>
      </c>
      <c r="M164" s="272">
        <f>$N$131</f>
        <v>12</v>
      </c>
      <c r="N164" s="277">
        <f t="shared" si="71"/>
        <v>2024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70"/>
        <v>0</v>
      </c>
      <c r="D165" s="276">
        <f>IF($B$7="L",$O$117,IF($M165&gt;$B$6,0,$O$117))</f>
        <v>0</v>
      </c>
      <c r="E165" s="276">
        <f t="shared" si="67"/>
        <v>0</v>
      </c>
      <c r="F165" s="276">
        <f>IF($B$7="L",$O$100,IF($M165&gt;$B$6,0,$O$100))</f>
        <v>0</v>
      </c>
      <c r="G165" s="276">
        <f t="shared" si="68"/>
        <v>0</v>
      </c>
      <c r="H165" s="276"/>
      <c r="I165" s="276">
        <f>$O$196</f>
        <v>0</v>
      </c>
      <c r="J165" s="276"/>
      <c r="K165" s="276">
        <f t="shared" si="69"/>
        <v>0</v>
      </c>
      <c r="L165" s="276">
        <f t="shared" si="72"/>
        <v>0</v>
      </c>
      <c r="M165" s="272">
        <f>$O$131</f>
        <v>13</v>
      </c>
      <c r="N165" s="277">
        <f t="shared" si="71"/>
        <v>2025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70"/>
        <v>0</v>
      </c>
      <c r="D166" s="276">
        <f>IF($B$7="L",$P$117,IF($M166&gt;$B$6,0,$P$117))</f>
        <v>0</v>
      </c>
      <c r="E166" s="276">
        <f t="shared" si="67"/>
        <v>0</v>
      </c>
      <c r="F166" s="276">
        <f>IF($B$7="L",$P$100,IF($M166&gt;$B$6,0,$P$100))</f>
        <v>0</v>
      </c>
      <c r="G166" s="276">
        <f t="shared" si="68"/>
        <v>0</v>
      </c>
      <c r="H166" s="276"/>
      <c r="I166" s="276">
        <f>$P$196</f>
        <v>0</v>
      </c>
      <c r="J166" s="276"/>
      <c r="K166" s="276">
        <f t="shared" si="69"/>
        <v>0</v>
      </c>
      <c r="L166" s="276">
        <f t="shared" si="72"/>
        <v>0</v>
      </c>
      <c r="M166" s="272">
        <f>$P$131</f>
        <v>14</v>
      </c>
      <c r="N166" s="277">
        <f t="shared" si="71"/>
        <v>2026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70"/>
        <v>0</v>
      </c>
      <c r="D167" s="276">
        <f>IF($B$7="L",$Q$117,IF($M167&gt;$B$6,0,$Q$117))</f>
        <v>0</v>
      </c>
      <c r="E167" s="276">
        <f t="shared" si="67"/>
        <v>0</v>
      </c>
      <c r="F167" s="276">
        <f>IF($B$7="L",$Q$100,IF($M167&gt;$B$6,0,$Q$100))</f>
        <v>0</v>
      </c>
      <c r="G167" s="276">
        <f t="shared" si="68"/>
        <v>0</v>
      </c>
      <c r="H167" s="276"/>
      <c r="I167" s="276">
        <f>$Q$196</f>
        <v>0</v>
      </c>
      <c r="J167" s="276"/>
      <c r="K167" s="276">
        <f t="shared" si="69"/>
        <v>0</v>
      </c>
      <c r="L167" s="276">
        <f t="shared" si="72"/>
        <v>0</v>
      </c>
      <c r="M167" s="272">
        <f>$Q$131</f>
        <v>15</v>
      </c>
      <c r="N167" s="277">
        <f t="shared" si="71"/>
        <v>2027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70"/>
        <v>0</v>
      </c>
      <c r="D168" s="276">
        <f>IF($B$7="L",$R$117,IF($M168&gt;$B$6,0,$R$117))</f>
        <v>0</v>
      </c>
      <c r="E168" s="276">
        <f t="shared" si="67"/>
        <v>0</v>
      </c>
      <c r="F168" s="276">
        <f>IF($B$7="L",$R$100,IF($M168&gt;$B$6,0,$R$100))</f>
        <v>0</v>
      </c>
      <c r="G168" s="276">
        <f t="shared" si="68"/>
        <v>0</v>
      </c>
      <c r="H168" s="276"/>
      <c r="I168" s="276">
        <f>$R$196</f>
        <v>0</v>
      </c>
      <c r="J168" s="276"/>
      <c r="K168" s="276">
        <f t="shared" si="69"/>
        <v>0</v>
      </c>
      <c r="L168" s="276">
        <f t="shared" si="72"/>
        <v>0</v>
      </c>
      <c r="M168" s="272">
        <f>$R$131</f>
        <v>16</v>
      </c>
      <c r="N168" s="277">
        <f t="shared" si="71"/>
        <v>2028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70"/>
        <v>0</v>
      </c>
      <c r="D169" s="276">
        <f>IF($B$7="L",$S$117,IF($M169&gt;$B$6,0,$S$117))</f>
        <v>0</v>
      </c>
      <c r="E169" s="276">
        <f t="shared" si="67"/>
        <v>0</v>
      </c>
      <c r="F169" s="276">
        <f>IF($B$7="L",$S$100,IF($M169&gt;$B$6,0,$S$100))</f>
        <v>0</v>
      </c>
      <c r="G169" s="276">
        <f t="shared" si="68"/>
        <v>0</v>
      </c>
      <c r="H169" s="276"/>
      <c r="I169" s="276">
        <f>$S$196</f>
        <v>0</v>
      </c>
      <c r="J169" s="276"/>
      <c r="K169" s="276">
        <f t="shared" si="69"/>
        <v>0</v>
      </c>
      <c r="L169" s="276">
        <f t="shared" si="72"/>
        <v>0</v>
      </c>
      <c r="M169" s="272">
        <f>$S$131</f>
        <v>17</v>
      </c>
      <c r="N169" s="277">
        <f t="shared" si="71"/>
        <v>2029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70"/>
        <v>0</v>
      </c>
      <c r="D170" s="276">
        <f>IF($B$7="L",$T$117,IF($M170&gt;$B$6,0,$T$117))</f>
        <v>0</v>
      </c>
      <c r="E170" s="276">
        <f t="shared" si="67"/>
        <v>0</v>
      </c>
      <c r="F170" s="276">
        <f>IF($B$7="L",$T$100,IF($M170&gt;$B$6,0,$T$100))</f>
        <v>0</v>
      </c>
      <c r="G170" s="276">
        <f t="shared" si="68"/>
        <v>0</v>
      </c>
      <c r="H170" s="276"/>
      <c r="I170" s="276">
        <f>$T$196</f>
        <v>0</v>
      </c>
      <c r="J170" s="276"/>
      <c r="K170" s="276">
        <f t="shared" si="69"/>
        <v>0</v>
      </c>
      <c r="L170" s="276">
        <f t="shared" si="72"/>
        <v>0</v>
      </c>
      <c r="M170" s="272">
        <f>$T$131</f>
        <v>18</v>
      </c>
      <c r="N170" s="277">
        <f t="shared" si="71"/>
        <v>2030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70"/>
        <v>0</v>
      </c>
      <c r="D171" s="276">
        <f>IF($B$7="L",$U$117,IF($M171&gt;$B$6,0,$U$117))</f>
        <v>0</v>
      </c>
      <c r="E171" s="276">
        <f t="shared" si="67"/>
        <v>0</v>
      </c>
      <c r="F171" s="276">
        <f>IF($B$7="L",$U$100,IF($M171&gt;$B$6,0,$U$100))</f>
        <v>0</v>
      </c>
      <c r="G171" s="276">
        <f t="shared" si="68"/>
        <v>0</v>
      </c>
      <c r="H171" s="276"/>
      <c r="I171" s="276">
        <f>$U$196</f>
        <v>0</v>
      </c>
      <c r="J171" s="276"/>
      <c r="K171" s="276">
        <f t="shared" si="69"/>
        <v>0</v>
      </c>
      <c r="L171" s="276">
        <f t="shared" si="72"/>
        <v>0</v>
      </c>
      <c r="M171" s="272">
        <f>$U$131</f>
        <v>19</v>
      </c>
      <c r="N171" s="277">
        <f t="shared" si="71"/>
        <v>2031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70"/>
        <v>0</v>
      </c>
      <c r="D172" s="276">
        <f>IF($B$7="L",$V$117,IF($M172&gt;$B$6,0,$V$117))</f>
        <v>0</v>
      </c>
      <c r="E172" s="276">
        <f t="shared" si="67"/>
        <v>0</v>
      </c>
      <c r="F172" s="276">
        <f>IF($B$7="L",$V$100,IF($M172&gt;$B$6,0,$V$100))</f>
        <v>0</v>
      </c>
      <c r="G172" s="276">
        <f t="shared" si="68"/>
        <v>0</v>
      </c>
      <c r="H172" s="276"/>
      <c r="I172" s="276">
        <f>$V$196</f>
        <v>0</v>
      </c>
      <c r="J172" s="276"/>
      <c r="K172" s="276">
        <f t="shared" si="69"/>
        <v>0</v>
      </c>
      <c r="L172" s="276">
        <f t="shared" si="72"/>
        <v>0</v>
      </c>
      <c r="M172" s="272">
        <f>$V$131</f>
        <v>20</v>
      </c>
      <c r="N172" s="277">
        <f t="shared" si="71"/>
        <v>2032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70"/>
        <v>0</v>
      </c>
      <c r="D173" s="276">
        <f>IF($B$7="L",$W$117,IF($M173&gt;$B$6,0,$W$117))</f>
        <v>0</v>
      </c>
      <c r="E173" s="276">
        <f t="shared" si="67"/>
        <v>0</v>
      </c>
      <c r="F173" s="276">
        <f>IF($B$7="L",$W$100,IF($M173&gt;$B$6,0,$W$100))</f>
        <v>0</v>
      </c>
      <c r="G173" s="276">
        <f t="shared" si="68"/>
        <v>0</v>
      </c>
      <c r="H173" s="276"/>
      <c r="I173" s="276">
        <f>$W$196</f>
        <v>0</v>
      </c>
      <c r="J173" s="276"/>
      <c r="K173" s="276">
        <f t="shared" si="69"/>
        <v>0</v>
      </c>
      <c r="L173" s="276">
        <f t="shared" si="72"/>
        <v>0</v>
      </c>
      <c r="M173" s="272">
        <f>$W$131</f>
        <v>21</v>
      </c>
      <c r="N173" s="277">
        <f t="shared" si="71"/>
        <v>2033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70"/>
        <v>0</v>
      </c>
      <c r="D174" s="276">
        <f>IF($B$7="L",$X$117,IF($M174&gt;$B$6,0,$X$117))</f>
        <v>0</v>
      </c>
      <c r="E174" s="276">
        <f t="shared" si="67"/>
        <v>0</v>
      </c>
      <c r="F174" s="276">
        <f>IF($B$7="L",$X$100,IF($M174&gt;$B$6,0,$X$100))</f>
        <v>0</v>
      </c>
      <c r="G174" s="276">
        <f t="shared" si="68"/>
        <v>0</v>
      </c>
      <c r="H174" s="276"/>
      <c r="I174" s="276">
        <f>$X$196</f>
        <v>0</v>
      </c>
      <c r="J174" s="276"/>
      <c r="K174" s="276">
        <f t="shared" si="69"/>
        <v>0</v>
      </c>
      <c r="L174" s="276">
        <f t="shared" si="72"/>
        <v>0</v>
      </c>
      <c r="M174" s="272">
        <f>$X$131</f>
        <v>22</v>
      </c>
      <c r="N174" s="277">
        <f t="shared" si="71"/>
        <v>2034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70"/>
        <v>0</v>
      </c>
      <c r="D175" s="276">
        <f>IF($B$7="L",$Y$117,IF($M175&gt;$B$6,0,$Y$117))</f>
        <v>0</v>
      </c>
      <c r="E175" s="276">
        <f t="shared" si="67"/>
        <v>0</v>
      </c>
      <c r="F175" s="276">
        <f>IF($B$7="L",$Y$100,IF($M175&gt;$B$6,0,$Y$100))</f>
        <v>0</v>
      </c>
      <c r="G175" s="276">
        <f t="shared" si="68"/>
        <v>0</v>
      </c>
      <c r="H175" s="276"/>
      <c r="I175" s="276">
        <f>$Y$196</f>
        <v>0</v>
      </c>
      <c r="J175" s="276"/>
      <c r="K175" s="276">
        <f t="shared" si="69"/>
        <v>0</v>
      </c>
      <c r="L175" s="276">
        <f t="shared" si="72"/>
        <v>0</v>
      </c>
      <c r="M175" s="272">
        <f>$Y$131</f>
        <v>23</v>
      </c>
      <c r="N175" s="277">
        <f t="shared" si="71"/>
        <v>2035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70"/>
        <v>0</v>
      </c>
      <c r="D176" s="276">
        <f>IF($B$7="L",$Z$117,IF($M176&gt;$B$6,0,$Z$117))</f>
        <v>0</v>
      </c>
      <c r="E176" s="276">
        <f t="shared" si="67"/>
        <v>0</v>
      </c>
      <c r="F176" s="276">
        <f>IF($B$7="L",$Z$100,IF($M176&gt;$B$6,0,$Z$100))</f>
        <v>0</v>
      </c>
      <c r="G176" s="276">
        <f t="shared" si="68"/>
        <v>0</v>
      </c>
      <c r="H176" s="276"/>
      <c r="I176" s="276">
        <f>$Z$196</f>
        <v>0</v>
      </c>
      <c r="J176" s="276"/>
      <c r="K176" s="276">
        <f t="shared" si="69"/>
        <v>0</v>
      </c>
      <c r="L176" s="276">
        <f t="shared" si="72"/>
        <v>0</v>
      </c>
      <c r="M176" s="272">
        <f>$Z$131</f>
        <v>24</v>
      </c>
      <c r="N176" s="277">
        <f t="shared" si="71"/>
        <v>2036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70"/>
        <v>0</v>
      </c>
      <c r="D177" s="276">
        <f>IF($B$7="L",$AA$117,IF($M177&gt;$B$6,0,$AA$117))</f>
        <v>0</v>
      </c>
      <c r="E177" s="276">
        <f t="shared" si="67"/>
        <v>0</v>
      </c>
      <c r="F177" s="276">
        <f>IF($B$7="L",$AA$100,IF($M177&gt;$B$6,0,$AA$100))</f>
        <v>0</v>
      </c>
      <c r="G177" s="276">
        <f t="shared" si="68"/>
        <v>0</v>
      </c>
      <c r="H177" s="276"/>
      <c r="I177" s="276">
        <f>$AA$196</f>
        <v>0</v>
      </c>
      <c r="J177" s="276"/>
      <c r="K177" s="276">
        <f t="shared" si="69"/>
        <v>0</v>
      </c>
      <c r="L177" s="276">
        <f t="shared" si="72"/>
        <v>0</v>
      </c>
      <c r="M177" s="272">
        <f>$AA$131</f>
        <v>25</v>
      </c>
      <c r="N177" s="277">
        <f t="shared" si="71"/>
        <v>2037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70"/>
        <v>0</v>
      </c>
      <c r="D178" s="276">
        <f>IF($B$7="L",$AB$117,IF($M178&gt;$B$6,0,$AB$117))</f>
        <v>0</v>
      </c>
      <c r="E178" s="276">
        <f t="shared" si="67"/>
        <v>0</v>
      </c>
      <c r="F178" s="276">
        <f>IF($B$7="L",$AB$100,IF($M178&gt;$B$6,0,$AB$100))</f>
        <v>0</v>
      </c>
      <c r="G178" s="276">
        <f t="shared" si="68"/>
        <v>0</v>
      </c>
      <c r="H178" s="276"/>
      <c r="I178" s="276">
        <f>$AB$196</f>
        <v>0</v>
      </c>
      <c r="J178" s="276"/>
      <c r="K178" s="276">
        <f t="shared" si="69"/>
        <v>0</v>
      </c>
      <c r="L178" s="276">
        <f t="shared" si="72"/>
        <v>0</v>
      </c>
      <c r="M178" s="272">
        <f>$AB$131</f>
        <v>26</v>
      </c>
      <c r="N178" s="277">
        <f t="shared" si="71"/>
        <v>2038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70"/>
        <v>0</v>
      </c>
      <c r="D179" s="276">
        <f>IF($B$7="L",$AC$117,IF($M179&gt;$B$6,0,$AC$117))</f>
        <v>0</v>
      </c>
      <c r="E179" s="276">
        <f t="shared" si="67"/>
        <v>0</v>
      </c>
      <c r="F179" s="276">
        <f>IF($B$7="L",$AC$100,IF($M179&gt;$B$6,0,$AC$100))</f>
        <v>0</v>
      </c>
      <c r="G179" s="276">
        <f t="shared" si="68"/>
        <v>0</v>
      </c>
      <c r="H179" s="276"/>
      <c r="I179" s="276">
        <f>$AC$196</f>
        <v>0</v>
      </c>
      <c r="J179" s="276"/>
      <c r="K179" s="276">
        <f t="shared" si="69"/>
        <v>0</v>
      </c>
      <c r="L179" s="276">
        <f t="shared" si="72"/>
        <v>0</v>
      </c>
      <c r="M179" s="272">
        <f>$AC$131</f>
        <v>27</v>
      </c>
      <c r="N179" s="277">
        <f t="shared" si="71"/>
        <v>2039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70"/>
        <v>0</v>
      </c>
      <c r="D180" s="276">
        <f>IF($B$7="L",$AD$117,IF($M180&gt;$B$6,0,$AD$117))</f>
        <v>0</v>
      </c>
      <c r="E180" s="276">
        <f t="shared" si="67"/>
        <v>0</v>
      </c>
      <c r="F180" s="276">
        <f>IF($B$7="L",$AD$100,IF($M180&gt;$B$6,0,$AD$100))</f>
        <v>0</v>
      </c>
      <c r="G180" s="276">
        <f t="shared" si="68"/>
        <v>0</v>
      </c>
      <c r="H180" s="276"/>
      <c r="I180" s="276">
        <f>$AD$196</f>
        <v>0</v>
      </c>
      <c r="J180" s="276"/>
      <c r="K180" s="276">
        <f t="shared" si="69"/>
        <v>0</v>
      </c>
      <c r="L180" s="276">
        <f t="shared" si="72"/>
        <v>0</v>
      </c>
      <c r="M180" s="272">
        <f>$AD$131</f>
        <v>28</v>
      </c>
      <c r="N180" s="277">
        <f t="shared" si="71"/>
        <v>2040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70"/>
        <v>0</v>
      </c>
      <c r="D181" s="276">
        <f>IF($B$7="L",$AE$117,IF($M181&gt;$B$6,0,$AE$117))</f>
        <v>0</v>
      </c>
      <c r="E181" s="276">
        <f t="shared" si="67"/>
        <v>0</v>
      </c>
      <c r="F181" s="276">
        <f>IF($B$7="L",$AE$100,IF($M181&gt;$B$6,0,$AE$100))</f>
        <v>0</v>
      </c>
      <c r="G181" s="276">
        <f t="shared" si="68"/>
        <v>0</v>
      </c>
      <c r="H181" s="276"/>
      <c r="I181" s="276">
        <f>$AE$196</f>
        <v>0</v>
      </c>
      <c r="J181" s="276"/>
      <c r="K181" s="276">
        <f t="shared" si="69"/>
        <v>0</v>
      </c>
      <c r="L181" s="276">
        <f t="shared" si="72"/>
        <v>0</v>
      </c>
      <c r="M181" s="272">
        <f>$AE$131</f>
        <v>29</v>
      </c>
      <c r="N181" s="277">
        <f t="shared" si="71"/>
        <v>2041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70"/>
        <v>0</v>
      </c>
      <c r="D182" s="276">
        <f>IF($B$7="L",$AF$117,IF($M182&gt;$B$6,0,$AF$117))</f>
        <v>0</v>
      </c>
      <c r="E182" s="276">
        <f t="shared" si="67"/>
        <v>0</v>
      </c>
      <c r="F182" s="276">
        <f>IF($B$7="L",$AF$100,IF($M182&gt;$B$6,0,$AF$100))</f>
        <v>0</v>
      </c>
      <c r="G182" s="276">
        <f t="shared" si="68"/>
        <v>0</v>
      </c>
      <c r="H182" s="276"/>
      <c r="I182" s="276">
        <f>$AF$196</f>
        <v>0</v>
      </c>
      <c r="J182" s="276"/>
      <c r="K182" s="276">
        <f t="shared" si="69"/>
        <v>0</v>
      </c>
      <c r="L182" s="276">
        <f t="shared" si="72"/>
        <v>0</v>
      </c>
      <c r="M182" s="272">
        <f>$AF$131</f>
        <v>30</v>
      </c>
      <c r="N182" s="277">
        <f t="shared" si="71"/>
        <v>2042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70"/>
        <v>0</v>
      </c>
      <c r="D183" s="276">
        <f>IF($B$7="L",$AG$117,IF($M183&gt;$B$6,0,$AG$117))</f>
        <v>0</v>
      </c>
      <c r="E183" s="276">
        <f t="shared" si="67"/>
        <v>0</v>
      </c>
      <c r="F183" s="276">
        <f>IF($B$7="L",$AG$100,IF($M183&gt;$B$6,0,$AG$100))</f>
        <v>0</v>
      </c>
      <c r="G183" s="276">
        <f t="shared" si="68"/>
        <v>0</v>
      </c>
      <c r="H183" s="276"/>
      <c r="I183" s="276">
        <f>$AG$196</f>
        <v>0</v>
      </c>
      <c r="J183" s="276"/>
      <c r="K183" s="276">
        <f t="shared" si="69"/>
        <v>0</v>
      </c>
      <c r="L183" s="276">
        <f t="shared" si="72"/>
        <v>0</v>
      </c>
      <c r="M183" s="272">
        <f>$AG$131</f>
        <v>31</v>
      </c>
      <c r="N183" s="277">
        <f t="shared" si="71"/>
        <v>2043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70"/>
        <v>0</v>
      </c>
      <c r="D184" s="276">
        <f>IF($B$7="L",$AH$117,IF($M184&gt;$B$6,0,$AH$117))</f>
        <v>0</v>
      </c>
      <c r="E184" s="276">
        <f t="shared" si="67"/>
        <v>0</v>
      </c>
      <c r="F184" s="276">
        <f>IF($B$7="L",$AH$100,IF($M184&gt;$B$6,0,$AH$100))</f>
        <v>0</v>
      </c>
      <c r="G184" s="276">
        <f t="shared" si="68"/>
        <v>0</v>
      </c>
      <c r="H184" s="276"/>
      <c r="I184" s="276">
        <f>$AH$196</f>
        <v>0</v>
      </c>
      <c r="J184" s="276"/>
      <c r="K184" s="276">
        <f t="shared" si="69"/>
        <v>0</v>
      </c>
      <c r="L184" s="276">
        <f t="shared" si="72"/>
        <v>0</v>
      </c>
      <c r="M184" s="272">
        <f>$AH$131</f>
        <v>32</v>
      </c>
      <c r="N184" s="277">
        <f t="shared" si="71"/>
        <v>2044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70"/>
        <v>0</v>
      </c>
      <c r="D185" s="276">
        <f>IF($B$7="L",$AI$117,IF($M185&gt;$B$6,0,$AI$117))</f>
        <v>0</v>
      </c>
      <c r="E185" s="276">
        <f t="shared" si="67"/>
        <v>0</v>
      </c>
      <c r="F185" s="276">
        <f>IF($B$7="L",$AI$100,IF($M185&gt;$B$6,0,$AI$100))</f>
        <v>0</v>
      </c>
      <c r="G185" s="276">
        <f t="shared" si="68"/>
        <v>0</v>
      </c>
      <c r="H185" s="276"/>
      <c r="I185" s="276">
        <f>$AI$196</f>
        <v>0</v>
      </c>
      <c r="J185" s="276"/>
      <c r="K185" s="276">
        <f t="shared" si="69"/>
        <v>0</v>
      </c>
      <c r="L185" s="276">
        <f t="shared" si="72"/>
        <v>0</v>
      </c>
      <c r="M185" s="272">
        <f>$AI$131</f>
        <v>33</v>
      </c>
      <c r="N185" s="277">
        <f t="shared" si="71"/>
        <v>2045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70"/>
        <v>0</v>
      </c>
      <c r="D186" s="276">
        <f>IF($B$7="L",$AJ$117,IF($M186&gt;$B$6,0,$AJ$117))</f>
        <v>0</v>
      </c>
      <c r="E186" s="276">
        <f t="shared" si="67"/>
        <v>0</v>
      </c>
      <c r="F186" s="276">
        <f>IF($B$7="L",$AJ$100,IF($M186&gt;$B$6,0,$AJ$100))</f>
        <v>0</v>
      </c>
      <c r="G186" s="276">
        <f t="shared" si="68"/>
        <v>0</v>
      </c>
      <c r="H186" s="276"/>
      <c r="I186" s="276">
        <f>$AJ$196</f>
        <v>0</v>
      </c>
      <c r="J186" s="276"/>
      <c r="K186" s="276">
        <f t="shared" si="69"/>
        <v>0</v>
      </c>
      <c r="L186" s="276">
        <f t="shared" si="72"/>
        <v>0</v>
      </c>
      <c r="M186" s="272">
        <f>$AJ$131</f>
        <v>34</v>
      </c>
      <c r="N186" s="277">
        <f t="shared" si="71"/>
        <v>2046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70"/>
        <v>0</v>
      </c>
      <c r="D187" s="276">
        <f>IF($B$7="L",$AK$117,IF($M187&gt;$B$6,0,$AK$117))</f>
        <v>0</v>
      </c>
      <c r="E187" s="276">
        <f t="shared" si="67"/>
        <v>0</v>
      </c>
      <c r="F187" s="276">
        <f>IF($B$7="L",$AK$100,IF($M187&gt;$B$6,0,$AK$100))</f>
        <v>0</v>
      </c>
      <c r="G187" s="276">
        <f t="shared" si="68"/>
        <v>0</v>
      </c>
      <c r="H187" s="276"/>
      <c r="I187" s="276">
        <f>$AK$196</f>
        <v>0</v>
      </c>
      <c r="J187" s="276"/>
      <c r="K187" s="276">
        <f t="shared" si="69"/>
        <v>0</v>
      </c>
      <c r="L187" s="276">
        <f t="shared" si="72"/>
        <v>0</v>
      </c>
      <c r="M187" s="272">
        <f>$AK$131</f>
        <v>35</v>
      </c>
      <c r="N187" s="277">
        <f t="shared" si="71"/>
        <v>2047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70"/>
        <v>0</v>
      </c>
      <c r="D188" s="276">
        <f>IF($B$7="L",$AL$117,IF($M188&gt;$B$6,0,$AL$117))</f>
        <v>0</v>
      </c>
      <c r="E188" s="276">
        <f t="shared" si="67"/>
        <v>0</v>
      </c>
      <c r="F188" s="276">
        <f>IF($B$7="L",$AL$100,IF($M188&gt;$B$6,0,$AL$100))</f>
        <v>0</v>
      </c>
      <c r="G188" s="276">
        <f t="shared" si="68"/>
        <v>0</v>
      </c>
      <c r="H188" s="276"/>
      <c r="I188" s="276">
        <f>$AL$196</f>
        <v>0</v>
      </c>
      <c r="J188" s="276"/>
      <c r="K188" s="276">
        <f t="shared" si="69"/>
        <v>0</v>
      </c>
      <c r="L188" s="276">
        <f t="shared" si="72"/>
        <v>0</v>
      </c>
      <c r="M188" s="272">
        <f>$AL$131</f>
        <v>36</v>
      </c>
      <c r="N188" s="277">
        <f t="shared" si="71"/>
        <v>2048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70"/>
        <v>0</v>
      </c>
      <c r="D189" s="276">
        <f>IF($B$7="L",$AM$117,IF($M189&gt;$B$6,0,$AM$117))</f>
        <v>0</v>
      </c>
      <c r="E189" s="276">
        <f t="shared" si="67"/>
        <v>0</v>
      </c>
      <c r="F189" s="276">
        <f>IF($B$7="L",$AM$100,IF($M189&gt;$B$6,0,$AM$100))</f>
        <v>0</v>
      </c>
      <c r="G189" s="276">
        <f t="shared" si="68"/>
        <v>0</v>
      </c>
      <c r="H189" s="276"/>
      <c r="I189" s="276">
        <f>$AM$196</f>
        <v>0</v>
      </c>
      <c r="J189" s="276"/>
      <c r="K189" s="276">
        <f t="shared" si="69"/>
        <v>0</v>
      </c>
      <c r="L189" s="276">
        <f t="shared" si="72"/>
        <v>0</v>
      </c>
      <c r="M189" s="272">
        <f>$AM$131</f>
        <v>37</v>
      </c>
      <c r="N189" s="277">
        <f t="shared" si="71"/>
        <v>2049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70"/>
        <v>0</v>
      </c>
      <c r="D190" s="276">
        <f>IF($B$7="L",$AN$117,IF($M190&gt;$B$6,0,$AN$117))</f>
        <v>0</v>
      </c>
      <c r="E190" s="276">
        <f t="shared" si="67"/>
        <v>0</v>
      </c>
      <c r="F190" s="276">
        <f>IF($B$7="L",$AN$100,IF($M190&gt;$B$6,0,$AN$100))</f>
        <v>0</v>
      </c>
      <c r="G190" s="276">
        <f t="shared" si="68"/>
        <v>0</v>
      </c>
      <c r="H190" s="276"/>
      <c r="I190" s="276">
        <f>$AN$196</f>
        <v>0</v>
      </c>
      <c r="J190" s="276"/>
      <c r="K190" s="276">
        <f t="shared" si="69"/>
        <v>0</v>
      </c>
      <c r="L190" s="276">
        <f t="shared" si="72"/>
        <v>0</v>
      </c>
      <c r="M190" s="272">
        <f>$AN$131</f>
        <v>38</v>
      </c>
      <c r="N190" s="277">
        <f t="shared" si="71"/>
        <v>2050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70"/>
        <v>0</v>
      </c>
      <c r="D191" s="276">
        <f>IF($B$7="L",$AO$117,IF($M191&gt;$B$6,0,$AO$117))</f>
        <v>0</v>
      </c>
      <c r="E191" s="276">
        <f t="shared" si="67"/>
        <v>0</v>
      </c>
      <c r="F191" s="276">
        <f>IF($B$7="L",$AO$100,IF($M191&gt;$B$6,0,$AO$100))</f>
        <v>0</v>
      </c>
      <c r="G191" s="276">
        <f t="shared" si="68"/>
        <v>0</v>
      </c>
      <c r="H191" s="276"/>
      <c r="I191" s="276">
        <f>$AO$196</f>
        <v>0</v>
      </c>
      <c r="J191" s="276"/>
      <c r="K191" s="276">
        <f t="shared" si="69"/>
        <v>0</v>
      </c>
      <c r="L191" s="276">
        <f t="shared" si="72"/>
        <v>0</v>
      </c>
      <c r="M191" s="272">
        <f>$AO$131</f>
        <v>39</v>
      </c>
      <c r="N191" s="277">
        <f t="shared" si="71"/>
        <v>2051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70"/>
        <v>0</v>
      </c>
      <c r="D192" s="276">
        <f>IF($B$7="L",$AP$117,IF($M192&gt;$B$6,0,$AP$117))</f>
        <v>0</v>
      </c>
      <c r="E192" s="276">
        <f t="shared" si="67"/>
        <v>0</v>
      </c>
      <c r="F192" s="276">
        <f>IF($B$7="L",$AP$100,IF($M192&gt;$B$6,0,$AP$100))</f>
        <v>0</v>
      </c>
      <c r="G192" s="276">
        <f t="shared" si="68"/>
        <v>0</v>
      </c>
      <c r="H192" s="276"/>
      <c r="I192" s="276">
        <f>$AP$196</f>
        <v>0</v>
      </c>
      <c r="J192" s="276"/>
      <c r="K192" s="276">
        <f t="shared" si="69"/>
        <v>0</v>
      </c>
      <c r="L192" s="276">
        <f t="shared" si="72"/>
        <v>0</v>
      </c>
      <c r="M192" s="272">
        <f>$AP$131</f>
        <v>40</v>
      </c>
      <c r="N192" s="277">
        <f t="shared" si="71"/>
        <v>2052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A195" si="73">1+B195</f>
        <v>1</v>
      </c>
      <c r="D195" s="228">
        <f t="shared" si="73"/>
        <v>2</v>
      </c>
      <c r="E195" s="228">
        <f t="shared" si="73"/>
        <v>3</v>
      </c>
      <c r="F195" s="228">
        <f t="shared" si="73"/>
        <v>4</v>
      </c>
      <c r="G195" s="228">
        <f t="shared" si="73"/>
        <v>5</v>
      </c>
      <c r="H195" s="228">
        <f t="shared" si="73"/>
        <v>6</v>
      </c>
      <c r="I195" s="228">
        <f t="shared" si="73"/>
        <v>7</v>
      </c>
      <c r="J195" s="228">
        <f t="shared" si="73"/>
        <v>8</v>
      </c>
      <c r="K195" s="228">
        <f t="shared" si="73"/>
        <v>9</v>
      </c>
      <c r="L195" s="228">
        <f t="shared" si="73"/>
        <v>10</v>
      </c>
      <c r="M195" s="228">
        <f t="shared" si="73"/>
        <v>11</v>
      </c>
      <c r="N195" s="228">
        <f t="shared" si="73"/>
        <v>12</v>
      </c>
      <c r="O195" s="228">
        <f t="shared" si="73"/>
        <v>13</v>
      </c>
      <c r="P195" s="228">
        <f t="shared" si="73"/>
        <v>14</v>
      </c>
      <c r="Q195" s="228">
        <f t="shared" si="73"/>
        <v>15</v>
      </c>
      <c r="R195" s="228">
        <f t="shared" si="73"/>
        <v>16</v>
      </c>
      <c r="S195" s="228">
        <f t="shared" si="73"/>
        <v>17</v>
      </c>
      <c r="T195" s="228">
        <f t="shared" si="73"/>
        <v>18</v>
      </c>
      <c r="U195" s="228">
        <f t="shared" si="73"/>
        <v>19</v>
      </c>
      <c r="V195" s="228">
        <f t="shared" si="73"/>
        <v>20</v>
      </c>
      <c r="W195" s="228">
        <f t="shared" si="73"/>
        <v>21</v>
      </c>
      <c r="X195" s="228">
        <f t="shared" si="73"/>
        <v>22</v>
      </c>
      <c r="Y195" s="228">
        <f t="shared" si="73"/>
        <v>23</v>
      </c>
      <c r="Z195" s="228">
        <f t="shared" si="73"/>
        <v>24</v>
      </c>
      <c r="AA195" s="228">
        <f t="shared" si="73"/>
        <v>25</v>
      </c>
      <c r="AB195" s="228">
        <f t="shared" ref="AB195:AK195" si="74">1+AA195</f>
        <v>26</v>
      </c>
      <c r="AC195" s="228">
        <f t="shared" si="74"/>
        <v>27</v>
      </c>
      <c r="AD195" s="228">
        <f t="shared" si="74"/>
        <v>28</v>
      </c>
      <c r="AE195" s="228">
        <f t="shared" si="74"/>
        <v>29</v>
      </c>
      <c r="AF195" s="228">
        <f t="shared" si="74"/>
        <v>30</v>
      </c>
      <c r="AG195" s="228">
        <f t="shared" si="74"/>
        <v>31</v>
      </c>
      <c r="AH195" s="228">
        <f t="shared" si="74"/>
        <v>32</v>
      </c>
      <c r="AI195" s="228">
        <f t="shared" si="74"/>
        <v>33</v>
      </c>
      <c r="AJ195" s="228">
        <f t="shared" si="74"/>
        <v>34</v>
      </c>
      <c r="AK195" s="228">
        <f t="shared" si="74"/>
        <v>35</v>
      </c>
      <c r="AL195" s="228">
        <f>1+AK195</f>
        <v>36</v>
      </c>
      <c r="AM195" s="228">
        <f>1+AL195</f>
        <v>37</v>
      </c>
      <c r="AN195" s="228">
        <f>1+AM195</f>
        <v>38</v>
      </c>
      <c r="AO195" s="228">
        <f>1+AN195</f>
        <v>39</v>
      </c>
      <c r="AP195" s="228">
        <f>1+AO195</f>
        <v>40</v>
      </c>
    </row>
    <row r="196" spans="1:42" ht="11.85" customHeight="1" x14ac:dyDescent="0.2">
      <c r="B196" s="214">
        <f t="shared" ref="B196:AA196" si="75">IF($B$12="s",B25,B23)</f>
        <v>0</v>
      </c>
      <c r="C196" s="214">
        <f t="shared" si="75"/>
        <v>0</v>
      </c>
      <c r="D196" s="214">
        <f t="shared" si="75"/>
        <v>0</v>
      </c>
      <c r="E196" s="214">
        <f t="shared" si="75"/>
        <v>0</v>
      </c>
      <c r="F196" s="214">
        <f t="shared" si="75"/>
        <v>0</v>
      </c>
      <c r="G196" s="214">
        <f t="shared" si="75"/>
        <v>0</v>
      </c>
      <c r="H196" s="214">
        <f t="shared" si="75"/>
        <v>0</v>
      </c>
      <c r="I196" s="214">
        <f t="shared" si="75"/>
        <v>0</v>
      </c>
      <c r="J196" s="214">
        <f t="shared" si="75"/>
        <v>0</v>
      </c>
      <c r="K196" s="214">
        <f t="shared" si="75"/>
        <v>0</v>
      </c>
      <c r="L196" s="214">
        <f t="shared" si="75"/>
        <v>0</v>
      </c>
      <c r="M196" s="214">
        <f t="shared" si="75"/>
        <v>0</v>
      </c>
      <c r="N196" s="214">
        <f t="shared" si="75"/>
        <v>0</v>
      </c>
      <c r="O196" s="214">
        <f t="shared" si="75"/>
        <v>0</v>
      </c>
      <c r="P196" s="214">
        <f t="shared" si="75"/>
        <v>0</v>
      </c>
      <c r="Q196" s="214">
        <f t="shared" si="75"/>
        <v>0</v>
      </c>
      <c r="R196" s="214">
        <f t="shared" si="75"/>
        <v>0</v>
      </c>
      <c r="S196" s="214">
        <f t="shared" si="75"/>
        <v>0</v>
      </c>
      <c r="T196" s="214">
        <f t="shared" si="75"/>
        <v>0</v>
      </c>
      <c r="U196" s="214">
        <f t="shared" si="75"/>
        <v>0</v>
      </c>
      <c r="V196" s="214">
        <f t="shared" si="75"/>
        <v>0</v>
      </c>
      <c r="W196" s="214">
        <f t="shared" si="75"/>
        <v>0</v>
      </c>
      <c r="X196" s="214">
        <f t="shared" si="75"/>
        <v>0</v>
      </c>
      <c r="Y196" s="214">
        <f t="shared" si="75"/>
        <v>0</v>
      </c>
      <c r="Z196" s="214">
        <f t="shared" si="75"/>
        <v>0</v>
      </c>
      <c r="AA196" s="214">
        <f t="shared" si="75"/>
        <v>0</v>
      </c>
      <c r="AB196" s="214">
        <f t="shared" ref="AB196:AK196" si="76">IF($B$12="s",AB25,AB23)</f>
        <v>0</v>
      </c>
      <c r="AC196" s="214">
        <f t="shared" si="76"/>
        <v>0</v>
      </c>
      <c r="AD196" s="214">
        <f t="shared" si="76"/>
        <v>0</v>
      </c>
      <c r="AE196" s="214">
        <f t="shared" si="76"/>
        <v>0</v>
      </c>
      <c r="AF196" s="214">
        <f t="shared" si="76"/>
        <v>0</v>
      </c>
      <c r="AG196" s="214">
        <f t="shared" si="76"/>
        <v>0</v>
      </c>
      <c r="AH196" s="214">
        <f t="shared" si="76"/>
        <v>0</v>
      </c>
      <c r="AI196" s="214">
        <f t="shared" si="76"/>
        <v>0</v>
      </c>
      <c r="AJ196" s="214">
        <f t="shared" si="76"/>
        <v>0</v>
      </c>
      <c r="AK196" s="214">
        <f t="shared" si="76"/>
        <v>0</v>
      </c>
      <c r="AL196" s="214">
        <f>IF($B$12="s",AL25,AL23)</f>
        <v>0</v>
      </c>
      <c r="AM196" s="214">
        <f>IF($B$12="s",AM25,AM23)</f>
        <v>0</v>
      </c>
      <c r="AN196" s="214">
        <f>IF($B$12="s",AN25,AN23)</f>
        <v>0</v>
      </c>
      <c r="AO196" s="214">
        <f>IF($B$12="s",AO25,AO23)</f>
        <v>0</v>
      </c>
      <c r="AP196" s="214">
        <f>IF($B$12="s",AP25,AP23)</f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>C199+1</f>
        <v>1</v>
      </c>
      <c r="E199" s="251">
        <f t="shared" ref="E199:AP199" si="77">D199+1</f>
        <v>2</v>
      </c>
      <c r="F199" s="251">
        <f t="shared" si="77"/>
        <v>3</v>
      </c>
      <c r="G199" s="251">
        <f t="shared" si="77"/>
        <v>4</v>
      </c>
      <c r="H199" s="251">
        <f t="shared" si="77"/>
        <v>5</v>
      </c>
      <c r="I199" s="251">
        <f t="shared" si="77"/>
        <v>6</v>
      </c>
      <c r="J199" s="251">
        <f t="shared" si="77"/>
        <v>7</v>
      </c>
      <c r="K199" s="251">
        <f t="shared" si="77"/>
        <v>8</v>
      </c>
      <c r="L199" s="251">
        <f t="shared" si="77"/>
        <v>9</v>
      </c>
      <c r="M199" s="251">
        <f t="shared" si="77"/>
        <v>10</v>
      </c>
      <c r="N199" s="251">
        <f t="shared" si="77"/>
        <v>11</v>
      </c>
      <c r="O199" s="251">
        <f t="shared" si="77"/>
        <v>12</v>
      </c>
      <c r="P199" s="251">
        <f t="shared" si="77"/>
        <v>13</v>
      </c>
      <c r="Q199" s="251">
        <f t="shared" si="77"/>
        <v>14</v>
      </c>
      <c r="R199" s="251">
        <f t="shared" si="77"/>
        <v>15</v>
      </c>
      <c r="S199" s="251">
        <f t="shared" si="77"/>
        <v>16</v>
      </c>
      <c r="T199" s="251">
        <f t="shared" si="77"/>
        <v>17</v>
      </c>
      <c r="U199" s="251">
        <f t="shared" si="77"/>
        <v>18</v>
      </c>
      <c r="V199" s="251">
        <f t="shared" si="77"/>
        <v>19</v>
      </c>
      <c r="W199" s="251">
        <f t="shared" si="77"/>
        <v>20</v>
      </c>
      <c r="X199" s="251">
        <f t="shared" si="77"/>
        <v>21</v>
      </c>
      <c r="Y199" s="251">
        <f t="shared" si="77"/>
        <v>22</v>
      </c>
      <c r="Z199" s="251">
        <f t="shared" si="77"/>
        <v>23</v>
      </c>
      <c r="AA199" s="251">
        <f t="shared" si="77"/>
        <v>24</v>
      </c>
      <c r="AB199" s="251">
        <f t="shared" si="77"/>
        <v>25</v>
      </c>
      <c r="AC199" s="251">
        <f t="shared" si="77"/>
        <v>26</v>
      </c>
      <c r="AD199" s="251">
        <f t="shared" si="77"/>
        <v>27</v>
      </c>
      <c r="AE199" s="251">
        <f t="shared" si="77"/>
        <v>28</v>
      </c>
      <c r="AF199" s="251">
        <f t="shared" si="77"/>
        <v>29</v>
      </c>
      <c r="AG199" s="251">
        <f t="shared" si="77"/>
        <v>30</v>
      </c>
      <c r="AH199" s="251">
        <f t="shared" si="77"/>
        <v>31</v>
      </c>
      <c r="AI199" s="251">
        <f t="shared" si="77"/>
        <v>32</v>
      </c>
      <c r="AJ199" s="251">
        <f t="shared" si="77"/>
        <v>33</v>
      </c>
      <c r="AK199" s="251">
        <f t="shared" si="77"/>
        <v>34</v>
      </c>
      <c r="AL199" s="251">
        <f t="shared" si="77"/>
        <v>35</v>
      </c>
      <c r="AM199" s="251">
        <f t="shared" si="77"/>
        <v>36</v>
      </c>
      <c r="AN199" s="251">
        <f t="shared" si="77"/>
        <v>37</v>
      </c>
      <c r="AO199" s="251">
        <f t="shared" si="77"/>
        <v>38</v>
      </c>
      <c r="AP199" s="251">
        <f t="shared" si="77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ignoredErrors>
    <ignoredError sqref="C132 C133:AP139 D132:AP13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R240"/>
  <sheetViews>
    <sheetView showGridLines="0" zoomScale="85" workbookViewId="0">
      <selection activeCell="C25" sqref="C25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+'Lease Option'!B2</f>
        <v>Watson Lake Bi-Fuel Project - Lease</v>
      </c>
    </row>
    <row r="2" spans="1:42" ht="11.25" customHeight="1" x14ac:dyDescent="0.2">
      <c r="A2" s="216" t="str">
        <f>+'Lease Option'!B3</f>
        <v>Lease Option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+DIST1!B5</f>
        <v>2012</v>
      </c>
    </row>
    <row r="6" spans="1:42" x14ac:dyDescent="0.2">
      <c r="A6" s="214" t="s">
        <v>18</v>
      </c>
      <c r="B6" s="221">
        <f>'Lease Option'!D26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>B13+1</f>
        <v>2013</v>
      </c>
      <c r="D13" s="224">
        <f t="shared" ref="D13:AP13" si="0">C13+1</f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B13-'Lease Option'!$D$31+1</f>
        <v>0</v>
      </c>
      <c r="C14" s="83">
        <f>C13-'Lease Option'!$D$31+1</f>
        <v>1</v>
      </c>
      <c r="D14" s="83">
        <f>D13-'Lease Option'!$D$31+1</f>
        <v>2</v>
      </c>
      <c r="E14" s="83">
        <f>E13-'Lease Option'!$D$31+1</f>
        <v>3</v>
      </c>
      <c r="F14" s="83">
        <f>F13-'Lease Option'!$D$31+1</f>
        <v>4</v>
      </c>
      <c r="G14" s="83">
        <f>G13-'Lease Option'!$D$31+1</f>
        <v>5</v>
      </c>
      <c r="H14" s="83">
        <f>H13-'Lease Option'!$D$31+1</f>
        <v>6</v>
      </c>
      <c r="I14" s="83">
        <f>I13-'Lease Option'!$D$31+1</f>
        <v>7</v>
      </c>
      <c r="J14" s="83">
        <f>J13-'Lease Option'!$D$31+1</f>
        <v>8</v>
      </c>
      <c r="K14" s="83">
        <f>K13-'Lease Option'!$D$31+1</f>
        <v>9</v>
      </c>
      <c r="L14" s="83">
        <f>L13-'Lease Option'!$D$31+1</f>
        <v>10</v>
      </c>
      <c r="M14" s="83">
        <f>M13-'Lease Option'!$D$31+1</f>
        <v>11</v>
      </c>
      <c r="N14" s="83">
        <f>N13-'Lease Option'!$D$31+1</f>
        <v>12</v>
      </c>
      <c r="O14" s="83">
        <f>O13-'Lease Option'!$D$31+1</f>
        <v>13</v>
      </c>
      <c r="P14" s="83">
        <f>P13-'Lease Option'!$D$31+1</f>
        <v>14</v>
      </c>
      <c r="Q14" s="83">
        <f>Q13-'Lease Option'!$D$31+1</f>
        <v>15</v>
      </c>
      <c r="R14" s="83">
        <f>R13-'Lease Option'!$D$31+1</f>
        <v>16</v>
      </c>
      <c r="S14" s="83">
        <f>S13-'Lease Option'!$D$31+1</f>
        <v>17</v>
      </c>
      <c r="T14" s="83">
        <f>T13-'Lease Option'!$D$31+1</f>
        <v>18</v>
      </c>
      <c r="U14" s="83">
        <f>U13-'Lease Option'!$D$31+1</f>
        <v>19</v>
      </c>
      <c r="V14" s="83">
        <f>V13-'Lease Option'!$D$31+1</f>
        <v>20</v>
      </c>
      <c r="W14" s="83">
        <f>W13-'Lease Option'!$D$31+1</f>
        <v>21</v>
      </c>
      <c r="X14" s="83">
        <f>X13-'Lease Option'!$D$31+1</f>
        <v>22</v>
      </c>
      <c r="Y14" s="83">
        <f>Y13-'Lease Option'!$D$31+1</f>
        <v>23</v>
      </c>
      <c r="Z14" s="83">
        <f>Z13-'Lease Option'!$D$31+1</f>
        <v>24</v>
      </c>
      <c r="AA14" s="83">
        <f>AA13-'Lease Option'!$D$31+1</f>
        <v>25</v>
      </c>
      <c r="AB14" s="83">
        <f>AB13-'Lease Option'!$D$31+1</f>
        <v>26</v>
      </c>
      <c r="AC14" s="83">
        <f>AC13-'Lease Option'!$D$31+1</f>
        <v>27</v>
      </c>
      <c r="AD14" s="83">
        <f>AD13-'Lease Option'!$D$31+1</f>
        <v>28</v>
      </c>
      <c r="AE14" s="83">
        <f>AE13-'Lease Option'!$D$31+1</f>
        <v>29</v>
      </c>
      <c r="AF14" s="83">
        <f>AF13-'Lease Option'!$D$31+1</f>
        <v>30</v>
      </c>
      <c r="AG14" s="83">
        <f>AG13-'Lease Option'!$D$31+1</f>
        <v>31</v>
      </c>
      <c r="AH14" s="83">
        <f>AH13-'Lease Option'!$D$31+1</f>
        <v>32</v>
      </c>
      <c r="AI14" s="83">
        <f>AI13-'Lease Option'!$D$31+1</f>
        <v>33</v>
      </c>
      <c r="AJ14" s="83">
        <f>AJ13-'Lease Option'!$D$31+1</f>
        <v>34</v>
      </c>
      <c r="AK14" s="83">
        <f>AK13-'Lease Option'!$D$31+1</f>
        <v>35</v>
      </c>
      <c r="AL14" s="83">
        <f>AL13-'Lease Option'!$D$31+1</f>
        <v>36</v>
      </c>
      <c r="AM14" s="83">
        <f>AM13-'Lease Option'!$D$31+1</f>
        <v>37</v>
      </c>
      <c r="AN14" s="83">
        <f>AN13-'Lease Option'!$D$31+1</f>
        <v>38</v>
      </c>
      <c r="AO14" s="83">
        <f>AO13-'Lease Option'!$D$31+1</f>
        <v>39</v>
      </c>
      <c r="AP14" s="83">
        <f>AP13-'Lease Option'!$D$31+1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A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ref="AB23:AP23" si="2">IF($B$12&lt;&gt;"s",AB18+AB22,"")</f>
        <v>0</v>
      </c>
      <c r="AC23" s="236">
        <f t="shared" si="2"/>
        <v>0</v>
      </c>
      <c r="AD23" s="236">
        <f t="shared" si="2"/>
        <v>0</v>
      </c>
      <c r="AE23" s="236">
        <f t="shared" si="2"/>
        <v>0</v>
      </c>
      <c r="AF23" s="236">
        <f t="shared" si="2"/>
        <v>0</v>
      </c>
      <c r="AG23" s="236">
        <f t="shared" si="2"/>
        <v>0</v>
      </c>
      <c r="AH23" s="236">
        <f t="shared" si="2"/>
        <v>0</v>
      </c>
      <c r="AI23" s="236">
        <f t="shared" si="2"/>
        <v>0</v>
      </c>
      <c r="AJ23" s="236">
        <f t="shared" si="2"/>
        <v>0</v>
      </c>
      <c r="AK23" s="236">
        <f t="shared" si="2"/>
        <v>0</v>
      </c>
      <c r="AL23" s="236">
        <f t="shared" si="2"/>
        <v>0</v>
      </c>
      <c r="AM23" s="236">
        <f t="shared" si="2"/>
        <v>0</v>
      </c>
      <c r="AN23" s="236">
        <f t="shared" si="2"/>
        <v>0</v>
      </c>
      <c r="AO23" s="236">
        <f t="shared" si="2"/>
        <v>0</v>
      </c>
      <c r="AP23" s="236">
        <f t="shared" si="2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>IF($B$12="s",IF(C15&lt;=500,43.8418,(43.8418*500+28.3285*(C15-500))/C15),"")</f>
        <v/>
      </c>
      <c r="D24" s="234" t="str">
        <f t="shared" ref="D24:AA24" si="3">IF($B$12="s",IF(D15&lt;=500,43.8418,(43.8418*500+28.3285*(D15-500))/D15),"")</f>
        <v/>
      </c>
      <c r="E24" s="234" t="str">
        <f t="shared" si="3"/>
        <v/>
      </c>
      <c r="F24" s="234" t="str">
        <f t="shared" si="3"/>
        <v/>
      </c>
      <c r="G24" s="234" t="str">
        <f t="shared" si="3"/>
        <v/>
      </c>
      <c r="H24" s="234" t="str">
        <f t="shared" si="3"/>
        <v/>
      </c>
      <c r="I24" s="234" t="str">
        <f t="shared" si="3"/>
        <v/>
      </c>
      <c r="J24" s="234" t="str">
        <f t="shared" si="3"/>
        <v/>
      </c>
      <c r="K24" s="234" t="str">
        <f t="shared" si="3"/>
        <v/>
      </c>
      <c r="L24" s="234" t="str">
        <f t="shared" si="3"/>
        <v/>
      </c>
      <c r="M24" s="234" t="str">
        <f t="shared" si="3"/>
        <v/>
      </c>
      <c r="N24" s="234" t="str">
        <f t="shared" si="3"/>
        <v/>
      </c>
      <c r="O24" s="234" t="str">
        <f t="shared" si="3"/>
        <v/>
      </c>
      <c r="P24" s="234" t="str">
        <f t="shared" si="3"/>
        <v/>
      </c>
      <c r="Q24" s="234" t="str">
        <f t="shared" si="3"/>
        <v/>
      </c>
      <c r="R24" s="234" t="str">
        <f t="shared" si="3"/>
        <v/>
      </c>
      <c r="S24" s="234" t="str">
        <f t="shared" si="3"/>
        <v/>
      </c>
      <c r="T24" s="234" t="str">
        <f t="shared" si="3"/>
        <v/>
      </c>
      <c r="U24" s="234" t="str">
        <f t="shared" si="3"/>
        <v/>
      </c>
      <c r="V24" s="234" t="str">
        <f t="shared" si="3"/>
        <v/>
      </c>
      <c r="W24" s="234" t="str">
        <f t="shared" si="3"/>
        <v/>
      </c>
      <c r="X24" s="234" t="str">
        <f t="shared" si="3"/>
        <v/>
      </c>
      <c r="Y24" s="234" t="str">
        <f t="shared" si="3"/>
        <v/>
      </c>
      <c r="Z24" s="234" t="str">
        <f t="shared" si="3"/>
        <v/>
      </c>
      <c r="AA24" s="234" t="str">
        <f t="shared" si="3"/>
        <v/>
      </c>
      <c r="AB24" s="234" t="str">
        <f t="shared" ref="AB24:AL24" si="4">IF($B$12="s",IF(AB15&lt;=500,43.8418,(43.8418*500+28.3285*(AB15-500))/AB15),"")</f>
        <v/>
      </c>
      <c r="AC24" s="234" t="str">
        <f t="shared" si="4"/>
        <v/>
      </c>
      <c r="AD24" s="234" t="str">
        <f t="shared" si="4"/>
        <v/>
      </c>
      <c r="AE24" s="234" t="str">
        <f t="shared" si="4"/>
        <v/>
      </c>
      <c r="AF24" s="234" t="str">
        <f t="shared" si="4"/>
        <v/>
      </c>
      <c r="AG24" s="234" t="str">
        <f t="shared" si="4"/>
        <v/>
      </c>
      <c r="AH24" s="234" t="str">
        <f t="shared" si="4"/>
        <v/>
      </c>
      <c r="AI24" s="234" t="str">
        <f t="shared" si="4"/>
        <v/>
      </c>
      <c r="AJ24" s="234" t="str">
        <f t="shared" si="4"/>
        <v/>
      </c>
      <c r="AK24" s="234" t="str">
        <f t="shared" si="4"/>
        <v/>
      </c>
      <c r="AL24" s="234" t="str">
        <f t="shared" si="4"/>
        <v/>
      </c>
      <c r="AM24" s="234" t="str">
        <f>IF($B$12="s",IF(AM15&lt;=500,43.8418,(43.8418*500+28.3285*(AM15-500))/AM15),"")</f>
        <v/>
      </c>
      <c r="AN24" s="234" t="str">
        <f>IF($B$12="s",IF(AN15&lt;=500,43.8418,(43.8418*500+28.3285*(AN15-500))/AN15),"")</f>
        <v/>
      </c>
      <c r="AO24" s="234" t="str">
        <f>IF($B$12="s",IF(AO15&lt;=500,43.8418,(43.8418*500+28.3285*(AO15-500))/AO15),"")</f>
        <v/>
      </c>
      <c r="AP24" s="234" t="str">
        <f>IF($B$12="s",IF(AP15&lt;=500,43.8418,(43.8418*500+28.3285*(AP15-500))/AP15),"")</f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A25" si="5">IF($B$12="s",C15*C24,"")</f>
        <v/>
      </c>
      <c r="D25" s="236" t="str">
        <f t="shared" si="5"/>
        <v/>
      </c>
      <c r="E25" s="236" t="str">
        <f t="shared" si="5"/>
        <v/>
      </c>
      <c r="F25" s="236" t="str">
        <f t="shared" si="5"/>
        <v/>
      </c>
      <c r="G25" s="236" t="str">
        <f t="shared" si="5"/>
        <v/>
      </c>
      <c r="H25" s="236" t="str">
        <f t="shared" si="5"/>
        <v/>
      </c>
      <c r="I25" s="236" t="str">
        <f t="shared" si="5"/>
        <v/>
      </c>
      <c r="J25" s="236" t="str">
        <f t="shared" si="5"/>
        <v/>
      </c>
      <c r="K25" s="236" t="str">
        <f t="shared" si="5"/>
        <v/>
      </c>
      <c r="L25" s="236" t="str">
        <f t="shared" si="5"/>
        <v/>
      </c>
      <c r="M25" s="236" t="str">
        <f t="shared" si="5"/>
        <v/>
      </c>
      <c r="N25" s="236" t="str">
        <f t="shared" si="5"/>
        <v/>
      </c>
      <c r="O25" s="236" t="str">
        <f t="shared" si="5"/>
        <v/>
      </c>
      <c r="P25" s="236" t="str">
        <f t="shared" si="5"/>
        <v/>
      </c>
      <c r="Q25" s="236" t="str">
        <f t="shared" si="5"/>
        <v/>
      </c>
      <c r="R25" s="236" t="str">
        <f t="shared" si="5"/>
        <v/>
      </c>
      <c r="S25" s="236" t="str">
        <f t="shared" si="5"/>
        <v/>
      </c>
      <c r="T25" s="236" t="str">
        <f t="shared" si="5"/>
        <v/>
      </c>
      <c r="U25" s="236" t="str">
        <f t="shared" si="5"/>
        <v/>
      </c>
      <c r="V25" s="236" t="str">
        <f t="shared" si="5"/>
        <v/>
      </c>
      <c r="W25" s="236" t="str">
        <f t="shared" si="5"/>
        <v/>
      </c>
      <c r="X25" s="236" t="str">
        <f t="shared" si="5"/>
        <v/>
      </c>
      <c r="Y25" s="236" t="str">
        <f t="shared" si="5"/>
        <v/>
      </c>
      <c r="Z25" s="236" t="str">
        <f t="shared" si="5"/>
        <v/>
      </c>
      <c r="AA25" s="236" t="str">
        <f t="shared" si="5"/>
        <v/>
      </c>
      <c r="AB25" s="236" t="str">
        <f t="shared" ref="AB25:AP25" si="6">IF($B$12="s",AB15*AB24,"")</f>
        <v/>
      </c>
      <c r="AC25" s="236" t="str">
        <f t="shared" si="6"/>
        <v/>
      </c>
      <c r="AD25" s="236" t="str">
        <f t="shared" si="6"/>
        <v/>
      </c>
      <c r="AE25" s="236" t="str">
        <f t="shared" si="6"/>
        <v/>
      </c>
      <c r="AF25" s="236" t="str">
        <f t="shared" si="6"/>
        <v/>
      </c>
      <c r="AG25" s="236" t="str">
        <f t="shared" si="6"/>
        <v/>
      </c>
      <c r="AH25" s="236" t="str">
        <f t="shared" si="6"/>
        <v/>
      </c>
      <c r="AI25" s="236" t="str">
        <f t="shared" si="6"/>
        <v/>
      </c>
      <c r="AJ25" s="236" t="str">
        <f t="shared" si="6"/>
        <v/>
      </c>
      <c r="AK25" s="236" t="str">
        <f t="shared" si="6"/>
        <v/>
      </c>
      <c r="AL25" s="236" t="str">
        <f t="shared" si="6"/>
        <v/>
      </c>
      <c r="AM25" s="236" t="str">
        <f t="shared" si="6"/>
        <v/>
      </c>
      <c r="AN25" s="236" t="str">
        <f t="shared" si="6"/>
        <v/>
      </c>
      <c r="AO25" s="236" t="str">
        <f t="shared" si="6"/>
        <v/>
      </c>
      <c r="AP25" s="236" t="str">
        <f t="shared" si="6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>B27+1</f>
        <v>2013</v>
      </c>
      <c r="D27" s="224">
        <f t="shared" ref="D27:AP27" si="7">C27+1</f>
        <v>2014</v>
      </c>
      <c r="E27" s="224">
        <f t="shared" si="7"/>
        <v>2015</v>
      </c>
      <c r="F27" s="224">
        <f t="shared" si="7"/>
        <v>2016</v>
      </c>
      <c r="G27" s="224">
        <f t="shared" si="7"/>
        <v>2017</v>
      </c>
      <c r="H27" s="224">
        <f t="shared" si="7"/>
        <v>2018</v>
      </c>
      <c r="I27" s="224">
        <f t="shared" si="7"/>
        <v>2019</v>
      </c>
      <c r="J27" s="224">
        <f t="shared" si="7"/>
        <v>2020</v>
      </c>
      <c r="K27" s="224">
        <f t="shared" si="7"/>
        <v>2021</v>
      </c>
      <c r="L27" s="224">
        <f t="shared" si="7"/>
        <v>2022</v>
      </c>
      <c r="M27" s="224">
        <f t="shared" si="7"/>
        <v>2023</v>
      </c>
      <c r="N27" s="224">
        <f t="shared" si="7"/>
        <v>2024</v>
      </c>
      <c r="O27" s="224">
        <f t="shared" si="7"/>
        <v>2025</v>
      </c>
      <c r="P27" s="224">
        <f t="shared" si="7"/>
        <v>2026</v>
      </c>
      <c r="Q27" s="224">
        <f t="shared" si="7"/>
        <v>2027</v>
      </c>
      <c r="R27" s="224">
        <f t="shared" si="7"/>
        <v>2028</v>
      </c>
      <c r="S27" s="224">
        <f t="shared" si="7"/>
        <v>2029</v>
      </c>
      <c r="T27" s="224">
        <f t="shared" si="7"/>
        <v>2030</v>
      </c>
      <c r="U27" s="224">
        <f t="shared" si="7"/>
        <v>2031</v>
      </c>
      <c r="V27" s="224">
        <f t="shared" si="7"/>
        <v>2032</v>
      </c>
      <c r="W27" s="224">
        <f t="shared" si="7"/>
        <v>2033</v>
      </c>
      <c r="X27" s="224">
        <f t="shared" si="7"/>
        <v>2034</v>
      </c>
      <c r="Y27" s="224">
        <f t="shared" si="7"/>
        <v>2035</v>
      </c>
      <c r="Z27" s="224">
        <f t="shared" si="7"/>
        <v>2036</v>
      </c>
      <c r="AA27" s="224">
        <f t="shared" si="7"/>
        <v>2037</v>
      </c>
      <c r="AB27" s="224">
        <f t="shared" si="7"/>
        <v>2038</v>
      </c>
      <c r="AC27" s="224">
        <f t="shared" si="7"/>
        <v>2039</v>
      </c>
      <c r="AD27" s="224">
        <f t="shared" si="7"/>
        <v>2040</v>
      </c>
      <c r="AE27" s="224">
        <f t="shared" si="7"/>
        <v>2041</v>
      </c>
      <c r="AF27" s="224">
        <f t="shared" si="7"/>
        <v>2042</v>
      </c>
      <c r="AG27" s="224">
        <f t="shared" si="7"/>
        <v>2043</v>
      </c>
      <c r="AH27" s="224">
        <f t="shared" si="7"/>
        <v>2044</v>
      </c>
      <c r="AI27" s="224">
        <f t="shared" si="7"/>
        <v>2045</v>
      </c>
      <c r="AJ27" s="224">
        <f t="shared" si="7"/>
        <v>2046</v>
      </c>
      <c r="AK27" s="224">
        <f t="shared" si="7"/>
        <v>2047</v>
      </c>
      <c r="AL27" s="224">
        <f t="shared" si="7"/>
        <v>2048</v>
      </c>
      <c r="AM27" s="224">
        <f t="shared" si="7"/>
        <v>2049</v>
      </c>
      <c r="AN27" s="224">
        <f t="shared" si="7"/>
        <v>2050</v>
      </c>
      <c r="AO27" s="224">
        <f t="shared" si="7"/>
        <v>2051</v>
      </c>
      <c r="AP27" s="224">
        <f t="shared" si="7"/>
        <v>2052</v>
      </c>
    </row>
    <row r="28" spans="1:42" x14ac:dyDescent="0.2">
      <c r="A28" s="214" t="s">
        <v>26</v>
      </c>
      <c r="B28" s="228">
        <f t="shared" ref="B28:AA28" si="8">B14</f>
        <v>0</v>
      </c>
      <c r="C28" s="228">
        <f t="shared" si="8"/>
        <v>1</v>
      </c>
      <c r="D28" s="228">
        <f t="shared" si="8"/>
        <v>2</v>
      </c>
      <c r="E28" s="228">
        <f t="shared" si="8"/>
        <v>3</v>
      </c>
      <c r="F28" s="228">
        <f t="shared" si="8"/>
        <v>4</v>
      </c>
      <c r="G28" s="228">
        <f t="shared" si="8"/>
        <v>5</v>
      </c>
      <c r="H28" s="228">
        <f t="shared" si="8"/>
        <v>6</v>
      </c>
      <c r="I28" s="228">
        <f t="shared" si="8"/>
        <v>7</v>
      </c>
      <c r="J28" s="228">
        <f t="shared" si="8"/>
        <v>8</v>
      </c>
      <c r="K28" s="228">
        <f t="shared" si="8"/>
        <v>9</v>
      </c>
      <c r="L28" s="228">
        <f t="shared" si="8"/>
        <v>10</v>
      </c>
      <c r="M28" s="228">
        <f t="shared" si="8"/>
        <v>11</v>
      </c>
      <c r="N28" s="228">
        <f t="shared" si="8"/>
        <v>12</v>
      </c>
      <c r="O28" s="228">
        <f t="shared" si="8"/>
        <v>13</v>
      </c>
      <c r="P28" s="228">
        <f t="shared" si="8"/>
        <v>14</v>
      </c>
      <c r="Q28" s="228">
        <f t="shared" si="8"/>
        <v>15</v>
      </c>
      <c r="R28" s="228">
        <f t="shared" si="8"/>
        <v>16</v>
      </c>
      <c r="S28" s="228">
        <f t="shared" si="8"/>
        <v>17</v>
      </c>
      <c r="T28" s="228">
        <f t="shared" si="8"/>
        <v>18</v>
      </c>
      <c r="U28" s="228">
        <f t="shared" si="8"/>
        <v>19</v>
      </c>
      <c r="V28" s="228">
        <f t="shared" si="8"/>
        <v>20</v>
      </c>
      <c r="W28" s="228">
        <f t="shared" si="8"/>
        <v>21</v>
      </c>
      <c r="X28" s="228">
        <f t="shared" si="8"/>
        <v>22</v>
      </c>
      <c r="Y28" s="228">
        <f t="shared" si="8"/>
        <v>23</v>
      </c>
      <c r="Z28" s="228">
        <f t="shared" si="8"/>
        <v>24</v>
      </c>
      <c r="AA28" s="228">
        <f t="shared" si="8"/>
        <v>25</v>
      </c>
      <c r="AB28" s="228">
        <f t="shared" ref="AB28:AL28" si="9">AB14</f>
        <v>26</v>
      </c>
      <c r="AC28" s="228">
        <f t="shared" si="9"/>
        <v>27</v>
      </c>
      <c r="AD28" s="228">
        <f t="shared" si="9"/>
        <v>28</v>
      </c>
      <c r="AE28" s="228">
        <f t="shared" si="9"/>
        <v>29</v>
      </c>
      <c r="AF28" s="228">
        <f t="shared" si="9"/>
        <v>30</v>
      </c>
      <c r="AG28" s="228">
        <f t="shared" si="9"/>
        <v>31</v>
      </c>
      <c r="AH28" s="228">
        <f t="shared" si="9"/>
        <v>32</v>
      </c>
      <c r="AI28" s="228">
        <f t="shared" si="9"/>
        <v>33</v>
      </c>
      <c r="AJ28" s="228">
        <f t="shared" si="9"/>
        <v>34</v>
      </c>
      <c r="AK28" s="228">
        <f t="shared" si="9"/>
        <v>35</v>
      </c>
      <c r="AL28" s="228">
        <f t="shared" si="9"/>
        <v>36</v>
      </c>
      <c r="AM28" s="228">
        <f>AM14</f>
        <v>37</v>
      </c>
      <c r="AN28" s="228">
        <f>AN14</f>
        <v>38</v>
      </c>
      <c r="AO28" s="228">
        <f>AO14</f>
        <v>39</v>
      </c>
      <c r="AP28" s="228">
        <f>AP14</f>
        <v>40</v>
      </c>
    </row>
    <row r="29" spans="1:42" x14ac:dyDescent="0.2">
      <c r="A29" s="221" t="s">
        <v>63</v>
      </c>
      <c r="B29" s="239">
        <f>'Lease Option'!E64/2</f>
        <v>0</v>
      </c>
      <c r="C29" s="239">
        <f>('Lease Option'!E64/2)+('Lease Option'!F64/2)</f>
        <v>0</v>
      </c>
      <c r="D29" s="239">
        <f>('Lease Option'!F64/2)+('Lease Option'!G64/2)</f>
        <v>0</v>
      </c>
      <c r="E29" s="239">
        <f>('Lease Option'!G64/2)+('Lease Option'!H64/2)</f>
        <v>0</v>
      </c>
      <c r="F29" s="239">
        <f>('Lease Option'!H64/2)+('Lease Option'!I64/2)</f>
        <v>0</v>
      </c>
      <c r="G29" s="239">
        <f>('Lease Option'!I64/2)+('Lease Option'!J64/2)</f>
        <v>0</v>
      </c>
      <c r="H29" s="239">
        <f>('Lease Option'!J64/2)+('Lease Option'!K64/2)</f>
        <v>0</v>
      </c>
      <c r="I29" s="239">
        <f>('Lease Option'!K64/2)+('Lease Option'!L64/2)</f>
        <v>0</v>
      </c>
      <c r="J29" s="239">
        <f>('Lease Option'!L64/2)+('Lease Option'!M64/2)</f>
        <v>0</v>
      </c>
      <c r="K29" s="239">
        <f>('Lease Option'!M64/2)+('Lease Option'!N64/2)</f>
        <v>0</v>
      </c>
      <c r="L29" s="239">
        <f>('Lease Option'!N64/2)+('Lease Option'!O64/2)</f>
        <v>0</v>
      </c>
      <c r="M29" s="239">
        <f>('Lease Option'!O64/2)+('Lease Option'!P64/2)</f>
        <v>0</v>
      </c>
      <c r="N29" s="239">
        <f>('Lease Option'!P64/2)+('Lease Option'!Q64/2)</f>
        <v>0</v>
      </c>
      <c r="O29" s="239">
        <f>('Lease Option'!Q64/2)+('Lease Option'!R64/2)</f>
        <v>0</v>
      </c>
      <c r="P29" s="239">
        <f>('Lease Option'!R64/2)+('Lease Option'!S64/2)</f>
        <v>0</v>
      </c>
      <c r="Q29" s="239">
        <f>('Lease Option'!S64/2)+('Lease Option'!T64/2)</f>
        <v>0</v>
      </c>
      <c r="R29" s="239">
        <f>('Lease Option'!T64/2)+('Lease Option'!U64/2)</f>
        <v>0</v>
      </c>
      <c r="S29" s="239">
        <f>('Lease Option'!U64/2)+('Lease Option'!V64/2)</f>
        <v>0</v>
      </c>
      <c r="T29" s="239">
        <f>('Lease Option'!V64/2)+('Lease Option'!W64/2)</f>
        <v>0</v>
      </c>
      <c r="U29" s="239">
        <f>('Lease Option'!W64/2)+('Lease Option'!X64/2)</f>
        <v>0</v>
      </c>
      <c r="V29" s="239">
        <f>('Lease Option'!X64/2)+('Lease Option'!Y64/2)</f>
        <v>0</v>
      </c>
      <c r="W29" s="239">
        <f>('Lease Option'!Y64/2)+('Lease Option'!Z64/2)</f>
        <v>0</v>
      </c>
      <c r="X29" s="239">
        <f>('Lease Option'!Z64/2)+('Lease Option'!AA64/2)</f>
        <v>0</v>
      </c>
      <c r="Y29" s="239">
        <f>('Lease Option'!AA64/2)+('Lease Option'!AB64/2)</f>
        <v>0</v>
      </c>
      <c r="Z29" s="239">
        <f>('Lease Option'!AB64/2)+('Lease Option'!AC64/2)</f>
        <v>0</v>
      </c>
      <c r="AA29" s="239">
        <f>('Lease Option'!AC64/2)+('Lease Option'!AD64/2)</f>
        <v>0</v>
      </c>
      <c r="AB29" s="239">
        <f>('Lease Option'!AD64/2)+('Lease Option'!AE64/2)</f>
        <v>0</v>
      </c>
      <c r="AC29" s="239">
        <f>('Lease Option'!AE64/2)+('Lease Option'!AF64/2)</f>
        <v>0</v>
      </c>
      <c r="AD29" s="239">
        <f>('Lease Option'!AF64/2)+('Lease Option'!AG64/2)</f>
        <v>0</v>
      </c>
      <c r="AE29" s="239">
        <f>('Lease Option'!AG64/2)+('Lease Option'!AH64/2)</f>
        <v>0</v>
      </c>
      <c r="AF29" s="239">
        <f>('Lease Option'!AH64/2)+('Lease Option'!AI64/2)</f>
        <v>0</v>
      </c>
      <c r="AG29" s="239">
        <f>('Lease Option'!AI64/2)+('Lease Option'!AJ64/2)</f>
        <v>0</v>
      </c>
      <c r="AH29" s="239">
        <f>('Lease Option'!AJ64/2)+('Lease Option'!AK64/2)</f>
        <v>0</v>
      </c>
      <c r="AI29" s="239">
        <f>('Lease Option'!AK64/2)+('Lease Option'!AL64/2)</f>
        <v>0</v>
      </c>
      <c r="AJ29" s="239">
        <f>('Lease Option'!AL64/2)+('Lease Option'!AM64/2)</f>
        <v>0</v>
      </c>
      <c r="AK29" s="239">
        <f>('Lease Option'!AM64/2)+('Lease Option'!AN64/2)</f>
        <v>0</v>
      </c>
      <c r="AL29" s="239">
        <f>('Lease Option'!AN64/2)+('Lease Option'!AO64/2)</f>
        <v>0</v>
      </c>
      <c r="AM29" s="239">
        <f>('Lease Option'!AO64/2)+('Lease Option'!AP64/2)</f>
        <v>0</v>
      </c>
      <c r="AN29" s="239">
        <f>('Lease Option'!AP64/2)+('Lease Option'!AQ64/2)</f>
        <v>0</v>
      </c>
      <c r="AO29" s="239">
        <f>('Lease Option'!AQ64/2)+('Lease Option'!AR64/2)</f>
        <v>0</v>
      </c>
      <c r="AP29" s="239">
        <f>('Lease Option'!AR64/2)+('Lease Option'!AS64/2)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'Lease Option'!E79/2</f>
        <v>0</v>
      </c>
      <c r="C33" s="239">
        <f>('Lease Option'!E79/2)+('Lease Option'!F79/2)</f>
        <v>0</v>
      </c>
      <c r="D33" s="239">
        <f>('Lease Option'!F79/2)+('Lease Option'!G79/2)</f>
        <v>0</v>
      </c>
      <c r="E33" s="239">
        <f>('Lease Option'!G79/2)+('Lease Option'!H79/2)</f>
        <v>0</v>
      </c>
      <c r="F33" s="239">
        <f>('Lease Option'!H79/2)+('Lease Option'!I79/2)</f>
        <v>0</v>
      </c>
      <c r="G33" s="239">
        <f>('Lease Option'!I79/2)+('Lease Option'!J79/2)</f>
        <v>0</v>
      </c>
      <c r="H33" s="239">
        <f>('Lease Option'!J79/2)+('Lease Option'!K79/2)</f>
        <v>0</v>
      </c>
      <c r="I33" s="239">
        <f>('Lease Option'!K79/2)+('Lease Option'!L79/2)</f>
        <v>0</v>
      </c>
      <c r="J33" s="239">
        <f>('Lease Option'!L79/2)+('Lease Option'!M79/2)</f>
        <v>0</v>
      </c>
      <c r="K33" s="239">
        <f>('Lease Option'!M79/2)+('Lease Option'!N79/2)</f>
        <v>0</v>
      </c>
      <c r="L33" s="239">
        <f>('Lease Option'!N79/2)+('Lease Option'!O79/2)</f>
        <v>0</v>
      </c>
      <c r="M33" s="239">
        <f>('Lease Option'!O79/2)+('Lease Option'!P79/2)</f>
        <v>0</v>
      </c>
      <c r="N33" s="239">
        <f>('Lease Option'!P79/2)+('Lease Option'!Q79/2)</f>
        <v>0</v>
      </c>
      <c r="O33" s="239">
        <f>('Lease Option'!Q79/2)+('Lease Option'!R79/2)</f>
        <v>0</v>
      </c>
      <c r="P33" s="239">
        <f>('Lease Option'!R79/2)+('Lease Option'!S79/2)</f>
        <v>0</v>
      </c>
      <c r="Q33" s="239">
        <f>('Lease Option'!S79/2)+('Lease Option'!T79/2)</f>
        <v>0</v>
      </c>
      <c r="R33" s="239">
        <f>('Lease Option'!T79/2)+('Lease Option'!U79/2)</f>
        <v>0</v>
      </c>
      <c r="S33" s="239">
        <f>('Lease Option'!U79/2)+('Lease Option'!V79/2)</f>
        <v>0</v>
      </c>
      <c r="T33" s="239">
        <f>('Lease Option'!V79/2)+('Lease Option'!W79/2)</f>
        <v>0</v>
      </c>
      <c r="U33" s="239">
        <f>('Lease Option'!W79/2)+('Lease Option'!X79/2)</f>
        <v>0</v>
      </c>
      <c r="V33" s="239">
        <f>('Lease Option'!X79/2)+('Lease Option'!Y79/2)</f>
        <v>0</v>
      </c>
      <c r="W33" s="239">
        <f>('Lease Option'!Y79/2)+('Lease Option'!Z79/2)</f>
        <v>0</v>
      </c>
      <c r="X33" s="239">
        <f>('Lease Option'!Z79/2)+('Lease Option'!AA79/2)</f>
        <v>0</v>
      </c>
      <c r="Y33" s="239">
        <f>('Lease Option'!AA79/2)+('Lease Option'!AB79/2)</f>
        <v>0</v>
      </c>
      <c r="Z33" s="239">
        <f>('Lease Option'!AB79/2)+('Lease Option'!AC79/2)</f>
        <v>0</v>
      </c>
      <c r="AA33" s="239">
        <f>('Lease Option'!AC79/2)+('Lease Option'!AD79/2)</f>
        <v>0</v>
      </c>
      <c r="AB33" s="239">
        <f>('Lease Option'!AD79/2)+('Lease Option'!AE79/2)</f>
        <v>0</v>
      </c>
      <c r="AC33" s="239">
        <f>('Lease Option'!AE79/2)+('Lease Option'!AF79/2)</f>
        <v>0</v>
      </c>
      <c r="AD33" s="239">
        <f>('Lease Option'!AF79/2)+('Lease Option'!AG79/2)</f>
        <v>0</v>
      </c>
      <c r="AE33" s="239">
        <f>('Lease Option'!AG79/2)+('Lease Option'!AH79/2)</f>
        <v>0</v>
      </c>
      <c r="AF33" s="239">
        <f>('Lease Option'!AH79/2)+('Lease Option'!AI79/2)</f>
        <v>0</v>
      </c>
      <c r="AG33" s="239">
        <f>('Lease Option'!AI79/2)+('Lease Option'!AJ79/2)</f>
        <v>0</v>
      </c>
      <c r="AH33" s="239">
        <f>('Lease Option'!AJ79/2)+('Lease Option'!AK79/2)</f>
        <v>0</v>
      </c>
      <c r="AI33" s="239">
        <f>('Lease Option'!AK79/2)+('Lease Option'!AL79/2)</f>
        <v>0</v>
      </c>
      <c r="AJ33" s="239">
        <f>('Lease Option'!AL79/2)+('Lease Option'!AM79/2)</f>
        <v>0</v>
      </c>
      <c r="AK33" s="239">
        <f>('Lease Option'!AM79/2)+('Lease Option'!AN79/2)</f>
        <v>0</v>
      </c>
      <c r="AL33" s="239">
        <f>('Lease Option'!AN79/2)+('Lease Option'!AO79/2)</f>
        <v>0</v>
      </c>
      <c r="AM33" s="239">
        <f>('Lease Option'!AO79/2)+('Lease Option'!AP79/2)</f>
        <v>0</v>
      </c>
      <c r="AN33" s="239">
        <f>('Lease Option'!AP79/2)+('Lease Option'!AQ79/2)</f>
        <v>0</v>
      </c>
      <c r="AO33" s="239">
        <f>('Lease Option'!AQ79/2)+('Lease Option'!AR79/2)</f>
        <v>0</v>
      </c>
      <c r="AP33" s="239">
        <f>('Lease Option'!AR79/2)+('Lease Option'!AS79/2)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H37" si="10">SUM(B29:B36)</f>
        <v>0</v>
      </c>
      <c r="C37" s="236">
        <f t="shared" si="10"/>
        <v>0</v>
      </c>
      <c r="D37" s="236">
        <f t="shared" si="10"/>
        <v>0</v>
      </c>
      <c r="E37" s="236">
        <f t="shared" si="10"/>
        <v>0</v>
      </c>
      <c r="F37" s="236">
        <f t="shared" si="10"/>
        <v>0</v>
      </c>
      <c r="G37" s="236">
        <f t="shared" si="10"/>
        <v>0</v>
      </c>
      <c r="H37" s="236">
        <f t="shared" si="10"/>
        <v>0</v>
      </c>
      <c r="I37" s="236">
        <f>SUM(I29:I36)</f>
        <v>0</v>
      </c>
      <c r="J37" s="236">
        <f t="shared" ref="J37:AP37" si="11">SUM(J29:J36)</f>
        <v>0</v>
      </c>
      <c r="K37" s="236">
        <f t="shared" si="11"/>
        <v>0</v>
      </c>
      <c r="L37" s="236">
        <f t="shared" si="11"/>
        <v>0</v>
      </c>
      <c r="M37" s="236">
        <f t="shared" si="11"/>
        <v>0</v>
      </c>
      <c r="N37" s="236">
        <f t="shared" si="11"/>
        <v>0</v>
      </c>
      <c r="O37" s="236">
        <f t="shared" si="11"/>
        <v>0</v>
      </c>
      <c r="P37" s="236">
        <f t="shared" si="11"/>
        <v>0</v>
      </c>
      <c r="Q37" s="236">
        <f t="shared" si="11"/>
        <v>0</v>
      </c>
      <c r="R37" s="236">
        <f t="shared" si="11"/>
        <v>0</v>
      </c>
      <c r="S37" s="236">
        <f t="shared" si="11"/>
        <v>0</v>
      </c>
      <c r="T37" s="236">
        <f t="shared" si="11"/>
        <v>0</v>
      </c>
      <c r="U37" s="236">
        <f t="shared" si="11"/>
        <v>0</v>
      </c>
      <c r="V37" s="236">
        <f t="shared" si="11"/>
        <v>0</v>
      </c>
      <c r="W37" s="236">
        <f t="shared" si="11"/>
        <v>0</v>
      </c>
      <c r="X37" s="236">
        <f t="shared" si="11"/>
        <v>0</v>
      </c>
      <c r="Y37" s="236">
        <f t="shared" si="11"/>
        <v>0</v>
      </c>
      <c r="Z37" s="236">
        <f t="shared" si="11"/>
        <v>0</v>
      </c>
      <c r="AA37" s="236">
        <f t="shared" si="11"/>
        <v>0</v>
      </c>
      <c r="AB37" s="236">
        <f t="shared" si="11"/>
        <v>0</v>
      </c>
      <c r="AC37" s="236">
        <f t="shared" si="11"/>
        <v>0</v>
      </c>
      <c r="AD37" s="236">
        <f t="shared" si="11"/>
        <v>0</v>
      </c>
      <c r="AE37" s="236">
        <f t="shared" si="11"/>
        <v>0</v>
      </c>
      <c r="AF37" s="236">
        <f t="shared" si="11"/>
        <v>0</v>
      </c>
      <c r="AG37" s="236">
        <f t="shared" si="11"/>
        <v>0</v>
      </c>
      <c r="AH37" s="236">
        <f t="shared" si="11"/>
        <v>0</v>
      </c>
      <c r="AI37" s="236">
        <f t="shared" si="11"/>
        <v>0</v>
      </c>
      <c r="AJ37" s="236">
        <f t="shared" si="11"/>
        <v>0</v>
      </c>
      <c r="AK37" s="236">
        <f t="shared" si="11"/>
        <v>0</v>
      </c>
      <c r="AL37" s="236">
        <f t="shared" si="11"/>
        <v>0</v>
      </c>
      <c r="AM37" s="236">
        <f t="shared" si="11"/>
        <v>0</v>
      </c>
      <c r="AN37" s="236">
        <f t="shared" si="11"/>
        <v>0</v>
      </c>
      <c r="AO37" s="236">
        <f t="shared" si="11"/>
        <v>0</v>
      </c>
      <c r="AP37" s="236">
        <f t="shared" si="11"/>
        <v>0</v>
      </c>
    </row>
    <row r="38" spans="1:42" x14ac:dyDescent="0.2">
      <c r="A38" s="214" t="s">
        <v>29</v>
      </c>
      <c r="B38" s="224">
        <f>$B$5</f>
        <v>2012</v>
      </c>
      <c r="C38" s="224">
        <f>B38+1</f>
        <v>2013</v>
      </c>
      <c r="D38" s="224">
        <f t="shared" ref="D38:AP38" si="12">C38+1</f>
        <v>2014</v>
      </c>
      <c r="E38" s="224">
        <f t="shared" si="12"/>
        <v>2015</v>
      </c>
      <c r="F38" s="224">
        <f t="shared" si="12"/>
        <v>2016</v>
      </c>
      <c r="G38" s="224">
        <f t="shared" si="12"/>
        <v>2017</v>
      </c>
      <c r="H38" s="224">
        <f t="shared" si="12"/>
        <v>2018</v>
      </c>
      <c r="I38" s="224">
        <f t="shared" si="12"/>
        <v>2019</v>
      </c>
      <c r="J38" s="224">
        <f t="shared" si="12"/>
        <v>2020</v>
      </c>
      <c r="K38" s="224">
        <f t="shared" si="12"/>
        <v>2021</v>
      </c>
      <c r="L38" s="224">
        <f t="shared" si="12"/>
        <v>2022</v>
      </c>
      <c r="M38" s="224">
        <f t="shared" si="12"/>
        <v>2023</v>
      </c>
      <c r="N38" s="224">
        <f t="shared" si="12"/>
        <v>2024</v>
      </c>
      <c r="O38" s="224">
        <f t="shared" si="12"/>
        <v>2025</v>
      </c>
      <c r="P38" s="224">
        <f t="shared" si="12"/>
        <v>2026</v>
      </c>
      <c r="Q38" s="224">
        <f t="shared" si="12"/>
        <v>2027</v>
      </c>
      <c r="R38" s="224">
        <f t="shared" si="12"/>
        <v>2028</v>
      </c>
      <c r="S38" s="224">
        <f t="shared" si="12"/>
        <v>2029</v>
      </c>
      <c r="T38" s="224">
        <f t="shared" si="12"/>
        <v>2030</v>
      </c>
      <c r="U38" s="224">
        <f t="shared" si="12"/>
        <v>2031</v>
      </c>
      <c r="V38" s="224">
        <f t="shared" si="12"/>
        <v>2032</v>
      </c>
      <c r="W38" s="224">
        <f t="shared" si="12"/>
        <v>2033</v>
      </c>
      <c r="X38" s="224">
        <f t="shared" si="12"/>
        <v>2034</v>
      </c>
      <c r="Y38" s="224">
        <f t="shared" si="12"/>
        <v>2035</v>
      </c>
      <c r="Z38" s="224">
        <f t="shared" si="12"/>
        <v>2036</v>
      </c>
      <c r="AA38" s="224">
        <f t="shared" si="12"/>
        <v>2037</v>
      </c>
      <c r="AB38" s="224">
        <f t="shared" si="12"/>
        <v>2038</v>
      </c>
      <c r="AC38" s="224">
        <f t="shared" si="12"/>
        <v>2039</v>
      </c>
      <c r="AD38" s="224">
        <f t="shared" si="12"/>
        <v>2040</v>
      </c>
      <c r="AE38" s="224">
        <f t="shared" si="12"/>
        <v>2041</v>
      </c>
      <c r="AF38" s="224">
        <f t="shared" si="12"/>
        <v>2042</v>
      </c>
      <c r="AG38" s="224">
        <f t="shared" si="12"/>
        <v>2043</v>
      </c>
      <c r="AH38" s="224">
        <f t="shared" si="12"/>
        <v>2044</v>
      </c>
      <c r="AI38" s="224">
        <f t="shared" si="12"/>
        <v>2045</v>
      </c>
      <c r="AJ38" s="224">
        <f t="shared" si="12"/>
        <v>2046</v>
      </c>
      <c r="AK38" s="224">
        <f t="shared" si="12"/>
        <v>2047</v>
      </c>
      <c r="AL38" s="224">
        <f t="shared" si="12"/>
        <v>2048</v>
      </c>
      <c r="AM38" s="224">
        <f t="shared" si="12"/>
        <v>2049</v>
      </c>
      <c r="AN38" s="224">
        <f t="shared" si="12"/>
        <v>2050</v>
      </c>
      <c r="AO38" s="224">
        <f t="shared" si="12"/>
        <v>2051</v>
      </c>
      <c r="AP38" s="224">
        <f t="shared" si="12"/>
        <v>2052</v>
      </c>
    </row>
    <row r="39" spans="1:42" x14ac:dyDescent="0.2">
      <c r="A39" s="214" t="s">
        <v>26</v>
      </c>
      <c r="B39" s="228">
        <f t="shared" ref="B39:AA39" si="13">B28</f>
        <v>0</v>
      </c>
      <c r="C39" s="228">
        <f t="shared" si="13"/>
        <v>1</v>
      </c>
      <c r="D39" s="228">
        <f t="shared" si="13"/>
        <v>2</v>
      </c>
      <c r="E39" s="228">
        <f t="shared" si="13"/>
        <v>3</v>
      </c>
      <c r="F39" s="228">
        <f t="shared" si="13"/>
        <v>4</v>
      </c>
      <c r="G39" s="228">
        <f t="shared" si="13"/>
        <v>5</v>
      </c>
      <c r="H39" s="228">
        <f t="shared" si="13"/>
        <v>6</v>
      </c>
      <c r="I39" s="228">
        <f t="shared" si="13"/>
        <v>7</v>
      </c>
      <c r="J39" s="228">
        <f t="shared" si="13"/>
        <v>8</v>
      </c>
      <c r="K39" s="228">
        <f t="shared" si="13"/>
        <v>9</v>
      </c>
      <c r="L39" s="228">
        <f t="shared" si="13"/>
        <v>10</v>
      </c>
      <c r="M39" s="228">
        <f t="shared" si="13"/>
        <v>11</v>
      </c>
      <c r="N39" s="228">
        <f t="shared" si="13"/>
        <v>12</v>
      </c>
      <c r="O39" s="228">
        <f t="shared" si="13"/>
        <v>13</v>
      </c>
      <c r="P39" s="228">
        <f t="shared" si="13"/>
        <v>14</v>
      </c>
      <c r="Q39" s="228">
        <f t="shared" si="13"/>
        <v>15</v>
      </c>
      <c r="R39" s="228">
        <f t="shared" si="13"/>
        <v>16</v>
      </c>
      <c r="S39" s="228">
        <f t="shared" si="13"/>
        <v>17</v>
      </c>
      <c r="T39" s="228">
        <f t="shared" si="13"/>
        <v>18</v>
      </c>
      <c r="U39" s="228">
        <f t="shared" si="13"/>
        <v>19</v>
      </c>
      <c r="V39" s="228">
        <f t="shared" si="13"/>
        <v>20</v>
      </c>
      <c r="W39" s="228">
        <f t="shared" si="13"/>
        <v>21</v>
      </c>
      <c r="X39" s="228">
        <f t="shared" si="13"/>
        <v>22</v>
      </c>
      <c r="Y39" s="228">
        <f t="shared" si="13"/>
        <v>23</v>
      </c>
      <c r="Z39" s="228">
        <f t="shared" si="13"/>
        <v>24</v>
      </c>
      <c r="AA39" s="228">
        <f t="shared" si="13"/>
        <v>25</v>
      </c>
      <c r="AB39" s="228">
        <f t="shared" ref="AB39:AL39" si="14">AB28</f>
        <v>26</v>
      </c>
      <c r="AC39" s="228">
        <f t="shared" si="14"/>
        <v>27</v>
      </c>
      <c r="AD39" s="228">
        <f t="shared" si="14"/>
        <v>28</v>
      </c>
      <c r="AE39" s="228">
        <f t="shared" si="14"/>
        <v>29</v>
      </c>
      <c r="AF39" s="228">
        <f t="shared" si="14"/>
        <v>30</v>
      </c>
      <c r="AG39" s="228">
        <f t="shared" si="14"/>
        <v>31</v>
      </c>
      <c r="AH39" s="228">
        <f t="shared" si="14"/>
        <v>32</v>
      </c>
      <c r="AI39" s="228">
        <f t="shared" si="14"/>
        <v>33</v>
      </c>
      <c r="AJ39" s="228">
        <f t="shared" si="14"/>
        <v>34</v>
      </c>
      <c r="AK39" s="228">
        <f t="shared" si="14"/>
        <v>35</v>
      </c>
      <c r="AL39" s="228">
        <f t="shared" si="14"/>
        <v>36</v>
      </c>
      <c r="AM39" s="228">
        <f>AM28</f>
        <v>37</v>
      </c>
      <c r="AN39" s="228">
        <f>AN28</f>
        <v>38</v>
      </c>
      <c r="AO39" s="228">
        <f>AO28</f>
        <v>39</v>
      </c>
      <c r="AP39" s="228">
        <f>AP28</f>
        <v>40</v>
      </c>
    </row>
    <row r="40" spans="1:42" x14ac:dyDescent="0.2">
      <c r="A40" s="221" t="s">
        <v>77</v>
      </c>
      <c r="B40" s="239">
        <f>IF('Lease Option'!$F$99="Yes",('Lease Option'!E104+'Lease Option'!E107),('Lease Option'!E122+'Lease Option'!E125))</f>
        <v>0</v>
      </c>
      <c r="C40" s="239">
        <f>IF('Lease Option'!$F$99="Yes",('Lease Option'!F104+'Lease Option'!F107),('Lease Option'!F122+'Lease Option'!F125))</f>
        <v>0</v>
      </c>
      <c r="D40" s="239">
        <f>IF('Lease Option'!$F$99="Yes",('Lease Option'!G104+'Lease Option'!G107),('Lease Option'!G122+'Lease Option'!G125))</f>
        <v>88000</v>
      </c>
      <c r="E40" s="239">
        <f>IF('Lease Option'!$F$99="Yes",('Lease Option'!H104+'Lease Option'!H107),('Lease Option'!H122+'Lease Option'!H125))</f>
        <v>264000</v>
      </c>
      <c r="F40" s="239">
        <f>IF('Lease Option'!$F$99="Yes",('Lease Option'!I104+'Lease Option'!I107),('Lease Option'!I122+'Lease Option'!I125))</f>
        <v>269280</v>
      </c>
      <c r="G40" s="239">
        <f>IF('Lease Option'!$F$99="Yes",('Lease Option'!J104+'Lease Option'!J107),('Lease Option'!J122+'Lease Option'!J125))</f>
        <v>274665.59999999998</v>
      </c>
      <c r="H40" s="239">
        <f>IF('Lease Option'!$F$99="Yes",('Lease Option'!K104+'Lease Option'!K107),('Lease Option'!K122+'Lease Option'!K125))</f>
        <v>280158.91199999995</v>
      </c>
      <c r="I40" s="239">
        <f>IF('Lease Option'!$F$99="Yes",('Lease Option'!L104+'Lease Option'!L107),('Lease Option'!L122+'Lease Option'!L125))</f>
        <v>285762.09023999999</v>
      </c>
      <c r="J40" s="239">
        <f>IF('Lease Option'!$F$99="Yes",('Lease Option'!M104+'Lease Option'!M107),('Lease Option'!M122+'Lease Option'!M125))</f>
        <v>291477.33204479999</v>
      </c>
      <c r="K40" s="239">
        <f>IF('Lease Option'!$F$99="Yes",('Lease Option'!N104+'Lease Option'!N107),('Lease Option'!N122+'Lease Option'!N125))</f>
        <v>297306.87868569599</v>
      </c>
      <c r="L40" s="239">
        <f>IF('Lease Option'!$F$99="Yes",('Lease Option'!O104+'Lease Option'!O107),('Lease Option'!O122+'Lease Option'!O125))</f>
        <v>303253.01625940995</v>
      </c>
      <c r="M40" s="239">
        <f>IF('Lease Option'!$F$99="Yes",('Lease Option'!P104+'Lease Option'!P107),('Lease Option'!P122+'Lease Option'!P125))</f>
        <v>309318.07658459817</v>
      </c>
      <c r="N40" s="239">
        <f>IF('Lease Option'!$F$99="Yes",('Lease Option'!Q104+'Lease Option'!Q107),('Lease Option'!Q122+'Lease Option'!Q125))</f>
        <v>315504.43811629014</v>
      </c>
      <c r="O40" s="239">
        <f>IF('Lease Option'!$F$99="Yes",('Lease Option'!R104+'Lease Option'!R107),('Lease Option'!R122+'Lease Option'!R125))</f>
        <v>321814.52687861596</v>
      </c>
      <c r="P40" s="239">
        <f>IF('Lease Option'!$F$99="Yes",('Lease Option'!S104+'Lease Option'!S107),('Lease Option'!S122+'Lease Option'!S125))</f>
        <v>328250.81741618825</v>
      </c>
      <c r="Q40" s="239">
        <f>IF('Lease Option'!$F$99="Yes",('Lease Option'!T104+'Lease Option'!T107),('Lease Option'!T122+'Lease Option'!T125))</f>
        <v>334815.83376451203</v>
      </c>
      <c r="R40" s="239">
        <f>IF('Lease Option'!$F$99="Yes",('Lease Option'!U104+'Lease Option'!U107),('Lease Option'!U122+'Lease Option'!U125))</f>
        <v>341512.15043980221</v>
      </c>
      <c r="S40" s="239">
        <f>IF('Lease Option'!$F$99="Yes",('Lease Option'!V104+'Lease Option'!V107),('Lease Option'!V122+'Lease Option'!V125))</f>
        <v>348342.39344859833</v>
      </c>
      <c r="T40" s="239">
        <f>IF('Lease Option'!$F$99="Yes",('Lease Option'!W104+'Lease Option'!W107),('Lease Option'!W122+'Lease Option'!W125))</f>
        <v>355309.24131757027</v>
      </c>
      <c r="U40" s="239">
        <f>IF('Lease Option'!$F$99="Yes",('Lease Option'!X104+'Lease Option'!X107),('Lease Option'!X122+'Lease Option'!X125))</f>
        <v>362415.42614392168</v>
      </c>
      <c r="V40" s="239">
        <f>IF('Lease Option'!$F$99="Yes",('Lease Option'!Y104+'Lease Option'!Y107),('Lease Option'!Y122+'Lease Option'!Y125))</f>
        <v>369663.73466680018</v>
      </c>
      <c r="W40" s="239">
        <f>IF('Lease Option'!$F$99="Yes",('Lease Option'!Z104+'Lease Option'!Z107),('Lease Option'!Z122+'Lease Option'!Z125))</f>
        <v>377057.00936013617</v>
      </c>
      <c r="X40" s="239">
        <f>IF('Lease Option'!$F$99="Yes",('Lease Option'!AA104+'Lease Option'!AA107),('Lease Option'!AA122+'Lease Option'!AA125))</f>
        <v>0</v>
      </c>
      <c r="Y40" s="239">
        <f>IF('Lease Option'!$F$99="Yes",('Lease Option'!AB104+'Lease Option'!AB107),('Lease Option'!AB122+'Lease Option'!AB125))</f>
        <v>0</v>
      </c>
      <c r="Z40" s="239">
        <f>IF('Lease Option'!$F$99="Yes",('Lease Option'!AC104+'Lease Option'!AC107),('Lease Option'!AC122+'Lease Option'!AC125))</f>
        <v>0</v>
      </c>
      <c r="AA40" s="239">
        <f>IF('Lease Option'!$F$99="Yes",('Lease Option'!AD104+'Lease Option'!AD107),('Lease Option'!AD122+'Lease Option'!AD125))</f>
        <v>0</v>
      </c>
      <c r="AB40" s="239">
        <f>IF('Lease Option'!$F$99="Yes",('Lease Option'!AE104+'Lease Option'!AE107),('Lease Option'!AE122+'Lease Option'!AE125))</f>
        <v>0</v>
      </c>
      <c r="AC40" s="239">
        <f>IF('Lease Option'!$F$99="Yes",('Lease Option'!AF104+'Lease Option'!AF107),('Lease Option'!AF122+'Lease Option'!AF125))</f>
        <v>0</v>
      </c>
      <c r="AD40" s="239">
        <f>IF('Lease Option'!$F$99="Yes",('Lease Option'!AG104+'Lease Option'!AG107),('Lease Option'!AG122+'Lease Option'!AG125))</f>
        <v>0</v>
      </c>
      <c r="AE40" s="239">
        <f>IF('Lease Option'!$F$99="Yes",('Lease Option'!AH104+'Lease Option'!AH107),('Lease Option'!AH122+'Lease Option'!AH125))</f>
        <v>0</v>
      </c>
      <c r="AF40" s="239">
        <f>IF('Lease Option'!$F$99="Yes",('Lease Option'!AI104+'Lease Option'!AI107),('Lease Option'!AI122+'Lease Option'!AI125))</f>
        <v>0</v>
      </c>
      <c r="AG40" s="239">
        <f>IF('Lease Option'!$F$99="Yes",('Lease Option'!AJ104+'Lease Option'!AJ107),('Lease Option'!AJ122+'Lease Option'!AJ125))</f>
        <v>0</v>
      </c>
      <c r="AH40" s="239">
        <f>IF('Lease Option'!$F$99="Yes",('Lease Option'!AK104+'Lease Option'!AK107),('Lease Option'!AK122+'Lease Option'!AK125))</f>
        <v>0</v>
      </c>
      <c r="AI40" s="239">
        <f>IF('Lease Option'!$F$99="Yes",('Lease Option'!AL104+'Lease Option'!AL107),('Lease Option'!AL122+'Lease Option'!AL125))</f>
        <v>0</v>
      </c>
      <c r="AJ40" s="239">
        <f>IF('Lease Option'!$F$99="Yes",('Lease Option'!AM104+'Lease Option'!AM107),('Lease Option'!AM122+'Lease Option'!AM125))</f>
        <v>0</v>
      </c>
      <c r="AK40" s="239">
        <f>IF('Lease Option'!$F$99="Yes",('Lease Option'!AN104+'Lease Option'!AN107),('Lease Option'!AN122+'Lease Option'!AN125))</f>
        <v>0</v>
      </c>
      <c r="AL40" s="239">
        <f>IF('Lease Option'!$F$99="Yes",('Lease Option'!AO104+'Lease Option'!AO107),('Lease Option'!AO122+'Lease Option'!AO125))</f>
        <v>0</v>
      </c>
      <c r="AM40" s="239">
        <f>IF('Lease Option'!$F$99="Yes",('Lease Option'!AP104+'Lease Option'!AP107),('Lease Option'!AP122+'Lease Option'!AP125))</f>
        <v>0</v>
      </c>
      <c r="AN40" s="239">
        <f>IF('Lease Option'!$F$99="Yes",('Lease Option'!AQ104+'Lease Option'!AQ107),('Lease Option'!AQ122+'Lease Option'!AQ125))</f>
        <v>0</v>
      </c>
      <c r="AO40" s="239">
        <f>IF('Lease Option'!$F$99="Yes",('Lease Option'!AR104+'Lease Option'!AR107),('Lease Option'!AR122+'Lease Option'!AR125))</f>
        <v>0</v>
      </c>
      <c r="AP40" s="239">
        <f>IF('Lease Option'!$F$99="Yes",('Lease Option'!AS104+'Lease Option'!AS107),('Lease Option'!AS122+'Lease Option'!AS125))</f>
        <v>0</v>
      </c>
    </row>
    <row r="41" spans="1:42" x14ac:dyDescent="0.2">
      <c r="A41" s="221" t="s">
        <v>76</v>
      </c>
      <c r="B41" s="240">
        <f>IF('Lease Option'!E36=1,('Lease Option'!$I$137+'Lease Option'!$I$140),0)</f>
        <v>0</v>
      </c>
      <c r="C41" s="239">
        <f>IF('Lease Option'!F36=1,('Lease Option'!$I$137+'Lease Option'!$I$140),B41*'Lease Option'!F$95)</f>
        <v>0</v>
      </c>
      <c r="D41" s="239">
        <f>IF('Lease Option'!G36=1,('Lease Option'!$I$137+'Lease Option'!$I$140),C41*'Lease Option'!G$95)</f>
        <v>0</v>
      </c>
      <c r="E41" s="239">
        <f>IF('Lease Option'!H36=1,('Lease Option'!$I$137+'Lease Option'!$I$140),D41*'Lease Option'!H$95)</f>
        <v>0</v>
      </c>
      <c r="F41" s="239">
        <f>IF('Lease Option'!I36=1,('Lease Option'!$I$137+'Lease Option'!$I$140),E41*'Lease Option'!I$95)</f>
        <v>0</v>
      </c>
      <c r="G41" s="239">
        <f>IF('Lease Option'!J36=1,('Lease Option'!$I$137+'Lease Option'!$I$140),F41*'Lease Option'!J$95)</f>
        <v>0</v>
      </c>
      <c r="H41" s="239">
        <f>IF('Lease Option'!K36=1,('Lease Option'!$I$137+'Lease Option'!$I$140),G41*'Lease Option'!K$95)</f>
        <v>0</v>
      </c>
      <c r="I41" s="239">
        <f>IF('Lease Option'!L36=1,('Lease Option'!$I$137+'Lease Option'!$I$140),H41*'Lease Option'!L$95)</f>
        <v>0</v>
      </c>
      <c r="J41" s="239">
        <f>IF('Lease Option'!M36=1,('Lease Option'!$I$137+'Lease Option'!$I$140),I41*'Lease Option'!M$95)</f>
        <v>0</v>
      </c>
      <c r="K41" s="239">
        <f>IF('Lease Option'!N36=1,('Lease Option'!$I$137+'Lease Option'!$I$140),J41*'Lease Option'!N$95)</f>
        <v>0</v>
      </c>
      <c r="L41" s="239">
        <f>IF('Lease Option'!O36=1,('Lease Option'!$I$137+'Lease Option'!$I$140),K41*'Lease Option'!O$95)</f>
        <v>0</v>
      </c>
      <c r="M41" s="239">
        <f>IF('Lease Option'!P36=1,('Lease Option'!$I$137+'Lease Option'!$I$140),L41*'Lease Option'!P$95)</f>
        <v>0</v>
      </c>
      <c r="N41" s="239">
        <f>IF('Lease Option'!Q36=1,('Lease Option'!$I$137+'Lease Option'!$I$140),M41*'Lease Option'!Q$95)</f>
        <v>0</v>
      </c>
      <c r="O41" s="239">
        <f>IF('Lease Option'!R36=1,('Lease Option'!$I$137+'Lease Option'!$I$140),N41*'Lease Option'!R$95)</f>
        <v>0</v>
      </c>
      <c r="P41" s="239">
        <f>IF('Lease Option'!S36=1,('Lease Option'!$I$137+'Lease Option'!$I$140),O41*'Lease Option'!S$95)</f>
        <v>0</v>
      </c>
      <c r="Q41" s="239">
        <f>IF('Lease Option'!T36=1,('Lease Option'!$I$137+'Lease Option'!$I$140),P41*'Lease Option'!T$95)</f>
        <v>0</v>
      </c>
      <c r="R41" s="239">
        <f>IF('Lease Option'!U36=1,('Lease Option'!$I$137+'Lease Option'!$I$140),Q41*'Lease Option'!U$95)</f>
        <v>0</v>
      </c>
      <c r="S41" s="239">
        <f>IF('Lease Option'!V36=1,('Lease Option'!$I$137+'Lease Option'!$I$140),R41*'Lease Option'!V$95)</f>
        <v>0</v>
      </c>
      <c r="T41" s="239">
        <f>IF('Lease Option'!W36=1,('Lease Option'!$I$137+'Lease Option'!$I$140),S41*'Lease Option'!W$95)</f>
        <v>0</v>
      </c>
      <c r="U41" s="239">
        <f>IF('Lease Option'!X36=1,('Lease Option'!$I$137+'Lease Option'!$I$140),T41*'Lease Option'!X$95)</f>
        <v>0</v>
      </c>
      <c r="V41" s="239">
        <f>IF('Lease Option'!Y36=1,('Lease Option'!$I$137+'Lease Option'!$I$140),U41*'Lease Option'!Y$95)</f>
        <v>0</v>
      </c>
      <c r="W41" s="239">
        <f>IF('Lease Option'!Z36=1,('Lease Option'!$I$137+'Lease Option'!$I$140),V41*'Lease Option'!Z$95)</f>
        <v>0</v>
      </c>
      <c r="X41" s="239">
        <f>IF('Lease Option'!AA36=1,('Lease Option'!$I$137+'Lease Option'!$I$140),W41*'Lease Option'!AA$95)</f>
        <v>0</v>
      </c>
      <c r="Y41" s="239">
        <f>IF('Lease Option'!AB36=1,('Lease Option'!$I$137+'Lease Option'!$I$140),X41*'Lease Option'!AB$95)</f>
        <v>0</v>
      </c>
      <c r="Z41" s="239">
        <f>IF('Lease Option'!AC36=1,('Lease Option'!$I$137+'Lease Option'!$I$140),Y41*'Lease Option'!AC$95)</f>
        <v>0</v>
      </c>
      <c r="AA41" s="239">
        <f>IF('Lease Option'!AD36=1,('Lease Option'!$I$137+'Lease Option'!$I$140),Z41*'Lease Option'!AD$95)</f>
        <v>0</v>
      </c>
      <c r="AB41" s="239">
        <f>IF('Lease Option'!AE36=1,('Lease Option'!$I$137+'Lease Option'!$I$140),AA41*'Lease Option'!AE$95)</f>
        <v>0</v>
      </c>
      <c r="AC41" s="239">
        <f>IF('Lease Option'!AF36=1,('Lease Option'!$I$137+'Lease Option'!$I$140),AB41*'Lease Option'!AF$95)</f>
        <v>0</v>
      </c>
      <c r="AD41" s="239">
        <f>IF('Lease Option'!AG36=1,('Lease Option'!$I$137+'Lease Option'!$I$140),AC41*'Lease Option'!AG$95)</f>
        <v>0</v>
      </c>
      <c r="AE41" s="239">
        <f>IF('Lease Option'!AH36=1,('Lease Option'!$I$137+'Lease Option'!$I$140),AD41*'Lease Option'!AH$95)</f>
        <v>0</v>
      </c>
      <c r="AF41" s="239">
        <f>IF('Lease Option'!AI36=1,('Lease Option'!$I$137+'Lease Option'!$I$140),AE41*'Lease Option'!AI$95)</f>
        <v>0</v>
      </c>
      <c r="AG41" s="239">
        <f>IF('Lease Option'!AJ36=1,('Lease Option'!$I$137+'Lease Option'!$I$140),AF41*'Lease Option'!AJ$95)</f>
        <v>0</v>
      </c>
      <c r="AH41" s="239">
        <f>IF('Lease Option'!AK36=1,('Lease Option'!$I$137+'Lease Option'!$I$140),AG41*'Lease Option'!AK$95)</f>
        <v>0</v>
      </c>
      <c r="AI41" s="239">
        <f>IF('Lease Option'!AL36=1,('Lease Option'!$I$137+'Lease Option'!$I$140),AH41*'Lease Option'!AL$95)</f>
        <v>0</v>
      </c>
      <c r="AJ41" s="239">
        <f>IF('Lease Option'!AM36=1,('Lease Option'!$I$137+'Lease Option'!$I$140),AI41*'Lease Option'!AM$95)</f>
        <v>0</v>
      </c>
      <c r="AK41" s="239">
        <f>IF('Lease Option'!AN36=1,('Lease Option'!$I$137+'Lease Option'!$I$140),AJ41*'Lease Option'!AN$95)</f>
        <v>0</v>
      </c>
      <c r="AL41" s="239">
        <f>IF('Lease Option'!AO36=1,('Lease Option'!$I$137+'Lease Option'!$I$140),AK41*'Lease Option'!AO$95)</f>
        <v>0</v>
      </c>
      <c r="AM41" s="239">
        <f>IF('Lease Option'!AP36=1,('Lease Option'!$I$137+'Lease Option'!$I$140),AL41*'Lease Option'!AP$95)</f>
        <v>0</v>
      </c>
      <c r="AN41" s="239">
        <f>IF('Lease Option'!AQ36=1,('Lease Option'!$I$137+'Lease Option'!$I$140),AM41*'Lease Option'!AQ$95)</f>
        <v>0</v>
      </c>
      <c r="AO41" s="239">
        <f>IF('Lease Option'!AR36=1,('Lease Option'!$I$137+'Lease Option'!$I$140),AN41*'Lease Option'!AR$95)</f>
        <v>0</v>
      </c>
      <c r="AP41" s="239">
        <f>IF('Lease Option'!AS36=1,('Lease Option'!$I$137+'Lease Option'!$I$140),AO41*'Lease Option'!AS$95)</f>
        <v>0</v>
      </c>
    </row>
    <row r="42" spans="1:42" x14ac:dyDescent="0.2">
      <c r="A42" s="221" t="s">
        <v>82</v>
      </c>
      <c r="B42" s="239">
        <f>'Lease Option'!E207</f>
        <v>0</v>
      </c>
      <c r="C42" s="239">
        <f>'Lease Option'!F207</f>
        <v>0</v>
      </c>
      <c r="D42" s="239">
        <f>'Lease Option'!G207</f>
        <v>0</v>
      </c>
      <c r="E42" s="239">
        <f>'Lease Option'!H207</f>
        <v>0</v>
      </c>
      <c r="F42" s="239">
        <f>'Lease Option'!I207</f>
        <v>0</v>
      </c>
      <c r="G42" s="239">
        <f>'Lease Option'!J207</f>
        <v>0</v>
      </c>
      <c r="H42" s="239">
        <f>'Lease Option'!K207</f>
        <v>0</v>
      </c>
      <c r="I42" s="239">
        <f>'Lease Option'!L207</f>
        <v>0</v>
      </c>
      <c r="J42" s="239">
        <f>'Lease Option'!M207</f>
        <v>0</v>
      </c>
      <c r="K42" s="239">
        <f>'Lease Option'!N207</f>
        <v>0</v>
      </c>
      <c r="L42" s="239">
        <f>'Lease Option'!O207</f>
        <v>0</v>
      </c>
      <c r="M42" s="239">
        <f>'Lease Option'!P207</f>
        <v>0</v>
      </c>
      <c r="N42" s="239">
        <f>'Lease Option'!Q207</f>
        <v>0</v>
      </c>
      <c r="O42" s="239">
        <f>'Lease Option'!R207</f>
        <v>0</v>
      </c>
      <c r="P42" s="239">
        <f>'Lease Option'!S207</f>
        <v>0</v>
      </c>
      <c r="Q42" s="239">
        <f>'Lease Option'!T207</f>
        <v>0</v>
      </c>
      <c r="R42" s="239">
        <f>'Lease Option'!U207</f>
        <v>0</v>
      </c>
      <c r="S42" s="239">
        <f>'Lease Option'!V207</f>
        <v>0</v>
      </c>
      <c r="T42" s="239">
        <f>'Lease Option'!W207</f>
        <v>0</v>
      </c>
      <c r="U42" s="239">
        <f>'Lease Option'!X207</f>
        <v>0</v>
      </c>
      <c r="V42" s="239">
        <f>'Lease Option'!Y207</f>
        <v>0</v>
      </c>
      <c r="W42" s="239">
        <f>'Lease Option'!Z207</f>
        <v>0</v>
      </c>
      <c r="X42" s="239">
        <f>'Lease Option'!AA207</f>
        <v>0</v>
      </c>
      <c r="Y42" s="239">
        <f>'Lease Option'!AB207</f>
        <v>0</v>
      </c>
      <c r="Z42" s="239">
        <f>'Lease Option'!AC207</f>
        <v>0</v>
      </c>
      <c r="AA42" s="239">
        <f>'Lease Option'!AD207</f>
        <v>0</v>
      </c>
      <c r="AB42" s="239">
        <f>'Lease Option'!AE207</f>
        <v>0</v>
      </c>
      <c r="AC42" s="239">
        <f>'Lease Option'!AF207</f>
        <v>0</v>
      </c>
      <c r="AD42" s="239">
        <f>'Lease Option'!AG207</f>
        <v>0</v>
      </c>
      <c r="AE42" s="239">
        <f>'Lease Option'!AH207</f>
        <v>0</v>
      </c>
      <c r="AF42" s="239">
        <f>'Lease Option'!AI207</f>
        <v>0</v>
      </c>
      <c r="AG42" s="239">
        <f>'Lease Option'!AJ207</f>
        <v>0</v>
      </c>
      <c r="AH42" s="239">
        <f>'Lease Option'!AK207</f>
        <v>0</v>
      </c>
      <c r="AI42" s="239">
        <f>'Lease Option'!AL207</f>
        <v>0</v>
      </c>
      <c r="AJ42" s="239">
        <f>'Lease Option'!AM207</f>
        <v>0</v>
      </c>
      <c r="AK42" s="239">
        <f>'Lease Option'!AN207</f>
        <v>0</v>
      </c>
      <c r="AL42" s="239">
        <f>'Lease Option'!AO207</f>
        <v>0</v>
      </c>
      <c r="AM42" s="239">
        <f>'Lease Option'!AP207</f>
        <v>0</v>
      </c>
      <c r="AN42" s="239">
        <f>'Lease Option'!AQ207</f>
        <v>0</v>
      </c>
      <c r="AO42" s="239">
        <f>'Lease Option'!AR207</f>
        <v>0</v>
      </c>
      <c r="AP42" s="239">
        <f>'Lease Option'!AS207</f>
        <v>0</v>
      </c>
    </row>
    <row r="43" spans="1:42" x14ac:dyDescent="0.2">
      <c r="A43" s="221" t="s">
        <v>62</v>
      </c>
      <c r="B43" s="239">
        <f>'Lease Option'!E221+'Lease Option'!E224</f>
        <v>0</v>
      </c>
      <c r="C43" s="239">
        <f>'Lease Option'!F221+'Lease Option'!F224</f>
        <v>0</v>
      </c>
      <c r="D43" s="239">
        <f>'Lease Option'!G221+'Lease Option'!G224</f>
        <v>0</v>
      </c>
      <c r="E43" s="239">
        <f>'Lease Option'!H221+'Lease Option'!H224</f>
        <v>0</v>
      </c>
      <c r="F43" s="239">
        <f>'Lease Option'!I221+'Lease Option'!I224</f>
        <v>0</v>
      </c>
      <c r="G43" s="239">
        <f>'Lease Option'!J221+'Lease Option'!J224</f>
        <v>0</v>
      </c>
      <c r="H43" s="239">
        <f>'Lease Option'!K221+'Lease Option'!K224</f>
        <v>0</v>
      </c>
      <c r="I43" s="239">
        <f>'Lease Option'!L221+'Lease Option'!L224</f>
        <v>0</v>
      </c>
      <c r="J43" s="239">
        <f>'Lease Option'!M221+'Lease Option'!M224</f>
        <v>0</v>
      </c>
      <c r="K43" s="239">
        <f>'Lease Option'!N221+'Lease Option'!N224</f>
        <v>0</v>
      </c>
      <c r="L43" s="239">
        <f>'Lease Option'!O221+'Lease Option'!O224</f>
        <v>0</v>
      </c>
      <c r="M43" s="239">
        <f>'Lease Option'!P221+'Lease Option'!P224</f>
        <v>0</v>
      </c>
      <c r="N43" s="239">
        <f>'Lease Option'!Q221+'Lease Option'!Q224</f>
        <v>0</v>
      </c>
      <c r="O43" s="239">
        <f>'Lease Option'!R221+'Lease Option'!R224</f>
        <v>0</v>
      </c>
      <c r="P43" s="239">
        <f>'Lease Option'!S221+'Lease Option'!S224</f>
        <v>0</v>
      </c>
      <c r="Q43" s="239">
        <f>'Lease Option'!T221+'Lease Option'!T224</f>
        <v>0</v>
      </c>
      <c r="R43" s="239">
        <f>'Lease Option'!U221+'Lease Option'!U224</f>
        <v>0</v>
      </c>
      <c r="S43" s="239">
        <f>'Lease Option'!V221+'Lease Option'!V224</f>
        <v>0</v>
      </c>
      <c r="T43" s="239">
        <f>'Lease Option'!W221+'Lease Option'!W224</f>
        <v>0</v>
      </c>
      <c r="U43" s="239">
        <f>'Lease Option'!X221+'Lease Option'!X224</f>
        <v>0</v>
      </c>
      <c r="V43" s="239">
        <f>'Lease Option'!Y221+'Lease Option'!Y224</f>
        <v>0</v>
      </c>
      <c r="W43" s="239">
        <f>'Lease Option'!Z221+'Lease Option'!Z224</f>
        <v>0</v>
      </c>
      <c r="X43" s="239">
        <f>'Lease Option'!AA221+'Lease Option'!AA224</f>
        <v>0</v>
      </c>
      <c r="Y43" s="239">
        <f>'Lease Option'!AB221+'Lease Option'!AB224</f>
        <v>0</v>
      </c>
      <c r="Z43" s="239">
        <f>'Lease Option'!AC221+'Lease Option'!AC224</f>
        <v>0</v>
      </c>
      <c r="AA43" s="239">
        <f>'Lease Option'!AD221+'Lease Option'!AD224</f>
        <v>0</v>
      </c>
      <c r="AB43" s="239">
        <f>'Lease Option'!AE221+'Lease Option'!AE224</f>
        <v>0</v>
      </c>
      <c r="AC43" s="239">
        <f>'Lease Option'!AF221+'Lease Option'!AF224</f>
        <v>0</v>
      </c>
      <c r="AD43" s="239">
        <f>'Lease Option'!AG221+'Lease Option'!AG224</f>
        <v>0</v>
      </c>
      <c r="AE43" s="239">
        <f>'Lease Option'!AH221+'Lease Option'!AH224</f>
        <v>0</v>
      </c>
      <c r="AF43" s="239">
        <f>'Lease Option'!AI221+'Lease Option'!AI224</f>
        <v>0</v>
      </c>
      <c r="AG43" s="239">
        <f>'Lease Option'!AJ221+'Lease Option'!AJ224</f>
        <v>0</v>
      </c>
      <c r="AH43" s="239">
        <f>'Lease Option'!AK221+'Lease Option'!AK224</f>
        <v>0</v>
      </c>
      <c r="AI43" s="239">
        <f>'Lease Option'!AL221+'Lease Option'!AL224</f>
        <v>0</v>
      </c>
      <c r="AJ43" s="239">
        <f>'Lease Option'!AM221+'Lease Option'!AM224</f>
        <v>0</v>
      </c>
      <c r="AK43" s="239">
        <f>'Lease Option'!AN221+'Lease Option'!AN224</f>
        <v>0</v>
      </c>
      <c r="AL43" s="239">
        <f>'Lease Option'!AO221+'Lease Option'!AO224</f>
        <v>0</v>
      </c>
      <c r="AM43" s="239">
        <f>'Lease Option'!AP221+'Lease Option'!AP224</f>
        <v>0</v>
      </c>
      <c r="AN43" s="239">
        <f>'Lease Option'!AQ221+'Lease Option'!AQ224</f>
        <v>0</v>
      </c>
      <c r="AO43" s="239">
        <f>'Lease Option'!AR221+'Lease Option'!AR224</f>
        <v>0</v>
      </c>
      <c r="AP43" s="239">
        <f>'Lease Option'!AS221+'Lease Option'!AS224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+'Lease Option'!E237+'Lease Option'!E239</f>
        <v>0</v>
      </c>
      <c r="C45" s="239">
        <f>+'Lease Option'!F237+'Lease Option'!F239</f>
        <v>0</v>
      </c>
      <c r="D45" s="239">
        <f>+'Lease Option'!G237+'Lease Option'!G239</f>
        <v>0</v>
      </c>
      <c r="E45" s="239">
        <f>+'Lease Option'!H237+'Lease Option'!H239</f>
        <v>0</v>
      </c>
      <c r="F45" s="239">
        <f>+'Lease Option'!I237+'Lease Option'!I239</f>
        <v>0</v>
      </c>
      <c r="G45" s="239">
        <f>+'Lease Option'!J237+'Lease Option'!J239</f>
        <v>0</v>
      </c>
      <c r="H45" s="239">
        <f>+'Lease Option'!K237+'Lease Option'!K239</f>
        <v>0</v>
      </c>
      <c r="I45" s="239">
        <f>+'Lease Option'!L237+'Lease Option'!L239</f>
        <v>0</v>
      </c>
      <c r="J45" s="239">
        <f>+'Lease Option'!M237+'Lease Option'!M239</f>
        <v>0</v>
      </c>
      <c r="K45" s="239">
        <f>+'Lease Option'!N237+'Lease Option'!N239</f>
        <v>0</v>
      </c>
      <c r="L45" s="239">
        <f>+'Lease Option'!O237+'Lease Option'!O239</f>
        <v>0</v>
      </c>
      <c r="M45" s="239">
        <f>+'Lease Option'!P237+'Lease Option'!P239</f>
        <v>0</v>
      </c>
      <c r="N45" s="239">
        <f>+'Lease Option'!Q237+'Lease Option'!Q239</f>
        <v>0</v>
      </c>
      <c r="O45" s="239">
        <f>+'Lease Option'!R237+'Lease Option'!R239</f>
        <v>0</v>
      </c>
      <c r="P45" s="239">
        <f>+'Lease Option'!S237+'Lease Option'!S239</f>
        <v>0</v>
      </c>
      <c r="Q45" s="239">
        <f>+'Lease Option'!T237+'Lease Option'!T239</f>
        <v>0</v>
      </c>
      <c r="R45" s="239">
        <f>+'Lease Option'!U237+'Lease Option'!U239</f>
        <v>0</v>
      </c>
      <c r="S45" s="239">
        <f>+'Lease Option'!V237+'Lease Option'!V239</f>
        <v>0</v>
      </c>
      <c r="T45" s="239">
        <f>+'Lease Option'!W237+'Lease Option'!W239</f>
        <v>0</v>
      </c>
      <c r="U45" s="239">
        <f>+'Lease Option'!X237+'Lease Option'!X239</f>
        <v>0</v>
      </c>
      <c r="V45" s="239">
        <f>+'Lease Option'!Y237+'Lease Option'!Y239</f>
        <v>0</v>
      </c>
      <c r="W45" s="239">
        <f>+'Lease Option'!Z237+'Lease Option'!Z239</f>
        <v>0</v>
      </c>
      <c r="X45" s="239">
        <f>+'Lease Option'!AA237+'Lease Option'!AA239</f>
        <v>0</v>
      </c>
      <c r="Y45" s="239">
        <f>+'Lease Option'!AB237+'Lease Option'!AB239</f>
        <v>0</v>
      </c>
      <c r="Z45" s="239">
        <f>+'Lease Option'!AC237+'Lease Option'!AC239</f>
        <v>0</v>
      </c>
      <c r="AA45" s="239">
        <f>+'Lease Option'!AD237+'Lease Option'!AD239</f>
        <v>0</v>
      </c>
      <c r="AB45" s="239">
        <f>+'Lease Option'!AE237+'Lease Option'!AE239</f>
        <v>0</v>
      </c>
      <c r="AC45" s="239">
        <f>+'Lease Option'!AF237+'Lease Option'!AF239</f>
        <v>0</v>
      </c>
      <c r="AD45" s="239">
        <f>+'Lease Option'!AG237+'Lease Option'!AG239</f>
        <v>0</v>
      </c>
      <c r="AE45" s="239">
        <f>+'Lease Option'!AH237+'Lease Option'!AH239</f>
        <v>0</v>
      </c>
      <c r="AF45" s="239">
        <f>+'Lease Option'!AI237+'Lease Option'!AI239</f>
        <v>0</v>
      </c>
      <c r="AG45" s="239">
        <f>+'Lease Option'!AJ237+'Lease Option'!AJ239</f>
        <v>0</v>
      </c>
      <c r="AH45" s="239">
        <f>+'Lease Option'!AK237+'Lease Option'!AK239</f>
        <v>0</v>
      </c>
      <c r="AI45" s="239">
        <f>+'Lease Option'!AL237+'Lease Option'!AL239</f>
        <v>0</v>
      </c>
      <c r="AJ45" s="239">
        <f>+'Lease Option'!AM237+'Lease Option'!AM239</f>
        <v>0</v>
      </c>
      <c r="AK45" s="239">
        <f>+'Lease Option'!AN237+'Lease Option'!AN239</f>
        <v>0</v>
      </c>
      <c r="AL45" s="239">
        <f>+'Lease Option'!AO237+'Lease Option'!AO239</f>
        <v>0</v>
      </c>
      <c r="AM45" s="239">
        <f>+'Lease Option'!AP237+'Lease Option'!AP239</f>
        <v>0</v>
      </c>
      <c r="AN45" s="239">
        <f>+'Lease Option'!AQ237+'Lease Option'!AQ239</f>
        <v>0</v>
      </c>
      <c r="AO45" s="239">
        <f>+'Lease Option'!AR237+'Lease Option'!AR239</f>
        <v>0</v>
      </c>
      <c r="AP45" s="239">
        <f>+'Lease Option'!AS237+'Lease Option'!AS239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>SUM(B40:B47)</f>
        <v>0</v>
      </c>
      <c r="C48" s="236">
        <f>SUM(C40:C47)</f>
        <v>0</v>
      </c>
      <c r="D48" s="236">
        <f>SUM(D40:D47)</f>
        <v>88000</v>
      </c>
      <c r="E48" s="236">
        <f>SUM(E40:E47)</f>
        <v>264000</v>
      </c>
      <c r="F48" s="236">
        <f>SUM(F40:F47)</f>
        <v>269280</v>
      </c>
      <c r="G48" s="236">
        <f t="shared" ref="G48:AP48" si="15">SUM(G40:G47)</f>
        <v>274665.59999999998</v>
      </c>
      <c r="H48" s="236">
        <f t="shared" si="15"/>
        <v>280158.91199999995</v>
      </c>
      <c r="I48" s="236">
        <f t="shared" si="15"/>
        <v>285762.09023999999</v>
      </c>
      <c r="J48" s="236">
        <f t="shared" si="15"/>
        <v>291477.33204479999</v>
      </c>
      <c r="K48" s="236">
        <f t="shared" si="15"/>
        <v>297306.87868569599</v>
      </c>
      <c r="L48" s="236">
        <f t="shared" si="15"/>
        <v>303253.01625940995</v>
      </c>
      <c r="M48" s="236">
        <f t="shared" si="15"/>
        <v>309318.07658459817</v>
      </c>
      <c r="N48" s="236">
        <f t="shared" si="15"/>
        <v>315504.43811629014</v>
      </c>
      <c r="O48" s="236">
        <f t="shared" si="15"/>
        <v>321814.52687861596</v>
      </c>
      <c r="P48" s="236">
        <f t="shared" si="15"/>
        <v>328250.81741618825</v>
      </c>
      <c r="Q48" s="236">
        <f t="shared" si="15"/>
        <v>334815.83376451203</v>
      </c>
      <c r="R48" s="236">
        <f t="shared" si="15"/>
        <v>341512.15043980221</v>
      </c>
      <c r="S48" s="236">
        <f t="shared" si="15"/>
        <v>348342.39344859833</v>
      </c>
      <c r="T48" s="236">
        <f t="shared" si="15"/>
        <v>355309.24131757027</v>
      </c>
      <c r="U48" s="236">
        <f t="shared" si="15"/>
        <v>362415.42614392168</v>
      </c>
      <c r="V48" s="236">
        <f t="shared" si="15"/>
        <v>369663.73466680018</v>
      </c>
      <c r="W48" s="236">
        <f t="shared" si="15"/>
        <v>377057.00936013617</v>
      </c>
      <c r="X48" s="236">
        <f t="shared" si="15"/>
        <v>0</v>
      </c>
      <c r="Y48" s="236">
        <f t="shared" si="15"/>
        <v>0</v>
      </c>
      <c r="Z48" s="236">
        <f t="shared" si="15"/>
        <v>0</v>
      </c>
      <c r="AA48" s="236">
        <f t="shared" si="15"/>
        <v>0</v>
      </c>
      <c r="AB48" s="236">
        <f t="shared" si="15"/>
        <v>0</v>
      </c>
      <c r="AC48" s="236">
        <f t="shared" si="15"/>
        <v>0</v>
      </c>
      <c r="AD48" s="236">
        <f t="shared" si="15"/>
        <v>0</v>
      </c>
      <c r="AE48" s="236">
        <f t="shared" si="15"/>
        <v>0</v>
      </c>
      <c r="AF48" s="236">
        <f t="shared" si="15"/>
        <v>0</v>
      </c>
      <c r="AG48" s="236">
        <f t="shared" si="15"/>
        <v>0</v>
      </c>
      <c r="AH48" s="236">
        <f t="shared" si="15"/>
        <v>0</v>
      </c>
      <c r="AI48" s="236">
        <f t="shared" si="15"/>
        <v>0</v>
      </c>
      <c r="AJ48" s="236">
        <f t="shared" si="15"/>
        <v>0</v>
      </c>
      <c r="AK48" s="236">
        <f t="shared" si="15"/>
        <v>0</v>
      </c>
      <c r="AL48" s="236">
        <f t="shared" si="15"/>
        <v>0</v>
      </c>
      <c r="AM48" s="236">
        <f t="shared" si="15"/>
        <v>0</v>
      </c>
      <c r="AN48" s="236">
        <f t="shared" si="15"/>
        <v>0</v>
      </c>
      <c r="AO48" s="236">
        <f t="shared" si="15"/>
        <v>0</v>
      </c>
      <c r="AP48" s="236">
        <f t="shared" si="15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6">A29</f>
        <v>1) Transmission</v>
      </c>
      <c r="B50" s="241">
        <f>+'Lease Option'!Q10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6"/>
        <v>2)</v>
      </c>
      <c r="B51" s="241"/>
      <c r="D51" s="214" t="s">
        <v>5</v>
      </c>
      <c r="E51" s="242">
        <f>+'Lease Option'!I11</f>
        <v>5.8000000000000003E-2</v>
      </c>
      <c r="F51" s="243">
        <f>+'Lease Option'!J11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6"/>
        <v xml:space="preserve">3) </v>
      </c>
      <c r="B52" s="241"/>
      <c r="D52" s="214" t="s">
        <v>6</v>
      </c>
      <c r="E52" s="242">
        <f>+'Lease Option'!I12</f>
        <v>0</v>
      </c>
      <c r="F52" s="243">
        <f>+'Lease Option'!J12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6"/>
        <v xml:space="preserve">4) </v>
      </c>
      <c r="B53" s="241"/>
      <c r="D53" s="214" t="s">
        <v>7</v>
      </c>
      <c r="E53" s="242">
        <f>+'Lease Option'!I13</f>
        <v>9.2100000000000001E-2</v>
      </c>
      <c r="F53" s="243">
        <f>+'Lease Option'!J13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6"/>
        <v>5) Transmission Communication</v>
      </c>
      <c r="B54" s="241">
        <f>+'Lease Option'!Q12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6"/>
        <v xml:space="preserve">6) </v>
      </c>
      <c r="B55" s="241"/>
    </row>
    <row r="56" spans="1:42" x14ac:dyDescent="0.2">
      <c r="A56" s="214" t="str">
        <f t="shared" si="16"/>
        <v xml:space="preserve">7) </v>
      </c>
      <c r="B56" s="241"/>
    </row>
    <row r="57" spans="1:42" x14ac:dyDescent="0.2">
      <c r="A57" s="214" t="str">
        <f t="shared" si="16"/>
        <v xml:space="preserve">8) </v>
      </c>
      <c r="B57" s="241"/>
      <c r="E57" s="214" t="s">
        <v>32</v>
      </c>
      <c r="G57" s="242">
        <f>HLOOKUP('Lease Option'!$D$30,'Lease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Lease</v>
      </c>
    </row>
    <row r="62" spans="1:42" ht="11.85" customHeight="1" x14ac:dyDescent="0.2">
      <c r="A62" s="248" t="str">
        <f>$A$2</f>
        <v>Lease Option</v>
      </c>
      <c r="K62" s="217" t="str">
        <f>$A$9&amp;"  "&amp;$B$9</f>
        <v xml:space="preserve">Prepared By:  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>B65+1</f>
        <v>2013</v>
      </c>
      <c r="D65" s="224">
        <f t="shared" ref="D65:AP65" si="17">C65+1</f>
        <v>2014</v>
      </c>
      <c r="E65" s="224">
        <f t="shared" si="17"/>
        <v>2015</v>
      </c>
      <c r="F65" s="224">
        <f t="shared" si="17"/>
        <v>2016</v>
      </c>
      <c r="G65" s="224">
        <f t="shared" si="17"/>
        <v>2017</v>
      </c>
      <c r="H65" s="224">
        <f t="shared" si="17"/>
        <v>2018</v>
      </c>
      <c r="I65" s="224">
        <f t="shared" si="17"/>
        <v>2019</v>
      </c>
      <c r="J65" s="224">
        <f t="shared" si="17"/>
        <v>2020</v>
      </c>
      <c r="K65" s="224">
        <f t="shared" si="17"/>
        <v>2021</v>
      </c>
      <c r="L65" s="224">
        <f t="shared" si="17"/>
        <v>2022</v>
      </c>
      <c r="M65" s="224">
        <f t="shared" si="17"/>
        <v>2023</v>
      </c>
      <c r="N65" s="224">
        <f t="shared" si="17"/>
        <v>2024</v>
      </c>
      <c r="O65" s="224">
        <f t="shared" si="17"/>
        <v>2025</v>
      </c>
      <c r="P65" s="224">
        <f t="shared" si="17"/>
        <v>2026</v>
      </c>
      <c r="Q65" s="224">
        <f t="shared" si="17"/>
        <v>2027</v>
      </c>
      <c r="R65" s="224">
        <f t="shared" si="17"/>
        <v>2028</v>
      </c>
      <c r="S65" s="224">
        <f t="shared" si="17"/>
        <v>2029</v>
      </c>
      <c r="T65" s="224">
        <f t="shared" si="17"/>
        <v>2030</v>
      </c>
      <c r="U65" s="224">
        <f t="shared" si="17"/>
        <v>2031</v>
      </c>
      <c r="V65" s="224">
        <f t="shared" si="17"/>
        <v>2032</v>
      </c>
      <c r="W65" s="224">
        <f t="shared" si="17"/>
        <v>2033</v>
      </c>
      <c r="X65" s="224">
        <f t="shared" si="17"/>
        <v>2034</v>
      </c>
      <c r="Y65" s="224">
        <f t="shared" si="17"/>
        <v>2035</v>
      </c>
      <c r="Z65" s="224">
        <f t="shared" si="17"/>
        <v>2036</v>
      </c>
      <c r="AA65" s="224">
        <f t="shared" si="17"/>
        <v>2037</v>
      </c>
      <c r="AB65" s="224">
        <f t="shared" si="17"/>
        <v>2038</v>
      </c>
      <c r="AC65" s="224">
        <f t="shared" si="17"/>
        <v>2039</v>
      </c>
      <c r="AD65" s="224">
        <f t="shared" si="17"/>
        <v>2040</v>
      </c>
      <c r="AE65" s="224">
        <f t="shared" si="17"/>
        <v>2041</v>
      </c>
      <c r="AF65" s="224">
        <f t="shared" si="17"/>
        <v>2042</v>
      </c>
      <c r="AG65" s="224">
        <f t="shared" si="17"/>
        <v>2043</v>
      </c>
      <c r="AH65" s="224">
        <f t="shared" si="17"/>
        <v>2044</v>
      </c>
      <c r="AI65" s="224">
        <f t="shared" si="17"/>
        <v>2045</v>
      </c>
      <c r="AJ65" s="224">
        <f t="shared" si="17"/>
        <v>2046</v>
      </c>
      <c r="AK65" s="224">
        <f t="shared" si="17"/>
        <v>2047</v>
      </c>
      <c r="AL65" s="224">
        <f t="shared" si="17"/>
        <v>2048</v>
      </c>
      <c r="AM65" s="224">
        <f t="shared" si="17"/>
        <v>2049</v>
      </c>
      <c r="AN65" s="224">
        <f t="shared" si="17"/>
        <v>2050</v>
      </c>
      <c r="AO65" s="224">
        <f t="shared" si="17"/>
        <v>2051</v>
      </c>
      <c r="AP65" s="224">
        <f t="shared" si="17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>B39</f>
        <v>0</v>
      </c>
      <c r="C67" s="250">
        <f t="shared" ref="C67:AP67" si="18">C39</f>
        <v>1</v>
      </c>
      <c r="D67" s="250">
        <f t="shared" si="18"/>
        <v>2</v>
      </c>
      <c r="E67" s="250">
        <f t="shared" si="18"/>
        <v>3</v>
      </c>
      <c r="F67" s="250">
        <f t="shared" si="18"/>
        <v>4</v>
      </c>
      <c r="G67" s="250">
        <f t="shared" si="18"/>
        <v>5</v>
      </c>
      <c r="H67" s="250">
        <f t="shared" si="18"/>
        <v>6</v>
      </c>
      <c r="I67" s="250">
        <f t="shared" si="18"/>
        <v>7</v>
      </c>
      <c r="J67" s="250">
        <f t="shared" si="18"/>
        <v>8</v>
      </c>
      <c r="K67" s="250">
        <f t="shared" si="18"/>
        <v>9</v>
      </c>
      <c r="L67" s="250">
        <f t="shared" si="18"/>
        <v>10</v>
      </c>
      <c r="M67" s="228">
        <f t="shared" si="18"/>
        <v>11</v>
      </c>
      <c r="N67" s="228">
        <f t="shared" si="18"/>
        <v>12</v>
      </c>
      <c r="O67" s="228">
        <f t="shared" si="18"/>
        <v>13</v>
      </c>
      <c r="P67" s="228">
        <f t="shared" si="18"/>
        <v>14</v>
      </c>
      <c r="Q67" s="228">
        <f t="shared" si="18"/>
        <v>15</v>
      </c>
      <c r="R67" s="228">
        <f t="shared" si="18"/>
        <v>16</v>
      </c>
      <c r="S67" s="228">
        <f t="shared" si="18"/>
        <v>17</v>
      </c>
      <c r="T67" s="228">
        <f t="shared" si="18"/>
        <v>18</v>
      </c>
      <c r="U67" s="228">
        <f t="shared" si="18"/>
        <v>19</v>
      </c>
      <c r="V67" s="228">
        <f t="shared" si="18"/>
        <v>20</v>
      </c>
      <c r="W67" s="228">
        <f t="shared" si="18"/>
        <v>21</v>
      </c>
      <c r="X67" s="228">
        <f t="shared" si="18"/>
        <v>22</v>
      </c>
      <c r="Y67" s="228">
        <f t="shared" si="18"/>
        <v>23</v>
      </c>
      <c r="Z67" s="228">
        <f t="shared" si="18"/>
        <v>24</v>
      </c>
      <c r="AA67" s="228">
        <f t="shared" si="18"/>
        <v>25</v>
      </c>
      <c r="AB67" s="228">
        <f t="shared" si="18"/>
        <v>26</v>
      </c>
      <c r="AC67" s="228">
        <f t="shared" si="18"/>
        <v>27</v>
      </c>
      <c r="AD67" s="228">
        <f t="shared" si="18"/>
        <v>28</v>
      </c>
      <c r="AE67" s="228">
        <f t="shared" si="18"/>
        <v>29</v>
      </c>
      <c r="AF67" s="228">
        <f t="shared" si="18"/>
        <v>30</v>
      </c>
      <c r="AG67" s="228">
        <f t="shared" si="18"/>
        <v>31</v>
      </c>
      <c r="AH67" s="228">
        <f t="shared" si="18"/>
        <v>32</v>
      </c>
      <c r="AI67" s="228">
        <f t="shared" si="18"/>
        <v>33</v>
      </c>
      <c r="AJ67" s="228">
        <f t="shared" si="18"/>
        <v>34</v>
      </c>
      <c r="AK67" s="228">
        <f t="shared" si="18"/>
        <v>35</v>
      </c>
      <c r="AL67" s="228">
        <f t="shared" si="18"/>
        <v>36</v>
      </c>
      <c r="AM67" s="228">
        <f t="shared" si="18"/>
        <v>37</v>
      </c>
      <c r="AN67" s="228">
        <f t="shared" si="18"/>
        <v>38</v>
      </c>
      <c r="AO67" s="228">
        <f t="shared" si="18"/>
        <v>39</v>
      </c>
      <c r="AP67" s="228">
        <f t="shared" si="18"/>
        <v>40</v>
      </c>
    </row>
    <row r="68" spans="1:42" ht="11.85" customHeight="1" x14ac:dyDescent="0.2">
      <c r="A68" s="214" t="str">
        <f t="shared" ref="A68:A75" si="19">IF(A15="","",A15)</f>
        <v>These field are not required</v>
      </c>
      <c r="B68" s="251">
        <f t="shared" ref="B68:AA77" si="20">B15</f>
        <v>0</v>
      </c>
      <c r="C68" s="251">
        <f t="shared" si="20"/>
        <v>0</v>
      </c>
      <c r="D68" s="251">
        <f t="shared" si="20"/>
        <v>0</v>
      </c>
      <c r="E68" s="251">
        <f t="shared" si="20"/>
        <v>0</v>
      </c>
      <c r="F68" s="251">
        <f t="shared" si="20"/>
        <v>0</v>
      </c>
      <c r="G68" s="251">
        <f t="shared" si="20"/>
        <v>0</v>
      </c>
      <c r="H68" s="251">
        <f t="shared" si="20"/>
        <v>0</v>
      </c>
      <c r="I68" s="251">
        <f t="shared" si="20"/>
        <v>0</v>
      </c>
      <c r="J68" s="251">
        <f t="shared" si="20"/>
        <v>0</v>
      </c>
      <c r="K68" s="251">
        <f t="shared" si="20"/>
        <v>0</v>
      </c>
      <c r="L68" s="251">
        <f t="shared" si="20"/>
        <v>0</v>
      </c>
      <c r="M68" s="251">
        <f t="shared" si="20"/>
        <v>0</v>
      </c>
      <c r="N68" s="251">
        <f t="shared" si="20"/>
        <v>0</v>
      </c>
      <c r="O68" s="251">
        <f t="shared" si="20"/>
        <v>0</v>
      </c>
      <c r="P68" s="251">
        <f t="shared" si="20"/>
        <v>0</v>
      </c>
      <c r="Q68" s="251">
        <f t="shared" si="20"/>
        <v>0</v>
      </c>
      <c r="R68" s="251">
        <f t="shared" si="20"/>
        <v>0</v>
      </c>
      <c r="S68" s="251">
        <f t="shared" si="20"/>
        <v>0</v>
      </c>
      <c r="T68" s="251">
        <f t="shared" si="20"/>
        <v>0</v>
      </c>
      <c r="U68" s="251">
        <f t="shared" si="20"/>
        <v>0</v>
      </c>
      <c r="V68" s="251">
        <f t="shared" si="20"/>
        <v>0</v>
      </c>
      <c r="W68" s="251">
        <f t="shared" si="20"/>
        <v>0</v>
      </c>
      <c r="X68" s="251">
        <f t="shared" si="20"/>
        <v>0</v>
      </c>
      <c r="Y68" s="251">
        <f t="shared" si="20"/>
        <v>0</v>
      </c>
      <c r="Z68" s="251">
        <f t="shared" si="20"/>
        <v>0</v>
      </c>
      <c r="AA68" s="251">
        <f t="shared" si="20"/>
        <v>0</v>
      </c>
      <c r="AB68" s="251">
        <f t="shared" ref="AB68:AL76" si="21">AB15</f>
        <v>0</v>
      </c>
      <c r="AC68" s="251">
        <f t="shared" si="21"/>
        <v>0</v>
      </c>
      <c r="AD68" s="251">
        <f t="shared" si="21"/>
        <v>0</v>
      </c>
      <c r="AE68" s="251">
        <f t="shared" si="21"/>
        <v>0</v>
      </c>
      <c r="AF68" s="251">
        <f t="shared" si="21"/>
        <v>0</v>
      </c>
      <c r="AG68" s="251">
        <f t="shared" si="21"/>
        <v>0</v>
      </c>
      <c r="AH68" s="251">
        <f t="shared" si="21"/>
        <v>0</v>
      </c>
      <c r="AI68" s="251">
        <f t="shared" si="21"/>
        <v>0</v>
      </c>
      <c r="AJ68" s="251">
        <f t="shared" si="21"/>
        <v>0</v>
      </c>
      <c r="AK68" s="251">
        <f t="shared" si="21"/>
        <v>0</v>
      </c>
      <c r="AL68" s="251">
        <f t="shared" si="21"/>
        <v>0</v>
      </c>
      <c r="AM68" s="251">
        <f t="shared" ref="AM68:AP78" si="22">AM15</f>
        <v>0</v>
      </c>
      <c r="AN68" s="251">
        <f t="shared" si="22"/>
        <v>0</v>
      </c>
      <c r="AO68" s="251">
        <f t="shared" si="22"/>
        <v>0</v>
      </c>
      <c r="AP68" s="251">
        <f t="shared" si="22"/>
        <v>0</v>
      </c>
    </row>
    <row r="69" spans="1:42" ht="11.85" customHeight="1" x14ac:dyDescent="0.2">
      <c r="A69" s="214" t="str">
        <f t="shared" si="19"/>
        <v/>
      </c>
      <c r="B69" s="251">
        <f t="shared" si="20"/>
        <v>0</v>
      </c>
      <c r="C69" s="251">
        <f t="shared" si="20"/>
        <v>0</v>
      </c>
      <c r="D69" s="251">
        <f t="shared" si="20"/>
        <v>0</v>
      </c>
      <c r="E69" s="251">
        <f t="shared" si="20"/>
        <v>0</v>
      </c>
      <c r="F69" s="251">
        <f t="shared" si="20"/>
        <v>0</v>
      </c>
      <c r="G69" s="251">
        <f t="shared" si="20"/>
        <v>0</v>
      </c>
      <c r="H69" s="251">
        <f t="shared" si="20"/>
        <v>0</v>
      </c>
      <c r="I69" s="251">
        <f t="shared" si="20"/>
        <v>0</v>
      </c>
      <c r="J69" s="251">
        <f t="shared" si="20"/>
        <v>0</v>
      </c>
      <c r="K69" s="251">
        <f t="shared" si="20"/>
        <v>0</v>
      </c>
      <c r="L69" s="251">
        <f t="shared" si="20"/>
        <v>0</v>
      </c>
      <c r="M69" s="251">
        <f t="shared" si="20"/>
        <v>0</v>
      </c>
      <c r="N69" s="251">
        <f t="shared" si="20"/>
        <v>0</v>
      </c>
      <c r="O69" s="251">
        <f t="shared" si="20"/>
        <v>0</v>
      </c>
      <c r="P69" s="251">
        <f t="shared" si="20"/>
        <v>0</v>
      </c>
      <c r="Q69" s="251">
        <f t="shared" si="20"/>
        <v>0</v>
      </c>
      <c r="R69" s="251">
        <f t="shared" si="20"/>
        <v>0</v>
      </c>
      <c r="S69" s="251">
        <f t="shared" si="20"/>
        <v>0</v>
      </c>
      <c r="T69" s="251">
        <f t="shared" si="20"/>
        <v>0</v>
      </c>
      <c r="U69" s="251">
        <f t="shared" si="20"/>
        <v>0</v>
      </c>
      <c r="V69" s="251">
        <f t="shared" si="20"/>
        <v>0</v>
      </c>
      <c r="W69" s="251">
        <f t="shared" si="20"/>
        <v>0</v>
      </c>
      <c r="X69" s="251">
        <f t="shared" si="20"/>
        <v>0</v>
      </c>
      <c r="Y69" s="251">
        <f t="shared" si="20"/>
        <v>0</v>
      </c>
      <c r="Z69" s="251">
        <f t="shared" si="20"/>
        <v>0</v>
      </c>
      <c r="AA69" s="251">
        <f t="shared" si="20"/>
        <v>0</v>
      </c>
      <c r="AB69" s="251">
        <f t="shared" si="21"/>
        <v>0</v>
      </c>
      <c r="AC69" s="251">
        <f t="shared" si="21"/>
        <v>0</v>
      </c>
      <c r="AD69" s="251">
        <f t="shared" si="21"/>
        <v>0</v>
      </c>
      <c r="AE69" s="251">
        <f t="shared" si="21"/>
        <v>0</v>
      </c>
      <c r="AF69" s="251">
        <f t="shared" si="21"/>
        <v>0</v>
      </c>
      <c r="AG69" s="251">
        <f t="shared" si="21"/>
        <v>0</v>
      </c>
      <c r="AH69" s="251">
        <f t="shared" si="21"/>
        <v>0</v>
      </c>
      <c r="AI69" s="251">
        <f t="shared" si="21"/>
        <v>0</v>
      </c>
      <c r="AJ69" s="251">
        <f t="shared" si="21"/>
        <v>0</v>
      </c>
      <c r="AK69" s="251">
        <f t="shared" si="21"/>
        <v>0</v>
      </c>
      <c r="AL69" s="251">
        <f t="shared" si="21"/>
        <v>0</v>
      </c>
      <c r="AM69" s="251">
        <f t="shared" si="22"/>
        <v>0</v>
      </c>
      <c r="AN69" s="251">
        <f t="shared" si="22"/>
        <v>0</v>
      </c>
      <c r="AO69" s="251">
        <f t="shared" si="22"/>
        <v>0</v>
      </c>
      <c r="AP69" s="251">
        <f t="shared" si="22"/>
        <v>0</v>
      </c>
    </row>
    <row r="70" spans="1:42" ht="11.85" customHeight="1" x14ac:dyDescent="0.2">
      <c r="A70" s="214" t="str">
        <f t="shared" si="19"/>
        <v/>
      </c>
      <c r="B70" s="251">
        <f t="shared" si="20"/>
        <v>0</v>
      </c>
      <c r="C70" s="251">
        <f t="shared" si="20"/>
        <v>0</v>
      </c>
      <c r="D70" s="251">
        <f t="shared" si="20"/>
        <v>0</v>
      </c>
      <c r="E70" s="251">
        <f t="shared" si="20"/>
        <v>0</v>
      </c>
      <c r="F70" s="251">
        <f t="shared" si="20"/>
        <v>0</v>
      </c>
      <c r="G70" s="251">
        <f t="shared" si="20"/>
        <v>0</v>
      </c>
      <c r="H70" s="251">
        <f t="shared" si="20"/>
        <v>0</v>
      </c>
      <c r="I70" s="251">
        <f t="shared" si="20"/>
        <v>0</v>
      </c>
      <c r="J70" s="251">
        <f t="shared" si="20"/>
        <v>0</v>
      </c>
      <c r="K70" s="251">
        <f t="shared" si="20"/>
        <v>0</v>
      </c>
      <c r="L70" s="251">
        <f t="shared" si="20"/>
        <v>0</v>
      </c>
      <c r="M70" s="251">
        <f t="shared" si="20"/>
        <v>0</v>
      </c>
      <c r="N70" s="251">
        <f t="shared" si="20"/>
        <v>0</v>
      </c>
      <c r="O70" s="251">
        <f t="shared" si="20"/>
        <v>0</v>
      </c>
      <c r="P70" s="251">
        <f t="shared" si="20"/>
        <v>0</v>
      </c>
      <c r="Q70" s="251">
        <f t="shared" si="20"/>
        <v>0</v>
      </c>
      <c r="R70" s="251">
        <f t="shared" si="20"/>
        <v>0</v>
      </c>
      <c r="S70" s="251">
        <f t="shared" si="20"/>
        <v>0</v>
      </c>
      <c r="T70" s="251">
        <f t="shared" si="20"/>
        <v>0</v>
      </c>
      <c r="U70" s="251">
        <f t="shared" si="20"/>
        <v>0</v>
      </c>
      <c r="V70" s="251">
        <f t="shared" si="20"/>
        <v>0</v>
      </c>
      <c r="W70" s="251">
        <f t="shared" si="20"/>
        <v>0</v>
      </c>
      <c r="X70" s="251">
        <f t="shared" si="20"/>
        <v>0</v>
      </c>
      <c r="Y70" s="251">
        <f t="shared" si="20"/>
        <v>0</v>
      </c>
      <c r="Z70" s="251">
        <f t="shared" si="20"/>
        <v>0</v>
      </c>
      <c r="AA70" s="251">
        <f t="shared" si="20"/>
        <v>0</v>
      </c>
      <c r="AB70" s="251">
        <f t="shared" si="21"/>
        <v>0</v>
      </c>
      <c r="AC70" s="251">
        <f t="shared" si="21"/>
        <v>0</v>
      </c>
      <c r="AD70" s="251">
        <f t="shared" si="21"/>
        <v>0</v>
      </c>
      <c r="AE70" s="251">
        <f t="shared" si="21"/>
        <v>0</v>
      </c>
      <c r="AF70" s="251">
        <f t="shared" si="21"/>
        <v>0</v>
      </c>
      <c r="AG70" s="251">
        <f t="shared" si="21"/>
        <v>0</v>
      </c>
      <c r="AH70" s="251">
        <f t="shared" si="21"/>
        <v>0</v>
      </c>
      <c r="AI70" s="251">
        <f t="shared" si="21"/>
        <v>0</v>
      </c>
      <c r="AJ70" s="251">
        <f t="shared" si="21"/>
        <v>0</v>
      </c>
      <c r="AK70" s="251">
        <f t="shared" si="21"/>
        <v>0</v>
      </c>
      <c r="AL70" s="251">
        <f t="shared" si="21"/>
        <v>0</v>
      </c>
      <c r="AM70" s="251">
        <f t="shared" si="22"/>
        <v>0</v>
      </c>
      <c r="AN70" s="251">
        <f t="shared" si="22"/>
        <v>0</v>
      </c>
      <c r="AO70" s="251">
        <f t="shared" si="22"/>
        <v>0</v>
      </c>
      <c r="AP70" s="251">
        <f t="shared" si="22"/>
        <v>0</v>
      </c>
    </row>
    <row r="71" spans="1:42" ht="11.85" customHeight="1" x14ac:dyDescent="0.2">
      <c r="A71" s="214" t="str">
        <f t="shared" si="19"/>
        <v/>
      </c>
      <c r="B71" s="251">
        <f t="shared" si="20"/>
        <v>0</v>
      </c>
      <c r="C71" s="251">
        <f t="shared" si="20"/>
        <v>0</v>
      </c>
      <c r="D71" s="251">
        <f t="shared" si="20"/>
        <v>0</v>
      </c>
      <c r="E71" s="251">
        <f t="shared" si="20"/>
        <v>0</v>
      </c>
      <c r="F71" s="251">
        <f t="shared" si="20"/>
        <v>0</v>
      </c>
      <c r="G71" s="251">
        <f t="shared" si="20"/>
        <v>0</v>
      </c>
      <c r="H71" s="251">
        <f t="shared" si="20"/>
        <v>0</v>
      </c>
      <c r="I71" s="251">
        <f t="shared" si="20"/>
        <v>0</v>
      </c>
      <c r="J71" s="251">
        <f t="shared" si="20"/>
        <v>0</v>
      </c>
      <c r="K71" s="251">
        <f t="shared" si="20"/>
        <v>0</v>
      </c>
      <c r="L71" s="251">
        <f t="shared" si="20"/>
        <v>0</v>
      </c>
      <c r="M71" s="251">
        <f t="shared" si="20"/>
        <v>0</v>
      </c>
      <c r="N71" s="251">
        <f t="shared" si="20"/>
        <v>0</v>
      </c>
      <c r="O71" s="251">
        <f t="shared" si="20"/>
        <v>0</v>
      </c>
      <c r="P71" s="251">
        <f t="shared" si="20"/>
        <v>0</v>
      </c>
      <c r="Q71" s="251">
        <f t="shared" si="20"/>
        <v>0</v>
      </c>
      <c r="R71" s="251">
        <f t="shared" si="20"/>
        <v>0</v>
      </c>
      <c r="S71" s="251">
        <f t="shared" si="20"/>
        <v>0</v>
      </c>
      <c r="T71" s="251">
        <f t="shared" si="20"/>
        <v>0</v>
      </c>
      <c r="U71" s="251">
        <f t="shared" si="20"/>
        <v>0</v>
      </c>
      <c r="V71" s="251">
        <f t="shared" si="20"/>
        <v>0</v>
      </c>
      <c r="W71" s="251">
        <f t="shared" si="20"/>
        <v>0</v>
      </c>
      <c r="X71" s="251">
        <f t="shared" si="20"/>
        <v>0</v>
      </c>
      <c r="Y71" s="251">
        <f t="shared" si="20"/>
        <v>0</v>
      </c>
      <c r="Z71" s="251">
        <f t="shared" si="20"/>
        <v>0</v>
      </c>
      <c r="AA71" s="251">
        <f t="shared" si="20"/>
        <v>0</v>
      </c>
      <c r="AB71" s="251">
        <f t="shared" si="21"/>
        <v>0</v>
      </c>
      <c r="AC71" s="251">
        <f t="shared" si="21"/>
        <v>0</v>
      </c>
      <c r="AD71" s="251">
        <f t="shared" si="21"/>
        <v>0</v>
      </c>
      <c r="AE71" s="251">
        <f t="shared" si="21"/>
        <v>0</v>
      </c>
      <c r="AF71" s="251">
        <f t="shared" si="21"/>
        <v>0</v>
      </c>
      <c r="AG71" s="251">
        <f t="shared" si="21"/>
        <v>0</v>
      </c>
      <c r="AH71" s="251">
        <f t="shared" si="21"/>
        <v>0</v>
      </c>
      <c r="AI71" s="251">
        <f t="shared" si="21"/>
        <v>0</v>
      </c>
      <c r="AJ71" s="251">
        <f t="shared" si="21"/>
        <v>0</v>
      </c>
      <c r="AK71" s="251">
        <f t="shared" si="21"/>
        <v>0</v>
      </c>
      <c r="AL71" s="251">
        <f t="shared" si="21"/>
        <v>0</v>
      </c>
      <c r="AM71" s="251">
        <f t="shared" si="22"/>
        <v>0</v>
      </c>
      <c r="AN71" s="251">
        <f t="shared" si="22"/>
        <v>0</v>
      </c>
      <c r="AO71" s="251">
        <f t="shared" si="22"/>
        <v>0</v>
      </c>
      <c r="AP71" s="251">
        <f t="shared" si="22"/>
        <v>0</v>
      </c>
    </row>
    <row r="72" spans="1:42" ht="11.85" customHeight="1" x14ac:dyDescent="0.2">
      <c r="A72" s="214" t="str">
        <f t="shared" si="19"/>
        <v/>
      </c>
      <c r="B72" s="251">
        <f t="shared" si="20"/>
        <v>0</v>
      </c>
      <c r="C72" s="251">
        <f t="shared" si="20"/>
        <v>0</v>
      </c>
      <c r="D72" s="251">
        <f t="shared" si="20"/>
        <v>0</v>
      </c>
      <c r="E72" s="251">
        <f t="shared" si="20"/>
        <v>0</v>
      </c>
      <c r="F72" s="251">
        <f t="shared" si="20"/>
        <v>0</v>
      </c>
      <c r="G72" s="251">
        <f t="shared" si="20"/>
        <v>0</v>
      </c>
      <c r="H72" s="251">
        <f t="shared" si="20"/>
        <v>0</v>
      </c>
      <c r="I72" s="251">
        <f t="shared" si="20"/>
        <v>0</v>
      </c>
      <c r="J72" s="251">
        <f t="shared" si="20"/>
        <v>0</v>
      </c>
      <c r="K72" s="251">
        <f t="shared" si="20"/>
        <v>0</v>
      </c>
      <c r="L72" s="251">
        <f t="shared" si="20"/>
        <v>0</v>
      </c>
      <c r="M72" s="251">
        <f t="shared" si="20"/>
        <v>0</v>
      </c>
      <c r="N72" s="251">
        <f t="shared" si="20"/>
        <v>0</v>
      </c>
      <c r="O72" s="251">
        <f t="shared" si="20"/>
        <v>0</v>
      </c>
      <c r="P72" s="251">
        <f t="shared" si="20"/>
        <v>0</v>
      </c>
      <c r="Q72" s="251">
        <f t="shared" si="20"/>
        <v>0</v>
      </c>
      <c r="R72" s="251">
        <f t="shared" si="20"/>
        <v>0</v>
      </c>
      <c r="S72" s="251">
        <f t="shared" si="20"/>
        <v>0</v>
      </c>
      <c r="T72" s="251">
        <f t="shared" si="20"/>
        <v>0</v>
      </c>
      <c r="U72" s="251">
        <f t="shared" si="20"/>
        <v>0</v>
      </c>
      <c r="V72" s="251">
        <f t="shared" si="20"/>
        <v>0</v>
      </c>
      <c r="W72" s="251">
        <f t="shared" si="20"/>
        <v>0</v>
      </c>
      <c r="X72" s="251">
        <f t="shared" si="20"/>
        <v>0</v>
      </c>
      <c r="Y72" s="251">
        <f t="shared" si="20"/>
        <v>0</v>
      </c>
      <c r="Z72" s="251">
        <f t="shared" si="20"/>
        <v>0</v>
      </c>
      <c r="AA72" s="251">
        <f t="shared" si="20"/>
        <v>0</v>
      </c>
      <c r="AB72" s="251">
        <f t="shared" si="21"/>
        <v>0</v>
      </c>
      <c r="AC72" s="251">
        <f t="shared" si="21"/>
        <v>0</v>
      </c>
      <c r="AD72" s="251">
        <f t="shared" si="21"/>
        <v>0</v>
      </c>
      <c r="AE72" s="251">
        <f t="shared" si="21"/>
        <v>0</v>
      </c>
      <c r="AF72" s="251">
        <f t="shared" si="21"/>
        <v>0</v>
      </c>
      <c r="AG72" s="251">
        <f t="shared" si="21"/>
        <v>0</v>
      </c>
      <c r="AH72" s="251">
        <f t="shared" si="21"/>
        <v>0</v>
      </c>
      <c r="AI72" s="251">
        <f t="shared" si="21"/>
        <v>0</v>
      </c>
      <c r="AJ72" s="251">
        <f t="shared" si="21"/>
        <v>0</v>
      </c>
      <c r="AK72" s="251">
        <f t="shared" si="21"/>
        <v>0</v>
      </c>
      <c r="AL72" s="251">
        <f t="shared" si="21"/>
        <v>0</v>
      </c>
      <c r="AM72" s="251">
        <f t="shared" si="22"/>
        <v>0</v>
      </c>
      <c r="AN72" s="251">
        <f t="shared" si="22"/>
        <v>0</v>
      </c>
      <c r="AO72" s="251">
        <f t="shared" si="22"/>
        <v>0</v>
      </c>
      <c r="AP72" s="251">
        <f t="shared" si="22"/>
        <v>0</v>
      </c>
    </row>
    <row r="73" spans="1:42" ht="11.85" customHeight="1" x14ac:dyDescent="0.2">
      <c r="A73" s="214" t="str">
        <f t="shared" si="19"/>
        <v/>
      </c>
      <c r="B73" s="251">
        <f t="shared" si="20"/>
        <v>0</v>
      </c>
      <c r="C73" s="251">
        <f t="shared" si="20"/>
        <v>0</v>
      </c>
      <c r="D73" s="251">
        <f t="shared" si="20"/>
        <v>0</v>
      </c>
      <c r="E73" s="251">
        <f t="shared" si="20"/>
        <v>0</v>
      </c>
      <c r="F73" s="251">
        <f t="shared" si="20"/>
        <v>0</v>
      </c>
      <c r="G73" s="251">
        <f t="shared" si="20"/>
        <v>0</v>
      </c>
      <c r="H73" s="251">
        <f t="shared" si="20"/>
        <v>0</v>
      </c>
      <c r="I73" s="251">
        <f t="shared" si="20"/>
        <v>0</v>
      </c>
      <c r="J73" s="251">
        <f t="shared" si="20"/>
        <v>0</v>
      </c>
      <c r="K73" s="251">
        <f t="shared" si="20"/>
        <v>0</v>
      </c>
      <c r="L73" s="251">
        <f t="shared" si="20"/>
        <v>0</v>
      </c>
      <c r="M73" s="251">
        <f t="shared" si="20"/>
        <v>0</v>
      </c>
      <c r="N73" s="251">
        <f t="shared" si="20"/>
        <v>0</v>
      </c>
      <c r="O73" s="251">
        <f t="shared" si="20"/>
        <v>0</v>
      </c>
      <c r="P73" s="251">
        <f t="shared" si="20"/>
        <v>0</v>
      </c>
      <c r="Q73" s="251">
        <f t="shared" si="20"/>
        <v>0</v>
      </c>
      <c r="R73" s="251">
        <f t="shared" si="20"/>
        <v>0</v>
      </c>
      <c r="S73" s="251">
        <f t="shared" si="20"/>
        <v>0</v>
      </c>
      <c r="T73" s="251">
        <f t="shared" si="20"/>
        <v>0</v>
      </c>
      <c r="U73" s="251">
        <f t="shared" si="20"/>
        <v>0</v>
      </c>
      <c r="V73" s="251">
        <f t="shared" si="20"/>
        <v>0</v>
      </c>
      <c r="W73" s="251">
        <f t="shared" si="20"/>
        <v>0</v>
      </c>
      <c r="X73" s="251">
        <f t="shared" si="20"/>
        <v>0</v>
      </c>
      <c r="Y73" s="251">
        <f t="shared" si="20"/>
        <v>0</v>
      </c>
      <c r="Z73" s="251">
        <f t="shared" si="20"/>
        <v>0</v>
      </c>
      <c r="AA73" s="251">
        <f t="shared" si="20"/>
        <v>0</v>
      </c>
      <c r="AB73" s="251">
        <f t="shared" si="21"/>
        <v>0</v>
      </c>
      <c r="AC73" s="251">
        <f t="shared" si="21"/>
        <v>0</v>
      </c>
      <c r="AD73" s="251">
        <f t="shared" si="21"/>
        <v>0</v>
      </c>
      <c r="AE73" s="251">
        <f t="shared" si="21"/>
        <v>0</v>
      </c>
      <c r="AF73" s="251">
        <f t="shared" si="21"/>
        <v>0</v>
      </c>
      <c r="AG73" s="251">
        <f t="shared" si="21"/>
        <v>0</v>
      </c>
      <c r="AH73" s="251">
        <f t="shared" si="21"/>
        <v>0</v>
      </c>
      <c r="AI73" s="251">
        <f t="shared" si="21"/>
        <v>0</v>
      </c>
      <c r="AJ73" s="251">
        <f t="shared" si="21"/>
        <v>0</v>
      </c>
      <c r="AK73" s="251">
        <f t="shared" si="21"/>
        <v>0</v>
      </c>
      <c r="AL73" s="251">
        <f t="shared" si="21"/>
        <v>0</v>
      </c>
      <c r="AM73" s="251">
        <f t="shared" si="22"/>
        <v>0</v>
      </c>
      <c r="AN73" s="251">
        <f t="shared" si="22"/>
        <v>0</v>
      </c>
      <c r="AO73" s="251">
        <f t="shared" si="22"/>
        <v>0</v>
      </c>
      <c r="AP73" s="251">
        <f t="shared" si="22"/>
        <v>0</v>
      </c>
    </row>
    <row r="74" spans="1:42" ht="11.85" customHeight="1" x14ac:dyDescent="0.2">
      <c r="A74" s="214" t="str">
        <f t="shared" si="19"/>
        <v/>
      </c>
      <c r="B74" s="251">
        <f t="shared" si="20"/>
        <v>0</v>
      </c>
      <c r="C74" s="251">
        <f>+C75/500</f>
        <v>0</v>
      </c>
      <c r="D74" s="251">
        <f t="shared" si="20"/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1"/>
        <v>0</v>
      </c>
      <c r="AC74" s="251">
        <f t="shared" si="21"/>
        <v>0</v>
      </c>
      <c r="AD74" s="251">
        <f t="shared" si="21"/>
        <v>0</v>
      </c>
      <c r="AE74" s="251">
        <f t="shared" si="21"/>
        <v>0</v>
      </c>
      <c r="AF74" s="251">
        <f t="shared" si="21"/>
        <v>0</v>
      </c>
      <c r="AG74" s="251">
        <f t="shared" si="21"/>
        <v>0</v>
      </c>
      <c r="AH74" s="251">
        <f t="shared" si="21"/>
        <v>0</v>
      </c>
      <c r="AI74" s="251">
        <f t="shared" si="21"/>
        <v>0</v>
      </c>
      <c r="AJ74" s="251">
        <f t="shared" si="21"/>
        <v>0</v>
      </c>
      <c r="AK74" s="251">
        <f t="shared" si="21"/>
        <v>0</v>
      </c>
      <c r="AL74" s="251">
        <f t="shared" si="21"/>
        <v>0</v>
      </c>
      <c r="AM74" s="251">
        <f t="shared" si="22"/>
        <v>0</v>
      </c>
      <c r="AN74" s="251">
        <f t="shared" si="22"/>
        <v>0</v>
      </c>
      <c r="AO74" s="251">
        <f t="shared" si="22"/>
        <v>0</v>
      </c>
      <c r="AP74" s="251">
        <f t="shared" si="22"/>
        <v>0</v>
      </c>
    </row>
    <row r="75" spans="1:42" ht="11.85" customHeight="1" x14ac:dyDescent="0.2">
      <c r="A75" s="214" t="str">
        <f t="shared" si="19"/>
        <v/>
      </c>
      <c r="B75" s="252">
        <f t="shared" si="20"/>
        <v>0</v>
      </c>
      <c r="C75" s="252">
        <f t="shared" si="20"/>
        <v>0</v>
      </c>
      <c r="D75" s="252">
        <f t="shared" si="20"/>
        <v>0</v>
      </c>
      <c r="E75" s="252">
        <f t="shared" si="20"/>
        <v>0</v>
      </c>
      <c r="F75" s="252">
        <f t="shared" si="20"/>
        <v>0</v>
      </c>
      <c r="G75" s="252">
        <f t="shared" si="20"/>
        <v>0</v>
      </c>
      <c r="H75" s="252">
        <f t="shared" si="20"/>
        <v>0</v>
      </c>
      <c r="I75" s="252">
        <f t="shared" si="20"/>
        <v>0</v>
      </c>
      <c r="J75" s="252">
        <f t="shared" si="20"/>
        <v>0</v>
      </c>
      <c r="K75" s="252">
        <f t="shared" si="20"/>
        <v>0</v>
      </c>
      <c r="L75" s="252">
        <f t="shared" si="20"/>
        <v>0</v>
      </c>
      <c r="M75" s="252">
        <f t="shared" si="20"/>
        <v>0</v>
      </c>
      <c r="N75" s="252">
        <f t="shared" si="20"/>
        <v>0</v>
      </c>
      <c r="O75" s="252">
        <f t="shared" si="20"/>
        <v>0</v>
      </c>
      <c r="P75" s="252">
        <f t="shared" si="20"/>
        <v>0</v>
      </c>
      <c r="Q75" s="252">
        <f t="shared" si="20"/>
        <v>0</v>
      </c>
      <c r="R75" s="252">
        <f t="shared" si="20"/>
        <v>0</v>
      </c>
      <c r="S75" s="252">
        <f t="shared" si="20"/>
        <v>0</v>
      </c>
      <c r="T75" s="252">
        <f t="shared" si="20"/>
        <v>0</v>
      </c>
      <c r="U75" s="252">
        <f t="shared" si="20"/>
        <v>0</v>
      </c>
      <c r="V75" s="252">
        <f t="shared" si="20"/>
        <v>0</v>
      </c>
      <c r="W75" s="252">
        <f t="shared" si="20"/>
        <v>0</v>
      </c>
      <c r="X75" s="252">
        <f t="shared" si="20"/>
        <v>0</v>
      </c>
      <c r="Y75" s="252">
        <f t="shared" si="20"/>
        <v>0</v>
      </c>
      <c r="Z75" s="252">
        <f t="shared" si="20"/>
        <v>0</v>
      </c>
      <c r="AA75" s="252">
        <f t="shared" si="20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2"/>
        <v>0</v>
      </c>
      <c r="AN75" s="252">
        <f t="shared" si="22"/>
        <v>0</v>
      </c>
      <c r="AO75" s="252">
        <f t="shared" si="22"/>
        <v>0</v>
      </c>
      <c r="AP75" s="252">
        <f t="shared" si="22"/>
        <v>0</v>
      </c>
    </row>
    <row r="76" spans="1:42" ht="11.85" customHeight="1" x14ac:dyDescent="0.2">
      <c r="A76" s="248" t="str">
        <f>A23</f>
        <v xml:space="preserve">     Total Revenue:</v>
      </c>
      <c r="B76" s="251">
        <f t="shared" si="20"/>
        <v>0</v>
      </c>
      <c r="C76" s="251">
        <f t="shared" si="20"/>
        <v>0</v>
      </c>
      <c r="D76" s="251">
        <f t="shared" si="20"/>
        <v>0</v>
      </c>
      <c r="E76" s="251">
        <f t="shared" si="20"/>
        <v>0</v>
      </c>
      <c r="F76" s="251">
        <f t="shared" si="20"/>
        <v>0</v>
      </c>
      <c r="G76" s="251">
        <f t="shared" si="20"/>
        <v>0</v>
      </c>
      <c r="H76" s="251">
        <f t="shared" si="20"/>
        <v>0</v>
      </c>
      <c r="I76" s="251">
        <f t="shared" si="20"/>
        <v>0</v>
      </c>
      <c r="J76" s="251">
        <f t="shared" si="20"/>
        <v>0</v>
      </c>
      <c r="K76" s="251">
        <f t="shared" si="20"/>
        <v>0</v>
      </c>
      <c r="L76" s="251">
        <f t="shared" si="20"/>
        <v>0</v>
      </c>
      <c r="M76" s="251">
        <f t="shared" si="20"/>
        <v>0</v>
      </c>
      <c r="N76" s="251">
        <f t="shared" si="20"/>
        <v>0</v>
      </c>
      <c r="O76" s="251">
        <f t="shared" si="20"/>
        <v>0</v>
      </c>
      <c r="P76" s="251">
        <f t="shared" si="20"/>
        <v>0</v>
      </c>
      <c r="Q76" s="251">
        <f t="shared" si="20"/>
        <v>0</v>
      </c>
      <c r="R76" s="251">
        <f t="shared" si="20"/>
        <v>0</v>
      </c>
      <c r="S76" s="251">
        <f t="shared" si="20"/>
        <v>0</v>
      </c>
      <c r="T76" s="251">
        <f t="shared" si="20"/>
        <v>0</v>
      </c>
      <c r="U76" s="251">
        <f t="shared" si="20"/>
        <v>0</v>
      </c>
      <c r="V76" s="251">
        <f t="shared" si="20"/>
        <v>0</v>
      </c>
      <c r="W76" s="251">
        <f t="shared" si="20"/>
        <v>0</v>
      </c>
      <c r="X76" s="251">
        <f t="shared" si="20"/>
        <v>0</v>
      </c>
      <c r="Y76" s="251">
        <f t="shared" si="20"/>
        <v>0</v>
      </c>
      <c r="Z76" s="251">
        <f t="shared" si="20"/>
        <v>0</v>
      </c>
      <c r="AA76" s="251">
        <f t="shared" si="20"/>
        <v>0</v>
      </c>
      <c r="AB76" s="251">
        <f t="shared" si="21"/>
        <v>0</v>
      </c>
      <c r="AC76" s="251">
        <f t="shared" si="21"/>
        <v>0</v>
      </c>
      <c r="AD76" s="251">
        <f t="shared" si="21"/>
        <v>0</v>
      </c>
      <c r="AE76" s="251">
        <f t="shared" si="21"/>
        <v>0</v>
      </c>
      <c r="AF76" s="251">
        <f t="shared" si="21"/>
        <v>0</v>
      </c>
      <c r="AG76" s="251">
        <f t="shared" si="21"/>
        <v>0</v>
      </c>
      <c r="AH76" s="251">
        <f t="shared" si="21"/>
        <v>0</v>
      </c>
      <c r="AI76" s="251">
        <f t="shared" si="21"/>
        <v>0</v>
      </c>
      <c r="AJ76" s="251">
        <f t="shared" si="21"/>
        <v>0</v>
      </c>
      <c r="AK76" s="251">
        <f t="shared" si="21"/>
        <v>0</v>
      </c>
      <c r="AL76" s="251">
        <f t="shared" si="21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 t="shared" si="20"/>
        <v/>
      </c>
      <c r="C77" s="235" t="str">
        <f t="shared" si="20"/>
        <v/>
      </c>
      <c r="D77" s="235" t="str">
        <f t="shared" si="20"/>
        <v/>
      </c>
      <c r="E77" s="235" t="str">
        <f t="shared" si="20"/>
        <v/>
      </c>
      <c r="F77" s="235" t="str">
        <f t="shared" si="20"/>
        <v/>
      </c>
      <c r="G77" s="235" t="str">
        <f t="shared" si="20"/>
        <v/>
      </c>
      <c r="H77" s="235" t="str">
        <f t="shared" si="20"/>
        <v/>
      </c>
      <c r="I77" s="235" t="str">
        <f t="shared" si="20"/>
        <v/>
      </c>
      <c r="J77" s="235" t="str">
        <f t="shared" si="20"/>
        <v/>
      </c>
      <c r="K77" s="235" t="str">
        <f t="shared" si="20"/>
        <v/>
      </c>
      <c r="L77" s="235" t="str">
        <f t="shared" si="20"/>
        <v/>
      </c>
      <c r="M77" s="235" t="str">
        <f t="shared" si="20"/>
        <v/>
      </c>
      <c r="N77" s="235" t="str">
        <f t="shared" si="20"/>
        <v/>
      </c>
      <c r="O77" s="235" t="str">
        <f t="shared" si="20"/>
        <v/>
      </c>
      <c r="P77" s="235" t="str">
        <f t="shared" si="20"/>
        <v/>
      </c>
      <c r="Q77" s="235" t="str">
        <f t="shared" si="20"/>
        <v/>
      </c>
      <c r="R77" s="235" t="str">
        <f t="shared" si="20"/>
        <v/>
      </c>
      <c r="S77" s="235" t="str">
        <f t="shared" si="20"/>
        <v/>
      </c>
      <c r="T77" s="235" t="str">
        <f t="shared" si="20"/>
        <v/>
      </c>
      <c r="U77" s="235" t="str">
        <f t="shared" si="20"/>
        <v/>
      </c>
      <c r="V77" s="235" t="str">
        <f t="shared" si="20"/>
        <v/>
      </c>
      <c r="W77" s="235" t="str">
        <f t="shared" si="20"/>
        <v/>
      </c>
      <c r="X77" s="235" t="str">
        <f>X24</f>
        <v/>
      </c>
      <c r="Y77" s="235" t="str">
        <f>Y24</f>
        <v/>
      </c>
      <c r="Z77" s="235" t="str">
        <f>Z24</f>
        <v/>
      </c>
      <c r="AA77" s="235" t="str">
        <f>AA24</f>
        <v/>
      </c>
      <c r="AB77" s="235" t="str">
        <f t="shared" ref="AB77:AL77" si="23">AB24</f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2"/>
        <v/>
      </c>
      <c r="AN77" s="235" t="str">
        <f t="shared" si="22"/>
        <v/>
      </c>
      <c r="AO77" s="235" t="str">
        <f t="shared" si="22"/>
        <v/>
      </c>
      <c r="AP77" s="235" t="str">
        <f t="shared" si="22"/>
        <v/>
      </c>
    </row>
    <row r="78" spans="1:42" ht="11.85" customHeight="1" x14ac:dyDescent="0.2">
      <c r="A78" s="248" t="str">
        <f>A25</f>
        <v/>
      </c>
      <c r="B78" s="230" t="str">
        <f t="shared" ref="B78:AA78" si="24">B25</f>
        <v/>
      </c>
      <c r="C78" s="237" t="str">
        <f t="shared" si="24"/>
        <v/>
      </c>
      <c r="D78" s="237" t="str">
        <f t="shared" si="24"/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ref="AB78:AL78" si="25">AB25</f>
        <v/>
      </c>
      <c r="AC78" s="237" t="str">
        <f t="shared" si="25"/>
        <v/>
      </c>
      <c r="AD78" s="237" t="str">
        <f t="shared" si="25"/>
        <v/>
      </c>
      <c r="AE78" s="237" t="str">
        <f t="shared" si="25"/>
        <v/>
      </c>
      <c r="AF78" s="237" t="str">
        <f t="shared" si="25"/>
        <v/>
      </c>
      <c r="AG78" s="237" t="str">
        <f t="shared" si="25"/>
        <v/>
      </c>
      <c r="AH78" s="237" t="str">
        <f t="shared" si="25"/>
        <v/>
      </c>
      <c r="AI78" s="237" t="str">
        <f t="shared" si="25"/>
        <v/>
      </c>
      <c r="AJ78" s="237" t="str">
        <f t="shared" si="25"/>
        <v/>
      </c>
      <c r="AK78" s="237" t="str">
        <f t="shared" si="25"/>
        <v/>
      </c>
      <c r="AL78" s="237" t="str">
        <f t="shared" si="25"/>
        <v/>
      </c>
      <c r="AM78" s="237" t="str">
        <f t="shared" si="22"/>
        <v/>
      </c>
      <c r="AN78" s="237" t="str">
        <f t="shared" si="22"/>
        <v/>
      </c>
      <c r="AO78" s="237" t="str">
        <f t="shared" si="22"/>
        <v/>
      </c>
      <c r="AP78" s="237" t="str">
        <f t="shared" si="22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>B67</f>
        <v>0</v>
      </c>
      <c r="C80" s="250">
        <f t="shared" ref="C80:AP80" si="26">C67</f>
        <v>1</v>
      </c>
      <c r="D80" s="250">
        <f t="shared" si="26"/>
        <v>2</v>
      </c>
      <c r="E80" s="250">
        <f t="shared" si="26"/>
        <v>3</v>
      </c>
      <c r="F80" s="250">
        <f t="shared" si="26"/>
        <v>4</v>
      </c>
      <c r="G80" s="250">
        <f t="shared" si="26"/>
        <v>5</v>
      </c>
      <c r="H80" s="250">
        <f t="shared" si="26"/>
        <v>6</v>
      </c>
      <c r="I80" s="250">
        <f t="shared" si="26"/>
        <v>7</v>
      </c>
      <c r="J80" s="250">
        <f t="shared" si="26"/>
        <v>8</v>
      </c>
      <c r="K80" s="250">
        <f t="shared" si="26"/>
        <v>9</v>
      </c>
      <c r="L80" s="250">
        <f t="shared" si="26"/>
        <v>10</v>
      </c>
      <c r="M80" s="228">
        <f t="shared" si="26"/>
        <v>11</v>
      </c>
      <c r="N80" s="228">
        <f t="shared" si="26"/>
        <v>12</v>
      </c>
      <c r="O80" s="228">
        <f t="shared" si="26"/>
        <v>13</v>
      </c>
      <c r="P80" s="228">
        <f t="shared" si="26"/>
        <v>14</v>
      </c>
      <c r="Q80" s="228">
        <f t="shared" si="26"/>
        <v>15</v>
      </c>
      <c r="R80" s="228">
        <f t="shared" si="26"/>
        <v>16</v>
      </c>
      <c r="S80" s="228">
        <f t="shared" si="26"/>
        <v>17</v>
      </c>
      <c r="T80" s="228">
        <f t="shared" si="26"/>
        <v>18</v>
      </c>
      <c r="U80" s="228">
        <f t="shared" si="26"/>
        <v>19</v>
      </c>
      <c r="V80" s="228">
        <f t="shared" si="26"/>
        <v>20</v>
      </c>
      <c r="W80" s="228">
        <f t="shared" si="26"/>
        <v>21</v>
      </c>
      <c r="X80" s="228">
        <f t="shared" si="26"/>
        <v>22</v>
      </c>
      <c r="Y80" s="228">
        <f t="shared" si="26"/>
        <v>23</v>
      </c>
      <c r="Z80" s="228">
        <f t="shared" si="26"/>
        <v>24</v>
      </c>
      <c r="AA80" s="228">
        <f t="shared" si="26"/>
        <v>25</v>
      </c>
      <c r="AB80" s="228">
        <f t="shared" si="26"/>
        <v>26</v>
      </c>
      <c r="AC80" s="228">
        <f t="shared" si="26"/>
        <v>27</v>
      </c>
      <c r="AD80" s="228">
        <f t="shared" si="26"/>
        <v>28</v>
      </c>
      <c r="AE80" s="228">
        <f t="shared" si="26"/>
        <v>29</v>
      </c>
      <c r="AF80" s="228">
        <f t="shared" si="26"/>
        <v>30</v>
      </c>
      <c r="AG80" s="228">
        <f t="shared" si="26"/>
        <v>31</v>
      </c>
      <c r="AH80" s="228">
        <f t="shared" si="26"/>
        <v>32</v>
      </c>
      <c r="AI80" s="228">
        <f t="shared" si="26"/>
        <v>33</v>
      </c>
      <c r="AJ80" s="228">
        <f t="shared" si="26"/>
        <v>34</v>
      </c>
      <c r="AK80" s="228">
        <f t="shared" si="26"/>
        <v>35</v>
      </c>
      <c r="AL80" s="228">
        <f t="shared" si="26"/>
        <v>36</v>
      </c>
      <c r="AM80" s="228">
        <f t="shared" si="26"/>
        <v>37</v>
      </c>
      <c r="AN80" s="228">
        <f t="shared" si="26"/>
        <v>38</v>
      </c>
      <c r="AO80" s="228">
        <f t="shared" si="26"/>
        <v>39</v>
      </c>
      <c r="AP80" s="228">
        <f t="shared" si="26"/>
        <v>40</v>
      </c>
    </row>
    <row r="81" spans="1:42" ht="11.85" customHeight="1" x14ac:dyDescent="0.2">
      <c r="A81" s="214" t="str">
        <f t="shared" ref="A81:AA88" si="27">A29</f>
        <v>1) Transmission</v>
      </c>
      <c r="B81" s="251">
        <f>B29</f>
        <v>0</v>
      </c>
      <c r="C81" s="251">
        <f t="shared" si="27"/>
        <v>0</v>
      </c>
      <c r="D81" s="251">
        <f>D29</f>
        <v>0</v>
      </c>
      <c r="E81" s="251">
        <f t="shared" si="27"/>
        <v>0</v>
      </c>
      <c r="F81" s="251">
        <f t="shared" si="27"/>
        <v>0</v>
      </c>
      <c r="G81" s="251">
        <f t="shared" si="27"/>
        <v>0</v>
      </c>
      <c r="H81" s="251">
        <f t="shared" si="27"/>
        <v>0</v>
      </c>
      <c r="I81" s="251">
        <f t="shared" si="27"/>
        <v>0</v>
      </c>
      <c r="J81" s="251">
        <f t="shared" si="27"/>
        <v>0</v>
      </c>
      <c r="K81" s="251">
        <f t="shared" si="27"/>
        <v>0</v>
      </c>
      <c r="L81" s="251">
        <f t="shared" si="27"/>
        <v>0</v>
      </c>
      <c r="M81" s="251">
        <f t="shared" si="27"/>
        <v>0</v>
      </c>
      <c r="N81" s="251">
        <f t="shared" si="27"/>
        <v>0</v>
      </c>
      <c r="O81" s="251">
        <f t="shared" si="27"/>
        <v>0</v>
      </c>
      <c r="P81" s="251">
        <f t="shared" si="27"/>
        <v>0</v>
      </c>
      <c r="Q81" s="251">
        <f t="shared" si="27"/>
        <v>0</v>
      </c>
      <c r="R81" s="251">
        <f t="shared" si="27"/>
        <v>0</v>
      </c>
      <c r="S81" s="251">
        <f t="shared" si="27"/>
        <v>0</v>
      </c>
      <c r="T81" s="251">
        <f t="shared" si="27"/>
        <v>0</v>
      </c>
      <c r="U81" s="251">
        <f t="shared" si="27"/>
        <v>0</v>
      </c>
      <c r="V81" s="251">
        <f t="shared" si="27"/>
        <v>0</v>
      </c>
      <c r="W81" s="251">
        <f t="shared" si="27"/>
        <v>0</v>
      </c>
      <c r="X81" s="251">
        <f t="shared" si="27"/>
        <v>0</v>
      </c>
      <c r="Y81" s="251">
        <f t="shared" si="27"/>
        <v>0</v>
      </c>
      <c r="Z81" s="251">
        <f t="shared" si="27"/>
        <v>0</v>
      </c>
      <c r="AA81" s="251">
        <f t="shared" si="27"/>
        <v>0</v>
      </c>
      <c r="AB81" s="251">
        <f t="shared" ref="AB81:AL81" si="28">AB29</f>
        <v>0</v>
      </c>
      <c r="AC81" s="251">
        <f t="shared" si="28"/>
        <v>0</v>
      </c>
      <c r="AD81" s="251">
        <f t="shared" si="28"/>
        <v>0</v>
      </c>
      <c r="AE81" s="251">
        <f t="shared" si="28"/>
        <v>0</v>
      </c>
      <c r="AF81" s="251">
        <f t="shared" si="28"/>
        <v>0</v>
      </c>
      <c r="AG81" s="251">
        <f t="shared" si="28"/>
        <v>0</v>
      </c>
      <c r="AH81" s="251">
        <f t="shared" si="28"/>
        <v>0</v>
      </c>
      <c r="AI81" s="251">
        <f t="shared" si="28"/>
        <v>0</v>
      </c>
      <c r="AJ81" s="251">
        <f t="shared" si="28"/>
        <v>0</v>
      </c>
      <c r="AK81" s="251">
        <f t="shared" si="28"/>
        <v>0</v>
      </c>
      <c r="AL81" s="251">
        <f t="shared" si="28"/>
        <v>0</v>
      </c>
      <c r="AM81" s="251">
        <f t="shared" ref="AM81:AP88" si="29">AM29</f>
        <v>0</v>
      </c>
      <c r="AN81" s="251">
        <f t="shared" si="29"/>
        <v>0</v>
      </c>
      <c r="AO81" s="251">
        <f t="shared" si="29"/>
        <v>0</v>
      </c>
      <c r="AP81" s="251">
        <f t="shared" si="29"/>
        <v>0</v>
      </c>
    </row>
    <row r="82" spans="1:42" ht="11.85" customHeight="1" x14ac:dyDescent="0.2">
      <c r="A82" s="214" t="str">
        <f t="shared" si="27"/>
        <v>2)</v>
      </c>
      <c r="B82" s="251">
        <f>B30</f>
        <v>0</v>
      </c>
      <c r="C82" s="251">
        <f t="shared" si="27"/>
        <v>0</v>
      </c>
      <c r="D82" s="251">
        <f>D30</f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ref="AB82:AL82" si="30">AB30</f>
        <v>0</v>
      </c>
      <c r="AC82" s="251">
        <f t="shared" si="30"/>
        <v>0</v>
      </c>
      <c r="AD82" s="251">
        <f t="shared" si="30"/>
        <v>0</v>
      </c>
      <c r="AE82" s="251">
        <f t="shared" si="30"/>
        <v>0</v>
      </c>
      <c r="AF82" s="251">
        <f t="shared" si="30"/>
        <v>0</v>
      </c>
      <c r="AG82" s="251">
        <f t="shared" si="30"/>
        <v>0</v>
      </c>
      <c r="AH82" s="251">
        <f t="shared" si="30"/>
        <v>0</v>
      </c>
      <c r="AI82" s="251">
        <f t="shared" si="30"/>
        <v>0</v>
      </c>
      <c r="AJ82" s="251">
        <f t="shared" si="30"/>
        <v>0</v>
      </c>
      <c r="AK82" s="251">
        <f t="shared" si="30"/>
        <v>0</v>
      </c>
      <c r="AL82" s="251">
        <f t="shared" si="30"/>
        <v>0</v>
      </c>
      <c r="AM82" s="251">
        <f t="shared" si="29"/>
        <v>0</v>
      </c>
      <c r="AN82" s="251">
        <f t="shared" si="29"/>
        <v>0</v>
      </c>
      <c r="AO82" s="251">
        <f t="shared" si="29"/>
        <v>0</v>
      </c>
      <c r="AP82" s="251">
        <f t="shared" si="29"/>
        <v>0</v>
      </c>
    </row>
    <row r="83" spans="1:42" ht="11.85" customHeight="1" x14ac:dyDescent="0.2">
      <c r="A83" s="214" t="str">
        <f t="shared" si="27"/>
        <v xml:space="preserve">3) </v>
      </c>
      <c r="B83" s="251">
        <f>B31</f>
        <v>0</v>
      </c>
      <c r="C83" s="251">
        <f t="shared" si="27"/>
        <v>0</v>
      </c>
      <c r="D83" s="251">
        <f>D31</f>
        <v>0</v>
      </c>
      <c r="E83" s="251">
        <f t="shared" si="27"/>
        <v>0</v>
      </c>
      <c r="F83" s="251">
        <f t="shared" si="27"/>
        <v>0</v>
      </c>
      <c r="G83" s="251">
        <f t="shared" si="27"/>
        <v>0</v>
      </c>
      <c r="H83" s="251">
        <f t="shared" si="27"/>
        <v>0</v>
      </c>
      <c r="I83" s="251">
        <f t="shared" si="27"/>
        <v>0</v>
      </c>
      <c r="J83" s="251">
        <f t="shared" si="27"/>
        <v>0</v>
      </c>
      <c r="K83" s="251">
        <f t="shared" si="27"/>
        <v>0</v>
      </c>
      <c r="L83" s="251">
        <f t="shared" si="27"/>
        <v>0</v>
      </c>
      <c r="M83" s="251">
        <f t="shared" si="27"/>
        <v>0</v>
      </c>
      <c r="N83" s="251">
        <f t="shared" si="27"/>
        <v>0</v>
      </c>
      <c r="O83" s="251">
        <f t="shared" si="27"/>
        <v>0</v>
      </c>
      <c r="P83" s="251">
        <f t="shared" si="27"/>
        <v>0</v>
      </c>
      <c r="Q83" s="251">
        <f t="shared" si="27"/>
        <v>0</v>
      </c>
      <c r="R83" s="251">
        <f t="shared" si="27"/>
        <v>0</v>
      </c>
      <c r="S83" s="251">
        <f t="shared" si="27"/>
        <v>0</v>
      </c>
      <c r="T83" s="251">
        <f t="shared" si="27"/>
        <v>0</v>
      </c>
      <c r="U83" s="251">
        <f t="shared" si="27"/>
        <v>0</v>
      </c>
      <c r="V83" s="251">
        <f t="shared" si="27"/>
        <v>0</v>
      </c>
      <c r="W83" s="251">
        <f t="shared" si="27"/>
        <v>0</v>
      </c>
      <c r="X83" s="251">
        <f t="shared" si="27"/>
        <v>0</v>
      </c>
      <c r="Y83" s="251">
        <f t="shared" si="27"/>
        <v>0</v>
      </c>
      <c r="Z83" s="251">
        <f t="shared" si="27"/>
        <v>0</v>
      </c>
      <c r="AA83" s="251">
        <f t="shared" si="27"/>
        <v>0</v>
      </c>
      <c r="AB83" s="251">
        <f t="shared" ref="AB83:AL83" si="31">AB31</f>
        <v>0</v>
      </c>
      <c r="AC83" s="251">
        <f t="shared" si="31"/>
        <v>0</v>
      </c>
      <c r="AD83" s="251">
        <f t="shared" si="31"/>
        <v>0</v>
      </c>
      <c r="AE83" s="251">
        <f t="shared" si="31"/>
        <v>0</v>
      </c>
      <c r="AF83" s="251">
        <f t="shared" si="31"/>
        <v>0</v>
      </c>
      <c r="AG83" s="251">
        <f t="shared" si="31"/>
        <v>0</v>
      </c>
      <c r="AH83" s="251">
        <f t="shared" si="31"/>
        <v>0</v>
      </c>
      <c r="AI83" s="251">
        <f t="shared" si="31"/>
        <v>0</v>
      </c>
      <c r="AJ83" s="251">
        <f t="shared" si="31"/>
        <v>0</v>
      </c>
      <c r="AK83" s="251">
        <f t="shared" si="31"/>
        <v>0</v>
      </c>
      <c r="AL83" s="251">
        <f t="shared" si="31"/>
        <v>0</v>
      </c>
      <c r="AM83" s="251">
        <f t="shared" si="29"/>
        <v>0</v>
      </c>
      <c r="AN83" s="251">
        <f t="shared" si="29"/>
        <v>0</v>
      </c>
      <c r="AO83" s="251">
        <f t="shared" si="29"/>
        <v>0</v>
      </c>
      <c r="AP83" s="251">
        <f t="shared" si="29"/>
        <v>0</v>
      </c>
    </row>
    <row r="84" spans="1:42" ht="11.85" customHeight="1" x14ac:dyDescent="0.2">
      <c r="A84" s="214" t="str">
        <f t="shared" si="27"/>
        <v xml:space="preserve">4) </v>
      </c>
      <c r="B84" s="251">
        <f>B32</f>
        <v>0</v>
      </c>
      <c r="C84" s="251">
        <f t="shared" si="27"/>
        <v>0</v>
      </c>
      <c r="D84" s="251">
        <f>D32</f>
        <v>0</v>
      </c>
      <c r="E84" s="251">
        <f t="shared" si="27"/>
        <v>0</v>
      </c>
      <c r="F84" s="251">
        <f t="shared" si="27"/>
        <v>0</v>
      </c>
      <c r="G84" s="251">
        <f t="shared" si="27"/>
        <v>0</v>
      </c>
      <c r="H84" s="251">
        <f t="shared" si="27"/>
        <v>0</v>
      </c>
      <c r="I84" s="251">
        <f t="shared" si="27"/>
        <v>0</v>
      </c>
      <c r="J84" s="251">
        <f t="shared" si="27"/>
        <v>0</v>
      </c>
      <c r="K84" s="251">
        <f t="shared" si="27"/>
        <v>0</v>
      </c>
      <c r="L84" s="251">
        <f t="shared" si="27"/>
        <v>0</v>
      </c>
      <c r="M84" s="251">
        <f t="shared" si="27"/>
        <v>0</v>
      </c>
      <c r="N84" s="251">
        <f t="shared" si="27"/>
        <v>0</v>
      </c>
      <c r="O84" s="251">
        <f t="shared" si="27"/>
        <v>0</v>
      </c>
      <c r="P84" s="251">
        <f t="shared" si="27"/>
        <v>0</v>
      </c>
      <c r="Q84" s="251">
        <f t="shared" si="27"/>
        <v>0</v>
      </c>
      <c r="R84" s="251">
        <f t="shared" si="27"/>
        <v>0</v>
      </c>
      <c r="S84" s="251">
        <f t="shared" si="27"/>
        <v>0</v>
      </c>
      <c r="T84" s="251">
        <f t="shared" si="27"/>
        <v>0</v>
      </c>
      <c r="U84" s="251">
        <f t="shared" si="27"/>
        <v>0</v>
      </c>
      <c r="V84" s="251">
        <f t="shared" si="27"/>
        <v>0</v>
      </c>
      <c r="W84" s="251">
        <f t="shared" si="27"/>
        <v>0</v>
      </c>
      <c r="X84" s="251">
        <f t="shared" si="27"/>
        <v>0</v>
      </c>
      <c r="Y84" s="251">
        <f t="shared" si="27"/>
        <v>0</v>
      </c>
      <c r="Z84" s="251">
        <f t="shared" si="27"/>
        <v>0</v>
      </c>
      <c r="AA84" s="251">
        <f t="shared" si="27"/>
        <v>0</v>
      </c>
      <c r="AB84" s="251">
        <f t="shared" ref="AB84:AL84" si="32">AB32</f>
        <v>0</v>
      </c>
      <c r="AC84" s="251">
        <f t="shared" si="32"/>
        <v>0</v>
      </c>
      <c r="AD84" s="251">
        <f t="shared" si="32"/>
        <v>0</v>
      </c>
      <c r="AE84" s="251">
        <f t="shared" si="32"/>
        <v>0</v>
      </c>
      <c r="AF84" s="251">
        <f t="shared" si="32"/>
        <v>0</v>
      </c>
      <c r="AG84" s="251">
        <f t="shared" si="32"/>
        <v>0</v>
      </c>
      <c r="AH84" s="251">
        <f t="shared" si="32"/>
        <v>0</v>
      </c>
      <c r="AI84" s="251">
        <f t="shared" si="32"/>
        <v>0</v>
      </c>
      <c r="AJ84" s="251">
        <f t="shared" si="32"/>
        <v>0</v>
      </c>
      <c r="AK84" s="251">
        <f t="shared" si="32"/>
        <v>0</v>
      </c>
      <c r="AL84" s="251">
        <f t="shared" si="32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si="27"/>
        <v>5) Transmission Communication</v>
      </c>
      <c r="B85" s="251">
        <f>B33</f>
        <v>0</v>
      </c>
      <c r="C85" s="251">
        <f t="shared" si="27"/>
        <v>0</v>
      </c>
      <c r="D85" s="251">
        <f>D33</f>
        <v>0</v>
      </c>
      <c r="E85" s="251">
        <f t="shared" si="27"/>
        <v>0</v>
      </c>
      <c r="F85" s="251">
        <f t="shared" si="27"/>
        <v>0</v>
      </c>
      <c r="G85" s="251">
        <f t="shared" si="27"/>
        <v>0</v>
      </c>
      <c r="H85" s="251">
        <f t="shared" si="27"/>
        <v>0</v>
      </c>
      <c r="I85" s="251">
        <f t="shared" si="27"/>
        <v>0</v>
      </c>
      <c r="J85" s="251">
        <f t="shared" si="27"/>
        <v>0</v>
      </c>
      <c r="K85" s="251">
        <f t="shared" si="27"/>
        <v>0</v>
      </c>
      <c r="L85" s="251">
        <f t="shared" si="27"/>
        <v>0</v>
      </c>
      <c r="M85" s="251">
        <f t="shared" si="27"/>
        <v>0</v>
      </c>
      <c r="N85" s="251">
        <f t="shared" si="27"/>
        <v>0</v>
      </c>
      <c r="O85" s="251">
        <f t="shared" si="27"/>
        <v>0</v>
      </c>
      <c r="P85" s="251">
        <f t="shared" si="27"/>
        <v>0</v>
      </c>
      <c r="Q85" s="251">
        <f t="shared" si="27"/>
        <v>0</v>
      </c>
      <c r="R85" s="251">
        <f t="shared" si="27"/>
        <v>0</v>
      </c>
      <c r="S85" s="251">
        <f t="shared" si="27"/>
        <v>0</v>
      </c>
      <c r="T85" s="251">
        <f t="shared" si="27"/>
        <v>0</v>
      </c>
      <c r="U85" s="251">
        <f t="shared" si="27"/>
        <v>0</v>
      </c>
      <c r="V85" s="251">
        <f t="shared" si="27"/>
        <v>0</v>
      </c>
      <c r="W85" s="251">
        <f t="shared" si="27"/>
        <v>0</v>
      </c>
      <c r="X85" s="251">
        <f t="shared" si="27"/>
        <v>0</v>
      </c>
      <c r="Y85" s="251">
        <f t="shared" si="27"/>
        <v>0</v>
      </c>
      <c r="Z85" s="251">
        <f t="shared" si="27"/>
        <v>0</v>
      </c>
      <c r="AA85" s="251">
        <f t="shared" si="27"/>
        <v>0</v>
      </c>
      <c r="AB85" s="251">
        <f t="shared" ref="AB85:AL85" si="33">AB33</f>
        <v>0</v>
      </c>
      <c r="AC85" s="251">
        <f t="shared" si="33"/>
        <v>0</v>
      </c>
      <c r="AD85" s="251">
        <f t="shared" si="33"/>
        <v>0</v>
      </c>
      <c r="AE85" s="251">
        <f t="shared" si="33"/>
        <v>0</v>
      </c>
      <c r="AF85" s="251">
        <f t="shared" si="33"/>
        <v>0</v>
      </c>
      <c r="AG85" s="251">
        <f t="shared" si="33"/>
        <v>0</v>
      </c>
      <c r="AH85" s="251">
        <f t="shared" si="33"/>
        <v>0</v>
      </c>
      <c r="AI85" s="251">
        <f t="shared" si="33"/>
        <v>0</v>
      </c>
      <c r="AJ85" s="251">
        <f t="shared" si="33"/>
        <v>0</v>
      </c>
      <c r="AK85" s="251">
        <f t="shared" si="33"/>
        <v>0</v>
      </c>
      <c r="AL85" s="251">
        <f t="shared" si="33"/>
        <v>0</v>
      </c>
      <c r="AM85" s="251">
        <f t="shared" si="29"/>
        <v>0</v>
      </c>
      <c r="AN85" s="251">
        <f t="shared" si="29"/>
        <v>0</v>
      </c>
      <c r="AO85" s="251">
        <f t="shared" si="29"/>
        <v>0</v>
      </c>
      <c r="AP85" s="251">
        <f t="shared" si="29"/>
        <v>0</v>
      </c>
    </row>
    <row r="86" spans="1:42" ht="11.85" customHeight="1" x14ac:dyDescent="0.2">
      <c r="A86" s="214" t="str">
        <f t="shared" si="27"/>
        <v xml:space="preserve">6) </v>
      </c>
      <c r="B86" s="251">
        <f t="shared" si="27"/>
        <v>0</v>
      </c>
      <c r="C86" s="251">
        <f t="shared" si="27"/>
        <v>0</v>
      </c>
      <c r="D86" s="251">
        <f t="shared" si="27"/>
        <v>0</v>
      </c>
      <c r="E86" s="251">
        <f t="shared" si="27"/>
        <v>0</v>
      </c>
      <c r="F86" s="251">
        <f t="shared" si="27"/>
        <v>0</v>
      </c>
      <c r="G86" s="251">
        <f t="shared" si="27"/>
        <v>0</v>
      </c>
      <c r="H86" s="251">
        <f t="shared" si="27"/>
        <v>0</v>
      </c>
      <c r="I86" s="251">
        <f t="shared" si="27"/>
        <v>0</v>
      </c>
      <c r="J86" s="251">
        <f t="shared" si="27"/>
        <v>0</v>
      </c>
      <c r="K86" s="251">
        <f t="shared" si="27"/>
        <v>0</v>
      </c>
      <c r="L86" s="251">
        <f t="shared" si="27"/>
        <v>0</v>
      </c>
      <c r="M86" s="251">
        <f t="shared" si="27"/>
        <v>0</v>
      </c>
      <c r="N86" s="251">
        <f t="shared" si="27"/>
        <v>0</v>
      </c>
      <c r="O86" s="251">
        <f t="shared" si="27"/>
        <v>0</v>
      </c>
      <c r="P86" s="251">
        <f t="shared" si="27"/>
        <v>0</v>
      </c>
      <c r="Q86" s="251">
        <f t="shared" si="27"/>
        <v>0</v>
      </c>
      <c r="R86" s="251">
        <f t="shared" si="27"/>
        <v>0</v>
      </c>
      <c r="S86" s="251">
        <f t="shared" si="27"/>
        <v>0</v>
      </c>
      <c r="T86" s="251">
        <f t="shared" si="27"/>
        <v>0</v>
      </c>
      <c r="U86" s="251">
        <f t="shared" si="27"/>
        <v>0</v>
      </c>
      <c r="V86" s="251">
        <f t="shared" si="27"/>
        <v>0</v>
      </c>
      <c r="W86" s="251">
        <f t="shared" si="27"/>
        <v>0</v>
      </c>
      <c r="X86" s="251">
        <f t="shared" si="27"/>
        <v>0</v>
      </c>
      <c r="Y86" s="251">
        <f t="shared" si="27"/>
        <v>0</v>
      </c>
      <c r="Z86" s="251">
        <f t="shared" si="27"/>
        <v>0</v>
      </c>
      <c r="AA86" s="251">
        <f t="shared" si="27"/>
        <v>0</v>
      </c>
      <c r="AB86" s="251">
        <f t="shared" ref="AB86:AL86" si="34">AB34</f>
        <v>0</v>
      </c>
      <c r="AC86" s="251">
        <f t="shared" si="34"/>
        <v>0</v>
      </c>
      <c r="AD86" s="251">
        <f t="shared" si="34"/>
        <v>0</v>
      </c>
      <c r="AE86" s="251">
        <f t="shared" si="34"/>
        <v>0</v>
      </c>
      <c r="AF86" s="251">
        <f t="shared" si="34"/>
        <v>0</v>
      </c>
      <c r="AG86" s="251">
        <f t="shared" si="34"/>
        <v>0</v>
      </c>
      <c r="AH86" s="251">
        <f t="shared" si="34"/>
        <v>0</v>
      </c>
      <c r="AI86" s="251">
        <f t="shared" si="34"/>
        <v>0</v>
      </c>
      <c r="AJ86" s="251">
        <f t="shared" si="34"/>
        <v>0</v>
      </c>
      <c r="AK86" s="251">
        <f t="shared" si="34"/>
        <v>0</v>
      </c>
      <c r="AL86" s="251">
        <f t="shared" si="34"/>
        <v>0</v>
      </c>
      <c r="AM86" s="251">
        <f t="shared" si="29"/>
        <v>0</v>
      </c>
      <c r="AN86" s="251">
        <f t="shared" si="29"/>
        <v>0</v>
      </c>
      <c r="AO86" s="251">
        <f t="shared" si="29"/>
        <v>0</v>
      </c>
      <c r="AP86" s="251">
        <f t="shared" si="29"/>
        <v>0</v>
      </c>
    </row>
    <row r="87" spans="1:42" ht="11.85" customHeight="1" x14ac:dyDescent="0.2">
      <c r="A87" s="214" t="str">
        <f t="shared" si="27"/>
        <v xml:space="preserve">7) </v>
      </c>
      <c r="B87" s="251">
        <f t="shared" si="27"/>
        <v>0</v>
      </c>
      <c r="C87" s="251">
        <f t="shared" si="27"/>
        <v>0</v>
      </c>
      <c r="D87" s="251">
        <f t="shared" si="27"/>
        <v>0</v>
      </c>
      <c r="E87" s="251">
        <f t="shared" si="27"/>
        <v>0</v>
      </c>
      <c r="F87" s="251">
        <f t="shared" si="27"/>
        <v>0</v>
      </c>
      <c r="G87" s="251">
        <f t="shared" si="27"/>
        <v>0</v>
      </c>
      <c r="H87" s="251">
        <f t="shared" si="27"/>
        <v>0</v>
      </c>
      <c r="I87" s="251">
        <f t="shared" si="27"/>
        <v>0</v>
      </c>
      <c r="J87" s="251">
        <f t="shared" si="27"/>
        <v>0</v>
      </c>
      <c r="K87" s="251">
        <f t="shared" si="27"/>
        <v>0</v>
      </c>
      <c r="L87" s="251">
        <f t="shared" si="27"/>
        <v>0</v>
      </c>
      <c r="M87" s="251">
        <f t="shared" si="27"/>
        <v>0</v>
      </c>
      <c r="N87" s="251">
        <f t="shared" si="27"/>
        <v>0</v>
      </c>
      <c r="O87" s="251">
        <f t="shared" si="27"/>
        <v>0</v>
      </c>
      <c r="P87" s="251">
        <f t="shared" si="27"/>
        <v>0</v>
      </c>
      <c r="Q87" s="251">
        <f t="shared" si="27"/>
        <v>0</v>
      </c>
      <c r="R87" s="251">
        <f t="shared" si="27"/>
        <v>0</v>
      </c>
      <c r="S87" s="251">
        <f t="shared" si="27"/>
        <v>0</v>
      </c>
      <c r="T87" s="251">
        <f t="shared" si="27"/>
        <v>0</v>
      </c>
      <c r="U87" s="251">
        <f t="shared" si="27"/>
        <v>0</v>
      </c>
      <c r="V87" s="251">
        <f t="shared" si="27"/>
        <v>0</v>
      </c>
      <c r="W87" s="251">
        <f t="shared" si="27"/>
        <v>0</v>
      </c>
      <c r="X87" s="251">
        <f t="shared" si="27"/>
        <v>0</v>
      </c>
      <c r="Y87" s="251">
        <f t="shared" si="27"/>
        <v>0</v>
      </c>
      <c r="Z87" s="251">
        <f t="shared" si="27"/>
        <v>0</v>
      </c>
      <c r="AA87" s="251">
        <f t="shared" si="27"/>
        <v>0</v>
      </c>
      <c r="AB87" s="251">
        <f t="shared" ref="AB87:AL87" si="35">AB35</f>
        <v>0</v>
      </c>
      <c r="AC87" s="251">
        <f t="shared" si="35"/>
        <v>0</v>
      </c>
      <c r="AD87" s="251">
        <f t="shared" si="35"/>
        <v>0</v>
      </c>
      <c r="AE87" s="251">
        <f t="shared" si="35"/>
        <v>0</v>
      </c>
      <c r="AF87" s="251">
        <f t="shared" si="35"/>
        <v>0</v>
      </c>
      <c r="AG87" s="251">
        <f t="shared" si="35"/>
        <v>0</v>
      </c>
      <c r="AH87" s="251">
        <f t="shared" si="35"/>
        <v>0</v>
      </c>
      <c r="AI87" s="251">
        <f t="shared" si="35"/>
        <v>0</v>
      </c>
      <c r="AJ87" s="251">
        <f t="shared" si="35"/>
        <v>0</v>
      </c>
      <c r="AK87" s="251">
        <f t="shared" si="35"/>
        <v>0</v>
      </c>
      <c r="AL87" s="251">
        <f t="shared" si="35"/>
        <v>0</v>
      </c>
      <c r="AM87" s="251">
        <f t="shared" si="29"/>
        <v>0</v>
      </c>
      <c r="AN87" s="251">
        <f t="shared" si="29"/>
        <v>0</v>
      </c>
      <c r="AO87" s="251">
        <f t="shared" si="29"/>
        <v>0</v>
      </c>
      <c r="AP87" s="251">
        <f t="shared" si="29"/>
        <v>0</v>
      </c>
    </row>
    <row r="88" spans="1:42" ht="11.85" customHeight="1" x14ac:dyDescent="0.2">
      <c r="A88" s="214" t="str">
        <f t="shared" si="27"/>
        <v xml:space="preserve">8) </v>
      </c>
      <c r="B88" s="252">
        <f t="shared" si="27"/>
        <v>0</v>
      </c>
      <c r="C88" s="252">
        <f t="shared" si="27"/>
        <v>0</v>
      </c>
      <c r="D88" s="252">
        <f t="shared" si="27"/>
        <v>0</v>
      </c>
      <c r="E88" s="252">
        <f t="shared" si="27"/>
        <v>0</v>
      </c>
      <c r="F88" s="252">
        <f t="shared" si="27"/>
        <v>0</v>
      </c>
      <c r="G88" s="252">
        <f t="shared" si="27"/>
        <v>0</v>
      </c>
      <c r="H88" s="252">
        <f t="shared" si="27"/>
        <v>0</v>
      </c>
      <c r="I88" s="252">
        <f t="shared" si="27"/>
        <v>0</v>
      </c>
      <c r="J88" s="252">
        <f t="shared" si="27"/>
        <v>0</v>
      </c>
      <c r="K88" s="252">
        <f t="shared" si="27"/>
        <v>0</v>
      </c>
      <c r="L88" s="252">
        <f t="shared" si="27"/>
        <v>0</v>
      </c>
      <c r="M88" s="252">
        <f t="shared" si="27"/>
        <v>0</v>
      </c>
      <c r="N88" s="252">
        <f t="shared" si="27"/>
        <v>0</v>
      </c>
      <c r="O88" s="252">
        <f t="shared" si="27"/>
        <v>0</v>
      </c>
      <c r="P88" s="252">
        <f t="shared" si="27"/>
        <v>0</v>
      </c>
      <c r="Q88" s="252">
        <f t="shared" si="27"/>
        <v>0</v>
      </c>
      <c r="R88" s="252">
        <f t="shared" si="27"/>
        <v>0</v>
      </c>
      <c r="S88" s="252">
        <f t="shared" si="27"/>
        <v>0</v>
      </c>
      <c r="T88" s="252">
        <f t="shared" si="27"/>
        <v>0</v>
      </c>
      <c r="U88" s="252">
        <f t="shared" si="27"/>
        <v>0</v>
      </c>
      <c r="V88" s="252">
        <f t="shared" si="27"/>
        <v>0</v>
      </c>
      <c r="W88" s="252">
        <f t="shared" si="27"/>
        <v>0</v>
      </c>
      <c r="X88" s="252">
        <f t="shared" si="27"/>
        <v>0</v>
      </c>
      <c r="Y88" s="252">
        <f t="shared" si="27"/>
        <v>0</v>
      </c>
      <c r="Z88" s="252">
        <f t="shared" si="27"/>
        <v>0</v>
      </c>
      <c r="AA88" s="252">
        <f t="shared" si="27"/>
        <v>0</v>
      </c>
      <c r="AB88" s="252">
        <f t="shared" ref="AB88:AL88" si="36">AB36</f>
        <v>0</v>
      </c>
      <c r="AC88" s="252">
        <f t="shared" si="36"/>
        <v>0</v>
      </c>
      <c r="AD88" s="252">
        <f t="shared" si="36"/>
        <v>0</v>
      </c>
      <c r="AE88" s="252">
        <f t="shared" si="36"/>
        <v>0</v>
      </c>
      <c r="AF88" s="252">
        <f t="shared" si="36"/>
        <v>0</v>
      </c>
      <c r="AG88" s="252">
        <f t="shared" si="36"/>
        <v>0</v>
      </c>
      <c r="AH88" s="252">
        <f t="shared" si="36"/>
        <v>0</v>
      </c>
      <c r="AI88" s="252">
        <f t="shared" si="36"/>
        <v>0</v>
      </c>
      <c r="AJ88" s="252">
        <f t="shared" si="36"/>
        <v>0</v>
      </c>
      <c r="AK88" s="252">
        <f t="shared" si="36"/>
        <v>0</v>
      </c>
      <c r="AL88" s="252">
        <f t="shared" si="36"/>
        <v>0</v>
      </c>
      <c r="AM88" s="252">
        <f t="shared" si="29"/>
        <v>0</v>
      </c>
      <c r="AN88" s="252">
        <f t="shared" si="29"/>
        <v>0</v>
      </c>
      <c r="AO88" s="252">
        <f t="shared" si="29"/>
        <v>0</v>
      </c>
      <c r="AP88" s="252">
        <f t="shared" si="29"/>
        <v>0</v>
      </c>
    </row>
    <row r="89" spans="1:42" ht="11.85" customHeight="1" x14ac:dyDescent="0.2">
      <c r="A89" s="248" t="s">
        <v>37</v>
      </c>
      <c r="B89" s="251">
        <f t="shared" ref="B89:AA89" si="37">SUM(B81:B88)</f>
        <v>0</v>
      </c>
      <c r="C89" s="251">
        <f t="shared" si="37"/>
        <v>0</v>
      </c>
      <c r="D89" s="251">
        <f t="shared" si="37"/>
        <v>0</v>
      </c>
      <c r="E89" s="251">
        <f t="shared" si="37"/>
        <v>0</v>
      </c>
      <c r="F89" s="251">
        <f t="shared" si="37"/>
        <v>0</v>
      </c>
      <c r="G89" s="251">
        <f t="shared" si="37"/>
        <v>0</v>
      </c>
      <c r="H89" s="251">
        <f t="shared" si="37"/>
        <v>0</v>
      </c>
      <c r="I89" s="251">
        <f t="shared" si="37"/>
        <v>0</v>
      </c>
      <c r="J89" s="251">
        <f t="shared" si="37"/>
        <v>0</v>
      </c>
      <c r="K89" s="251">
        <f t="shared" si="37"/>
        <v>0</v>
      </c>
      <c r="L89" s="251">
        <f t="shared" si="37"/>
        <v>0</v>
      </c>
      <c r="M89" s="251">
        <f t="shared" si="37"/>
        <v>0</v>
      </c>
      <c r="N89" s="251">
        <f t="shared" si="37"/>
        <v>0</v>
      </c>
      <c r="O89" s="251">
        <f t="shared" si="37"/>
        <v>0</v>
      </c>
      <c r="P89" s="251">
        <f t="shared" si="37"/>
        <v>0</v>
      </c>
      <c r="Q89" s="251">
        <f t="shared" si="37"/>
        <v>0</v>
      </c>
      <c r="R89" s="251">
        <f t="shared" si="37"/>
        <v>0</v>
      </c>
      <c r="S89" s="251">
        <f t="shared" si="37"/>
        <v>0</v>
      </c>
      <c r="T89" s="251">
        <f t="shared" si="37"/>
        <v>0</v>
      </c>
      <c r="U89" s="251">
        <f t="shared" si="37"/>
        <v>0</v>
      </c>
      <c r="V89" s="251">
        <f t="shared" si="37"/>
        <v>0</v>
      </c>
      <c r="W89" s="251">
        <f t="shared" si="37"/>
        <v>0</v>
      </c>
      <c r="X89" s="251">
        <f t="shared" si="37"/>
        <v>0</v>
      </c>
      <c r="Y89" s="251">
        <f t="shared" si="37"/>
        <v>0</v>
      </c>
      <c r="Z89" s="251">
        <f t="shared" si="37"/>
        <v>0</v>
      </c>
      <c r="AA89" s="251">
        <f t="shared" si="37"/>
        <v>0</v>
      </c>
      <c r="AB89" s="251">
        <f t="shared" ref="AB89:AP89" si="38">SUM(AB81:AB88)</f>
        <v>0</v>
      </c>
      <c r="AC89" s="251">
        <f t="shared" si="38"/>
        <v>0</v>
      </c>
      <c r="AD89" s="251">
        <f t="shared" si="38"/>
        <v>0</v>
      </c>
      <c r="AE89" s="251">
        <f t="shared" si="38"/>
        <v>0</v>
      </c>
      <c r="AF89" s="251">
        <f t="shared" si="38"/>
        <v>0</v>
      </c>
      <c r="AG89" s="251">
        <f t="shared" si="38"/>
        <v>0</v>
      </c>
      <c r="AH89" s="251">
        <f t="shared" si="38"/>
        <v>0</v>
      </c>
      <c r="AI89" s="251">
        <f t="shared" si="38"/>
        <v>0</v>
      </c>
      <c r="AJ89" s="251">
        <f t="shared" si="38"/>
        <v>0</v>
      </c>
      <c r="AK89" s="251">
        <f t="shared" si="38"/>
        <v>0</v>
      </c>
      <c r="AL89" s="251">
        <f t="shared" si="38"/>
        <v>0</v>
      </c>
      <c r="AM89" s="251">
        <f t="shared" si="38"/>
        <v>0</v>
      </c>
      <c r="AN89" s="251">
        <f t="shared" si="38"/>
        <v>0</v>
      </c>
      <c r="AO89" s="251">
        <f t="shared" si="38"/>
        <v>0</v>
      </c>
      <c r="AP89" s="251">
        <f t="shared" si="38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>B80</f>
        <v>0</v>
      </c>
      <c r="C91" s="250">
        <f t="shared" ref="C91:AP91" si="39">C80</f>
        <v>1</v>
      </c>
      <c r="D91" s="250">
        <f t="shared" si="39"/>
        <v>2</v>
      </c>
      <c r="E91" s="250">
        <f t="shared" si="39"/>
        <v>3</v>
      </c>
      <c r="F91" s="250">
        <f t="shared" si="39"/>
        <v>4</v>
      </c>
      <c r="G91" s="250">
        <f t="shared" si="39"/>
        <v>5</v>
      </c>
      <c r="H91" s="250">
        <f t="shared" si="39"/>
        <v>6</v>
      </c>
      <c r="I91" s="250">
        <f t="shared" si="39"/>
        <v>7</v>
      </c>
      <c r="J91" s="250">
        <f t="shared" si="39"/>
        <v>8</v>
      </c>
      <c r="K91" s="250">
        <f t="shared" si="39"/>
        <v>9</v>
      </c>
      <c r="L91" s="250">
        <f t="shared" si="39"/>
        <v>10</v>
      </c>
      <c r="M91" s="228">
        <f t="shared" si="39"/>
        <v>11</v>
      </c>
      <c r="N91" s="228">
        <f t="shared" si="39"/>
        <v>12</v>
      </c>
      <c r="O91" s="228">
        <f t="shared" si="39"/>
        <v>13</v>
      </c>
      <c r="P91" s="228">
        <f t="shared" si="39"/>
        <v>14</v>
      </c>
      <c r="Q91" s="228">
        <f t="shared" si="39"/>
        <v>15</v>
      </c>
      <c r="R91" s="228">
        <f t="shared" si="39"/>
        <v>16</v>
      </c>
      <c r="S91" s="228">
        <f t="shared" si="39"/>
        <v>17</v>
      </c>
      <c r="T91" s="228">
        <f t="shared" si="39"/>
        <v>18</v>
      </c>
      <c r="U91" s="228">
        <f t="shared" si="39"/>
        <v>19</v>
      </c>
      <c r="V91" s="228">
        <f t="shared" si="39"/>
        <v>20</v>
      </c>
      <c r="W91" s="228">
        <f t="shared" si="39"/>
        <v>21</v>
      </c>
      <c r="X91" s="228">
        <f t="shared" si="39"/>
        <v>22</v>
      </c>
      <c r="Y91" s="228">
        <f t="shared" si="39"/>
        <v>23</v>
      </c>
      <c r="Z91" s="228">
        <f t="shared" si="39"/>
        <v>24</v>
      </c>
      <c r="AA91" s="228">
        <f t="shared" si="39"/>
        <v>25</v>
      </c>
      <c r="AB91" s="228">
        <f t="shared" si="39"/>
        <v>26</v>
      </c>
      <c r="AC91" s="228">
        <f t="shared" si="39"/>
        <v>27</v>
      </c>
      <c r="AD91" s="228">
        <f t="shared" si="39"/>
        <v>28</v>
      </c>
      <c r="AE91" s="228">
        <f t="shared" si="39"/>
        <v>29</v>
      </c>
      <c r="AF91" s="228">
        <f t="shared" si="39"/>
        <v>30</v>
      </c>
      <c r="AG91" s="228">
        <f t="shared" si="39"/>
        <v>31</v>
      </c>
      <c r="AH91" s="228">
        <f t="shared" si="39"/>
        <v>32</v>
      </c>
      <c r="AI91" s="228">
        <f t="shared" si="39"/>
        <v>33</v>
      </c>
      <c r="AJ91" s="228">
        <f t="shared" si="39"/>
        <v>34</v>
      </c>
      <c r="AK91" s="228">
        <f t="shared" si="39"/>
        <v>35</v>
      </c>
      <c r="AL91" s="228">
        <f t="shared" si="39"/>
        <v>36</v>
      </c>
      <c r="AM91" s="228">
        <f t="shared" si="39"/>
        <v>37</v>
      </c>
      <c r="AN91" s="228">
        <f t="shared" si="39"/>
        <v>38</v>
      </c>
      <c r="AO91" s="228">
        <f t="shared" si="39"/>
        <v>39</v>
      </c>
      <c r="AP91" s="228">
        <f t="shared" si="39"/>
        <v>40</v>
      </c>
    </row>
    <row r="92" spans="1:42" ht="11.85" customHeight="1" x14ac:dyDescent="0.2">
      <c r="A92" s="214" t="str">
        <f t="shared" ref="A92:AC99" si="40">A40</f>
        <v>1) Incremental O&amp;M Costs</v>
      </c>
      <c r="B92" s="251">
        <f t="shared" si="40"/>
        <v>0</v>
      </c>
      <c r="C92" s="251">
        <f t="shared" si="40"/>
        <v>0</v>
      </c>
      <c r="D92" s="251">
        <f t="shared" si="40"/>
        <v>88000</v>
      </c>
      <c r="E92" s="251">
        <f t="shared" si="40"/>
        <v>264000</v>
      </c>
      <c r="F92" s="251">
        <f t="shared" si="40"/>
        <v>269280</v>
      </c>
      <c r="G92" s="251">
        <f t="shared" si="40"/>
        <v>274665.59999999998</v>
      </c>
      <c r="H92" s="251">
        <f t="shared" si="40"/>
        <v>280158.91199999995</v>
      </c>
      <c r="I92" s="251">
        <f t="shared" si="40"/>
        <v>285762.09023999999</v>
      </c>
      <c r="J92" s="251">
        <f t="shared" si="40"/>
        <v>291477.33204479999</v>
      </c>
      <c r="K92" s="251">
        <f t="shared" si="40"/>
        <v>297306.87868569599</v>
      </c>
      <c r="L92" s="251">
        <f t="shared" si="40"/>
        <v>303253.01625940995</v>
      </c>
      <c r="M92" s="251">
        <f t="shared" si="40"/>
        <v>309318.07658459817</v>
      </c>
      <c r="N92" s="251">
        <f t="shared" si="40"/>
        <v>315504.43811629014</v>
      </c>
      <c r="O92" s="251">
        <f t="shared" si="40"/>
        <v>321814.52687861596</v>
      </c>
      <c r="P92" s="251">
        <f t="shared" si="40"/>
        <v>328250.81741618825</v>
      </c>
      <c r="Q92" s="251">
        <f t="shared" si="40"/>
        <v>334815.83376451203</v>
      </c>
      <c r="R92" s="251">
        <f t="shared" si="40"/>
        <v>341512.15043980221</v>
      </c>
      <c r="S92" s="251">
        <f t="shared" si="40"/>
        <v>348342.39344859833</v>
      </c>
      <c r="T92" s="251">
        <f t="shared" si="40"/>
        <v>355309.24131757027</v>
      </c>
      <c r="U92" s="251">
        <f t="shared" si="40"/>
        <v>362415.42614392168</v>
      </c>
      <c r="V92" s="251">
        <f t="shared" si="40"/>
        <v>369663.73466680018</v>
      </c>
      <c r="W92" s="251">
        <f t="shared" si="40"/>
        <v>377057.00936013617</v>
      </c>
      <c r="X92" s="251">
        <f t="shared" si="40"/>
        <v>0</v>
      </c>
      <c r="Y92" s="251">
        <f t="shared" si="40"/>
        <v>0</v>
      </c>
      <c r="Z92" s="251">
        <f t="shared" si="40"/>
        <v>0</v>
      </c>
      <c r="AA92" s="251">
        <f t="shared" si="40"/>
        <v>0</v>
      </c>
      <c r="AB92" s="251">
        <f t="shared" si="40"/>
        <v>0</v>
      </c>
      <c r="AC92" s="251">
        <f t="shared" si="40"/>
        <v>0</v>
      </c>
      <c r="AD92" s="251">
        <f t="shared" ref="AD92:AL92" si="41">AD40</f>
        <v>0</v>
      </c>
      <c r="AE92" s="251">
        <f t="shared" si="41"/>
        <v>0</v>
      </c>
      <c r="AF92" s="251">
        <f t="shared" si="41"/>
        <v>0</v>
      </c>
      <c r="AG92" s="251">
        <f t="shared" si="41"/>
        <v>0</v>
      </c>
      <c r="AH92" s="251">
        <f t="shared" si="41"/>
        <v>0</v>
      </c>
      <c r="AI92" s="251">
        <f t="shared" si="41"/>
        <v>0</v>
      </c>
      <c r="AJ92" s="251">
        <f t="shared" si="41"/>
        <v>0</v>
      </c>
      <c r="AK92" s="251">
        <f t="shared" si="41"/>
        <v>0</v>
      </c>
      <c r="AL92" s="251">
        <f t="shared" si="41"/>
        <v>0</v>
      </c>
      <c r="AM92" s="251">
        <f t="shared" ref="AM92:AP99" si="42">AM40</f>
        <v>0</v>
      </c>
      <c r="AN92" s="251">
        <f t="shared" si="42"/>
        <v>0</v>
      </c>
      <c r="AO92" s="251">
        <f t="shared" si="42"/>
        <v>0</v>
      </c>
      <c r="AP92" s="251">
        <f t="shared" si="42"/>
        <v>0</v>
      </c>
    </row>
    <row r="93" spans="1:42" ht="11.85" customHeight="1" x14ac:dyDescent="0.2">
      <c r="A93" s="214" t="str">
        <f t="shared" si="40"/>
        <v>2) Incremental O&amp;M Savings</v>
      </c>
      <c r="B93" s="251">
        <f t="shared" si="40"/>
        <v>0</v>
      </c>
      <c r="C93" s="251">
        <f t="shared" si="40"/>
        <v>0</v>
      </c>
      <c r="D93" s="251">
        <f t="shared" si="40"/>
        <v>0</v>
      </c>
      <c r="E93" s="251">
        <f t="shared" si="40"/>
        <v>0</v>
      </c>
      <c r="F93" s="251">
        <f t="shared" si="40"/>
        <v>0</v>
      </c>
      <c r="G93" s="251">
        <f t="shared" si="40"/>
        <v>0</v>
      </c>
      <c r="H93" s="251">
        <f t="shared" si="40"/>
        <v>0</v>
      </c>
      <c r="I93" s="251">
        <f t="shared" si="40"/>
        <v>0</v>
      </c>
      <c r="J93" s="251">
        <f t="shared" si="40"/>
        <v>0</v>
      </c>
      <c r="K93" s="251">
        <f t="shared" si="40"/>
        <v>0</v>
      </c>
      <c r="L93" s="251">
        <f t="shared" si="40"/>
        <v>0</v>
      </c>
      <c r="M93" s="251">
        <f t="shared" si="40"/>
        <v>0</v>
      </c>
      <c r="N93" s="251">
        <f t="shared" si="40"/>
        <v>0</v>
      </c>
      <c r="O93" s="251">
        <f t="shared" si="40"/>
        <v>0</v>
      </c>
      <c r="P93" s="251">
        <f t="shared" si="40"/>
        <v>0</v>
      </c>
      <c r="Q93" s="251">
        <f t="shared" si="40"/>
        <v>0</v>
      </c>
      <c r="R93" s="251">
        <f t="shared" si="40"/>
        <v>0</v>
      </c>
      <c r="S93" s="251">
        <f t="shared" si="40"/>
        <v>0</v>
      </c>
      <c r="T93" s="251">
        <f t="shared" si="40"/>
        <v>0</v>
      </c>
      <c r="U93" s="251">
        <f t="shared" si="40"/>
        <v>0</v>
      </c>
      <c r="V93" s="251">
        <f t="shared" si="40"/>
        <v>0</v>
      </c>
      <c r="W93" s="251">
        <f t="shared" si="40"/>
        <v>0</v>
      </c>
      <c r="X93" s="251">
        <f t="shared" si="40"/>
        <v>0</v>
      </c>
      <c r="Y93" s="251">
        <f t="shared" si="40"/>
        <v>0</v>
      </c>
      <c r="Z93" s="251">
        <f t="shared" si="40"/>
        <v>0</v>
      </c>
      <c r="AA93" s="251">
        <f t="shared" si="40"/>
        <v>0</v>
      </c>
      <c r="AB93" s="251">
        <f t="shared" si="40"/>
        <v>0</v>
      </c>
      <c r="AC93" s="251">
        <f t="shared" si="40"/>
        <v>0</v>
      </c>
      <c r="AD93" s="251">
        <f t="shared" ref="AD93:AL93" si="43">AD41</f>
        <v>0</v>
      </c>
      <c r="AE93" s="251">
        <f t="shared" si="43"/>
        <v>0</v>
      </c>
      <c r="AF93" s="251">
        <f t="shared" si="43"/>
        <v>0</v>
      </c>
      <c r="AG93" s="251">
        <f t="shared" si="43"/>
        <v>0</v>
      </c>
      <c r="AH93" s="251">
        <f t="shared" si="43"/>
        <v>0</v>
      </c>
      <c r="AI93" s="251">
        <f t="shared" si="43"/>
        <v>0</v>
      </c>
      <c r="AJ93" s="251">
        <f t="shared" si="43"/>
        <v>0</v>
      </c>
      <c r="AK93" s="251">
        <f t="shared" si="43"/>
        <v>0</v>
      </c>
      <c r="AL93" s="251">
        <f t="shared" si="43"/>
        <v>0</v>
      </c>
      <c r="AM93" s="251">
        <f t="shared" si="42"/>
        <v>0</v>
      </c>
      <c r="AN93" s="251">
        <f t="shared" si="42"/>
        <v>0</v>
      </c>
      <c r="AO93" s="251">
        <f t="shared" si="42"/>
        <v>0</v>
      </c>
      <c r="AP93" s="251">
        <f t="shared" si="42"/>
        <v>0</v>
      </c>
    </row>
    <row r="94" spans="1:42" ht="11.85" customHeight="1" x14ac:dyDescent="0.2">
      <c r="A94" s="214" t="str">
        <f t="shared" si="40"/>
        <v>3) Energy Losses</v>
      </c>
      <c r="B94" s="251">
        <f t="shared" si="40"/>
        <v>0</v>
      </c>
      <c r="C94" s="251">
        <f t="shared" si="40"/>
        <v>0</v>
      </c>
      <c r="D94" s="251">
        <f t="shared" si="40"/>
        <v>0</v>
      </c>
      <c r="E94" s="251">
        <f t="shared" si="40"/>
        <v>0</v>
      </c>
      <c r="F94" s="251">
        <f t="shared" si="40"/>
        <v>0</v>
      </c>
      <c r="G94" s="251">
        <f t="shared" si="40"/>
        <v>0</v>
      </c>
      <c r="H94" s="251">
        <f t="shared" si="40"/>
        <v>0</v>
      </c>
      <c r="I94" s="251">
        <f t="shared" si="40"/>
        <v>0</v>
      </c>
      <c r="J94" s="251">
        <f t="shared" si="40"/>
        <v>0</v>
      </c>
      <c r="K94" s="251">
        <f t="shared" si="40"/>
        <v>0</v>
      </c>
      <c r="L94" s="251">
        <f t="shared" si="40"/>
        <v>0</v>
      </c>
      <c r="M94" s="251">
        <f t="shared" si="40"/>
        <v>0</v>
      </c>
      <c r="N94" s="251">
        <f t="shared" si="40"/>
        <v>0</v>
      </c>
      <c r="O94" s="251">
        <f t="shared" si="40"/>
        <v>0</v>
      </c>
      <c r="P94" s="251">
        <f t="shared" si="40"/>
        <v>0</v>
      </c>
      <c r="Q94" s="251">
        <f t="shared" si="40"/>
        <v>0</v>
      </c>
      <c r="R94" s="251">
        <f t="shared" si="40"/>
        <v>0</v>
      </c>
      <c r="S94" s="251">
        <f t="shared" si="40"/>
        <v>0</v>
      </c>
      <c r="T94" s="251">
        <f t="shared" si="40"/>
        <v>0</v>
      </c>
      <c r="U94" s="251">
        <f t="shared" si="40"/>
        <v>0</v>
      </c>
      <c r="V94" s="251">
        <f t="shared" si="40"/>
        <v>0</v>
      </c>
      <c r="W94" s="251">
        <f t="shared" si="40"/>
        <v>0</v>
      </c>
      <c r="X94" s="251">
        <f t="shared" si="40"/>
        <v>0</v>
      </c>
      <c r="Y94" s="251">
        <f t="shared" si="40"/>
        <v>0</v>
      </c>
      <c r="Z94" s="251">
        <f t="shared" si="40"/>
        <v>0</v>
      </c>
      <c r="AA94" s="251">
        <f t="shared" si="40"/>
        <v>0</v>
      </c>
      <c r="AB94" s="251">
        <f t="shared" si="40"/>
        <v>0</v>
      </c>
      <c r="AC94" s="251">
        <f t="shared" si="40"/>
        <v>0</v>
      </c>
      <c r="AD94" s="251">
        <f t="shared" ref="AD94:AL94" si="44">AD42</f>
        <v>0</v>
      </c>
      <c r="AE94" s="251">
        <f t="shared" si="44"/>
        <v>0</v>
      </c>
      <c r="AF94" s="251">
        <f t="shared" si="44"/>
        <v>0</v>
      </c>
      <c r="AG94" s="251">
        <f t="shared" si="44"/>
        <v>0</v>
      </c>
      <c r="AH94" s="251">
        <f t="shared" si="44"/>
        <v>0</v>
      </c>
      <c r="AI94" s="251">
        <f t="shared" si="44"/>
        <v>0</v>
      </c>
      <c r="AJ94" s="251">
        <f t="shared" si="44"/>
        <v>0</v>
      </c>
      <c r="AK94" s="251">
        <f t="shared" si="44"/>
        <v>0</v>
      </c>
      <c r="AL94" s="251">
        <f t="shared" si="44"/>
        <v>0</v>
      </c>
      <c r="AM94" s="251">
        <f t="shared" si="42"/>
        <v>0</v>
      </c>
      <c r="AN94" s="251">
        <f t="shared" si="42"/>
        <v>0</v>
      </c>
      <c r="AO94" s="251">
        <f t="shared" si="42"/>
        <v>0</v>
      </c>
      <c r="AP94" s="251">
        <f t="shared" si="42"/>
        <v>0</v>
      </c>
    </row>
    <row r="95" spans="1:42" ht="11.85" customHeight="1" x14ac:dyDescent="0.2">
      <c r="A95" s="214" t="str">
        <f t="shared" si="40"/>
        <v>4) Insurance &amp; Property Tax</v>
      </c>
      <c r="B95" s="251">
        <f t="shared" si="40"/>
        <v>0</v>
      </c>
      <c r="C95" s="251">
        <f t="shared" si="40"/>
        <v>0</v>
      </c>
      <c r="D95" s="251">
        <f t="shared" si="40"/>
        <v>0</v>
      </c>
      <c r="E95" s="251">
        <f t="shared" si="40"/>
        <v>0</v>
      </c>
      <c r="F95" s="251">
        <f t="shared" si="40"/>
        <v>0</v>
      </c>
      <c r="G95" s="251">
        <f t="shared" si="40"/>
        <v>0</v>
      </c>
      <c r="H95" s="251">
        <f t="shared" si="40"/>
        <v>0</v>
      </c>
      <c r="I95" s="251">
        <f t="shared" si="40"/>
        <v>0</v>
      </c>
      <c r="J95" s="251">
        <f t="shared" si="40"/>
        <v>0</v>
      </c>
      <c r="K95" s="251">
        <f t="shared" si="40"/>
        <v>0</v>
      </c>
      <c r="L95" s="251">
        <f t="shared" si="40"/>
        <v>0</v>
      </c>
      <c r="M95" s="251">
        <f t="shared" si="40"/>
        <v>0</v>
      </c>
      <c r="N95" s="251">
        <f t="shared" si="40"/>
        <v>0</v>
      </c>
      <c r="O95" s="251">
        <f t="shared" si="40"/>
        <v>0</v>
      </c>
      <c r="P95" s="251">
        <f t="shared" si="40"/>
        <v>0</v>
      </c>
      <c r="Q95" s="251">
        <f t="shared" si="40"/>
        <v>0</v>
      </c>
      <c r="R95" s="251">
        <f t="shared" si="40"/>
        <v>0</v>
      </c>
      <c r="S95" s="251">
        <f t="shared" si="40"/>
        <v>0</v>
      </c>
      <c r="T95" s="251">
        <f t="shared" si="40"/>
        <v>0</v>
      </c>
      <c r="U95" s="251">
        <f t="shared" si="40"/>
        <v>0</v>
      </c>
      <c r="V95" s="251">
        <f t="shared" si="40"/>
        <v>0</v>
      </c>
      <c r="W95" s="251">
        <f t="shared" si="40"/>
        <v>0</v>
      </c>
      <c r="X95" s="251">
        <f t="shared" si="40"/>
        <v>0</v>
      </c>
      <c r="Y95" s="251">
        <f t="shared" si="40"/>
        <v>0</v>
      </c>
      <c r="Z95" s="251">
        <f t="shared" si="40"/>
        <v>0</v>
      </c>
      <c r="AA95" s="251">
        <f t="shared" si="40"/>
        <v>0</v>
      </c>
      <c r="AB95" s="251">
        <f t="shared" si="40"/>
        <v>0</v>
      </c>
      <c r="AC95" s="251">
        <f t="shared" si="40"/>
        <v>0</v>
      </c>
      <c r="AD95" s="251">
        <f t="shared" ref="AD95:AL95" si="45">AD43</f>
        <v>0</v>
      </c>
      <c r="AE95" s="251">
        <f t="shared" si="45"/>
        <v>0</v>
      </c>
      <c r="AF95" s="251">
        <f t="shared" si="45"/>
        <v>0</v>
      </c>
      <c r="AG95" s="251">
        <f t="shared" si="45"/>
        <v>0</v>
      </c>
      <c r="AH95" s="251">
        <f t="shared" si="45"/>
        <v>0</v>
      </c>
      <c r="AI95" s="251">
        <f t="shared" si="45"/>
        <v>0</v>
      </c>
      <c r="AJ95" s="251">
        <f t="shared" si="45"/>
        <v>0</v>
      </c>
      <c r="AK95" s="251">
        <f t="shared" si="45"/>
        <v>0</v>
      </c>
      <c r="AL95" s="251">
        <f t="shared" si="45"/>
        <v>0</v>
      </c>
      <c r="AM95" s="251">
        <f t="shared" si="42"/>
        <v>0</v>
      </c>
      <c r="AN95" s="251">
        <f t="shared" si="42"/>
        <v>0</v>
      </c>
      <c r="AO95" s="251">
        <f t="shared" si="42"/>
        <v>0</v>
      </c>
      <c r="AP95" s="251">
        <f t="shared" si="42"/>
        <v>0</v>
      </c>
    </row>
    <row r="96" spans="1:42" ht="11.85" customHeight="1" x14ac:dyDescent="0.2">
      <c r="A96" s="214" t="str">
        <f t="shared" si="40"/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ref="AD96:AL96" si="46">AD44</f>
        <v>0</v>
      </c>
      <c r="AE96" s="251">
        <f t="shared" si="46"/>
        <v>0</v>
      </c>
      <c r="AF96" s="251">
        <f t="shared" si="46"/>
        <v>0</v>
      </c>
      <c r="AG96" s="251">
        <f t="shared" si="46"/>
        <v>0</v>
      </c>
      <c r="AH96" s="251">
        <f t="shared" si="46"/>
        <v>0</v>
      </c>
      <c r="AI96" s="251">
        <f t="shared" si="46"/>
        <v>0</v>
      </c>
      <c r="AJ96" s="251">
        <f t="shared" si="46"/>
        <v>0</v>
      </c>
      <c r="AK96" s="251">
        <f t="shared" si="46"/>
        <v>0</v>
      </c>
      <c r="AL96" s="251">
        <f t="shared" si="46"/>
        <v>0</v>
      </c>
      <c r="AM96" s="251">
        <f t="shared" si="42"/>
        <v>0</v>
      </c>
      <c r="AN96" s="251">
        <f t="shared" si="42"/>
        <v>0</v>
      </c>
      <c r="AO96" s="251">
        <f t="shared" si="42"/>
        <v>0</v>
      </c>
      <c r="AP96" s="251">
        <f t="shared" si="42"/>
        <v>0</v>
      </c>
    </row>
    <row r="97" spans="1:44" ht="11.85" customHeight="1" x14ac:dyDescent="0.2">
      <c r="A97" s="214" t="str">
        <f t="shared" si="40"/>
        <v>6) Early Retirement</v>
      </c>
      <c r="B97" s="251">
        <f t="shared" si="40"/>
        <v>0</v>
      </c>
      <c r="C97" s="251">
        <f t="shared" si="40"/>
        <v>0</v>
      </c>
      <c r="D97" s="251">
        <f t="shared" si="40"/>
        <v>0</v>
      </c>
      <c r="E97" s="251">
        <f t="shared" si="40"/>
        <v>0</v>
      </c>
      <c r="F97" s="251">
        <f t="shared" si="40"/>
        <v>0</v>
      </c>
      <c r="G97" s="251">
        <f t="shared" si="40"/>
        <v>0</v>
      </c>
      <c r="H97" s="251">
        <f t="shared" si="40"/>
        <v>0</v>
      </c>
      <c r="I97" s="251">
        <f t="shared" si="40"/>
        <v>0</v>
      </c>
      <c r="J97" s="251">
        <f t="shared" si="40"/>
        <v>0</v>
      </c>
      <c r="K97" s="251">
        <f t="shared" si="40"/>
        <v>0</v>
      </c>
      <c r="L97" s="251">
        <f t="shared" si="40"/>
        <v>0</v>
      </c>
      <c r="M97" s="251">
        <f t="shared" si="40"/>
        <v>0</v>
      </c>
      <c r="N97" s="251">
        <f t="shared" si="40"/>
        <v>0</v>
      </c>
      <c r="O97" s="251">
        <f t="shared" si="40"/>
        <v>0</v>
      </c>
      <c r="P97" s="251">
        <f t="shared" si="40"/>
        <v>0</v>
      </c>
      <c r="Q97" s="251">
        <f t="shared" si="40"/>
        <v>0</v>
      </c>
      <c r="R97" s="251">
        <f t="shared" si="40"/>
        <v>0</v>
      </c>
      <c r="S97" s="251">
        <f t="shared" si="40"/>
        <v>0</v>
      </c>
      <c r="T97" s="251">
        <f t="shared" si="40"/>
        <v>0</v>
      </c>
      <c r="U97" s="251">
        <f t="shared" si="40"/>
        <v>0</v>
      </c>
      <c r="V97" s="251">
        <f t="shared" si="40"/>
        <v>0</v>
      </c>
      <c r="W97" s="251">
        <f t="shared" si="40"/>
        <v>0</v>
      </c>
      <c r="X97" s="251">
        <f t="shared" si="40"/>
        <v>0</v>
      </c>
      <c r="Y97" s="251">
        <f t="shared" si="40"/>
        <v>0</v>
      </c>
      <c r="Z97" s="251">
        <f t="shared" si="40"/>
        <v>0</v>
      </c>
      <c r="AA97" s="251">
        <f t="shared" si="40"/>
        <v>0</v>
      </c>
      <c r="AB97" s="251">
        <f t="shared" si="40"/>
        <v>0</v>
      </c>
      <c r="AC97" s="251">
        <f t="shared" si="40"/>
        <v>0</v>
      </c>
      <c r="AD97" s="251">
        <f t="shared" ref="AD97:AL97" si="47">AD45</f>
        <v>0</v>
      </c>
      <c r="AE97" s="251">
        <f t="shared" si="47"/>
        <v>0</v>
      </c>
      <c r="AF97" s="251">
        <f t="shared" si="47"/>
        <v>0</v>
      </c>
      <c r="AG97" s="251">
        <f t="shared" si="47"/>
        <v>0</v>
      </c>
      <c r="AH97" s="251">
        <f t="shared" si="47"/>
        <v>0</v>
      </c>
      <c r="AI97" s="251">
        <f t="shared" si="47"/>
        <v>0</v>
      </c>
      <c r="AJ97" s="251">
        <f t="shared" si="47"/>
        <v>0</v>
      </c>
      <c r="AK97" s="251">
        <f t="shared" si="47"/>
        <v>0</v>
      </c>
      <c r="AL97" s="251">
        <f t="shared" si="47"/>
        <v>0</v>
      </c>
      <c r="AM97" s="251">
        <f t="shared" si="42"/>
        <v>0</v>
      </c>
      <c r="AN97" s="251">
        <f t="shared" si="42"/>
        <v>0</v>
      </c>
      <c r="AO97" s="251">
        <f t="shared" si="42"/>
        <v>0</v>
      </c>
      <c r="AP97" s="251">
        <f t="shared" si="42"/>
        <v>0</v>
      </c>
    </row>
    <row r="98" spans="1:44" ht="11.85" customHeight="1" x14ac:dyDescent="0.2">
      <c r="A98" s="214" t="str">
        <f t="shared" si="40"/>
        <v xml:space="preserve">7) </v>
      </c>
      <c r="B98" s="251">
        <f t="shared" si="40"/>
        <v>0</v>
      </c>
      <c r="C98" s="251">
        <f t="shared" si="40"/>
        <v>0</v>
      </c>
      <c r="D98" s="251">
        <f t="shared" si="40"/>
        <v>0</v>
      </c>
      <c r="E98" s="251">
        <f t="shared" si="40"/>
        <v>0</v>
      </c>
      <c r="F98" s="251">
        <f t="shared" si="40"/>
        <v>0</v>
      </c>
      <c r="G98" s="251">
        <f t="shared" si="40"/>
        <v>0</v>
      </c>
      <c r="H98" s="251">
        <f t="shared" si="40"/>
        <v>0</v>
      </c>
      <c r="I98" s="251">
        <f t="shared" si="40"/>
        <v>0</v>
      </c>
      <c r="J98" s="251">
        <f t="shared" si="40"/>
        <v>0</v>
      </c>
      <c r="K98" s="251">
        <f t="shared" si="40"/>
        <v>0</v>
      </c>
      <c r="L98" s="251">
        <f t="shared" si="40"/>
        <v>0</v>
      </c>
      <c r="M98" s="251">
        <f t="shared" si="40"/>
        <v>0</v>
      </c>
      <c r="N98" s="251">
        <f t="shared" si="40"/>
        <v>0</v>
      </c>
      <c r="O98" s="251">
        <f t="shared" si="40"/>
        <v>0</v>
      </c>
      <c r="P98" s="251">
        <f t="shared" si="40"/>
        <v>0</v>
      </c>
      <c r="Q98" s="251">
        <f t="shared" si="40"/>
        <v>0</v>
      </c>
      <c r="R98" s="251">
        <f t="shared" si="40"/>
        <v>0</v>
      </c>
      <c r="S98" s="251">
        <f t="shared" si="40"/>
        <v>0</v>
      </c>
      <c r="T98" s="251">
        <f t="shared" si="40"/>
        <v>0</v>
      </c>
      <c r="U98" s="251">
        <f t="shared" si="40"/>
        <v>0</v>
      </c>
      <c r="V98" s="251">
        <f t="shared" si="40"/>
        <v>0</v>
      </c>
      <c r="W98" s="251">
        <f t="shared" si="40"/>
        <v>0</v>
      </c>
      <c r="X98" s="251">
        <f t="shared" si="40"/>
        <v>0</v>
      </c>
      <c r="Y98" s="251">
        <f t="shared" si="40"/>
        <v>0</v>
      </c>
      <c r="Z98" s="251">
        <f t="shared" si="40"/>
        <v>0</v>
      </c>
      <c r="AA98" s="251">
        <f t="shared" si="40"/>
        <v>0</v>
      </c>
      <c r="AB98" s="251">
        <f t="shared" si="40"/>
        <v>0</v>
      </c>
      <c r="AC98" s="251">
        <f t="shared" si="40"/>
        <v>0</v>
      </c>
      <c r="AD98" s="251">
        <f t="shared" ref="AD98:AL98" si="48">AD46</f>
        <v>0</v>
      </c>
      <c r="AE98" s="251">
        <f t="shared" si="48"/>
        <v>0</v>
      </c>
      <c r="AF98" s="251">
        <f t="shared" si="48"/>
        <v>0</v>
      </c>
      <c r="AG98" s="251">
        <f t="shared" si="48"/>
        <v>0</v>
      </c>
      <c r="AH98" s="251">
        <f t="shared" si="48"/>
        <v>0</v>
      </c>
      <c r="AI98" s="251">
        <f t="shared" si="48"/>
        <v>0</v>
      </c>
      <c r="AJ98" s="251">
        <f t="shared" si="48"/>
        <v>0</v>
      </c>
      <c r="AK98" s="251">
        <f t="shared" si="48"/>
        <v>0</v>
      </c>
      <c r="AL98" s="251">
        <f t="shared" si="48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si="40"/>
        <v xml:space="preserve">8) </v>
      </c>
      <c r="B99" s="252">
        <f t="shared" si="40"/>
        <v>0</v>
      </c>
      <c r="C99" s="252">
        <f t="shared" si="40"/>
        <v>0</v>
      </c>
      <c r="D99" s="252">
        <f t="shared" si="40"/>
        <v>0</v>
      </c>
      <c r="E99" s="252">
        <f t="shared" si="40"/>
        <v>0</v>
      </c>
      <c r="F99" s="252">
        <f t="shared" si="40"/>
        <v>0</v>
      </c>
      <c r="G99" s="252">
        <f t="shared" si="40"/>
        <v>0</v>
      </c>
      <c r="H99" s="252">
        <f t="shared" si="40"/>
        <v>0</v>
      </c>
      <c r="I99" s="252">
        <f t="shared" si="40"/>
        <v>0</v>
      </c>
      <c r="J99" s="252">
        <f t="shared" si="40"/>
        <v>0</v>
      </c>
      <c r="K99" s="252">
        <f t="shared" si="40"/>
        <v>0</v>
      </c>
      <c r="L99" s="252">
        <f t="shared" si="40"/>
        <v>0</v>
      </c>
      <c r="M99" s="252">
        <f t="shared" si="40"/>
        <v>0</v>
      </c>
      <c r="N99" s="252">
        <f t="shared" si="40"/>
        <v>0</v>
      </c>
      <c r="O99" s="252">
        <f t="shared" si="40"/>
        <v>0</v>
      </c>
      <c r="P99" s="252">
        <f t="shared" si="40"/>
        <v>0</v>
      </c>
      <c r="Q99" s="252">
        <f t="shared" si="40"/>
        <v>0</v>
      </c>
      <c r="R99" s="252">
        <f t="shared" si="40"/>
        <v>0</v>
      </c>
      <c r="S99" s="252">
        <f t="shared" si="40"/>
        <v>0</v>
      </c>
      <c r="T99" s="252">
        <f t="shared" si="40"/>
        <v>0</v>
      </c>
      <c r="U99" s="252">
        <f t="shared" si="40"/>
        <v>0</v>
      </c>
      <c r="V99" s="252">
        <f t="shared" si="40"/>
        <v>0</v>
      </c>
      <c r="W99" s="252">
        <f t="shared" si="40"/>
        <v>0</v>
      </c>
      <c r="X99" s="252">
        <f t="shared" si="40"/>
        <v>0</v>
      </c>
      <c r="Y99" s="252">
        <f t="shared" si="40"/>
        <v>0</v>
      </c>
      <c r="Z99" s="252">
        <f t="shared" si="40"/>
        <v>0</v>
      </c>
      <c r="AA99" s="252">
        <f t="shared" si="40"/>
        <v>0</v>
      </c>
      <c r="AB99" s="252">
        <f t="shared" si="40"/>
        <v>0</v>
      </c>
      <c r="AC99" s="252">
        <f t="shared" si="40"/>
        <v>0</v>
      </c>
      <c r="AD99" s="252">
        <f t="shared" ref="AD99:AL99" si="49">AD47</f>
        <v>0</v>
      </c>
      <c r="AE99" s="252">
        <f t="shared" si="49"/>
        <v>0</v>
      </c>
      <c r="AF99" s="252">
        <f t="shared" si="49"/>
        <v>0</v>
      </c>
      <c r="AG99" s="252">
        <f t="shared" si="49"/>
        <v>0</v>
      </c>
      <c r="AH99" s="252">
        <f t="shared" si="49"/>
        <v>0</v>
      </c>
      <c r="AI99" s="252">
        <f t="shared" si="49"/>
        <v>0</v>
      </c>
      <c r="AJ99" s="252">
        <f t="shared" si="49"/>
        <v>0</v>
      </c>
      <c r="AK99" s="252">
        <f t="shared" si="49"/>
        <v>0</v>
      </c>
      <c r="AL99" s="252">
        <f t="shared" si="49"/>
        <v>0</v>
      </c>
      <c r="AM99" s="252">
        <f t="shared" si="42"/>
        <v>0</v>
      </c>
      <c r="AN99" s="252">
        <f t="shared" si="42"/>
        <v>0</v>
      </c>
      <c r="AO99" s="252">
        <f t="shared" si="42"/>
        <v>0</v>
      </c>
      <c r="AP99" s="252">
        <f t="shared" si="42"/>
        <v>0</v>
      </c>
    </row>
    <row r="100" spans="1:44" ht="11.85" customHeight="1" x14ac:dyDescent="0.2">
      <c r="A100" s="248" t="s">
        <v>39</v>
      </c>
      <c r="B100" s="251">
        <f t="shared" ref="B100:AA100" si="50">SUM(B92:B99)</f>
        <v>0</v>
      </c>
      <c r="C100" s="251">
        <f t="shared" si="50"/>
        <v>0</v>
      </c>
      <c r="D100" s="251">
        <f t="shared" si="50"/>
        <v>88000</v>
      </c>
      <c r="E100" s="251">
        <f t="shared" si="50"/>
        <v>264000</v>
      </c>
      <c r="F100" s="251">
        <f t="shared" si="50"/>
        <v>269280</v>
      </c>
      <c r="G100" s="251">
        <f t="shared" si="50"/>
        <v>274665.59999999998</v>
      </c>
      <c r="H100" s="251">
        <f t="shared" si="50"/>
        <v>280158.91199999995</v>
      </c>
      <c r="I100" s="251">
        <f t="shared" si="50"/>
        <v>285762.09023999999</v>
      </c>
      <c r="J100" s="251">
        <f t="shared" si="50"/>
        <v>291477.33204479999</v>
      </c>
      <c r="K100" s="251">
        <f t="shared" si="50"/>
        <v>297306.87868569599</v>
      </c>
      <c r="L100" s="251">
        <f t="shared" si="50"/>
        <v>303253.01625940995</v>
      </c>
      <c r="M100" s="251">
        <f t="shared" si="50"/>
        <v>309318.07658459817</v>
      </c>
      <c r="N100" s="251">
        <f t="shared" si="50"/>
        <v>315504.43811629014</v>
      </c>
      <c r="O100" s="251">
        <f t="shared" si="50"/>
        <v>321814.52687861596</v>
      </c>
      <c r="P100" s="251">
        <f t="shared" si="50"/>
        <v>328250.81741618825</v>
      </c>
      <c r="Q100" s="251">
        <f t="shared" si="50"/>
        <v>334815.83376451203</v>
      </c>
      <c r="R100" s="251">
        <f t="shared" si="50"/>
        <v>341512.15043980221</v>
      </c>
      <c r="S100" s="251">
        <f t="shared" si="50"/>
        <v>348342.39344859833</v>
      </c>
      <c r="T100" s="251">
        <f t="shared" si="50"/>
        <v>355309.24131757027</v>
      </c>
      <c r="U100" s="251">
        <f t="shared" si="50"/>
        <v>362415.42614392168</v>
      </c>
      <c r="V100" s="251">
        <f t="shared" si="50"/>
        <v>369663.73466680018</v>
      </c>
      <c r="W100" s="251">
        <f t="shared" si="50"/>
        <v>377057.00936013617</v>
      </c>
      <c r="X100" s="251">
        <f t="shared" si="50"/>
        <v>0</v>
      </c>
      <c r="Y100" s="251">
        <f t="shared" si="50"/>
        <v>0</v>
      </c>
      <c r="Z100" s="251">
        <f t="shared" si="50"/>
        <v>0</v>
      </c>
      <c r="AA100" s="251">
        <f t="shared" si="50"/>
        <v>0</v>
      </c>
      <c r="AB100" s="251">
        <f>SUM(AB92:AB99)</f>
        <v>0</v>
      </c>
      <c r="AC100" s="251">
        <f>SUM(AC92:AC99)</f>
        <v>0</v>
      </c>
      <c r="AD100" s="251">
        <f t="shared" ref="AD100:AL100" si="51">SUM(AD92:AD99)</f>
        <v>0</v>
      </c>
      <c r="AE100" s="251">
        <f t="shared" si="51"/>
        <v>0</v>
      </c>
      <c r="AF100" s="251">
        <f t="shared" si="51"/>
        <v>0</v>
      </c>
      <c r="AG100" s="251">
        <f t="shared" si="51"/>
        <v>0</v>
      </c>
      <c r="AH100" s="251">
        <f t="shared" si="51"/>
        <v>0</v>
      </c>
      <c r="AI100" s="251">
        <f t="shared" si="51"/>
        <v>0</v>
      </c>
      <c r="AJ100" s="251">
        <f t="shared" si="51"/>
        <v>0</v>
      </c>
      <c r="AK100" s="251">
        <f t="shared" si="51"/>
        <v>0</v>
      </c>
      <c r="AL100" s="251">
        <f t="shared" si="51"/>
        <v>0</v>
      </c>
      <c r="AM100" s="251">
        <f>SUM(AM92:AM99)</f>
        <v>0</v>
      </c>
      <c r="AN100" s="251">
        <f>SUM(AN92:AN99)</f>
        <v>0</v>
      </c>
      <c r="AO100" s="251">
        <f>SUM(AO92:AO99)</f>
        <v>0</v>
      </c>
      <c r="AP100" s="251">
        <f>SUM(AP92:AP99)</f>
        <v>0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Lease</v>
      </c>
    </row>
    <row r="103" spans="1:44" ht="11.85" customHeight="1" x14ac:dyDescent="0.2">
      <c r="A103" s="248" t="str">
        <f>$A$2</f>
        <v>Lease Option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>B106+1</f>
        <v>2013</v>
      </c>
      <c r="D106" s="224">
        <f t="shared" ref="D106:AP106" si="52">C106+1</f>
        <v>2014</v>
      </c>
      <c r="E106" s="224">
        <f t="shared" si="52"/>
        <v>2015</v>
      </c>
      <c r="F106" s="224">
        <f t="shared" si="52"/>
        <v>2016</v>
      </c>
      <c r="G106" s="224">
        <f t="shared" si="52"/>
        <v>2017</v>
      </c>
      <c r="H106" s="224">
        <f t="shared" si="52"/>
        <v>2018</v>
      </c>
      <c r="I106" s="224">
        <f t="shared" si="52"/>
        <v>2019</v>
      </c>
      <c r="J106" s="224">
        <f t="shared" si="52"/>
        <v>2020</v>
      </c>
      <c r="K106" s="224">
        <f t="shared" si="52"/>
        <v>2021</v>
      </c>
      <c r="L106" s="224">
        <f t="shared" si="52"/>
        <v>2022</v>
      </c>
      <c r="M106" s="224">
        <f t="shared" si="52"/>
        <v>2023</v>
      </c>
      <c r="N106" s="224">
        <f t="shared" si="52"/>
        <v>2024</v>
      </c>
      <c r="O106" s="224">
        <f t="shared" si="52"/>
        <v>2025</v>
      </c>
      <c r="P106" s="224">
        <f t="shared" si="52"/>
        <v>2026</v>
      </c>
      <c r="Q106" s="224">
        <f t="shared" si="52"/>
        <v>2027</v>
      </c>
      <c r="R106" s="224">
        <f t="shared" si="52"/>
        <v>2028</v>
      </c>
      <c r="S106" s="224">
        <f t="shared" si="52"/>
        <v>2029</v>
      </c>
      <c r="T106" s="224">
        <f t="shared" si="52"/>
        <v>2030</v>
      </c>
      <c r="U106" s="224">
        <f t="shared" si="52"/>
        <v>2031</v>
      </c>
      <c r="V106" s="224">
        <f t="shared" si="52"/>
        <v>2032</v>
      </c>
      <c r="W106" s="224">
        <f t="shared" si="52"/>
        <v>2033</v>
      </c>
      <c r="X106" s="224">
        <f t="shared" si="52"/>
        <v>2034</v>
      </c>
      <c r="Y106" s="224">
        <f t="shared" si="52"/>
        <v>2035</v>
      </c>
      <c r="Z106" s="224">
        <f t="shared" si="52"/>
        <v>2036</v>
      </c>
      <c r="AA106" s="224">
        <f t="shared" si="52"/>
        <v>2037</v>
      </c>
      <c r="AB106" s="224">
        <f t="shared" si="52"/>
        <v>2038</v>
      </c>
      <c r="AC106" s="224">
        <f t="shared" si="52"/>
        <v>2039</v>
      </c>
      <c r="AD106" s="224">
        <f t="shared" si="52"/>
        <v>2040</v>
      </c>
      <c r="AE106" s="224">
        <f t="shared" si="52"/>
        <v>2041</v>
      </c>
      <c r="AF106" s="224">
        <f t="shared" si="52"/>
        <v>2042</v>
      </c>
      <c r="AG106" s="224">
        <f t="shared" si="52"/>
        <v>2043</v>
      </c>
      <c r="AH106" s="224">
        <f t="shared" si="52"/>
        <v>2044</v>
      </c>
      <c r="AI106" s="224">
        <f t="shared" si="52"/>
        <v>2045</v>
      </c>
      <c r="AJ106" s="224">
        <f t="shared" si="52"/>
        <v>2046</v>
      </c>
      <c r="AK106" s="224">
        <f t="shared" si="52"/>
        <v>2047</v>
      </c>
      <c r="AL106" s="224">
        <f t="shared" si="52"/>
        <v>2048</v>
      </c>
      <c r="AM106" s="224">
        <f t="shared" si="52"/>
        <v>2049</v>
      </c>
      <c r="AN106" s="224">
        <f t="shared" si="52"/>
        <v>2050</v>
      </c>
      <c r="AO106" s="224">
        <f t="shared" si="52"/>
        <v>2051</v>
      </c>
      <c r="AP106" s="224">
        <f t="shared" si="52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>B91</f>
        <v>0</v>
      </c>
      <c r="C108" s="250">
        <f>C91</f>
        <v>1</v>
      </c>
      <c r="D108" s="250">
        <f t="shared" ref="D108:AP108" si="53">D91</f>
        <v>2</v>
      </c>
      <c r="E108" s="250">
        <f t="shared" si="53"/>
        <v>3</v>
      </c>
      <c r="F108" s="250">
        <f t="shared" si="53"/>
        <v>4</v>
      </c>
      <c r="G108" s="250">
        <f t="shared" si="53"/>
        <v>5</v>
      </c>
      <c r="H108" s="250">
        <f t="shared" si="53"/>
        <v>6</v>
      </c>
      <c r="I108" s="250">
        <f t="shared" si="53"/>
        <v>7</v>
      </c>
      <c r="J108" s="250">
        <f t="shared" si="53"/>
        <v>8</v>
      </c>
      <c r="K108" s="250">
        <f t="shared" si="53"/>
        <v>9</v>
      </c>
      <c r="L108" s="250">
        <f t="shared" si="53"/>
        <v>10</v>
      </c>
      <c r="M108" s="228">
        <f t="shared" si="53"/>
        <v>11</v>
      </c>
      <c r="N108" s="228">
        <f t="shared" si="53"/>
        <v>12</v>
      </c>
      <c r="O108" s="228">
        <f t="shared" si="53"/>
        <v>13</v>
      </c>
      <c r="P108" s="228">
        <f t="shared" si="53"/>
        <v>14</v>
      </c>
      <c r="Q108" s="228">
        <f t="shared" si="53"/>
        <v>15</v>
      </c>
      <c r="R108" s="228">
        <f t="shared" si="53"/>
        <v>16</v>
      </c>
      <c r="S108" s="228">
        <f t="shared" si="53"/>
        <v>17</v>
      </c>
      <c r="T108" s="228">
        <f t="shared" si="53"/>
        <v>18</v>
      </c>
      <c r="U108" s="228">
        <f t="shared" si="53"/>
        <v>19</v>
      </c>
      <c r="V108" s="228">
        <f t="shared" si="53"/>
        <v>20</v>
      </c>
      <c r="W108" s="228">
        <f t="shared" si="53"/>
        <v>21</v>
      </c>
      <c r="X108" s="228">
        <f t="shared" si="53"/>
        <v>22</v>
      </c>
      <c r="Y108" s="228">
        <f t="shared" si="53"/>
        <v>23</v>
      </c>
      <c r="Z108" s="228">
        <f t="shared" si="53"/>
        <v>24</v>
      </c>
      <c r="AA108" s="228">
        <f t="shared" si="53"/>
        <v>25</v>
      </c>
      <c r="AB108" s="228">
        <f t="shared" si="53"/>
        <v>26</v>
      </c>
      <c r="AC108" s="228">
        <f t="shared" si="53"/>
        <v>27</v>
      </c>
      <c r="AD108" s="228">
        <f t="shared" si="53"/>
        <v>28</v>
      </c>
      <c r="AE108" s="228">
        <f t="shared" si="53"/>
        <v>29</v>
      </c>
      <c r="AF108" s="228">
        <f t="shared" si="53"/>
        <v>30</v>
      </c>
      <c r="AG108" s="228">
        <f t="shared" si="53"/>
        <v>31</v>
      </c>
      <c r="AH108" s="228">
        <f t="shared" si="53"/>
        <v>32</v>
      </c>
      <c r="AI108" s="228">
        <f t="shared" si="53"/>
        <v>33</v>
      </c>
      <c r="AJ108" s="228">
        <f t="shared" si="53"/>
        <v>34</v>
      </c>
      <c r="AK108" s="228">
        <f t="shared" si="53"/>
        <v>35</v>
      </c>
      <c r="AL108" s="228">
        <f t="shared" si="53"/>
        <v>36</v>
      </c>
      <c r="AM108" s="228">
        <f t="shared" si="53"/>
        <v>37</v>
      </c>
      <c r="AN108" s="228">
        <f t="shared" si="53"/>
        <v>38</v>
      </c>
      <c r="AO108" s="228">
        <f t="shared" si="53"/>
        <v>39</v>
      </c>
      <c r="AP108" s="228">
        <f t="shared" si="53"/>
        <v>40</v>
      </c>
      <c r="AR108" s="253" t="s">
        <v>41</v>
      </c>
    </row>
    <row r="109" spans="1:44" ht="11.85" customHeight="1" x14ac:dyDescent="0.2">
      <c r="A109" s="214" t="str">
        <f t="shared" ref="A109:A116" si="54">A29</f>
        <v>1) Transmission</v>
      </c>
      <c r="B109" s="254">
        <f t="shared" ref="B109:B116" si="55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56">B50</f>
        <v>0.05</v>
      </c>
    </row>
    <row r="110" spans="1:44" ht="11.85" customHeight="1" x14ac:dyDescent="0.2">
      <c r="A110" s="214" t="str">
        <f t="shared" si="54"/>
        <v>2)</v>
      </c>
      <c r="B110" s="254">
        <f t="shared" si="55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56"/>
        <v>0</v>
      </c>
    </row>
    <row r="111" spans="1:44" ht="11.85" customHeight="1" x14ac:dyDescent="0.2">
      <c r="A111" s="214" t="str">
        <f t="shared" si="54"/>
        <v xml:space="preserve">3) </v>
      </c>
      <c r="B111" s="254">
        <f t="shared" si="55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56"/>
        <v>0</v>
      </c>
    </row>
    <row r="112" spans="1:44" ht="11.85" customHeight="1" x14ac:dyDescent="0.2">
      <c r="A112" s="214" t="str">
        <f t="shared" si="54"/>
        <v xml:space="preserve">4) </v>
      </c>
      <c r="B112" s="254">
        <f t="shared" si="55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56"/>
        <v>0</v>
      </c>
    </row>
    <row r="113" spans="1:44" ht="11.85" customHeight="1" x14ac:dyDescent="0.2">
      <c r="A113" s="214" t="str">
        <f t="shared" si="54"/>
        <v>5) Transmission Communication</v>
      </c>
      <c r="B113" s="254">
        <f t="shared" si="55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56"/>
        <v>0.05</v>
      </c>
    </row>
    <row r="114" spans="1:44" ht="11.85" customHeight="1" x14ac:dyDescent="0.2">
      <c r="A114" s="214" t="str">
        <f t="shared" si="54"/>
        <v xml:space="preserve">6) </v>
      </c>
      <c r="B114" s="254">
        <f t="shared" si="55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56"/>
        <v>0</v>
      </c>
    </row>
    <row r="115" spans="1:44" ht="11.85" customHeight="1" x14ac:dyDescent="0.2">
      <c r="A115" s="214" t="str">
        <f t="shared" si="54"/>
        <v xml:space="preserve">7) </v>
      </c>
      <c r="B115" s="254">
        <f t="shared" si="55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56"/>
        <v>0</v>
      </c>
    </row>
    <row r="116" spans="1:44" ht="11.85" customHeight="1" x14ac:dyDescent="0.2">
      <c r="A116" s="214" t="str">
        <f t="shared" si="54"/>
        <v xml:space="preserve">8) </v>
      </c>
      <c r="B116" s="254">
        <f t="shared" si="55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56"/>
        <v>0</v>
      </c>
    </row>
    <row r="117" spans="1:44" ht="11.85" customHeight="1" x14ac:dyDescent="0.2">
      <c r="A117" s="248" t="s">
        <v>42</v>
      </c>
      <c r="B117" s="257">
        <f t="shared" ref="B117:AP117" si="57">SUM(B109:B116)</f>
        <v>0</v>
      </c>
      <c r="C117" s="257">
        <f t="shared" si="57"/>
        <v>0</v>
      </c>
      <c r="D117" s="257">
        <f t="shared" si="57"/>
        <v>0</v>
      </c>
      <c r="E117" s="257">
        <f t="shared" si="57"/>
        <v>0</v>
      </c>
      <c r="F117" s="257">
        <f t="shared" si="57"/>
        <v>0</v>
      </c>
      <c r="G117" s="257">
        <f t="shared" si="57"/>
        <v>0</v>
      </c>
      <c r="H117" s="257">
        <f t="shared" si="57"/>
        <v>0</v>
      </c>
      <c r="I117" s="257">
        <f t="shared" si="57"/>
        <v>0</v>
      </c>
      <c r="J117" s="257">
        <f t="shared" si="57"/>
        <v>0</v>
      </c>
      <c r="K117" s="257">
        <f t="shared" si="57"/>
        <v>0</v>
      </c>
      <c r="L117" s="257">
        <f t="shared" si="57"/>
        <v>0</v>
      </c>
      <c r="M117" s="257">
        <f t="shared" si="57"/>
        <v>0</v>
      </c>
      <c r="N117" s="257">
        <f t="shared" si="57"/>
        <v>0</v>
      </c>
      <c r="O117" s="257">
        <f t="shared" si="57"/>
        <v>0</v>
      </c>
      <c r="P117" s="257">
        <f t="shared" si="57"/>
        <v>0</v>
      </c>
      <c r="Q117" s="257">
        <f t="shared" si="57"/>
        <v>0</v>
      </c>
      <c r="R117" s="257">
        <f t="shared" si="57"/>
        <v>0</v>
      </c>
      <c r="S117" s="257">
        <f t="shared" si="57"/>
        <v>0</v>
      </c>
      <c r="T117" s="257">
        <f t="shared" si="57"/>
        <v>0</v>
      </c>
      <c r="U117" s="257">
        <f t="shared" si="57"/>
        <v>0</v>
      </c>
      <c r="V117" s="257">
        <f t="shared" si="57"/>
        <v>0</v>
      </c>
      <c r="W117" s="257">
        <f t="shared" si="57"/>
        <v>0</v>
      </c>
      <c r="X117" s="257">
        <f t="shared" si="57"/>
        <v>0</v>
      </c>
      <c r="Y117" s="257">
        <f t="shared" si="57"/>
        <v>0</v>
      </c>
      <c r="Z117" s="257">
        <f t="shared" si="57"/>
        <v>0</v>
      </c>
      <c r="AA117" s="257">
        <f t="shared" si="57"/>
        <v>0</v>
      </c>
      <c r="AB117" s="257">
        <f t="shared" si="57"/>
        <v>0</v>
      </c>
      <c r="AC117" s="257">
        <f t="shared" si="57"/>
        <v>0</v>
      </c>
      <c r="AD117" s="257">
        <f t="shared" si="57"/>
        <v>0</v>
      </c>
      <c r="AE117" s="257">
        <f t="shared" si="57"/>
        <v>0</v>
      </c>
      <c r="AF117" s="257">
        <f t="shared" si="57"/>
        <v>0</v>
      </c>
      <c r="AG117" s="257">
        <f t="shared" si="57"/>
        <v>0</v>
      </c>
      <c r="AH117" s="257">
        <f t="shared" si="57"/>
        <v>0</v>
      </c>
      <c r="AI117" s="257">
        <f t="shared" si="57"/>
        <v>0</v>
      </c>
      <c r="AJ117" s="257">
        <f t="shared" si="57"/>
        <v>0</v>
      </c>
      <c r="AK117" s="257">
        <f t="shared" si="57"/>
        <v>0</v>
      </c>
      <c r="AL117" s="257">
        <f t="shared" si="57"/>
        <v>0</v>
      </c>
      <c r="AM117" s="257">
        <f t="shared" si="57"/>
        <v>0</v>
      </c>
      <c r="AN117" s="257">
        <f t="shared" si="57"/>
        <v>0</v>
      </c>
      <c r="AO117" s="257">
        <f t="shared" si="57"/>
        <v>0</v>
      </c>
      <c r="AP117" s="257">
        <f t="shared" si="57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>B91</f>
        <v>0</v>
      </c>
      <c r="C120" s="250">
        <f t="shared" ref="C120:AP120" si="58">C91</f>
        <v>1</v>
      </c>
      <c r="D120" s="250">
        <f t="shared" si="58"/>
        <v>2</v>
      </c>
      <c r="E120" s="250">
        <f t="shared" si="58"/>
        <v>3</v>
      </c>
      <c r="F120" s="250">
        <f t="shared" si="58"/>
        <v>4</v>
      </c>
      <c r="G120" s="250">
        <f t="shared" si="58"/>
        <v>5</v>
      </c>
      <c r="H120" s="250">
        <f t="shared" si="58"/>
        <v>6</v>
      </c>
      <c r="I120" s="250">
        <f t="shared" si="58"/>
        <v>7</v>
      </c>
      <c r="J120" s="250">
        <f t="shared" si="58"/>
        <v>8</v>
      </c>
      <c r="K120" s="250">
        <f t="shared" si="58"/>
        <v>9</v>
      </c>
      <c r="L120" s="250">
        <f t="shared" si="58"/>
        <v>10</v>
      </c>
      <c r="M120" s="228">
        <f t="shared" si="58"/>
        <v>11</v>
      </c>
      <c r="N120" s="228">
        <f t="shared" si="58"/>
        <v>12</v>
      </c>
      <c r="O120" s="228">
        <f t="shared" si="58"/>
        <v>13</v>
      </c>
      <c r="P120" s="228">
        <f t="shared" si="58"/>
        <v>14</v>
      </c>
      <c r="Q120" s="228">
        <f t="shared" si="58"/>
        <v>15</v>
      </c>
      <c r="R120" s="228">
        <f t="shared" si="58"/>
        <v>16</v>
      </c>
      <c r="S120" s="228">
        <f t="shared" si="58"/>
        <v>17</v>
      </c>
      <c r="T120" s="228">
        <f t="shared" si="58"/>
        <v>18</v>
      </c>
      <c r="U120" s="228">
        <f t="shared" si="58"/>
        <v>19</v>
      </c>
      <c r="V120" s="228">
        <f t="shared" si="58"/>
        <v>20</v>
      </c>
      <c r="W120" s="228">
        <f t="shared" si="58"/>
        <v>21</v>
      </c>
      <c r="X120" s="228">
        <f t="shared" si="58"/>
        <v>22</v>
      </c>
      <c r="Y120" s="228">
        <f t="shared" si="58"/>
        <v>23</v>
      </c>
      <c r="Z120" s="228">
        <f t="shared" si="58"/>
        <v>24</v>
      </c>
      <c r="AA120" s="228">
        <f t="shared" si="58"/>
        <v>25</v>
      </c>
      <c r="AB120" s="228">
        <f t="shared" si="58"/>
        <v>26</v>
      </c>
      <c r="AC120" s="228">
        <f t="shared" si="58"/>
        <v>27</v>
      </c>
      <c r="AD120" s="228">
        <f t="shared" si="58"/>
        <v>28</v>
      </c>
      <c r="AE120" s="228">
        <f t="shared" si="58"/>
        <v>29</v>
      </c>
      <c r="AF120" s="228">
        <f t="shared" si="58"/>
        <v>30</v>
      </c>
      <c r="AG120" s="228">
        <f t="shared" si="58"/>
        <v>31</v>
      </c>
      <c r="AH120" s="228">
        <f t="shared" si="58"/>
        <v>32</v>
      </c>
      <c r="AI120" s="228">
        <f t="shared" si="58"/>
        <v>33</v>
      </c>
      <c r="AJ120" s="228">
        <f t="shared" si="58"/>
        <v>34</v>
      </c>
      <c r="AK120" s="228">
        <f t="shared" si="58"/>
        <v>35</v>
      </c>
      <c r="AL120" s="228">
        <f t="shared" si="58"/>
        <v>36</v>
      </c>
      <c r="AM120" s="228">
        <f t="shared" si="58"/>
        <v>37</v>
      </c>
      <c r="AN120" s="228">
        <f t="shared" si="58"/>
        <v>38</v>
      </c>
      <c r="AO120" s="228">
        <f t="shared" si="58"/>
        <v>39</v>
      </c>
      <c r="AP120" s="228">
        <f t="shared" si="58"/>
        <v>40</v>
      </c>
    </row>
    <row r="121" spans="1:44" ht="11.85" customHeight="1" x14ac:dyDescent="0.2">
      <c r="A121" s="214" t="str">
        <f t="shared" ref="A121:A128" si="59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9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9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9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9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9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9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9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>B120</f>
        <v>0</v>
      </c>
      <c r="C131" s="250">
        <f t="shared" ref="C131:AP131" si="60">C120</f>
        <v>1</v>
      </c>
      <c r="D131" s="250">
        <f t="shared" si="60"/>
        <v>2</v>
      </c>
      <c r="E131" s="250">
        <f t="shared" si="60"/>
        <v>3</v>
      </c>
      <c r="F131" s="250">
        <f t="shared" si="60"/>
        <v>4</v>
      </c>
      <c r="G131" s="250">
        <f t="shared" si="60"/>
        <v>5</v>
      </c>
      <c r="H131" s="250">
        <f t="shared" si="60"/>
        <v>6</v>
      </c>
      <c r="I131" s="250">
        <f t="shared" si="60"/>
        <v>7</v>
      </c>
      <c r="J131" s="250">
        <f t="shared" si="60"/>
        <v>8</v>
      </c>
      <c r="K131" s="250">
        <f t="shared" si="60"/>
        <v>9</v>
      </c>
      <c r="L131" s="250">
        <f t="shared" si="60"/>
        <v>10</v>
      </c>
      <c r="M131" s="228">
        <f t="shared" si="60"/>
        <v>11</v>
      </c>
      <c r="N131" s="228">
        <f t="shared" si="60"/>
        <v>12</v>
      </c>
      <c r="O131" s="228">
        <f t="shared" si="60"/>
        <v>13</v>
      </c>
      <c r="P131" s="228">
        <f t="shared" si="60"/>
        <v>14</v>
      </c>
      <c r="Q131" s="228">
        <f t="shared" si="60"/>
        <v>15</v>
      </c>
      <c r="R131" s="228">
        <f t="shared" si="60"/>
        <v>16</v>
      </c>
      <c r="S131" s="228">
        <f t="shared" si="60"/>
        <v>17</v>
      </c>
      <c r="T131" s="228">
        <f t="shared" si="60"/>
        <v>18</v>
      </c>
      <c r="U131" s="228">
        <f t="shared" si="60"/>
        <v>19</v>
      </c>
      <c r="V131" s="228">
        <f t="shared" si="60"/>
        <v>20</v>
      </c>
      <c r="W131" s="228">
        <f t="shared" si="60"/>
        <v>21</v>
      </c>
      <c r="X131" s="228">
        <f t="shared" si="60"/>
        <v>22</v>
      </c>
      <c r="Y131" s="228">
        <f t="shared" si="60"/>
        <v>23</v>
      </c>
      <c r="Z131" s="228">
        <f t="shared" si="60"/>
        <v>24</v>
      </c>
      <c r="AA131" s="228">
        <f t="shared" si="60"/>
        <v>25</v>
      </c>
      <c r="AB131" s="228">
        <f t="shared" si="60"/>
        <v>26</v>
      </c>
      <c r="AC131" s="228">
        <f t="shared" si="60"/>
        <v>27</v>
      </c>
      <c r="AD131" s="228">
        <f t="shared" si="60"/>
        <v>28</v>
      </c>
      <c r="AE131" s="228">
        <f t="shared" si="60"/>
        <v>29</v>
      </c>
      <c r="AF131" s="228">
        <f t="shared" si="60"/>
        <v>30</v>
      </c>
      <c r="AG131" s="228">
        <f t="shared" si="60"/>
        <v>31</v>
      </c>
      <c r="AH131" s="228">
        <f t="shared" si="60"/>
        <v>32</v>
      </c>
      <c r="AI131" s="228">
        <f t="shared" si="60"/>
        <v>33</v>
      </c>
      <c r="AJ131" s="228">
        <f t="shared" si="60"/>
        <v>34</v>
      </c>
      <c r="AK131" s="228">
        <f t="shared" si="60"/>
        <v>35</v>
      </c>
      <c r="AL131" s="228">
        <f t="shared" si="60"/>
        <v>36</v>
      </c>
      <c r="AM131" s="228">
        <f t="shared" si="60"/>
        <v>37</v>
      </c>
      <c r="AN131" s="228">
        <f t="shared" si="60"/>
        <v>38</v>
      </c>
      <c r="AO131" s="228">
        <f t="shared" si="60"/>
        <v>39</v>
      </c>
      <c r="AP131" s="228">
        <f t="shared" si="60"/>
        <v>40</v>
      </c>
    </row>
    <row r="132" spans="1:42" ht="11.85" customHeight="1" x14ac:dyDescent="0.2">
      <c r="A132" s="214" t="str">
        <f t="shared" ref="A132:A139" si="61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61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61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61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61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61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61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61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62">SUM(B132:B139)</f>
        <v>0</v>
      </c>
      <c r="C140" s="257">
        <f t="shared" si="62"/>
        <v>0</v>
      </c>
      <c r="D140" s="257">
        <f t="shared" si="62"/>
        <v>0</v>
      </c>
      <c r="E140" s="257">
        <f t="shared" si="62"/>
        <v>0</v>
      </c>
      <c r="F140" s="257">
        <f t="shared" si="62"/>
        <v>0</v>
      </c>
      <c r="G140" s="257">
        <f t="shared" si="62"/>
        <v>0</v>
      </c>
      <c r="H140" s="257">
        <f t="shared" si="62"/>
        <v>0</v>
      </c>
      <c r="I140" s="257">
        <f t="shared" si="62"/>
        <v>0</v>
      </c>
      <c r="J140" s="257">
        <f t="shared" si="62"/>
        <v>0</v>
      </c>
      <c r="K140" s="257">
        <f t="shared" si="62"/>
        <v>0</v>
      </c>
      <c r="L140" s="257">
        <f t="shared" si="62"/>
        <v>0</v>
      </c>
      <c r="M140" s="257">
        <f t="shared" si="62"/>
        <v>0</v>
      </c>
      <c r="N140" s="257">
        <f t="shared" si="62"/>
        <v>0</v>
      </c>
      <c r="O140" s="257">
        <f t="shared" si="62"/>
        <v>0</v>
      </c>
      <c r="P140" s="257">
        <f t="shared" si="62"/>
        <v>0</v>
      </c>
      <c r="Q140" s="257">
        <f t="shared" si="62"/>
        <v>0</v>
      </c>
      <c r="R140" s="257">
        <f t="shared" si="62"/>
        <v>0</v>
      </c>
      <c r="S140" s="257">
        <f t="shared" si="62"/>
        <v>0</v>
      </c>
      <c r="T140" s="257">
        <f t="shared" si="62"/>
        <v>0</v>
      </c>
      <c r="U140" s="257">
        <f t="shared" si="62"/>
        <v>0</v>
      </c>
      <c r="V140" s="257">
        <f t="shared" si="62"/>
        <v>0</v>
      </c>
      <c r="W140" s="257">
        <f t="shared" si="62"/>
        <v>0</v>
      </c>
      <c r="X140" s="257">
        <f t="shared" si="62"/>
        <v>0</v>
      </c>
      <c r="Y140" s="257">
        <f t="shared" si="62"/>
        <v>0</v>
      </c>
      <c r="Z140" s="257">
        <f t="shared" si="62"/>
        <v>0</v>
      </c>
      <c r="AA140" s="257">
        <f t="shared" si="62"/>
        <v>0</v>
      </c>
      <c r="AB140" s="257">
        <f t="shared" si="62"/>
        <v>0</v>
      </c>
      <c r="AC140" s="257">
        <f t="shared" si="62"/>
        <v>0</v>
      </c>
      <c r="AD140" s="257">
        <f t="shared" si="62"/>
        <v>0</v>
      </c>
      <c r="AE140" s="257">
        <f t="shared" si="62"/>
        <v>0</v>
      </c>
      <c r="AF140" s="257">
        <f t="shared" si="62"/>
        <v>0</v>
      </c>
      <c r="AG140" s="257">
        <f t="shared" si="62"/>
        <v>0</v>
      </c>
      <c r="AH140" s="257">
        <f t="shared" si="62"/>
        <v>0</v>
      </c>
      <c r="AI140" s="257">
        <f t="shared" si="62"/>
        <v>0</v>
      </c>
      <c r="AJ140" s="257">
        <f t="shared" si="62"/>
        <v>0</v>
      </c>
      <c r="AK140" s="257">
        <f t="shared" si="62"/>
        <v>0</v>
      </c>
      <c r="AL140" s="257">
        <f t="shared" si="62"/>
        <v>0</v>
      </c>
      <c r="AM140" s="257">
        <f t="shared" si="62"/>
        <v>0</v>
      </c>
      <c r="AN140" s="257">
        <f t="shared" si="62"/>
        <v>0</v>
      </c>
      <c r="AO140" s="257">
        <f t="shared" si="62"/>
        <v>0</v>
      </c>
      <c r="AP140" s="257">
        <f t="shared" si="62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Lease</v>
      </c>
      <c r="D143" s="258" t="str">
        <f t="shared" ref="D143:G146" si="63">E50</f>
        <v>Return</v>
      </c>
      <c r="E143" s="258" t="str">
        <f t="shared" si="63"/>
        <v>Ratio</v>
      </c>
      <c r="F143" s="258" t="str">
        <f t="shared" si="63"/>
        <v>B.T. Cost</v>
      </c>
      <c r="G143" s="258" t="str">
        <f t="shared" si="63"/>
        <v>A.T. Cost</v>
      </c>
    </row>
    <row r="144" spans="1:42" ht="10.5" customHeight="1" x14ac:dyDescent="0.2">
      <c r="A144" s="248" t="str">
        <f>$A$2</f>
        <v>Lease Option</v>
      </c>
      <c r="C144" s="214" t="str">
        <f>D51</f>
        <v>Debt</v>
      </c>
      <c r="D144" s="259">
        <f t="shared" si="63"/>
        <v>5.8000000000000003E-2</v>
      </c>
      <c r="E144" s="260">
        <f t="shared" si="63"/>
        <v>0.56000000000000005</v>
      </c>
      <c r="F144" s="244">
        <f t="shared" si="63"/>
        <v>3.2480000000000002E-2</v>
      </c>
      <c r="G144" s="244">
        <f t="shared" si="63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63"/>
        <v>0</v>
      </c>
      <c r="E145" s="260">
        <f t="shared" si="63"/>
        <v>0</v>
      </c>
      <c r="F145" s="244">
        <f t="shared" si="63"/>
        <v>0</v>
      </c>
      <c r="G145" s="244">
        <f t="shared" si="63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63"/>
        <v>9.2100000000000001E-2</v>
      </c>
      <c r="E146" s="260">
        <f t="shared" si="63"/>
        <v>0.44</v>
      </c>
      <c r="F146" s="263">
        <f t="shared" si="63"/>
        <v>5.7891428571428573E-2</v>
      </c>
      <c r="G146" s="263">
        <f t="shared" si="63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64">$G$57/(1-$G$57)*B152*($H$52+$H$53)</f>
        <v>0</v>
      </c>
      <c r="F152" s="274">
        <f>IF($B$7="L",$B$100,IF($M152&gt;$B$6,0,$B$100))</f>
        <v>0</v>
      </c>
      <c r="G152" s="274">
        <f t="shared" ref="G152:G192" si="65">SUM(C152:F152)</f>
        <v>0</v>
      </c>
      <c r="H152" s="275" t="str">
        <f>'Lease Option'!D30&amp;" NPV"</f>
        <v>2012 NPV</v>
      </c>
      <c r="I152" s="276">
        <f>$B$196</f>
        <v>0</v>
      </c>
      <c r="J152" s="276"/>
      <c r="K152" s="276">
        <f t="shared" ref="K152:K192" si="66">I152-G152</f>
        <v>0</v>
      </c>
      <c r="L152" s="276">
        <f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7">B153*($H$54)</f>
        <v>0</v>
      </c>
      <c r="D153" s="276">
        <f>IF($B$7="L",$C$117,IF($M153&gt;$B$6,0,$C$117))</f>
        <v>0</v>
      </c>
      <c r="E153" s="276">
        <f t="shared" si="64"/>
        <v>0</v>
      </c>
      <c r="F153" s="276">
        <f>IF($B$7="L",$C$100,IF($M153&gt;$B$6,0,$C$100))</f>
        <v>0</v>
      </c>
      <c r="G153" s="276">
        <f t="shared" si="65"/>
        <v>0</v>
      </c>
      <c r="H153" s="276">
        <f>NPV(L150,G153:G192)</f>
        <v>2279890.2218513377</v>
      </c>
      <c r="I153" s="276">
        <f>$C$196</f>
        <v>0</v>
      </c>
      <c r="J153" s="276"/>
      <c r="K153" s="276">
        <f t="shared" si="66"/>
        <v>0</v>
      </c>
      <c r="L153" s="276">
        <f>K153/(1+$L$150)^(M153-M$152)+L152</f>
        <v>0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7"/>
        <v>0</v>
      </c>
      <c r="D154" s="276">
        <f>IF($B$7="L",$D$117,IF($M154&gt;$B$6,0,$D$117))</f>
        <v>0</v>
      </c>
      <c r="E154" s="276">
        <f t="shared" si="64"/>
        <v>0</v>
      </c>
      <c r="F154" s="276">
        <f>IF($B$7="L",$D$100,IF($M154&gt;$B$6,0,$D$100))</f>
        <v>88000</v>
      </c>
      <c r="G154" s="276">
        <f t="shared" si="65"/>
        <v>88000</v>
      </c>
      <c r="H154" s="276"/>
      <c r="I154" s="276">
        <f>$D$196</f>
        <v>0</v>
      </c>
      <c r="J154" s="276"/>
      <c r="K154" s="276">
        <f t="shared" si="66"/>
        <v>-88000</v>
      </c>
      <c r="L154" s="276">
        <f>K154/(1+$L$150)^(M154-M$152)+L153</f>
        <v>-74017.386460242138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7"/>
        <v>0</v>
      </c>
      <c r="D155" s="276">
        <f>IF($B$7="L",$E$117,IF($M155&gt;$B$6,0,$E$117))</f>
        <v>0</v>
      </c>
      <c r="E155" s="276">
        <f t="shared" si="64"/>
        <v>0</v>
      </c>
      <c r="F155" s="276">
        <f>IF($B$7="L",$E$100,IF($M155&gt;$B$6,0,$E$100))</f>
        <v>264000</v>
      </c>
      <c r="G155" s="276">
        <f t="shared" si="65"/>
        <v>264000</v>
      </c>
      <c r="H155" s="276"/>
      <c r="I155" s="276">
        <f>$E$196</f>
        <v>0</v>
      </c>
      <c r="J155" s="276"/>
      <c r="K155" s="276">
        <f t="shared" si="66"/>
        <v>-264000</v>
      </c>
      <c r="L155" s="276">
        <f>K155/(1+$L$150)^(M155-M$152)+L154</f>
        <v>-277665.56868714845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7"/>
        <v>0</v>
      </c>
      <c r="D156" s="276">
        <f>IF($B$7="L",$F$117,IF($M156&gt;$B$6,0,$F$117))</f>
        <v>0</v>
      </c>
      <c r="E156" s="276">
        <f t="shared" si="64"/>
        <v>0</v>
      </c>
      <c r="F156" s="276">
        <f>IF($B$7="L",$F$100,IF($M156&gt;$B$6,0,$F$100))</f>
        <v>269280</v>
      </c>
      <c r="G156" s="276">
        <f t="shared" si="65"/>
        <v>269280</v>
      </c>
      <c r="H156" s="276"/>
      <c r="I156" s="276">
        <f>$F$196</f>
        <v>0</v>
      </c>
      <c r="J156" s="276"/>
      <c r="K156" s="276">
        <f t="shared" si="66"/>
        <v>-269280</v>
      </c>
      <c r="L156" s="276">
        <f t="shared" ref="L156:L192" si="68">K156/(1+$L$150)^(M156-M$152)+L155</f>
        <v>-468170.51079077122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7"/>
        <v>0</v>
      </c>
      <c r="D157" s="276">
        <f>IF($B$7="L",$G$117,IF($M157&gt;$B$6,0,$G$117))</f>
        <v>0</v>
      </c>
      <c r="E157" s="276">
        <f t="shared" si="64"/>
        <v>0</v>
      </c>
      <c r="F157" s="276">
        <f>IF($B$7="L",$G$100,IF($M157&gt;$B$6,0,$G$100))</f>
        <v>274665.59999999998</v>
      </c>
      <c r="G157" s="276">
        <f t="shared" si="65"/>
        <v>274665.59999999998</v>
      </c>
      <c r="H157" s="276"/>
      <c r="I157" s="276">
        <f>$G$196</f>
        <v>0</v>
      </c>
      <c r="J157" s="276"/>
      <c r="K157" s="276">
        <f t="shared" si="66"/>
        <v>-274665.59999999998</v>
      </c>
      <c r="L157" s="276">
        <f t="shared" si="68"/>
        <v>-646380.46370588092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7"/>
        <v>0</v>
      </c>
      <c r="D158" s="276">
        <f>IF($B$7="L",$H$117,IF($M158&gt;$B$6,0,$H$117))</f>
        <v>0</v>
      </c>
      <c r="E158" s="276">
        <f t="shared" si="64"/>
        <v>0</v>
      </c>
      <c r="F158" s="276">
        <f>IF($B$7="L",$H$100,IF($M158&gt;$B$6,0,$H$100))</f>
        <v>280158.91199999995</v>
      </c>
      <c r="G158" s="276">
        <f t="shared" si="65"/>
        <v>280158.91199999995</v>
      </c>
      <c r="H158" s="276"/>
      <c r="I158" s="276">
        <f>$H$196</f>
        <v>0</v>
      </c>
      <c r="J158" s="276"/>
      <c r="K158" s="276">
        <f t="shared" si="66"/>
        <v>-280158.91199999995</v>
      </c>
      <c r="L158" s="276">
        <f t="shared" si="68"/>
        <v>-813088.93314144458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7"/>
        <v>0</v>
      </c>
      <c r="D159" s="276">
        <f>IF($B$7="L",$I$117,IF($M159&gt;$B$6,0,$I$117))</f>
        <v>0</v>
      </c>
      <c r="E159" s="276">
        <f t="shared" si="64"/>
        <v>0</v>
      </c>
      <c r="F159" s="276">
        <f>IF($B$7="L",$I$100,IF($M159&gt;$B$6,0,$I$100))</f>
        <v>285762.09023999999</v>
      </c>
      <c r="G159" s="276">
        <f t="shared" si="65"/>
        <v>285762.09023999999</v>
      </c>
      <c r="H159" s="276"/>
      <c r="I159" s="276">
        <f>$I$196</f>
        <v>0</v>
      </c>
      <c r="J159" s="276"/>
      <c r="K159" s="276">
        <f t="shared" si="66"/>
        <v>-285762.09023999999</v>
      </c>
      <c r="L159" s="276">
        <f t="shared" si="68"/>
        <v>-969038.21278008993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7"/>
        <v>0</v>
      </c>
      <c r="D160" s="276">
        <f>IF($B$7="L",$J$117,IF($M160&gt;$B$6,0,$J$117))</f>
        <v>0</v>
      </c>
      <c r="E160" s="276">
        <f t="shared" si="64"/>
        <v>0</v>
      </c>
      <c r="F160" s="276">
        <f>IF($B$7="L",$J$100,IF($M160&gt;$B$6,0,$J$100))</f>
        <v>291477.33204479999</v>
      </c>
      <c r="G160" s="276">
        <f t="shared" si="65"/>
        <v>291477.33204479999</v>
      </c>
      <c r="H160" s="276"/>
      <c r="I160" s="276">
        <f>$J$196</f>
        <v>0</v>
      </c>
      <c r="J160" s="276"/>
      <c r="K160" s="276">
        <f t="shared" si="66"/>
        <v>-291477.33204479999</v>
      </c>
      <c r="L160" s="276">
        <f t="shared" si="68"/>
        <v>-1114922.6894485813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7"/>
        <v>0</v>
      </c>
      <c r="D161" s="276">
        <f>IF($B$7="L",$K$117,IF($M161&gt;$B$6,0,$K$117))</f>
        <v>0</v>
      </c>
      <c r="E161" s="276">
        <f t="shared" si="64"/>
        <v>0</v>
      </c>
      <c r="F161" s="276">
        <f>IF($B$7="L",$K$100,IF($M161&gt;$B$6,0,$K$100))</f>
        <v>297306.87868569599</v>
      </c>
      <c r="G161" s="276">
        <f t="shared" si="65"/>
        <v>297306.87868569599</v>
      </c>
      <c r="H161" s="276"/>
      <c r="I161" s="276">
        <f>$K$196</f>
        <v>0</v>
      </c>
      <c r="J161" s="276"/>
      <c r="K161" s="276">
        <f t="shared" si="66"/>
        <v>-297306.87868569599</v>
      </c>
      <c r="L161" s="276">
        <f t="shared" si="68"/>
        <v>-1251391.9349760595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7"/>
        <v>0</v>
      </c>
      <c r="D162" s="276">
        <f>IF($B$7="L",$L$117,IF($M162&gt;$B$6,0,$L$117))</f>
        <v>0</v>
      </c>
      <c r="E162" s="276">
        <f t="shared" si="64"/>
        <v>0</v>
      </c>
      <c r="F162" s="276">
        <f>IF($B$7="L",$L$100,IF($M162&gt;$B$6,0,$L$100))</f>
        <v>303253.01625940995</v>
      </c>
      <c r="G162" s="276">
        <f t="shared" si="65"/>
        <v>303253.01625940995</v>
      </c>
      <c r="H162" s="276"/>
      <c r="I162" s="276">
        <f>$L$196</f>
        <v>0</v>
      </c>
      <c r="J162" s="276"/>
      <c r="K162" s="276">
        <f t="shared" si="66"/>
        <v>-303253.01625940995</v>
      </c>
      <c r="L162" s="276">
        <f t="shared" si="68"/>
        <v>-1379053.5985069918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7"/>
        <v>0</v>
      </c>
      <c r="D163" s="276">
        <f>IF($B$7="L",$M$117,IF($M163&gt;$B$6,0,$M$117))</f>
        <v>0</v>
      </c>
      <c r="E163" s="276">
        <f t="shared" si="64"/>
        <v>0</v>
      </c>
      <c r="F163" s="276">
        <f>IF($B$7="L",$M$100,IF($M163&gt;$B$6,0,$M$100))</f>
        <v>309318.07658459817</v>
      </c>
      <c r="G163" s="276">
        <f t="shared" si="65"/>
        <v>309318.07658459817</v>
      </c>
      <c r="H163" s="276"/>
      <c r="I163" s="276">
        <f>$M$196</f>
        <v>0</v>
      </c>
      <c r="J163" s="276"/>
      <c r="K163" s="276">
        <f t="shared" si="66"/>
        <v>-309318.07658459817</v>
      </c>
      <c r="L163" s="276">
        <f t="shared" si="68"/>
        <v>-1498476.1121472791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7"/>
        <v>0</v>
      </c>
      <c r="D164" s="276">
        <f>IF($B$7="L",$N$117,IF($M164&gt;$B$6,0,$N$117))</f>
        <v>0</v>
      </c>
      <c r="E164" s="276">
        <f t="shared" si="64"/>
        <v>0</v>
      </c>
      <c r="F164" s="276">
        <f>IF($B$7="L",$N$100,IF($M164&gt;$B$6,0,$N$100))</f>
        <v>315504.43811629014</v>
      </c>
      <c r="G164" s="276">
        <f t="shared" si="65"/>
        <v>315504.43811629014</v>
      </c>
      <c r="H164" s="276"/>
      <c r="I164" s="276">
        <f>$N$196</f>
        <v>0</v>
      </c>
      <c r="J164" s="276"/>
      <c r="K164" s="276">
        <f t="shared" si="66"/>
        <v>-315504.43811629014</v>
      </c>
      <c r="L164" s="276">
        <f t="shared" si="68"/>
        <v>-1610191.2219907991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7"/>
        <v>0</v>
      </c>
      <c r="D165" s="276">
        <f>IF($B$7="L",$O$117,IF($M165&gt;$B$6,0,$O$117))</f>
        <v>0</v>
      </c>
      <c r="E165" s="276">
        <f t="shared" si="64"/>
        <v>0</v>
      </c>
      <c r="F165" s="276">
        <f>IF($B$7="L",$O$100,IF($M165&gt;$B$6,0,$O$100))</f>
        <v>321814.52687861596</v>
      </c>
      <c r="G165" s="276">
        <f t="shared" si="65"/>
        <v>321814.52687861596</v>
      </c>
      <c r="H165" s="276"/>
      <c r="I165" s="276">
        <f>$O$196</f>
        <v>0</v>
      </c>
      <c r="J165" s="276"/>
      <c r="K165" s="276">
        <f t="shared" si="66"/>
        <v>-321814.52687861596</v>
      </c>
      <c r="L165" s="276">
        <f t="shared" si="68"/>
        <v>-1714696.3557961516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7"/>
        <v>0</v>
      </c>
      <c r="D166" s="276">
        <f>IF($B$7="L",$P$117,IF($M166&gt;$B$6,0,$P$117))</f>
        <v>0</v>
      </c>
      <c r="E166" s="276">
        <f t="shared" si="64"/>
        <v>0</v>
      </c>
      <c r="F166" s="276">
        <f>IF($B$7="L",$P$100,IF($M166&gt;$B$6,0,$P$100))</f>
        <v>328250.81741618825</v>
      </c>
      <c r="G166" s="276">
        <f t="shared" si="65"/>
        <v>328250.81741618825</v>
      </c>
      <c r="H166" s="276"/>
      <c r="I166" s="276">
        <f>$P$196</f>
        <v>0</v>
      </c>
      <c r="J166" s="276"/>
      <c r="K166" s="276">
        <f t="shared" si="66"/>
        <v>-328250.81741618825</v>
      </c>
      <c r="L166" s="276">
        <f t="shared" si="68"/>
        <v>-1812456.8378560285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7"/>
        <v>0</v>
      </c>
      <c r="D167" s="276">
        <f>IF($B$7="L",$Q$117,IF($M167&gt;$B$6,0,$Q$117))</f>
        <v>0</v>
      </c>
      <c r="E167" s="276">
        <f t="shared" si="64"/>
        <v>0</v>
      </c>
      <c r="F167" s="276">
        <f>IF($B$7="L",$Q$100,IF($M167&gt;$B$6,0,$Q$100))</f>
        <v>334815.83376451203</v>
      </c>
      <c r="G167" s="276">
        <f t="shared" si="65"/>
        <v>334815.83376451203</v>
      </c>
      <c r="H167" s="276"/>
      <c r="I167" s="276">
        <f>$Q$196</f>
        <v>0</v>
      </c>
      <c r="J167" s="276"/>
      <c r="K167" s="276">
        <f t="shared" si="66"/>
        <v>-334815.83376451203</v>
      </c>
      <c r="L167" s="276">
        <f t="shared" si="68"/>
        <v>-1903907.9609212384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7"/>
        <v>0</v>
      </c>
      <c r="D168" s="276">
        <f>IF($B$7="L",$R$117,IF($M168&gt;$B$6,0,$R$117))</f>
        <v>0</v>
      </c>
      <c r="E168" s="276">
        <f t="shared" si="64"/>
        <v>0</v>
      </c>
      <c r="F168" s="276">
        <f>IF($B$7="L",$R$100,IF($M168&gt;$B$6,0,$R$100))</f>
        <v>341512.15043980221</v>
      </c>
      <c r="G168" s="276">
        <f t="shared" si="65"/>
        <v>341512.15043980221</v>
      </c>
      <c r="H168" s="276"/>
      <c r="I168" s="276">
        <f>$R$196</f>
        <v>0</v>
      </c>
      <c r="J168" s="276"/>
      <c r="K168" s="276">
        <f t="shared" si="66"/>
        <v>-341512.15043980221</v>
      </c>
      <c r="L168" s="276">
        <f t="shared" si="68"/>
        <v>-1989456.9244049266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7"/>
        <v>0</v>
      </c>
      <c r="D169" s="276">
        <f>IF($B$7="L",$S$117,IF($M169&gt;$B$6,0,$S$117))</f>
        <v>0</v>
      </c>
      <c r="E169" s="276">
        <f t="shared" si="64"/>
        <v>0</v>
      </c>
      <c r="F169" s="276">
        <f>IF($B$7="L",$S$100,IF($M169&gt;$B$6,0,$S$100))</f>
        <v>348342.39344859833</v>
      </c>
      <c r="G169" s="276">
        <f t="shared" si="65"/>
        <v>348342.39344859833</v>
      </c>
      <c r="H169" s="276"/>
      <c r="I169" s="276">
        <f>$S$196</f>
        <v>0</v>
      </c>
      <c r="J169" s="276"/>
      <c r="K169" s="276">
        <f t="shared" si="66"/>
        <v>-348342.39344859833</v>
      </c>
      <c r="L169" s="276">
        <f t="shared" si="68"/>
        <v>-2069484.6474971278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7"/>
        <v>0</v>
      </c>
      <c r="D170" s="276">
        <f>IF($B$7="L",$T$117,IF($M170&gt;$B$6,0,$T$117))</f>
        <v>0</v>
      </c>
      <c r="E170" s="276">
        <f t="shared" si="64"/>
        <v>0</v>
      </c>
      <c r="F170" s="276">
        <f>IF($B$7="L",$T$100,IF($M170&gt;$B$6,0,$T$100))</f>
        <v>355309.24131757027</v>
      </c>
      <c r="G170" s="276">
        <f t="shared" si="65"/>
        <v>355309.24131757027</v>
      </c>
      <c r="H170" s="276"/>
      <c r="I170" s="276">
        <f>$T$196</f>
        <v>0</v>
      </c>
      <c r="J170" s="276"/>
      <c r="K170" s="276">
        <f t="shared" si="66"/>
        <v>-355309.24131757027</v>
      </c>
      <c r="L170" s="276">
        <f t="shared" si="68"/>
        <v>-2144347.465262806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7"/>
        <v>0</v>
      </c>
      <c r="D171" s="276">
        <f>IF($B$7="L",$U$117,IF($M171&gt;$B$6,0,$U$117))</f>
        <v>0</v>
      </c>
      <c r="E171" s="276">
        <f t="shared" si="64"/>
        <v>0</v>
      </c>
      <c r="F171" s="276">
        <f>IF($B$7="L",$U$100,IF($M171&gt;$B$6,0,$U$100))</f>
        <v>362415.42614392168</v>
      </c>
      <c r="G171" s="276">
        <f t="shared" si="65"/>
        <v>362415.42614392168</v>
      </c>
      <c r="H171" s="276"/>
      <c r="I171" s="276">
        <f>$U$196</f>
        <v>0</v>
      </c>
      <c r="J171" s="276"/>
      <c r="K171" s="276">
        <f t="shared" si="66"/>
        <v>-362415.42614392168</v>
      </c>
      <c r="L171" s="276">
        <f t="shared" si="68"/>
        <v>-2214378.715275507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7"/>
        <v>0</v>
      </c>
      <c r="D172" s="276">
        <f>IF($B$7="L",$V$117,IF($M172&gt;$B$6,0,$V$117))</f>
        <v>0</v>
      </c>
      <c r="E172" s="276">
        <f t="shared" si="64"/>
        <v>0</v>
      </c>
      <c r="F172" s="276">
        <f>IF($B$7="L",$V$100,IF($M172&gt;$B$6,0,$V$100))</f>
        <v>369663.73466680018</v>
      </c>
      <c r="G172" s="276">
        <f t="shared" si="65"/>
        <v>369663.73466680018</v>
      </c>
      <c r="H172" s="276"/>
      <c r="I172" s="276">
        <f>$V$196</f>
        <v>0</v>
      </c>
      <c r="J172" s="276"/>
      <c r="K172" s="276">
        <f t="shared" si="66"/>
        <v>-369663.73466680018</v>
      </c>
      <c r="L172" s="276">
        <f t="shared" si="68"/>
        <v>-2279890.2218513377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7"/>
        <v>0</v>
      </c>
      <c r="D173" s="276">
        <f>IF($B$7="L",$W$117,IF($M173&gt;$B$6,0,$W$117))</f>
        <v>0</v>
      </c>
      <c r="E173" s="276">
        <f t="shared" si="64"/>
        <v>0</v>
      </c>
      <c r="F173" s="276">
        <f>IF($B$7="L",$W$100,IF($M173&gt;$B$6,0,$W$100))</f>
        <v>0</v>
      </c>
      <c r="G173" s="276">
        <f t="shared" si="65"/>
        <v>0</v>
      </c>
      <c r="H173" s="276"/>
      <c r="I173" s="276">
        <f>$W$196</f>
        <v>0</v>
      </c>
      <c r="J173" s="276"/>
      <c r="K173" s="276">
        <f t="shared" si="66"/>
        <v>0</v>
      </c>
      <c r="L173" s="276">
        <f t="shared" si="68"/>
        <v>-2279890.2218513377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7"/>
        <v>0</v>
      </c>
      <c r="D174" s="276">
        <f>IF($B$7="L",$X$117,IF($M174&gt;$B$6,0,$X$117))</f>
        <v>0</v>
      </c>
      <c r="E174" s="276">
        <f t="shared" si="64"/>
        <v>0</v>
      </c>
      <c r="F174" s="276">
        <f>IF($B$7="L",$X$100,IF($M174&gt;$B$6,0,$X$100))</f>
        <v>0</v>
      </c>
      <c r="G174" s="276">
        <f t="shared" si="65"/>
        <v>0</v>
      </c>
      <c r="H174" s="276"/>
      <c r="I174" s="276">
        <f>$X$196</f>
        <v>0</v>
      </c>
      <c r="J174" s="276"/>
      <c r="K174" s="276">
        <f t="shared" si="66"/>
        <v>0</v>
      </c>
      <c r="L174" s="276">
        <f t="shared" si="68"/>
        <v>-2279890.2218513377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7"/>
        <v>0</v>
      </c>
      <c r="D175" s="276">
        <f>IF($B$7="L",$Y$117,IF($M175&gt;$B$6,0,$Y$117))</f>
        <v>0</v>
      </c>
      <c r="E175" s="276">
        <f t="shared" si="64"/>
        <v>0</v>
      </c>
      <c r="F175" s="276">
        <f>IF($B$7="L",$Y$100,IF($M175&gt;$B$6,0,$Y$100))</f>
        <v>0</v>
      </c>
      <c r="G175" s="276">
        <f t="shared" si="65"/>
        <v>0</v>
      </c>
      <c r="H175" s="276"/>
      <c r="I175" s="276">
        <f>$Y$196</f>
        <v>0</v>
      </c>
      <c r="J175" s="276"/>
      <c r="K175" s="276">
        <f t="shared" si="66"/>
        <v>0</v>
      </c>
      <c r="L175" s="276">
        <f t="shared" si="68"/>
        <v>-2279890.2218513377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7"/>
        <v>0</v>
      </c>
      <c r="D176" s="276">
        <f>IF($B$7="L",$Z$117,IF($M176&gt;$B$6,0,$Z$117))</f>
        <v>0</v>
      </c>
      <c r="E176" s="276">
        <f t="shared" si="64"/>
        <v>0</v>
      </c>
      <c r="F176" s="276">
        <f>IF($B$7="L",$Z$100,IF($M176&gt;$B$6,0,$Z$100))</f>
        <v>0</v>
      </c>
      <c r="G176" s="276">
        <f t="shared" si="65"/>
        <v>0</v>
      </c>
      <c r="H176" s="276"/>
      <c r="I176" s="276">
        <f>$Z$196</f>
        <v>0</v>
      </c>
      <c r="J176" s="276"/>
      <c r="K176" s="276">
        <f t="shared" si="66"/>
        <v>0</v>
      </c>
      <c r="L176" s="276">
        <f t="shared" si="68"/>
        <v>-2279890.2218513377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7"/>
        <v>0</v>
      </c>
      <c r="D177" s="276">
        <f>IF($B$7="L",$AA$117,IF($M177&gt;$B$6,0,$AA$117))</f>
        <v>0</v>
      </c>
      <c r="E177" s="276">
        <f t="shared" si="64"/>
        <v>0</v>
      </c>
      <c r="F177" s="276">
        <f>IF($B$7="L",$AA$100,IF($M177&gt;$B$6,0,$AA$100))</f>
        <v>0</v>
      </c>
      <c r="G177" s="276">
        <f t="shared" si="65"/>
        <v>0</v>
      </c>
      <c r="H177" s="276"/>
      <c r="I177" s="276">
        <f>$AA$196</f>
        <v>0</v>
      </c>
      <c r="J177" s="276"/>
      <c r="K177" s="276">
        <f t="shared" si="66"/>
        <v>0</v>
      </c>
      <c r="L177" s="276">
        <f t="shared" si="68"/>
        <v>-2279890.2218513377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7"/>
        <v>0</v>
      </c>
      <c r="D178" s="276">
        <f>IF($B$7="L",$AB$117,IF($M178&gt;$B$6,0,$AB$117))</f>
        <v>0</v>
      </c>
      <c r="E178" s="276">
        <f t="shared" si="64"/>
        <v>0</v>
      </c>
      <c r="F178" s="276">
        <f>IF($B$7="L",$AB$100,IF($M178&gt;$B$6,0,$AB$100))</f>
        <v>0</v>
      </c>
      <c r="G178" s="276">
        <f t="shared" si="65"/>
        <v>0</v>
      </c>
      <c r="H178" s="276"/>
      <c r="I178" s="276">
        <f>$AB$196</f>
        <v>0</v>
      </c>
      <c r="J178" s="276"/>
      <c r="K178" s="276">
        <f t="shared" si="66"/>
        <v>0</v>
      </c>
      <c r="L178" s="276">
        <f t="shared" si="68"/>
        <v>-2279890.2218513377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7"/>
        <v>0</v>
      </c>
      <c r="D179" s="276">
        <f>IF($B$7="L",$AC$117,IF($M179&gt;$B$6,0,$AC$117))</f>
        <v>0</v>
      </c>
      <c r="E179" s="276">
        <f t="shared" si="64"/>
        <v>0</v>
      </c>
      <c r="F179" s="276">
        <f>IF($B$7="L",$AC$100,IF($M179&gt;$B$6,0,$AC$100))</f>
        <v>0</v>
      </c>
      <c r="G179" s="276">
        <f t="shared" si="65"/>
        <v>0</v>
      </c>
      <c r="H179" s="276"/>
      <c r="I179" s="276">
        <f>$AC$196</f>
        <v>0</v>
      </c>
      <c r="J179" s="276"/>
      <c r="K179" s="276">
        <f t="shared" si="66"/>
        <v>0</v>
      </c>
      <c r="L179" s="276">
        <f t="shared" si="68"/>
        <v>-2279890.2218513377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7"/>
        <v>0</v>
      </c>
      <c r="D180" s="276">
        <f>IF($B$7="L",$AD$117,IF($M180&gt;$B$6,0,$AD$117))</f>
        <v>0</v>
      </c>
      <c r="E180" s="276">
        <f t="shared" si="64"/>
        <v>0</v>
      </c>
      <c r="F180" s="276">
        <f>IF($B$7="L",$AD$100,IF($M180&gt;$B$6,0,$AD$100))</f>
        <v>0</v>
      </c>
      <c r="G180" s="276">
        <f t="shared" si="65"/>
        <v>0</v>
      </c>
      <c r="H180" s="276"/>
      <c r="I180" s="276">
        <f>$AD$196</f>
        <v>0</v>
      </c>
      <c r="J180" s="276"/>
      <c r="K180" s="276">
        <f t="shared" si="66"/>
        <v>0</v>
      </c>
      <c r="L180" s="276">
        <f t="shared" si="68"/>
        <v>-2279890.2218513377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7"/>
        <v>0</v>
      </c>
      <c r="D181" s="276">
        <f>IF($B$7="L",$AE$117,IF($M181&gt;$B$6,0,$AE$117))</f>
        <v>0</v>
      </c>
      <c r="E181" s="276">
        <f t="shared" si="64"/>
        <v>0</v>
      </c>
      <c r="F181" s="276">
        <f>IF($B$7="L",$AE$100,IF($M181&gt;$B$6,0,$AE$100))</f>
        <v>0</v>
      </c>
      <c r="G181" s="276">
        <f t="shared" si="65"/>
        <v>0</v>
      </c>
      <c r="H181" s="276"/>
      <c r="I181" s="276">
        <f>$AE$196</f>
        <v>0</v>
      </c>
      <c r="J181" s="276"/>
      <c r="K181" s="276">
        <f t="shared" si="66"/>
        <v>0</v>
      </c>
      <c r="L181" s="276">
        <f t="shared" si="68"/>
        <v>-2279890.2218513377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7"/>
        <v>0</v>
      </c>
      <c r="D182" s="276">
        <f>IF($B$7="L",$AF$117,IF($M182&gt;$B$6,0,$AF$117))</f>
        <v>0</v>
      </c>
      <c r="E182" s="276">
        <f t="shared" si="64"/>
        <v>0</v>
      </c>
      <c r="F182" s="276">
        <f>IF($B$7="L",$AF$100,IF($M182&gt;$B$6,0,$AF$100))</f>
        <v>0</v>
      </c>
      <c r="G182" s="276">
        <f t="shared" si="65"/>
        <v>0</v>
      </c>
      <c r="H182" s="276"/>
      <c r="I182" s="276">
        <f>$AF$196</f>
        <v>0</v>
      </c>
      <c r="J182" s="276"/>
      <c r="K182" s="276">
        <f t="shared" si="66"/>
        <v>0</v>
      </c>
      <c r="L182" s="276">
        <f t="shared" si="68"/>
        <v>-2279890.2218513377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7"/>
        <v>0</v>
      </c>
      <c r="D183" s="276">
        <f>IF($B$7="L",$AG$117,IF($M183&gt;$B$6,0,$AG$117))</f>
        <v>0</v>
      </c>
      <c r="E183" s="276">
        <f t="shared" si="64"/>
        <v>0</v>
      </c>
      <c r="F183" s="276">
        <f>IF($B$7="L",$AG$100,IF($M183&gt;$B$6,0,$AG$100))</f>
        <v>0</v>
      </c>
      <c r="G183" s="276">
        <f t="shared" si="65"/>
        <v>0</v>
      </c>
      <c r="H183" s="276"/>
      <c r="I183" s="276">
        <f>$AG$196</f>
        <v>0</v>
      </c>
      <c r="J183" s="276"/>
      <c r="K183" s="276">
        <f t="shared" si="66"/>
        <v>0</v>
      </c>
      <c r="L183" s="276">
        <f t="shared" si="68"/>
        <v>-2279890.2218513377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7"/>
        <v>0</v>
      </c>
      <c r="D184" s="276">
        <f>IF($B$7="L",$AH$117,IF($M184&gt;$B$6,0,$AH$117))</f>
        <v>0</v>
      </c>
      <c r="E184" s="276">
        <f t="shared" si="64"/>
        <v>0</v>
      </c>
      <c r="F184" s="276">
        <f>IF($B$7="L",$AH$100,IF($M184&gt;$B$6,0,$AH$100))</f>
        <v>0</v>
      </c>
      <c r="G184" s="276">
        <f t="shared" si="65"/>
        <v>0</v>
      </c>
      <c r="H184" s="276"/>
      <c r="I184" s="276">
        <f>$AH$196</f>
        <v>0</v>
      </c>
      <c r="J184" s="276"/>
      <c r="K184" s="276">
        <f t="shared" si="66"/>
        <v>0</v>
      </c>
      <c r="L184" s="276">
        <f t="shared" si="68"/>
        <v>-2279890.2218513377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7"/>
        <v>0</v>
      </c>
      <c r="D185" s="276">
        <f>IF($B$7="L",$AI$117,IF($M185&gt;$B$6,0,$AI$117))</f>
        <v>0</v>
      </c>
      <c r="E185" s="276">
        <f t="shared" si="64"/>
        <v>0</v>
      </c>
      <c r="F185" s="276">
        <f>IF($B$7="L",$AI$100,IF($M185&gt;$B$6,0,$AI$100))</f>
        <v>0</v>
      </c>
      <c r="G185" s="276">
        <f t="shared" si="65"/>
        <v>0</v>
      </c>
      <c r="H185" s="276"/>
      <c r="I185" s="276">
        <f>$AI$196</f>
        <v>0</v>
      </c>
      <c r="J185" s="276"/>
      <c r="K185" s="276">
        <f t="shared" si="66"/>
        <v>0</v>
      </c>
      <c r="L185" s="276">
        <f t="shared" si="68"/>
        <v>-2279890.2218513377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7"/>
        <v>0</v>
      </c>
      <c r="D186" s="276">
        <f>IF($B$7="L",$AJ$117,IF($M186&gt;$B$6,0,$AJ$117))</f>
        <v>0</v>
      </c>
      <c r="E186" s="276">
        <f t="shared" si="64"/>
        <v>0</v>
      </c>
      <c r="F186" s="276">
        <f>IF($B$7="L",$AJ$100,IF($M186&gt;$B$6,0,$AJ$100))</f>
        <v>0</v>
      </c>
      <c r="G186" s="276">
        <f t="shared" si="65"/>
        <v>0</v>
      </c>
      <c r="H186" s="276"/>
      <c r="I186" s="276">
        <f>$AJ$196</f>
        <v>0</v>
      </c>
      <c r="J186" s="276"/>
      <c r="K186" s="276">
        <f t="shared" si="66"/>
        <v>0</v>
      </c>
      <c r="L186" s="276">
        <f t="shared" si="68"/>
        <v>-2279890.2218513377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7"/>
        <v>0</v>
      </c>
      <c r="D187" s="276">
        <f>IF($B$7="L",$AK$117,IF($M187&gt;$B$6,0,$AK$117))</f>
        <v>0</v>
      </c>
      <c r="E187" s="276">
        <f t="shared" si="64"/>
        <v>0</v>
      </c>
      <c r="F187" s="276">
        <f>IF($B$7="L",$AK$100,IF($M187&gt;$B$6,0,$AK$100))</f>
        <v>0</v>
      </c>
      <c r="G187" s="276">
        <f t="shared" si="65"/>
        <v>0</v>
      </c>
      <c r="H187" s="276"/>
      <c r="I187" s="276">
        <f>$AK$196</f>
        <v>0</v>
      </c>
      <c r="J187" s="276"/>
      <c r="K187" s="276">
        <f t="shared" si="66"/>
        <v>0</v>
      </c>
      <c r="L187" s="276">
        <f t="shared" si="68"/>
        <v>-2279890.2218513377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7"/>
        <v>0</v>
      </c>
      <c r="D188" s="276">
        <f>IF($B$7="L",$AL$117,IF($M188&gt;$B$6,0,$AL$117))</f>
        <v>0</v>
      </c>
      <c r="E188" s="276">
        <f t="shared" si="64"/>
        <v>0</v>
      </c>
      <c r="F188" s="276">
        <f>IF($B$7="L",$AL$100,IF($M188&gt;$B$6,0,$AL$100))</f>
        <v>0</v>
      </c>
      <c r="G188" s="276">
        <f t="shared" si="65"/>
        <v>0</v>
      </c>
      <c r="H188" s="276"/>
      <c r="I188" s="276">
        <f>$AL$196</f>
        <v>0</v>
      </c>
      <c r="J188" s="276"/>
      <c r="K188" s="276">
        <f t="shared" si="66"/>
        <v>0</v>
      </c>
      <c r="L188" s="276">
        <f t="shared" si="68"/>
        <v>-2279890.2218513377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7"/>
        <v>0</v>
      </c>
      <c r="D189" s="276">
        <f>IF($B$7="L",$AM$117,IF($M189&gt;$B$6,0,$AM$117))</f>
        <v>0</v>
      </c>
      <c r="E189" s="276">
        <f t="shared" si="64"/>
        <v>0</v>
      </c>
      <c r="F189" s="276">
        <f>IF($B$7="L",$AM$100,IF($M189&gt;$B$6,0,$AM$100))</f>
        <v>0</v>
      </c>
      <c r="G189" s="276">
        <f t="shared" si="65"/>
        <v>0</v>
      </c>
      <c r="H189" s="276"/>
      <c r="I189" s="276">
        <f>$AM$196</f>
        <v>0</v>
      </c>
      <c r="J189" s="276"/>
      <c r="K189" s="276">
        <f t="shared" si="66"/>
        <v>0</v>
      </c>
      <c r="L189" s="276">
        <f t="shared" si="68"/>
        <v>-2279890.2218513377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7"/>
        <v>0</v>
      </c>
      <c r="D190" s="276">
        <f>IF($B$7="L",$AN$117,IF($M190&gt;$B$6,0,$AN$117))</f>
        <v>0</v>
      </c>
      <c r="E190" s="276">
        <f t="shared" si="64"/>
        <v>0</v>
      </c>
      <c r="F190" s="276">
        <f>IF($B$7="L",$AN$100,IF($M190&gt;$B$6,0,$AN$100))</f>
        <v>0</v>
      </c>
      <c r="G190" s="276">
        <f t="shared" si="65"/>
        <v>0</v>
      </c>
      <c r="H190" s="276"/>
      <c r="I190" s="276">
        <f>$AN$196</f>
        <v>0</v>
      </c>
      <c r="J190" s="276"/>
      <c r="K190" s="276">
        <f t="shared" si="66"/>
        <v>0</v>
      </c>
      <c r="L190" s="276">
        <f t="shared" si="68"/>
        <v>-2279890.2218513377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7"/>
        <v>0</v>
      </c>
      <c r="D191" s="276">
        <f>IF($B$7="L",$AO$117,IF($M191&gt;$B$6,0,$AO$117))</f>
        <v>0</v>
      </c>
      <c r="E191" s="276">
        <f t="shared" si="64"/>
        <v>0</v>
      </c>
      <c r="F191" s="276">
        <f>IF($B$7="L",$AO$100,IF($M191&gt;$B$6,0,$AO$100))</f>
        <v>0</v>
      </c>
      <c r="G191" s="276">
        <f t="shared" si="65"/>
        <v>0</v>
      </c>
      <c r="H191" s="276"/>
      <c r="I191" s="276">
        <f>$AO$196</f>
        <v>0</v>
      </c>
      <c r="J191" s="276"/>
      <c r="K191" s="276">
        <f t="shared" si="66"/>
        <v>0</v>
      </c>
      <c r="L191" s="276">
        <f t="shared" si="68"/>
        <v>-2279890.2218513377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7"/>
        <v>0</v>
      </c>
      <c r="D192" s="276">
        <f>IF($B$7="L",$AP$117,IF($M192&gt;$B$6,0,$AP$117))</f>
        <v>0</v>
      </c>
      <c r="E192" s="276">
        <f t="shared" si="64"/>
        <v>0</v>
      </c>
      <c r="F192" s="276">
        <f>IF($B$7="L",$AP$100,IF($M192&gt;$B$6,0,$AP$100))</f>
        <v>0</v>
      </c>
      <c r="G192" s="276">
        <f t="shared" si="65"/>
        <v>0</v>
      </c>
      <c r="H192" s="276"/>
      <c r="I192" s="276">
        <f>$AP$196</f>
        <v>0</v>
      </c>
      <c r="J192" s="276"/>
      <c r="K192" s="276">
        <f t="shared" si="66"/>
        <v>0</v>
      </c>
      <c r="L192" s="276">
        <f t="shared" si="68"/>
        <v>-2279890.2218513377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A195" si="69">1+B195</f>
        <v>1</v>
      </c>
      <c r="D195" s="228">
        <f t="shared" si="69"/>
        <v>2</v>
      </c>
      <c r="E195" s="228">
        <f t="shared" si="69"/>
        <v>3</v>
      </c>
      <c r="F195" s="228">
        <f t="shared" si="69"/>
        <v>4</v>
      </c>
      <c r="G195" s="228">
        <f t="shared" si="69"/>
        <v>5</v>
      </c>
      <c r="H195" s="228">
        <f t="shared" si="69"/>
        <v>6</v>
      </c>
      <c r="I195" s="228">
        <f t="shared" si="69"/>
        <v>7</v>
      </c>
      <c r="J195" s="228">
        <f t="shared" si="69"/>
        <v>8</v>
      </c>
      <c r="K195" s="228">
        <f t="shared" si="69"/>
        <v>9</v>
      </c>
      <c r="L195" s="228">
        <f t="shared" si="69"/>
        <v>10</v>
      </c>
      <c r="M195" s="228">
        <f t="shared" si="69"/>
        <v>11</v>
      </c>
      <c r="N195" s="228">
        <f t="shared" si="69"/>
        <v>12</v>
      </c>
      <c r="O195" s="228">
        <f t="shared" si="69"/>
        <v>13</v>
      </c>
      <c r="P195" s="228">
        <f t="shared" si="69"/>
        <v>14</v>
      </c>
      <c r="Q195" s="228">
        <f t="shared" si="69"/>
        <v>15</v>
      </c>
      <c r="R195" s="228">
        <f t="shared" si="69"/>
        <v>16</v>
      </c>
      <c r="S195" s="228">
        <f t="shared" si="69"/>
        <v>17</v>
      </c>
      <c r="T195" s="228">
        <f t="shared" si="69"/>
        <v>18</v>
      </c>
      <c r="U195" s="228">
        <f t="shared" si="69"/>
        <v>19</v>
      </c>
      <c r="V195" s="228">
        <f t="shared" si="69"/>
        <v>20</v>
      </c>
      <c r="W195" s="228">
        <f t="shared" si="69"/>
        <v>21</v>
      </c>
      <c r="X195" s="228">
        <f t="shared" si="69"/>
        <v>22</v>
      </c>
      <c r="Y195" s="228">
        <f t="shared" si="69"/>
        <v>23</v>
      </c>
      <c r="Z195" s="228">
        <f t="shared" si="69"/>
        <v>24</v>
      </c>
      <c r="AA195" s="228">
        <f t="shared" si="69"/>
        <v>25</v>
      </c>
      <c r="AB195" s="228">
        <f t="shared" ref="AB195:AP195" si="70">1+AA195</f>
        <v>26</v>
      </c>
      <c r="AC195" s="228">
        <f t="shared" si="70"/>
        <v>27</v>
      </c>
      <c r="AD195" s="228">
        <f t="shared" si="70"/>
        <v>28</v>
      </c>
      <c r="AE195" s="228">
        <f t="shared" si="70"/>
        <v>29</v>
      </c>
      <c r="AF195" s="228">
        <f t="shared" si="70"/>
        <v>30</v>
      </c>
      <c r="AG195" s="228">
        <f t="shared" si="70"/>
        <v>31</v>
      </c>
      <c r="AH195" s="228">
        <f t="shared" si="70"/>
        <v>32</v>
      </c>
      <c r="AI195" s="228">
        <f t="shared" si="70"/>
        <v>33</v>
      </c>
      <c r="AJ195" s="228">
        <f t="shared" si="70"/>
        <v>34</v>
      </c>
      <c r="AK195" s="228">
        <f t="shared" si="70"/>
        <v>35</v>
      </c>
      <c r="AL195" s="228">
        <f t="shared" si="70"/>
        <v>36</v>
      </c>
      <c r="AM195" s="228">
        <f t="shared" si="70"/>
        <v>37</v>
      </c>
      <c r="AN195" s="228">
        <f t="shared" si="70"/>
        <v>38</v>
      </c>
      <c r="AO195" s="228">
        <f t="shared" si="70"/>
        <v>39</v>
      </c>
      <c r="AP195" s="228">
        <f t="shared" si="70"/>
        <v>40</v>
      </c>
      <c r="AQ195" s="228"/>
    </row>
    <row r="196" spans="1:43" ht="11.85" customHeight="1" x14ac:dyDescent="0.2">
      <c r="B196" s="214">
        <f t="shared" ref="B196:AA196" si="71">IF($B$12="s",B25,B23)</f>
        <v>0</v>
      </c>
      <c r="C196" s="214">
        <f t="shared" si="71"/>
        <v>0</v>
      </c>
      <c r="D196" s="214">
        <f t="shared" si="71"/>
        <v>0</v>
      </c>
      <c r="E196" s="214">
        <f t="shared" si="71"/>
        <v>0</v>
      </c>
      <c r="F196" s="214">
        <f t="shared" si="71"/>
        <v>0</v>
      </c>
      <c r="G196" s="214">
        <f t="shared" si="71"/>
        <v>0</v>
      </c>
      <c r="H196" s="214">
        <f t="shared" si="71"/>
        <v>0</v>
      </c>
      <c r="I196" s="214">
        <f t="shared" si="71"/>
        <v>0</v>
      </c>
      <c r="J196" s="214">
        <f t="shared" si="71"/>
        <v>0</v>
      </c>
      <c r="K196" s="214">
        <f t="shared" si="71"/>
        <v>0</v>
      </c>
      <c r="L196" s="214">
        <f t="shared" si="71"/>
        <v>0</v>
      </c>
      <c r="M196" s="214">
        <f t="shared" si="71"/>
        <v>0</v>
      </c>
      <c r="N196" s="214">
        <f t="shared" si="71"/>
        <v>0</v>
      </c>
      <c r="O196" s="214">
        <f t="shared" si="71"/>
        <v>0</v>
      </c>
      <c r="P196" s="214">
        <f t="shared" si="71"/>
        <v>0</v>
      </c>
      <c r="Q196" s="214">
        <f t="shared" si="71"/>
        <v>0</v>
      </c>
      <c r="R196" s="214">
        <f t="shared" si="71"/>
        <v>0</v>
      </c>
      <c r="S196" s="214">
        <f t="shared" si="71"/>
        <v>0</v>
      </c>
      <c r="T196" s="214">
        <f t="shared" si="71"/>
        <v>0</v>
      </c>
      <c r="U196" s="214">
        <f t="shared" si="71"/>
        <v>0</v>
      </c>
      <c r="V196" s="214">
        <f t="shared" si="71"/>
        <v>0</v>
      </c>
      <c r="W196" s="214">
        <f t="shared" si="71"/>
        <v>0</v>
      </c>
      <c r="X196" s="214">
        <f t="shared" si="71"/>
        <v>0</v>
      </c>
      <c r="Y196" s="214">
        <f t="shared" si="71"/>
        <v>0</v>
      </c>
      <c r="Z196" s="214">
        <f t="shared" si="71"/>
        <v>0</v>
      </c>
      <c r="AA196" s="214">
        <f t="shared" si="71"/>
        <v>0</v>
      </c>
      <c r="AB196" s="214">
        <f t="shared" ref="AB196:AP196" si="72">IF($B$12="s",AB25,AB23)</f>
        <v>0</v>
      </c>
      <c r="AC196" s="214">
        <f t="shared" si="72"/>
        <v>0</v>
      </c>
      <c r="AD196" s="214">
        <f t="shared" si="72"/>
        <v>0</v>
      </c>
      <c r="AE196" s="214">
        <f t="shared" si="72"/>
        <v>0</v>
      </c>
      <c r="AF196" s="214">
        <f t="shared" si="72"/>
        <v>0</v>
      </c>
      <c r="AG196" s="214">
        <f t="shared" si="72"/>
        <v>0</v>
      </c>
      <c r="AH196" s="214">
        <f t="shared" si="72"/>
        <v>0</v>
      </c>
      <c r="AI196" s="214">
        <f t="shared" si="72"/>
        <v>0</v>
      </c>
      <c r="AJ196" s="214">
        <f t="shared" si="72"/>
        <v>0</v>
      </c>
      <c r="AK196" s="214">
        <f t="shared" si="72"/>
        <v>0</v>
      </c>
      <c r="AL196" s="214">
        <f t="shared" si="72"/>
        <v>0</v>
      </c>
      <c r="AM196" s="214">
        <f t="shared" si="72"/>
        <v>0</v>
      </c>
      <c r="AN196" s="214">
        <f t="shared" si="72"/>
        <v>0</v>
      </c>
      <c r="AO196" s="214">
        <f t="shared" si="72"/>
        <v>0</v>
      </c>
      <c r="AP196" s="214">
        <f t="shared" si="72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>C199+1</f>
        <v>1</v>
      </c>
      <c r="E199" s="251">
        <f t="shared" ref="E199:AA199" si="73">D199+1</f>
        <v>2</v>
      </c>
      <c r="F199" s="251">
        <f t="shared" si="73"/>
        <v>3</v>
      </c>
      <c r="G199" s="251">
        <f t="shared" si="73"/>
        <v>4</v>
      </c>
      <c r="H199" s="251">
        <f t="shared" si="73"/>
        <v>5</v>
      </c>
      <c r="I199" s="251">
        <f t="shared" si="73"/>
        <v>6</v>
      </c>
      <c r="J199" s="251">
        <f t="shared" si="73"/>
        <v>7</v>
      </c>
      <c r="K199" s="251">
        <f t="shared" si="73"/>
        <v>8</v>
      </c>
      <c r="L199" s="251">
        <f t="shared" si="73"/>
        <v>9</v>
      </c>
      <c r="M199" s="251">
        <f t="shared" si="73"/>
        <v>10</v>
      </c>
      <c r="N199" s="251">
        <f t="shared" si="73"/>
        <v>11</v>
      </c>
      <c r="O199" s="251">
        <f t="shared" si="73"/>
        <v>12</v>
      </c>
      <c r="P199" s="251">
        <f t="shared" si="73"/>
        <v>13</v>
      </c>
      <c r="Q199" s="251">
        <f t="shared" si="73"/>
        <v>14</v>
      </c>
      <c r="R199" s="251">
        <f t="shared" si="73"/>
        <v>15</v>
      </c>
      <c r="S199" s="251">
        <f t="shared" si="73"/>
        <v>16</v>
      </c>
      <c r="T199" s="251">
        <f t="shared" si="73"/>
        <v>17</v>
      </c>
      <c r="U199" s="251">
        <f t="shared" si="73"/>
        <v>18</v>
      </c>
      <c r="V199" s="251">
        <f t="shared" si="73"/>
        <v>19</v>
      </c>
      <c r="W199" s="251">
        <f t="shared" si="73"/>
        <v>20</v>
      </c>
      <c r="X199" s="251">
        <f t="shared" si="73"/>
        <v>21</v>
      </c>
      <c r="Y199" s="251">
        <f t="shared" si="73"/>
        <v>22</v>
      </c>
      <c r="Z199" s="251">
        <f t="shared" si="73"/>
        <v>23</v>
      </c>
      <c r="AA199" s="251">
        <f t="shared" si="73"/>
        <v>24</v>
      </c>
      <c r="AB199" s="251">
        <f t="shared" ref="AB199:AP199" si="74">AA199+1</f>
        <v>25</v>
      </c>
      <c r="AC199" s="251">
        <f t="shared" si="74"/>
        <v>26</v>
      </c>
      <c r="AD199" s="251">
        <f t="shared" si="74"/>
        <v>27</v>
      </c>
      <c r="AE199" s="251">
        <f t="shared" si="74"/>
        <v>28</v>
      </c>
      <c r="AF199" s="251">
        <f t="shared" si="74"/>
        <v>29</v>
      </c>
      <c r="AG199" s="251">
        <f t="shared" si="74"/>
        <v>30</v>
      </c>
      <c r="AH199" s="251">
        <f t="shared" si="74"/>
        <v>31</v>
      </c>
      <c r="AI199" s="251">
        <f t="shared" si="74"/>
        <v>32</v>
      </c>
      <c r="AJ199" s="251">
        <f t="shared" si="74"/>
        <v>33</v>
      </c>
      <c r="AK199" s="251">
        <f t="shared" si="74"/>
        <v>34</v>
      </c>
      <c r="AL199" s="251">
        <f t="shared" si="74"/>
        <v>35</v>
      </c>
      <c r="AM199" s="251">
        <f t="shared" si="74"/>
        <v>36</v>
      </c>
      <c r="AN199" s="251">
        <f t="shared" si="74"/>
        <v>37</v>
      </c>
      <c r="AO199" s="251">
        <f t="shared" si="74"/>
        <v>38</v>
      </c>
      <c r="AP199" s="251">
        <f t="shared" si="7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>
    <tabColor indexed="43"/>
  </sheetPr>
  <dimension ref="A1:IV313"/>
  <sheetViews>
    <sheetView showGridLines="0" zoomScaleNormal="100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26" width="10.140625" style="48" customWidth="1"/>
    <col min="27" max="32" width="10.140625" style="48" hidden="1" customWidth="1"/>
    <col min="33" max="45" width="10" style="48" hidden="1" customWidth="1"/>
    <col min="46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250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260</v>
      </c>
      <c r="C2" s="327"/>
      <c r="D2" s="327"/>
      <c r="E2" s="328"/>
    </row>
    <row r="3" spans="1:18" x14ac:dyDescent="0.2">
      <c r="B3" s="329" t="s">
        <v>261</v>
      </c>
      <c r="C3" s="330"/>
      <c r="D3" s="330"/>
      <c r="E3" s="331"/>
      <c r="G3" s="51"/>
      <c r="H3" s="351"/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257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6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6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301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307"/>
      <c r="G19" s="307"/>
      <c r="H19" s="307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252</v>
      </c>
      <c r="D20" s="122"/>
      <c r="E20" s="310"/>
      <c r="F20" s="307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253</v>
      </c>
      <c r="D21" s="122"/>
      <c r="E21" s="310"/>
      <c r="F21" s="307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v>2013</v>
      </c>
      <c r="E31" s="72" t="str">
        <f ca="1">IF(SUM(OFFSET($E$51,0,MATCH(1,$E$36:$AS$36,0)-1,1,40))&gt;0,"WARNING: Capital expenditures are occurring in/after ISD year","")</f>
        <v>WARNING: Capital expenditures are occurring in/after ISD year</v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v>1</v>
      </c>
      <c r="G34" s="76">
        <v>1</v>
      </c>
      <c r="H34" s="76">
        <v>1</v>
      </c>
      <c r="I34" s="76">
        <v>1</v>
      </c>
      <c r="J34" s="76">
        <f t="shared" ref="J34:AS34" si="0">1+HLOOKUP(J$38,$E$17:$J$21,4)</f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</v>
      </c>
      <c r="G35" s="77">
        <f>PRODUCT($E34:G34)</f>
        <v>1</v>
      </c>
      <c r="H35" s="77">
        <f>PRODUCT($E34:H34)</f>
        <v>1</v>
      </c>
      <c r="I35" s="77">
        <f>PRODUCT($E34:I34)</f>
        <v>1</v>
      </c>
      <c r="J35" s="77">
        <f>PRODUCT($E34:J34)</f>
        <v>1.02</v>
      </c>
      <c r="K35" s="77">
        <f>PRODUCT($E34:K34)</f>
        <v>1.0404</v>
      </c>
      <c r="L35" s="77">
        <f>PRODUCT($E34:L34)</f>
        <v>1.0612079999999999</v>
      </c>
      <c r="M35" s="77">
        <f>PRODUCT($E34:M34)</f>
        <v>1.08243216</v>
      </c>
      <c r="N35" s="77">
        <f>PRODUCT($E34:N34)</f>
        <v>1.1040808032</v>
      </c>
      <c r="O35" s="77">
        <f>PRODUCT($E34:O34)</f>
        <v>1.1261624192640001</v>
      </c>
      <c r="P35" s="77">
        <f>PRODUCT($E34:P34)</f>
        <v>1.14868566764928</v>
      </c>
      <c r="Q35" s="77">
        <f>PRODUCT($E34:Q34)</f>
        <v>1.1716593810022657</v>
      </c>
      <c r="R35" s="77">
        <f>PRODUCT($E34:R34)</f>
        <v>1.1950925686223111</v>
      </c>
      <c r="S35" s="77">
        <f>PRODUCT($E34:S34)</f>
        <v>1.2189944199947573</v>
      </c>
      <c r="T35" s="77">
        <f>PRODUCT($E34:T34)</f>
        <v>1.2433743083946525</v>
      </c>
      <c r="U35" s="77">
        <f>PRODUCT($E34:U34)</f>
        <v>1.2682417945625455</v>
      </c>
      <c r="V35" s="77">
        <f>PRODUCT($E34:V34)</f>
        <v>1.2936066304537963</v>
      </c>
      <c r="W35" s="77">
        <f>PRODUCT($E34:W34)</f>
        <v>1.3194787630628724</v>
      </c>
      <c r="X35" s="77">
        <f>PRODUCT($E34:X34)</f>
        <v>1.3458683383241299</v>
      </c>
      <c r="Y35" s="77">
        <f>PRODUCT($E34:Y34)</f>
        <v>1.3727857050906125</v>
      </c>
      <c r="Z35" s="77">
        <f>PRODUCT($E34:Z34)</f>
        <v>1.4002414191924248</v>
      </c>
      <c r="AA35" s="77">
        <f>PRODUCT($E34:AA34)</f>
        <v>1.4282462475762734</v>
      </c>
      <c r="AB35" s="77">
        <f>PRODUCT($E34:AB34)</f>
        <v>1.4568111725277988</v>
      </c>
      <c r="AC35" s="77">
        <f>PRODUCT($E34:AC34)</f>
        <v>1.4859473959783549</v>
      </c>
      <c r="AD35" s="77">
        <f>PRODUCT($E34:AD34)</f>
        <v>1.5156663438979221</v>
      </c>
      <c r="AE35" s="77">
        <f>PRODUCT($E34:AE34)</f>
        <v>1.5459796707758806</v>
      </c>
      <c r="AF35" s="77">
        <f>PRODUCT($E34:AF34)</f>
        <v>1.5768992641913981</v>
      </c>
      <c r="AG35" s="77">
        <f>PRODUCT($E34:AG34)</f>
        <v>1.6084372494752261</v>
      </c>
      <c r="AH35" s="77">
        <f>PRODUCT($E34:AH34)</f>
        <v>1.6406059944647307</v>
      </c>
      <c r="AI35" s="77">
        <f>PRODUCT($E34:AI34)</f>
        <v>1.6734181143540252</v>
      </c>
      <c r="AJ35" s="77">
        <f>PRODUCT($E34:AJ34)</f>
        <v>1.7068864766411058</v>
      </c>
      <c r="AK35" s="77">
        <f>PRODUCT($E34:AK34)</f>
        <v>1.7410242061739281</v>
      </c>
      <c r="AL35" s="77">
        <f>PRODUCT($E34:AL34)</f>
        <v>1.7758446902974065</v>
      </c>
      <c r="AM35" s="77">
        <f>PRODUCT($E34:AM34)</f>
        <v>1.8113615841033548</v>
      </c>
      <c r="AN35" s="77">
        <f>PRODUCT($E34:AN34)</f>
        <v>1.8475888157854219</v>
      </c>
      <c r="AO35" s="77">
        <f>PRODUCT($E34:AO34)</f>
        <v>1.8845405921011305</v>
      </c>
      <c r="AP35" s="77">
        <f>PRODUCT($E34:AP34)</f>
        <v>1.9222314039431532</v>
      </c>
      <c r="AQ35" s="77">
        <f>PRODUCT($E34:AQ34)</f>
        <v>1.9606760320220162</v>
      </c>
      <c r="AR35" s="77">
        <f>PRODUCT($E34:AR34)</f>
        <v>1.9998895526624565</v>
      </c>
      <c r="AS35" s="77">
        <f>PRODUCT($E34:AS34)</f>
        <v>2.0398873437157055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257</v>
      </c>
      <c r="E41" s="323">
        <v>200000</v>
      </c>
      <c r="F41" s="323">
        <v>1600000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1800000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200000</v>
      </c>
      <c r="F42" s="86">
        <f t="shared" si="4"/>
        <v>1600000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1800000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200000</v>
      </c>
      <c r="F51" s="90">
        <f t="shared" si="9"/>
        <v>1600000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200000</v>
      </c>
      <c r="F52" s="86">
        <f t="shared" si="10"/>
        <v>1600000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1800000</v>
      </c>
      <c r="AW52" s="86">
        <f>SUM(AW41:AW50)</f>
        <v>1800000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hidden="1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hidden="1" x14ac:dyDescent="0.2"/>
    <row r="58" spans="1:67" hidden="1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hidden="1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hidden="1" x14ac:dyDescent="0.2">
      <c r="B60" s="53" t="str">
        <f>B41</f>
        <v>Generation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hidden="1" x14ac:dyDescent="0.2">
      <c r="D61" s="51" t="s">
        <v>137</v>
      </c>
      <c r="E61" s="97">
        <v>0</v>
      </c>
      <c r="F61" s="98">
        <f t="shared" ref="F61:AS61" si="13">SUM(E61:E63)</f>
        <v>200000</v>
      </c>
      <c r="G61" s="98">
        <f t="shared" si="13"/>
        <v>1800000</v>
      </c>
      <c r="H61" s="98">
        <f t="shared" si="13"/>
        <v>1800000</v>
      </c>
      <c r="I61" s="98">
        <f t="shared" si="13"/>
        <v>1800000</v>
      </c>
      <c r="J61" s="98">
        <f t="shared" si="13"/>
        <v>1800000</v>
      </c>
      <c r="K61" s="98">
        <f t="shared" si="13"/>
        <v>1800000</v>
      </c>
      <c r="L61" s="98">
        <f t="shared" si="13"/>
        <v>1800000</v>
      </c>
      <c r="M61" s="98">
        <f t="shared" si="13"/>
        <v>1800000</v>
      </c>
      <c r="N61" s="98">
        <f t="shared" si="13"/>
        <v>1800000</v>
      </c>
      <c r="O61" s="98">
        <f t="shared" si="13"/>
        <v>1800000</v>
      </c>
      <c r="P61" s="98">
        <f t="shared" si="13"/>
        <v>1800000</v>
      </c>
      <c r="Q61" s="98">
        <f t="shared" si="13"/>
        <v>1800000</v>
      </c>
      <c r="R61" s="98">
        <f t="shared" si="13"/>
        <v>1800000</v>
      </c>
      <c r="S61" s="98">
        <f t="shared" si="13"/>
        <v>1800000</v>
      </c>
      <c r="T61" s="98">
        <f t="shared" si="13"/>
        <v>1800000</v>
      </c>
      <c r="U61" s="98">
        <f t="shared" si="13"/>
        <v>1800000</v>
      </c>
      <c r="V61" s="98">
        <f t="shared" si="13"/>
        <v>1800000</v>
      </c>
      <c r="W61" s="98">
        <f t="shared" si="13"/>
        <v>1800000</v>
      </c>
      <c r="X61" s="98">
        <f t="shared" si="13"/>
        <v>1800000</v>
      </c>
      <c r="Y61" s="98">
        <f t="shared" si="13"/>
        <v>1800000</v>
      </c>
      <c r="Z61" s="98">
        <f t="shared" si="13"/>
        <v>1800000</v>
      </c>
      <c r="AA61" s="98">
        <f t="shared" si="13"/>
        <v>1800000</v>
      </c>
      <c r="AB61" s="98">
        <f t="shared" si="13"/>
        <v>1800000</v>
      </c>
      <c r="AC61" s="98">
        <f t="shared" si="13"/>
        <v>1800000</v>
      </c>
      <c r="AD61" s="98">
        <f t="shared" si="13"/>
        <v>1800000</v>
      </c>
      <c r="AE61" s="98">
        <f t="shared" si="13"/>
        <v>1800000</v>
      </c>
      <c r="AF61" s="98">
        <f t="shared" si="13"/>
        <v>1800000</v>
      </c>
      <c r="AG61" s="98">
        <f t="shared" si="13"/>
        <v>1800000</v>
      </c>
      <c r="AH61" s="98">
        <f t="shared" si="13"/>
        <v>1800000</v>
      </c>
      <c r="AI61" s="98">
        <f t="shared" si="13"/>
        <v>1800000</v>
      </c>
      <c r="AJ61" s="98">
        <f t="shared" si="13"/>
        <v>1800000</v>
      </c>
      <c r="AK61" s="98">
        <f t="shared" si="13"/>
        <v>1800000</v>
      </c>
      <c r="AL61" s="98">
        <f t="shared" si="13"/>
        <v>1800000</v>
      </c>
      <c r="AM61" s="98">
        <f t="shared" si="13"/>
        <v>1800000</v>
      </c>
      <c r="AN61" s="98">
        <f t="shared" si="13"/>
        <v>1800000</v>
      </c>
      <c r="AO61" s="98">
        <f t="shared" si="13"/>
        <v>1800000</v>
      </c>
      <c r="AP61" s="98">
        <f t="shared" si="13"/>
        <v>1800000</v>
      </c>
      <c r="AQ61" s="98">
        <f t="shared" si="13"/>
        <v>1800000</v>
      </c>
      <c r="AR61" s="98">
        <f t="shared" si="13"/>
        <v>1800000</v>
      </c>
      <c r="AS61" s="98">
        <f t="shared" si="13"/>
        <v>1800000</v>
      </c>
    </row>
    <row r="62" spans="1:67" hidden="1" x14ac:dyDescent="0.2">
      <c r="B62" s="53"/>
      <c r="D62" s="79" t="s">
        <v>132</v>
      </c>
      <c r="E62" s="97">
        <f t="shared" ref="E62:AS62" si="14">E42</f>
        <v>200000</v>
      </c>
      <c r="F62" s="97">
        <f t="shared" si="14"/>
        <v>1600000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hidden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hidden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1800000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1800000</v>
      </c>
    </row>
    <row r="65" spans="1:47" s="100" customFormat="1" hidden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hidden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hidden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hidden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hidden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hidden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hidden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hidden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hidden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hidden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hidden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hidden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hidden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hidden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hidden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hidden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hidden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hidden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hidden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hidden="1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hidden="1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hidden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hidden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200000</v>
      </c>
      <c r="G87" s="97">
        <f t="shared" si="33"/>
        <v>1800000</v>
      </c>
      <c r="H87" s="97">
        <f t="shared" si="33"/>
        <v>1800000</v>
      </c>
      <c r="I87" s="97">
        <f t="shared" si="33"/>
        <v>1800000</v>
      </c>
      <c r="J87" s="97">
        <f t="shared" si="33"/>
        <v>1800000</v>
      </c>
      <c r="K87" s="97">
        <f t="shared" si="33"/>
        <v>1800000</v>
      </c>
      <c r="L87" s="97">
        <f t="shared" si="33"/>
        <v>1800000</v>
      </c>
      <c r="M87" s="97">
        <f t="shared" si="33"/>
        <v>1800000</v>
      </c>
      <c r="N87" s="97">
        <f t="shared" si="33"/>
        <v>1800000</v>
      </c>
      <c r="O87" s="97">
        <f t="shared" si="33"/>
        <v>1800000</v>
      </c>
      <c r="P87" s="97">
        <f t="shared" si="33"/>
        <v>1800000</v>
      </c>
      <c r="Q87" s="97">
        <f t="shared" si="33"/>
        <v>1800000</v>
      </c>
      <c r="R87" s="97">
        <f t="shared" si="33"/>
        <v>1800000</v>
      </c>
      <c r="S87" s="97">
        <f t="shared" si="33"/>
        <v>1800000</v>
      </c>
      <c r="T87" s="97">
        <f t="shared" si="33"/>
        <v>1800000</v>
      </c>
      <c r="U87" s="97">
        <f t="shared" si="33"/>
        <v>1800000</v>
      </c>
      <c r="V87" s="97">
        <f t="shared" si="33"/>
        <v>1800000</v>
      </c>
      <c r="W87" s="97">
        <f t="shared" si="33"/>
        <v>1800000</v>
      </c>
      <c r="X87" s="97">
        <f t="shared" si="33"/>
        <v>1800000</v>
      </c>
      <c r="Y87" s="97">
        <f t="shared" si="33"/>
        <v>1800000</v>
      </c>
      <c r="Z87" s="97">
        <f t="shared" si="33"/>
        <v>1800000</v>
      </c>
      <c r="AA87" s="97">
        <f t="shared" si="33"/>
        <v>1800000</v>
      </c>
      <c r="AB87" s="97">
        <f t="shared" si="33"/>
        <v>1800000</v>
      </c>
      <c r="AC87" s="97">
        <f t="shared" si="33"/>
        <v>1800000</v>
      </c>
      <c r="AD87" s="97">
        <f t="shared" si="33"/>
        <v>1800000</v>
      </c>
      <c r="AE87" s="97">
        <f t="shared" si="33"/>
        <v>1800000</v>
      </c>
      <c r="AF87" s="97">
        <f t="shared" si="33"/>
        <v>1800000</v>
      </c>
      <c r="AG87" s="97">
        <f t="shared" si="33"/>
        <v>1800000</v>
      </c>
      <c r="AH87" s="97">
        <f t="shared" si="33"/>
        <v>1800000</v>
      </c>
      <c r="AI87" s="97">
        <f t="shared" si="33"/>
        <v>1800000</v>
      </c>
      <c r="AJ87" s="97">
        <f t="shared" si="33"/>
        <v>1800000</v>
      </c>
      <c r="AK87" s="97">
        <f t="shared" si="33"/>
        <v>1800000</v>
      </c>
      <c r="AL87" s="97">
        <f t="shared" si="33"/>
        <v>1800000</v>
      </c>
      <c r="AM87" s="97">
        <f t="shared" si="33"/>
        <v>1800000</v>
      </c>
      <c r="AN87" s="97">
        <f t="shared" si="33"/>
        <v>1800000</v>
      </c>
      <c r="AO87" s="97">
        <f t="shared" si="33"/>
        <v>1800000</v>
      </c>
      <c r="AP87" s="97">
        <f t="shared" si="33"/>
        <v>1800000</v>
      </c>
      <c r="AQ87" s="97">
        <f t="shared" si="33"/>
        <v>1800000</v>
      </c>
      <c r="AR87" s="97">
        <f t="shared" si="33"/>
        <v>1800000</v>
      </c>
      <c r="AS87" s="97">
        <f t="shared" si="33"/>
        <v>1800000</v>
      </c>
    </row>
    <row r="88" spans="1:48" s="84" customFormat="1" hidden="1" x14ac:dyDescent="0.2">
      <c r="A88" s="99"/>
      <c r="D88" s="79" t="s">
        <v>132</v>
      </c>
      <c r="E88" s="97">
        <f t="shared" ref="E88:AS88" si="34">E62+E67+E72+E77+E82</f>
        <v>200000</v>
      </c>
      <c r="F88" s="97">
        <f t="shared" si="34"/>
        <v>1600000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hidden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hidden="1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1800000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1800000</v>
      </c>
    </row>
    <row r="91" spans="1:48" hidden="1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hidden="1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v>1</v>
      </c>
      <c r="G95" s="76">
        <v>1</v>
      </c>
      <c r="H95" s="76">
        <v>1</v>
      </c>
      <c r="I95" s="76">
        <v>1</v>
      </c>
      <c r="J95" s="76">
        <f t="shared" ref="J95:AS95" si="37">1+HLOOKUP(J$38,$E$17:$I$21,5)</f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</v>
      </c>
      <c r="G96" s="77">
        <f>PRODUCT($E95:G95)</f>
        <v>1</v>
      </c>
      <c r="H96" s="77">
        <f>PRODUCT($E95:H95)</f>
        <v>1</v>
      </c>
      <c r="I96" s="77">
        <f>PRODUCT($E95:I95)</f>
        <v>1</v>
      </c>
      <c r="J96" s="77">
        <f>PRODUCT($E95:J95)</f>
        <v>1.02</v>
      </c>
      <c r="K96" s="77">
        <f>PRODUCT($E95:K95)</f>
        <v>1.0404</v>
      </c>
      <c r="L96" s="77">
        <f>PRODUCT($E95:L95)</f>
        <v>1.0612079999999999</v>
      </c>
      <c r="M96" s="77">
        <f>PRODUCT($E95:M95)</f>
        <v>1.08243216</v>
      </c>
      <c r="N96" s="77">
        <f>PRODUCT($E95:N95)</f>
        <v>1.1040808032</v>
      </c>
      <c r="O96" s="77">
        <f>PRODUCT($E95:O95)</f>
        <v>1.1261624192640001</v>
      </c>
      <c r="P96" s="77">
        <f>PRODUCT($E95:P95)</f>
        <v>1.14868566764928</v>
      </c>
      <c r="Q96" s="77">
        <f>PRODUCT($E95:Q95)</f>
        <v>1.1716593810022657</v>
      </c>
      <c r="R96" s="77">
        <f>PRODUCT($E95:R95)</f>
        <v>1.1950925686223111</v>
      </c>
      <c r="S96" s="77">
        <f>PRODUCT($E95:S95)</f>
        <v>1.2189944199947573</v>
      </c>
      <c r="T96" s="77">
        <f>PRODUCT($E95:T95)</f>
        <v>1.2433743083946525</v>
      </c>
      <c r="U96" s="77">
        <f>PRODUCT($E95:U95)</f>
        <v>1.2682417945625455</v>
      </c>
      <c r="V96" s="77">
        <f>PRODUCT($E95:V95)</f>
        <v>1.2936066304537963</v>
      </c>
      <c r="W96" s="77">
        <f>PRODUCT($E95:W95)</f>
        <v>1.3194787630628724</v>
      </c>
      <c r="X96" s="77">
        <f>PRODUCT($E95:X95)</f>
        <v>1.3458683383241299</v>
      </c>
      <c r="Y96" s="77">
        <f>PRODUCT($E95:Y95)</f>
        <v>1.3727857050906125</v>
      </c>
      <c r="Z96" s="77">
        <f>PRODUCT($E95:Z95)</f>
        <v>1.4002414191924248</v>
      </c>
      <c r="AA96" s="77">
        <f>PRODUCT($E95:AA95)</f>
        <v>1.4282462475762734</v>
      </c>
      <c r="AB96" s="77">
        <f>PRODUCT($E95:AB95)</f>
        <v>1.4568111725277988</v>
      </c>
      <c r="AC96" s="77">
        <f>PRODUCT($E95:AC95)</f>
        <v>1.4859473959783549</v>
      </c>
      <c r="AD96" s="77">
        <f>PRODUCT($E95:AD95)</f>
        <v>1.5156663438979221</v>
      </c>
      <c r="AE96" s="77">
        <f>PRODUCT($E95:AE95)</f>
        <v>1.5459796707758806</v>
      </c>
      <c r="AF96" s="77">
        <f>PRODUCT($E95:AF95)</f>
        <v>1.5768992641913981</v>
      </c>
      <c r="AG96" s="77">
        <f>PRODUCT($E95:AG95)</f>
        <v>1.6084372494752261</v>
      </c>
      <c r="AH96" s="77">
        <f>PRODUCT($E95:AH95)</f>
        <v>1.6406059944647307</v>
      </c>
      <c r="AI96" s="77">
        <f>PRODUCT($E95:AI95)</f>
        <v>1.6734181143540252</v>
      </c>
      <c r="AJ96" s="77">
        <f>PRODUCT($E95:AJ95)</f>
        <v>1.7068864766411058</v>
      </c>
      <c r="AK96" s="77">
        <f>PRODUCT($E95:AK95)</f>
        <v>1.7410242061739281</v>
      </c>
      <c r="AL96" s="77">
        <f>PRODUCT($E95:AL95)</f>
        <v>1.7758446902974065</v>
      </c>
      <c r="AM96" s="77">
        <f>PRODUCT($E95:AM95)</f>
        <v>1.8113615841033548</v>
      </c>
      <c r="AN96" s="77">
        <f>PRODUCT($E95:AN95)</f>
        <v>1.8475888157854219</v>
      </c>
      <c r="AO96" s="77">
        <f>PRODUCT($E95:AO95)</f>
        <v>1.8845405921011305</v>
      </c>
      <c r="AP96" s="77">
        <f>PRODUCT($E95:AP95)</f>
        <v>1.9222314039431532</v>
      </c>
      <c r="AQ96" s="77">
        <f>PRODUCT($E95:AQ95)</f>
        <v>1.9606760320220162</v>
      </c>
      <c r="AR96" s="77">
        <f>PRODUCT($E95:AR95)</f>
        <v>1.9998895526624565</v>
      </c>
      <c r="AS96" s="77">
        <f>PRODUCT($E95:AS95)</f>
        <v>2.0398873437157055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258</v>
      </c>
      <c r="G99" s="94" t="s">
        <v>85</v>
      </c>
      <c r="H99" s="111" t="str">
        <f>IF(F99="no","Manually enter O&amp;M in next section","")</f>
        <v>Manually enter O&amp;M in next section</v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Generation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 t="shared" si="41"/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Generation O&amp;M</v>
      </c>
      <c r="E113" s="323">
        <v>0</v>
      </c>
      <c r="F113" s="323">
        <v>10000</v>
      </c>
      <c r="G113" s="323">
        <v>50000</v>
      </c>
      <c r="H113" s="323">
        <v>40000</v>
      </c>
      <c r="I113" s="323">
        <v>40000</v>
      </c>
      <c r="J113" s="323">
        <v>40000</v>
      </c>
      <c r="K113" s="323">
        <v>40000</v>
      </c>
      <c r="L113" s="323">
        <v>40000</v>
      </c>
      <c r="M113" s="323">
        <v>40000</v>
      </c>
      <c r="N113" s="323">
        <v>40000</v>
      </c>
      <c r="O113" s="323">
        <v>40000</v>
      </c>
      <c r="P113" s="323">
        <v>40000</v>
      </c>
      <c r="Q113" s="323">
        <v>40000</v>
      </c>
      <c r="R113" s="323">
        <v>40000</v>
      </c>
      <c r="S113" s="323">
        <v>40000</v>
      </c>
      <c r="T113" s="323">
        <v>40000</v>
      </c>
      <c r="U113" s="323">
        <v>40000</v>
      </c>
      <c r="V113" s="323">
        <v>40000</v>
      </c>
      <c r="W113" s="323">
        <v>40000</v>
      </c>
      <c r="X113" s="323">
        <v>40000</v>
      </c>
      <c r="Y113" s="323">
        <v>40000</v>
      </c>
      <c r="Z113" s="323">
        <v>40000</v>
      </c>
      <c r="AA113" s="323">
        <v>40000</v>
      </c>
      <c r="AB113" s="323">
        <v>40000</v>
      </c>
      <c r="AC113" s="323">
        <v>40000</v>
      </c>
      <c r="AD113" s="323">
        <v>40000</v>
      </c>
      <c r="AE113" s="323">
        <v>40000</v>
      </c>
      <c r="AF113" s="323">
        <v>40000</v>
      </c>
      <c r="AG113" s="323">
        <v>40000</v>
      </c>
      <c r="AH113" s="323">
        <v>40000</v>
      </c>
      <c r="AI113" s="323">
        <v>40000</v>
      </c>
      <c r="AJ113" s="323">
        <v>40000</v>
      </c>
      <c r="AK113" s="323">
        <v>40000</v>
      </c>
      <c r="AL113" s="323">
        <v>40000</v>
      </c>
      <c r="AM113" s="323">
        <v>40000</v>
      </c>
      <c r="AN113" s="323">
        <v>40000</v>
      </c>
      <c r="AO113" s="323">
        <v>40000</v>
      </c>
      <c r="AP113" s="323">
        <v>40000</v>
      </c>
      <c r="AQ113" s="323">
        <v>40000</v>
      </c>
      <c r="AR113" s="323">
        <v>40000</v>
      </c>
      <c r="AS113" s="323">
        <v>40000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10000</v>
      </c>
      <c r="G118" s="90">
        <f t="shared" si="48"/>
        <v>50000</v>
      </c>
      <c r="H118" s="90">
        <f t="shared" si="48"/>
        <v>40000</v>
      </c>
      <c r="I118" s="90">
        <f t="shared" si="48"/>
        <v>40000</v>
      </c>
      <c r="J118" s="90">
        <f t="shared" si="48"/>
        <v>40000</v>
      </c>
      <c r="K118" s="90">
        <f t="shared" si="48"/>
        <v>40000</v>
      </c>
      <c r="L118" s="90">
        <f t="shared" si="48"/>
        <v>40000</v>
      </c>
      <c r="M118" s="90">
        <f t="shared" si="48"/>
        <v>40000</v>
      </c>
      <c r="N118" s="90">
        <f t="shared" si="48"/>
        <v>40000</v>
      </c>
      <c r="O118" s="90">
        <f t="shared" si="48"/>
        <v>40000</v>
      </c>
      <c r="P118" s="90">
        <f t="shared" si="48"/>
        <v>40000</v>
      </c>
      <c r="Q118" s="90">
        <f t="shared" si="48"/>
        <v>40000</v>
      </c>
      <c r="R118" s="90">
        <f t="shared" si="48"/>
        <v>40000</v>
      </c>
      <c r="S118" s="90">
        <f t="shared" si="48"/>
        <v>40000</v>
      </c>
      <c r="T118" s="90">
        <f t="shared" si="48"/>
        <v>40000</v>
      </c>
      <c r="U118" s="90">
        <f t="shared" si="48"/>
        <v>40000</v>
      </c>
      <c r="V118" s="90">
        <f t="shared" si="48"/>
        <v>40000</v>
      </c>
      <c r="W118" s="90">
        <f t="shared" si="48"/>
        <v>40000</v>
      </c>
      <c r="X118" s="90">
        <f t="shared" si="48"/>
        <v>40000</v>
      </c>
      <c r="Y118" s="90">
        <f t="shared" si="48"/>
        <v>40000</v>
      </c>
      <c r="Z118" s="90">
        <f t="shared" si="48"/>
        <v>40000</v>
      </c>
      <c r="AA118" s="90">
        <f t="shared" si="48"/>
        <v>40000</v>
      </c>
      <c r="AB118" s="90">
        <f t="shared" si="48"/>
        <v>40000</v>
      </c>
      <c r="AC118" s="90">
        <f t="shared" si="48"/>
        <v>40000</v>
      </c>
      <c r="AD118" s="90">
        <f t="shared" si="48"/>
        <v>40000</v>
      </c>
      <c r="AE118" s="90">
        <f t="shared" si="48"/>
        <v>40000</v>
      </c>
      <c r="AF118" s="90">
        <f t="shared" si="48"/>
        <v>40000</v>
      </c>
      <c r="AG118" s="90">
        <f t="shared" si="48"/>
        <v>40000</v>
      </c>
      <c r="AH118" s="90">
        <f t="shared" si="48"/>
        <v>40000</v>
      </c>
      <c r="AI118" s="90">
        <f t="shared" si="48"/>
        <v>40000</v>
      </c>
      <c r="AJ118" s="90">
        <f t="shared" si="48"/>
        <v>40000</v>
      </c>
      <c r="AK118" s="90">
        <f t="shared" si="48"/>
        <v>40000</v>
      </c>
      <c r="AL118" s="90">
        <f t="shared" si="48"/>
        <v>40000</v>
      </c>
      <c r="AM118" s="90">
        <f t="shared" si="48"/>
        <v>40000</v>
      </c>
      <c r="AN118" s="90">
        <f t="shared" si="48"/>
        <v>40000</v>
      </c>
      <c r="AO118" s="90">
        <f t="shared" si="48"/>
        <v>40000</v>
      </c>
      <c r="AP118" s="90">
        <f t="shared" si="48"/>
        <v>40000</v>
      </c>
      <c r="AQ118" s="90">
        <f t="shared" si="48"/>
        <v>40000</v>
      </c>
      <c r="AR118" s="90">
        <f t="shared" si="48"/>
        <v>40000</v>
      </c>
      <c r="AS118" s="90">
        <f t="shared" si="48"/>
        <v>40000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Generation O&amp;M</v>
      </c>
      <c r="E122" s="115">
        <f>IF($F$99="Yes",0,E113*E$96)*SUM($E$97:E$97)</f>
        <v>0</v>
      </c>
      <c r="F122" s="115">
        <f>IF($F$99="Yes",0,F113*F$96)*SUM($E$97:F$97)</f>
        <v>10000</v>
      </c>
      <c r="G122" s="115">
        <f>IF($F$99="Yes",0,G113*G$96)*SUM($E$97:G$97)</f>
        <v>50000</v>
      </c>
      <c r="H122" s="115">
        <f>IF($F$99="Yes",0,H113*H$96)*SUM($E$97:H$97)</f>
        <v>40000</v>
      </c>
      <c r="I122" s="115">
        <f>IF($F$99="Yes",0,I113*I$96)*SUM($E$97:I$97)</f>
        <v>40000</v>
      </c>
      <c r="J122" s="115">
        <f>IF($F$99="Yes",0,J113*J$96)*SUM($E$97:J$97)</f>
        <v>40800</v>
      </c>
      <c r="K122" s="115">
        <f>IF($F$99="Yes",0,K113*K$96)*SUM($E$97:K$97)</f>
        <v>41616</v>
      </c>
      <c r="L122" s="115">
        <f>IF($F$99="Yes",0,L113*L$96)*SUM($E$97:L$97)</f>
        <v>42448.32</v>
      </c>
      <c r="M122" s="115">
        <f>IF($F$99="Yes",0,M113*M$96)*SUM($E$97:M$97)</f>
        <v>43297.286399999997</v>
      </c>
      <c r="N122" s="115">
        <f>IF($F$99="Yes",0,N113*N$96)*SUM($E$97:N$97)</f>
        <v>44163.232128000003</v>
      </c>
      <c r="O122" s="115">
        <f>IF($F$99="Yes",0,O113*O$96)*SUM($E$97:O$97)</f>
        <v>45046.496770559999</v>
      </c>
      <c r="P122" s="115">
        <f>IF($F$99="Yes",0,P113*P$96)*SUM($E$97:P$97)</f>
        <v>45947.4267059712</v>
      </c>
      <c r="Q122" s="115">
        <f>IF($F$99="Yes",0,Q113*Q$96)*SUM($E$97:Q$97)</f>
        <v>46866.375240090631</v>
      </c>
      <c r="R122" s="115">
        <f>IF($F$99="Yes",0,R113*R$96)*SUM($E$97:R$97)</f>
        <v>47803.702744892442</v>
      </c>
      <c r="S122" s="115">
        <f>IF($F$99="Yes",0,S113*S$96)*SUM($E$97:S$97)</f>
        <v>48759.776799790292</v>
      </c>
      <c r="T122" s="115">
        <f>IF($F$99="Yes",0,T113*T$96)*SUM($E$97:T$97)</f>
        <v>49734.9723357861</v>
      </c>
      <c r="U122" s="115">
        <f>IF($F$99="Yes",0,U113*U$96)*SUM($E$97:U$97)</f>
        <v>50729.67178250182</v>
      </c>
      <c r="V122" s="115">
        <f>IF($F$99="Yes",0,V113*V$96)*SUM($E$97:V$97)</f>
        <v>51744.26521815185</v>
      </c>
      <c r="W122" s="115">
        <f>IF($F$99="Yes",0,W113*W$96)*SUM($E$97:W$97)</f>
        <v>52779.150522514894</v>
      </c>
      <c r="X122" s="115">
        <f>IF($F$99="Yes",0,X113*X$96)*SUM($E$97:X$97)</f>
        <v>53834.733532965198</v>
      </c>
      <c r="Y122" s="115">
        <f>IF($F$99="Yes",0,Y113*Y$96)*SUM($E$97:Y$97)</f>
        <v>54911.428203624499</v>
      </c>
      <c r="Z122" s="115">
        <f>IF($F$99="Yes",0,Z113*Z$96)*SUM($E$97:Z$97)</f>
        <v>56009.656767696993</v>
      </c>
      <c r="AA122" s="115">
        <f>IF($F$99="Yes",0,AA113*AA$96)*SUM($E$97:AA$97)</f>
        <v>57129.849903050934</v>
      </c>
      <c r="AB122" s="115">
        <f>IF($F$99="Yes",0,AB113*AB$96)*SUM($E$97:AB$97)</f>
        <v>58272.446901111951</v>
      </c>
      <c r="AC122" s="115">
        <f>IF($F$99="Yes",0,AC113*AC$96)*SUM($E$97:AC$97)</f>
        <v>59437.895839134195</v>
      </c>
      <c r="AD122" s="115">
        <f>IF($F$99="Yes",0,AD113*AD$96)*SUM($E$97:AD$97)</f>
        <v>60626.653755916886</v>
      </c>
      <c r="AE122" s="115">
        <f>IF($F$99="Yes",0,AE113*AE$96)*SUM($E$97:AE$97)</f>
        <v>61839.186831035222</v>
      </c>
      <c r="AF122" s="115">
        <f>IF($F$99="Yes",0,AF113*AF$96)*SUM($E$97:AF$97)</f>
        <v>63075.970567655924</v>
      </c>
      <c r="AG122" s="115">
        <f>IF($F$99="Yes",0,AG113*AG$96)*SUM($E$97:AG$97)</f>
        <v>64337.489979009049</v>
      </c>
      <c r="AH122" s="115">
        <f>IF($F$99="Yes",0,AH113*AH$96)*SUM($E$97:AH$97)</f>
        <v>65624.239778589224</v>
      </c>
      <c r="AI122" s="115">
        <f>IF($F$99="Yes",0,AI113*AI$96)*SUM($E$97:AI$97)</f>
        <v>66936.72457416101</v>
      </c>
      <c r="AJ122" s="115">
        <f>IF($F$99="Yes",0,AJ113*AJ$96)*SUM($E$97:AJ$97)</f>
        <v>68275.459065644231</v>
      </c>
      <c r="AK122" s="115">
        <f>IF($F$99="Yes",0,AK113*AK$96)*SUM($E$97:AK$97)</f>
        <v>69640.968246957127</v>
      </c>
      <c r="AL122" s="115">
        <f>IF($F$99="Yes",0,AL113*AL$96)*SUM($E$97:AL$97)</f>
        <v>71033.787611896259</v>
      </c>
      <c r="AM122" s="115">
        <f>IF($F$99="Yes",0,AM113*AM$96)*SUM($E$97:AM$97)</f>
        <v>72454.463364134193</v>
      </c>
      <c r="AN122" s="115">
        <f>IF($F$99="Yes",0,AN113*AN$96)*SUM($E$97:AN$97)</f>
        <v>73903.552631416882</v>
      </c>
      <c r="AO122" s="115">
        <f>IF($F$99="Yes",0,AO113*AO$96)*SUM($E$97:AO$97)</f>
        <v>75381.623684045218</v>
      </c>
      <c r="AP122" s="115">
        <f>IF($F$99="Yes",0,AP113*AP$96)*SUM($E$97:AP$97)</f>
        <v>76889.256157726122</v>
      </c>
      <c r="AQ122" s="115">
        <f>IF($F$99="Yes",0,AQ113*AQ$96)*SUM($E$97:AQ$97)</f>
        <v>78427.041280880643</v>
      </c>
      <c r="AR122" s="115">
        <f>IF($F$99="Yes",0,AR113*AR$96)*SUM($E$97:AR$97)</f>
        <v>79995.582106498259</v>
      </c>
      <c r="AS122" s="115">
        <f>IF($F$99="Yes",0,AS113*AS$96)*SUM($E$97:AS$97)</f>
        <v>81595.493748628214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10000</v>
      </c>
      <c r="G127" s="90">
        <f t="shared" si="50"/>
        <v>50000</v>
      </c>
      <c r="H127" s="90">
        <f t="shared" si="50"/>
        <v>40000</v>
      </c>
      <c r="I127" s="90">
        <f t="shared" si="50"/>
        <v>40000</v>
      </c>
      <c r="J127" s="90">
        <f t="shared" si="50"/>
        <v>40800</v>
      </c>
      <c r="K127" s="90">
        <f t="shared" si="50"/>
        <v>41616</v>
      </c>
      <c r="L127" s="90">
        <f t="shared" si="50"/>
        <v>42448.32</v>
      </c>
      <c r="M127" s="90">
        <f t="shared" si="50"/>
        <v>43297.286399999997</v>
      </c>
      <c r="N127" s="90">
        <f t="shared" si="50"/>
        <v>44163.232128000003</v>
      </c>
      <c r="O127" s="90">
        <f t="shared" si="50"/>
        <v>45046.496770559999</v>
      </c>
      <c r="P127" s="90">
        <f t="shared" si="50"/>
        <v>45947.4267059712</v>
      </c>
      <c r="Q127" s="90">
        <f t="shared" si="50"/>
        <v>46866.375240090631</v>
      </c>
      <c r="R127" s="90">
        <f t="shared" si="50"/>
        <v>47803.702744892442</v>
      </c>
      <c r="S127" s="90">
        <f t="shared" si="50"/>
        <v>48759.776799790292</v>
      </c>
      <c r="T127" s="90">
        <f t="shared" si="50"/>
        <v>49734.9723357861</v>
      </c>
      <c r="U127" s="90">
        <f t="shared" si="50"/>
        <v>50729.67178250182</v>
      </c>
      <c r="V127" s="90">
        <f t="shared" si="50"/>
        <v>51744.26521815185</v>
      </c>
      <c r="W127" s="90">
        <f t="shared" si="50"/>
        <v>52779.150522514894</v>
      </c>
      <c r="X127" s="90">
        <f t="shared" si="50"/>
        <v>53834.733532965198</v>
      </c>
      <c r="Y127" s="90">
        <f t="shared" si="50"/>
        <v>54911.428203624499</v>
      </c>
      <c r="Z127" s="90">
        <f t="shared" si="50"/>
        <v>56009.656767696993</v>
      </c>
      <c r="AA127" s="90">
        <f t="shared" si="50"/>
        <v>57129.849903050934</v>
      </c>
      <c r="AB127" s="90">
        <f t="shared" si="50"/>
        <v>58272.446901111951</v>
      </c>
      <c r="AC127" s="90">
        <f t="shared" si="50"/>
        <v>59437.895839134195</v>
      </c>
      <c r="AD127" s="90">
        <f t="shared" si="50"/>
        <v>60626.653755916886</v>
      </c>
      <c r="AE127" s="90">
        <f t="shared" si="50"/>
        <v>61839.186831035222</v>
      </c>
      <c r="AF127" s="90">
        <f t="shared" si="50"/>
        <v>63075.970567655924</v>
      </c>
      <c r="AG127" s="90">
        <f t="shared" si="50"/>
        <v>64337.489979009049</v>
      </c>
      <c r="AH127" s="90">
        <f t="shared" si="50"/>
        <v>65624.239778589224</v>
      </c>
      <c r="AI127" s="90">
        <f t="shared" si="50"/>
        <v>66936.72457416101</v>
      </c>
      <c r="AJ127" s="90">
        <f t="shared" si="50"/>
        <v>68275.459065644231</v>
      </c>
      <c r="AK127" s="90">
        <f t="shared" si="50"/>
        <v>69640.968246957127</v>
      </c>
      <c r="AL127" s="90">
        <f t="shared" si="50"/>
        <v>71033.787611896259</v>
      </c>
      <c r="AM127" s="90">
        <f t="shared" si="50"/>
        <v>72454.463364134193</v>
      </c>
      <c r="AN127" s="90">
        <f t="shared" si="50"/>
        <v>73903.552631416882</v>
      </c>
      <c r="AO127" s="90">
        <f t="shared" si="50"/>
        <v>75381.623684045218</v>
      </c>
      <c r="AP127" s="90">
        <f t="shared" si="50"/>
        <v>76889.256157726122</v>
      </c>
      <c r="AQ127" s="90">
        <f t="shared" si="50"/>
        <v>78427.041280880643</v>
      </c>
      <c r="AR127" s="90">
        <f t="shared" si="50"/>
        <v>79995.582106498259</v>
      </c>
      <c r="AS127" s="90">
        <f t="shared" si="50"/>
        <v>81595.493748628214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hidden="1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hidden="1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hidden="1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hidden="1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hidden="1" x14ac:dyDescent="0.2">
      <c r="B133" s="82" t="s">
        <v>184</v>
      </c>
      <c r="G133" s="120"/>
      <c r="H133" s="120"/>
    </row>
    <row r="134" spans="1:42" hidden="1" x14ac:dyDescent="0.2">
      <c r="G134" s="84"/>
      <c r="H134" s="84"/>
    </row>
    <row r="135" spans="1:42" hidden="1" x14ac:dyDescent="0.2">
      <c r="F135" s="64" t="s">
        <v>157</v>
      </c>
      <c r="G135" s="84"/>
      <c r="H135" s="84"/>
      <c r="I135" s="64" t="s">
        <v>158</v>
      </c>
    </row>
    <row r="136" spans="1:42" hidden="1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hidden="1" x14ac:dyDescent="0.2">
      <c r="D137" s="84" t="str">
        <f>$B$60</f>
        <v>Generation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hidden="1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hidden="1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hidden="1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hidden="1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hidden="1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hidden="1" x14ac:dyDescent="0.2">
      <c r="D143" s="125" t="s">
        <v>71</v>
      </c>
      <c r="E143" s="84"/>
      <c r="F143" s="126" t="s">
        <v>103</v>
      </c>
      <c r="G143" s="84"/>
      <c r="H143" s="84"/>
    </row>
    <row r="144" spans="1:42" hidden="1" x14ac:dyDescent="0.2">
      <c r="B144" s="125"/>
      <c r="C144" s="84"/>
      <c r="D144" s="84"/>
      <c r="E144" s="84"/>
      <c r="F144" s="120"/>
      <c r="G144" s="84"/>
      <c r="H144" s="84"/>
    </row>
    <row r="145" spans="1:45" ht="15.75" hidden="1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hidden="1" x14ac:dyDescent="0.2">
      <c r="B146" s="82" t="s">
        <v>167</v>
      </c>
      <c r="I146" s="127"/>
    </row>
    <row r="147" spans="1:45" hidden="1" x14ac:dyDescent="0.2">
      <c r="I147" s="127"/>
    </row>
    <row r="148" spans="1:45" hidden="1" x14ac:dyDescent="0.2">
      <c r="F148" s="84"/>
      <c r="G148" s="128" t="s">
        <v>10</v>
      </c>
      <c r="H148" s="128" t="s">
        <v>9</v>
      </c>
      <c r="I148" s="127"/>
    </row>
    <row r="149" spans="1:45" hidden="1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hidden="1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hidden="1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hidden="1" x14ac:dyDescent="0.2">
      <c r="E152" s="125" t="s">
        <v>113</v>
      </c>
    </row>
    <row r="153" spans="1:45" hidden="1" x14ac:dyDescent="0.2"/>
    <row r="154" spans="1:45" hidden="1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hidden="1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hidden="1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hidden="1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hidden="1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hidden="1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hidden="1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1" spans="1:57" hidden="1" x14ac:dyDescent="0.2"/>
    <row r="162" spans="1:57" ht="15.75" hidden="1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hidden="1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hidden="1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hidden="1" x14ac:dyDescent="0.2">
      <c r="A165" s="48"/>
      <c r="F165" s="79"/>
    </row>
    <row r="166" spans="1:57" hidden="1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hidden="1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hidden="1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hidden="1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hidden="1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hidden="1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hidden="1" x14ac:dyDescent="0.2">
      <c r="B172" s="125" t="s">
        <v>71</v>
      </c>
      <c r="C172" s="84"/>
      <c r="D172" s="141"/>
      <c r="E172" s="95"/>
      <c r="G172" s="142"/>
      <c r="H172" s="144"/>
    </row>
    <row r="173" spans="1:57" hidden="1" x14ac:dyDescent="0.2"/>
    <row r="174" spans="1:57" ht="15.75" hidden="1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hidden="1" x14ac:dyDescent="0.2">
      <c r="C175" s="84"/>
      <c r="D175" s="141"/>
      <c r="E175" s="95"/>
      <c r="F175" s="145"/>
      <c r="H175" s="94" t="s">
        <v>85</v>
      </c>
    </row>
    <row r="176" spans="1:57" hidden="1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hidden="1" x14ac:dyDescent="0.2">
      <c r="G177" s="146"/>
      <c r="I177" s="146"/>
    </row>
    <row r="178" spans="1:45" hidden="1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hidden="1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hidden="1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hidden="1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hidden="1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3" spans="1:45" hidden="1" x14ac:dyDescent="0.2"/>
    <row r="184" spans="1:45" hidden="1" x14ac:dyDescent="0.2">
      <c r="B184" s="125" t="s">
        <v>149</v>
      </c>
    </row>
    <row r="185" spans="1:45" hidden="1" x14ac:dyDescent="0.2">
      <c r="B185" s="84"/>
      <c r="C185" s="84"/>
      <c r="D185" s="146"/>
      <c r="E185" s="146"/>
      <c r="F185" s="146"/>
      <c r="G185" s="146"/>
      <c r="H185" s="145"/>
    </row>
    <row r="186" spans="1:45" ht="15.75" hidden="1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hidden="1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hidden="1" x14ac:dyDescent="0.2">
      <c r="F188" s="146"/>
      <c r="G188" s="84"/>
    </row>
    <row r="189" spans="1:45" hidden="1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hidden="1" x14ac:dyDescent="0.2">
      <c r="C190" s="125"/>
    </row>
    <row r="191" spans="1:45" hidden="1" x14ac:dyDescent="0.2"/>
    <row r="192" spans="1:45" ht="15.75" hidden="1" x14ac:dyDescent="0.25">
      <c r="A192" s="50">
        <v>13</v>
      </c>
      <c r="B192" s="55" t="s">
        <v>105</v>
      </c>
      <c r="G192" s="147"/>
    </row>
    <row r="193" spans="1:55" hidden="1" x14ac:dyDescent="0.2">
      <c r="B193" s="63" t="s">
        <v>91</v>
      </c>
    </row>
    <row r="194" spans="1:55" hidden="1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hidden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hidden="1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hidden="1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hidden="1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hidden="1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hidden="1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hidden="1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hidden="1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hidden="1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hidden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hidden="1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hidden="1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hidden="1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hidden="1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hidden="1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hidden="1" x14ac:dyDescent="0.25">
      <c r="A210" s="50">
        <v>15</v>
      </c>
      <c r="B210" s="55" t="s">
        <v>14</v>
      </c>
      <c r="F210" s="51" t="s">
        <v>87</v>
      </c>
      <c r="G210" s="320" t="s">
        <v>258</v>
      </c>
      <c r="H210" s="94" t="s">
        <v>85</v>
      </c>
    </row>
    <row r="211" spans="1:55" hidden="1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hidden="1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hidden="1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hidden="1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hidden="1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hidden="1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hidden="1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hidden="1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hidden="1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hidden="1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hidden="1" x14ac:dyDescent="0.2">
      <c r="C221" s="84" t="str">
        <f>$B$60</f>
        <v>Generation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hidden="1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hidden="1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hidden="1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hidden="1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hidden="1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hidden="1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hidden="1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hidden="1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hidden="1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hidden="1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hidden="1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hidden="1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hidden="1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hidden="1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hidden="1" x14ac:dyDescent="0.2">
      <c r="C236" s="48" t="str">
        <f>$B$60&amp;" NBV"</f>
        <v>Generation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hidden="1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hidden="1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hidden="1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hidden="1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hidden="1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hidden="1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hidden="1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hidden="1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Header>&amp;RResponse to Undertaking #4
Attachment 2
Page &amp;P of &amp;N</oddHeader>
    <oddFooter>&amp;C&amp;8&amp;F&amp;R&amp;8Page &amp;P of &amp;N</oddFooter>
  </headerFooter>
  <rowBreaks count="3" manualBreakCount="3">
    <brk id="92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S240"/>
  <sheetViews>
    <sheetView showGridLines="0" zoomScale="85" workbookViewId="0">
      <selection activeCell="G56" sqref="G56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+'Purchase Option'!B2</f>
        <v>Watson Lake Bi-Fuel Project - Purchase</v>
      </c>
    </row>
    <row r="2" spans="1:45" ht="11.25" customHeight="1" x14ac:dyDescent="0.2">
      <c r="A2" s="216" t="str">
        <f>+'Purchase Option'!B3</f>
        <v>Purchase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+'Purchase Option'!D30</f>
        <v>2012</v>
      </c>
    </row>
    <row r="6" spans="1:45" x14ac:dyDescent="0.2">
      <c r="A6" s="214" t="s">
        <v>18</v>
      </c>
      <c r="B6" s="221">
        <f>'Purchase Option'!D26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B13-'Purchase Option'!$D$31+1</f>
        <v>0</v>
      </c>
      <c r="C14" s="83">
        <f>C13-'Purchase Option'!$D$31+1</f>
        <v>1</v>
      </c>
      <c r="D14" s="83">
        <f>D13-'Purchase Option'!$D$31+1</f>
        <v>2</v>
      </c>
      <c r="E14" s="83">
        <f>E13-'Purchase Option'!$D$31+1</f>
        <v>3</v>
      </c>
      <c r="F14" s="83">
        <f>F13-'Purchase Option'!$D$31+1</f>
        <v>4</v>
      </c>
      <c r="G14" s="83">
        <f>G13-'Purchase Option'!$D$31+1</f>
        <v>5</v>
      </c>
      <c r="H14" s="83">
        <f>H13-'Purchase Option'!$D$31+1</f>
        <v>6</v>
      </c>
      <c r="I14" s="83">
        <f>I13-'Purchase Option'!$D$31+1</f>
        <v>7</v>
      </c>
      <c r="J14" s="83">
        <f>J13-'Purchase Option'!$D$31+1</f>
        <v>8</v>
      </c>
      <c r="K14" s="83">
        <f>K13-'Purchase Option'!$D$31+1</f>
        <v>9</v>
      </c>
      <c r="L14" s="83">
        <f>L13-'Purchase Option'!$D$31+1</f>
        <v>10</v>
      </c>
      <c r="M14" s="83">
        <f>M13-'Purchase Option'!$D$31+1</f>
        <v>11</v>
      </c>
      <c r="N14" s="83">
        <f>N13-'Purchase Option'!$D$31+1</f>
        <v>12</v>
      </c>
      <c r="O14" s="83">
        <f>O13-'Purchase Option'!$D$31+1</f>
        <v>13</v>
      </c>
      <c r="P14" s="83">
        <f>P13-'Purchase Option'!$D$31+1</f>
        <v>14</v>
      </c>
      <c r="Q14" s="83">
        <f>Q13-'Purchase Option'!$D$31+1</f>
        <v>15</v>
      </c>
      <c r="R14" s="83">
        <f>R13-'Purchase Option'!$D$31+1</f>
        <v>16</v>
      </c>
      <c r="S14" s="83">
        <f>S13-'Purchase Option'!$D$31+1</f>
        <v>17</v>
      </c>
      <c r="T14" s="83">
        <f>T13-'Purchase Option'!$D$31+1</f>
        <v>18</v>
      </c>
      <c r="U14" s="83">
        <f>U13-'Purchase Option'!$D$31+1</f>
        <v>19</v>
      </c>
      <c r="V14" s="83">
        <f>V13-'Purchase Option'!$D$31+1</f>
        <v>20</v>
      </c>
      <c r="W14" s="83">
        <f>W13-'Purchase Option'!$D$31+1</f>
        <v>21</v>
      </c>
      <c r="X14" s="83">
        <f>X13-'Purchase Option'!$D$31+1</f>
        <v>22</v>
      </c>
      <c r="Y14" s="83">
        <f>Y13-'Purchase Option'!$D$31+1</f>
        <v>23</v>
      </c>
      <c r="Z14" s="83">
        <f>Z13-'Purchase Option'!$D$31+1</f>
        <v>24</v>
      </c>
      <c r="AA14" s="83">
        <f>AA13-'Purchase Option'!$D$31+1</f>
        <v>25</v>
      </c>
      <c r="AB14" s="83">
        <f>AB13-'Purchase Option'!$D$31+1</f>
        <v>26</v>
      </c>
      <c r="AC14" s="83">
        <f>AC13-'Purchase Option'!$D$31+1</f>
        <v>27</v>
      </c>
      <c r="AD14" s="83">
        <f>AD13-'Purchase Option'!$D$31+1</f>
        <v>28</v>
      </c>
      <c r="AE14" s="83">
        <f>AE13-'Purchase Option'!$D$31+1</f>
        <v>29</v>
      </c>
      <c r="AF14" s="83">
        <f>AF13-'Purchase Option'!$D$31+1</f>
        <v>30</v>
      </c>
      <c r="AG14" s="83">
        <f>AG13-'Purchase Option'!$D$31+1</f>
        <v>31</v>
      </c>
      <c r="AH14" s="83">
        <f>AH13-'Purchase Option'!$D$31+1</f>
        <v>32</v>
      </c>
      <c r="AI14" s="83">
        <f>AI13-'Purchase Option'!$D$31+1</f>
        <v>33</v>
      </c>
      <c r="AJ14" s="83">
        <f>AJ13-'Purchase Option'!$D$31+1</f>
        <v>34</v>
      </c>
      <c r="AK14" s="83">
        <f>AK13-'Purchase Option'!$D$31+1</f>
        <v>35</v>
      </c>
      <c r="AL14" s="83">
        <f>AL13-'Purchase Option'!$D$31+1</f>
        <v>36</v>
      </c>
      <c r="AM14" s="83">
        <f>AM13-'Purchase Option'!$D$31+1</f>
        <v>37</v>
      </c>
      <c r="AN14" s="83">
        <f>AN13-'Purchase Option'!$D$31+1</f>
        <v>38</v>
      </c>
      <c r="AO14" s="83">
        <f>AO13-'Purchase Option'!$D$31+1</f>
        <v>39</v>
      </c>
      <c r="AP14" s="83">
        <f>AP13-'Purchase Option'!$D$31+1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'Purchase Option'!E69/2</f>
        <v>0</v>
      </c>
      <c r="C31" s="239">
        <f>B31+('Purchase Option'!F69/2)</f>
        <v>0</v>
      </c>
      <c r="D31" s="239">
        <f>('Purchase Option'!F69/2)+('Purchase Option'!G69/2)</f>
        <v>0</v>
      </c>
      <c r="E31" s="239">
        <f>('Purchase Option'!G69/2)+('Purchase Option'!H69/2)</f>
        <v>0</v>
      </c>
      <c r="F31" s="239">
        <f>('Purchase Option'!H69/2)+('Purchase Option'!I69/2)</f>
        <v>0</v>
      </c>
      <c r="G31" s="239">
        <f>('Purchase Option'!I69/2)+('Purchase Option'!J69/2)</f>
        <v>0</v>
      </c>
      <c r="H31" s="239">
        <f>('Purchase Option'!J69/2)+('Purchase Option'!K69/2)</f>
        <v>0</v>
      </c>
      <c r="I31" s="239">
        <f>('Purchase Option'!K69/2)+('Purchase Option'!L69/2)</f>
        <v>0</v>
      </c>
      <c r="J31" s="239">
        <f>('Purchase Option'!L69/2)+('Purchase Option'!M69/2)</f>
        <v>0</v>
      </c>
      <c r="K31" s="239">
        <f>('Purchase Option'!M69/2)+('Purchase Option'!N69/2)</f>
        <v>0</v>
      </c>
      <c r="L31" s="239">
        <f>('Purchase Option'!N69/2)+('Purchase Option'!O69/2)</f>
        <v>0</v>
      </c>
      <c r="M31" s="239">
        <f>('Purchase Option'!O69/2)+('Purchase Option'!P69/2)</f>
        <v>0</v>
      </c>
      <c r="N31" s="239">
        <f>('Purchase Option'!P69/2)+('Purchase Option'!Q69/2)</f>
        <v>0</v>
      </c>
      <c r="O31" s="239">
        <f>('Purchase Option'!Q69/2)+('Purchase Option'!R69/2)</f>
        <v>0</v>
      </c>
      <c r="P31" s="239">
        <f>('Purchase Option'!R69/2)+('Purchase Option'!S69/2)</f>
        <v>0</v>
      </c>
      <c r="Q31" s="239">
        <f>('Purchase Option'!S69/2)+('Purchase Option'!T69/2)</f>
        <v>0</v>
      </c>
      <c r="R31" s="239">
        <f>('Purchase Option'!T69/2)+('Purchase Option'!U69/2)</f>
        <v>0</v>
      </c>
      <c r="S31" s="239">
        <f>('Purchase Option'!U69/2)+('Purchase Option'!V69/2)</f>
        <v>0</v>
      </c>
      <c r="T31" s="239">
        <f>('Purchase Option'!V69/2)+('Purchase Option'!W69/2)</f>
        <v>0</v>
      </c>
      <c r="U31" s="239">
        <f>('Purchase Option'!W69/2)+('Purchase Option'!X69/2)</f>
        <v>0</v>
      </c>
      <c r="V31" s="239">
        <f>('Purchase Option'!X69/2)+('Purchase Option'!Y69/2)</f>
        <v>0</v>
      </c>
      <c r="W31" s="239">
        <f>('Purchase Option'!Y69/2)+('Purchase Option'!Z69/2)</f>
        <v>0</v>
      </c>
      <c r="X31" s="239">
        <f>('Purchase Option'!Z69/2)+('Purchase Option'!AA69/2)</f>
        <v>0</v>
      </c>
      <c r="Y31" s="239">
        <f>('Purchase Option'!AA69/2)+('Purchase Option'!AB69/2)</f>
        <v>0</v>
      </c>
      <c r="Z31" s="239">
        <f>('Purchase Option'!AB69/2)+('Purchase Option'!AC69/2)</f>
        <v>0</v>
      </c>
      <c r="AA31" s="239">
        <f>('Purchase Option'!AC69/2)+('Purchase Option'!AD69/2)</f>
        <v>0</v>
      </c>
      <c r="AB31" s="239">
        <f>('Purchase Option'!AD69/2)+('Purchase Option'!AE69/2)</f>
        <v>0</v>
      </c>
      <c r="AC31" s="239">
        <f>('Purchase Option'!AE69/2)+('Purchase Option'!AF69/2)</f>
        <v>0</v>
      </c>
      <c r="AD31" s="239">
        <f>('Purchase Option'!AF69/2)+('Purchase Option'!AG69/2)</f>
        <v>0</v>
      </c>
      <c r="AE31" s="239">
        <f>('Purchase Option'!AG69/2)+('Purchase Option'!AH69/2)</f>
        <v>0</v>
      </c>
      <c r="AF31" s="239">
        <f>('Purchase Option'!AH69/2)+('Purchase Option'!AI69/2)</f>
        <v>0</v>
      </c>
      <c r="AG31" s="239">
        <f>('Purchase Option'!AI69/2)+('Purchase Option'!AJ69/2)</f>
        <v>0</v>
      </c>
      <c r="AH31" s="239">
        <f>('Purchase Option'!AJ69/2)+('Purchase Option'!AK69/2)</f>
        <v>0</v>
      </c>
      <c r="AI31" s="239">
        <f>('Purchase Option'!AK69/2)+('Purchase Option'!AL69/2)</f>
        <v>0</v>
      </c>
      <c r="AJ31" s="239">
        <f>('Purchase Option'!AL69/2)+('Purchase Option'!AM69/2)</f>
        <v>0</v>
      </c>
      <c r="AK31" s="239">
        <f>('Purchase Option'!AM69/2)+('Purchase Option'!AN69/2)</f>
        <v>0</v>
      </c>
      <c r="AL31" s="239">
        <f>('Purchase Option'!AN69/2)+('Purchase Option'!AO69/2)</f>
        <v>0</v>
      </c>
      <c r="AM31" s="239">
        <f>('Purchase Option'!AO69/2)+('Purchase Option'!AP69/2)</f>
        <v>0</v>
      </c>
      <c r="AN31" s="239">
        <f>('Purchase Option'!AP69/2)+('Purchase Option'!AQ69/2)</f>
        <v>0</v>
      </c>
      <c r="AO31" s="239">
        <f>('Purchase Option'!AQ69/2)+('Purchase Option'!AR69/2)</f>
        <v>0</v>
      </c>
      <c r="AP31" s="239">
        <f>('Purchase Option'!AR69/2)+('Purchase Option'!AS69/2)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('Purchase Option'!E74/2)</f>
        <v>0</v>
      </c>
      <c r="C33" s="239">
        <f>B33+('Purchase Option'!F74/2)</f>
        <v>0</v>
      </c>
      <c r="D33" s="239">
        <f>('Purchase Option'!F74/2)+('Purchase Option'!G74/2)</f>
        <v>0</v>
      </c>
      <c r="E33" s="239">
        <f>('Purchase Option'!G74/2)+('Purchase Option'!H74/2)</f>
        <v>0</v>
      </c>
      <c r="F33" s="239">
        <f>('Purchase Option'!H74/2)+('Purchase Option'!I74/2)</f>
        <v>0</v>
      </c>
      <c r="G33" s="239">
        <f>('Purchase Option'!I74/2)+('Purchase Option'!J74/2)</f>
        <v>0</v>
      </c>
      <c r="H33" s="239">
        <f>('Purchase Option'!J74/2)+('Purchase Option'!K74/2)</f>
        <v>0</v>
      </c>
      <c r="I33" s="239">
        <f>('Purchase Option'!K74/2)+('Purchase Option'!L74/2)</f>
        <v>0</v>
      </c>
      <c r="J33" s="239">
        <f>('Purchase Option'!L74/2)+('Purchase Option'!M74/2)</f>
        <v>0</v>
      </c>
      <c r="K33" s="239">
        <f>('Purchase Option'!M74/2)+('Purchase Option'!N74/2)</f>
        <v>0</v>
      </c>
      <c r="L33" s="239">
        <f>('Purchase Option'!N74/2)+('Purchase Option'!O74/2)</f>
        <v>0</v>
      </c>
      <c r="M33" s="239">
        <f>('Purchase Option'!O74/2)+('Purchase Option'!P74/2)</f>
        <v>0</v>
      </c>
      <c r="N33" s="239">
        <f>('Purchase Option'!P74/2)+('Purchase Option'!Q74/2)</f>
        <v>0</v>
      </c>
      <c r="O33" s="239">
        <f>('Purchase Option'!Q74/2)+('Purchase Option'!R74/2)</f>
        <v>0</v>
      </c>
      <c r="P33" s="239">
        <f>('Purchase Option'!R74/2)+('Purchase Option'!S74/2)</f>
        <v>0</v>
      </c>
      <c r="Q33" s="239">
        <f>('Purchase Option'!S74/2)+('Purchase Option'!T74/2)</f>
        <v>0</v>
      </c>
      <c r="R33" s="239">
        <f>('Purchase Option'!T74/2)+('Purchase Option'!U74/2)</f>
        <v>0</v>
      </c>
      <c r="S33" s="239">
        <f>('Purchase Option'!U74/2)+('Purchase Option'!V74/2)</f>
        <v>0</v>
      </c>
      <c r="T33" s="239">
        <f>('Purchase Option'!V74/2)+('Purchase Option'!W74/2)</f>
        <v>0</v>
      </c>
      <c r="U33" s="239">
        <f>('Purchase Option'!W74/2)+('Purchase Option'!X74/2)</f>
        <v>0</v>
      </c>
      <c r="V33" s="239">
        <f>('Purchase Option'!X74/2)+('Purchase Option'!Y74/2)</f>
        <v>0</v>
      </c>
      <c r="W33" s="239">
        <f>('Purchase Option'!Y74/2)+('Purchase Option'!Z74/2)</f>
        <v>0</v>
      </c>
      <c r="X33" s="239">
        <f>('Purchase Option'!Z74/2)+('Purchase Option'!AA74/2)</f>
        <v>0</v>
      </c>
      <c r="Y33" s="239">
        <f>('Purchase Option'!AA74/2)+('Purchase Option'!AB74/2)</f>
        <v>0</v>
      </c>
      <c r="Z33" s="239">
        <f>('Purchase Option'!AB74/2)+('Purchase Option'!AC74/2)</f>
        <v>0</v>
      </c>
      <c r="AA33" s="239">
        <f>('Purchase Option'!AC74/2)+('Purchase Option'!AD74/2)</f>
        <v>0</v>
      </c>
      <c r="AB33" s="239">
        <f>('Purchase Option'!AD74/2)+('Purchase Option'!AE74/2)</f>
        <v>0</v>
      </c>
      <c r="AC33" s="239">
        <f>('Purchase Option'!AE74/2)+('Purchase Option'!AF74/2)</f>
        <v>0</v>
      </c>
      <c r="AD33" s="239">
        <f>('Purchase Option'!AF74/2)+('Purchase Option'!AG74/2)</f>
        <v>0</v>
      </c>
      <c r="AE33" s="239">
        <f>('Purchase Option'!AG74/2)+('Purchase Option'!AH74/2)</f>
        <v>0</v>
      </c>
      <c r="AF33" s="239">
        <f>('Purchase Option'!AH74/2)+('Purchase Option'!AI74/2)</f>
        <v>0</v>
      </c>
      <c r="AG33" s="239">
        <f>('Purchase Option'!AI74/2)+('Purchase Option'!AJ74/2)</f>
        <v>0</v>
      </c>
      <c r="AH33" s="239">
        <f>('Purchase Option'!AJ74/2)+('Purchase Option'!AK74/2)</f>
        <v>0</v>
      </c>
      <c r="AI33" s="239">
        <f>('Purchase Option'!AK74/2)+('Purchase Option'!AL74/2)</f>
        <v>0</v>
      </c>
      <c r="AJ33" s="239">
        <f>('Purchase Option'!AL74/2)+('Purchase Option'!AM74/2)</f>
        <v>0</v>
      </c>
      <c r="AK33" s="239">
        <f>('Purchase Option'!AM74/2)+('Purchase Option'!AN74/2)</f>
        <v>0</v>
      </c>
      <c r="AL33" s="239">
        <f>('Purchase Option'!AN74/2)+('Purchase Option'!AO74/2)</f>
        <v>0</v>
      </c>
      <c r="AM33" s="239">
        <f>('Purchase Option'!AO74/2)+('Purchase Option'!AP74/2)</f>
        <v>0</v>
      </c>
      <c r="AN33" s="239">
        <f>('Purchase Option'!AP74/2)+('Purchase Option'!AQ74/2)</f>
        <v>0</v>
      </c>
      <c r="AO33" s="239">
        <f>('Purchase Option'!AQ74/2)+('Purchase Option'!AR74/2)</f>
        <v>0</v>
      </c>
      <c r="AP33" s="239">
        <f>('Purchase Option'!AR74/2)+('Purchase Option'!AS74/2)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('Purchase Option'!E84/2)</f>
        <v>0</v>
      </c>
      <c r="C35" s="239">
        <f>B35+('Purchase Option'!F84/2)</f>
        <v>0</v>
      </c>
      <c r="D35" s="239">
        <f>('Purchase Option'!F84/2)+('Purchase Option'!G84/2)</f>
        <v>0</v>
      </c>
      <c r="E35" s="239">
        <f>('Purchase Option'!G84/2)+('Purchase Option'!H84/2)</f>
        <v>0</v>
      </c>
      <c r="F35" s="239">
        <f>('Purchase Option'!H84/2)+('Purchase Option'!I84/2)</f>
        <v>0</v>
      </c>
      <c r="G35" s="239">
        <f>('Purchase Option'!I84/2)+('Purchase Option'!J84/2)</f>
        <v>0</v>
      </c>
      <c r="H35" s="239">
        <f>('Purchase Option'!J84/2)+('Purchase Option'!K84/2)</f>
        <v>0</v>
      </c>
      <c r="I35" s="239">
        <f>('Purchase Option'!K84/2)+('Purchase Option'!L84/2)</f>
        <v>0</v>
      </c>
      <c r="J35" s="239">
        <f>('Purchase Option'!L84/2)+('Purchase Option'!M84/2)</f>
        <v>0</v>
      </c>
      <c r="K35" s="239">
        <f>('Purchase Option'!M84/2)+('Purchase Option'!N84/2)</f>
        <v>0</v>
      </c>
      <c r="L35" s="239">
        <f>('Purchase Option'!N84/2)+('Purchase Option'!O84/2)</f>
        <v>0</v>
      </c>
      <c r="M35" s="239">
        <f>('Purchase Option'!O84/2)+('Purchase Option'!P84/2)</f>
        <v>0</v>
      </c>
      <c r="N35" s="239">
        <f>('Purchase Option'!P84/2)+('Purchase Option'!Q84/2)</f>
        <v>0</v>
      </c>
      <c r="O35" s="239">
        <f>('Purchase Option'!Q84/2)+('Purchase Option'!R84/2)</f>
        <v>0</v>
      </c>
      <c r="P35" s="239">
        <f>('Purchase Option'!R84/2)+('Purchase Option'!S84/2)</f>
        <v>0</v>
      </c>
      <c r="Q35" s="239">
        <f>('Purchase Option'!S84/2)+('Purchase Option'!T84/2)</f>
        <v>0</v>
      </c>
      <c r="R35" s="239">
        <f>('Purchase Option'!T84/2)+('Purchase Option'!U84/2)</f>
        <v>0</v>
      </c>
      <c r="S35" s="239">
        <f>('Purchase Option'!U84/2)+('Purchase Option'!V84/2)</f>
        <v>0</v>
      </c>
      <c r="T35" s="239">
        <f>('Purchase Option'!V84/2)+('Purchase Option'!W84/2)</f>
        <v>0</v>
      </c>
      <c r="U35" s="239">
        <f>('Purchase Option'!W84/2)+('Purchase Option'!X84/2)</f>
        <v>0</v>
      </c>
      <c r="V35" s="239">
        <f>('Purchase Option'!X84/2)+('Purchase Option'!Y84/2)</f>
        <v>0</v>
      </c>
      <c r="W35" s="239">
        <f>('Purchase Option'!Y84/2)+('Purchase Option'!Z84/2)</f>
        <v>0</v>
      </c>
      <c r="X35" s="239">
        <f>('Purchase Option'!Z84/2)+('Purchase Option'!AA84/2)</f>
        <v>0</v>
      </c>
      <c r="Y35" s="239">
        <f>('Purchase Option'!AA84/2)+('Purchase Option'!AB84/2)</f>
        <v>0</v>
      </c>
      <c r="Z35" s="239">
        <f>('Purchase Option'!AB84/2)+('Purchase Option'!AC84/2)</f>
        <v>0</v>
      </c>
      <c r="AA35" s="239">
        <f>('Purchase Option'!AC84/2)+('Purchase Option'!AD84/2)</f>
        <v>0</v>
      </c>
      <c r="AB35" s="239">
        <f>('Purchase Option'!AD84/2)+('Purchase Option'!AE84/2)</f>
        <v>0</v>
      </c>
      <c r="AC35" s="239">
        <f>('Purchase Option'!AE84/2)+('Purchase Option'!AF84/2)</f>
        <v>0</v>
      </c>
      <c r="AD35" s="239">
        <f>('Purchase Option'!AF84/2)+('Purchase Option'!AG84/2)</f>
        <v>0</v>
      </c>
      <c r="AE35" s="239">
        <f>('Purchase Option'!AG84/2)+('Purchase Option'!AH84/2)</f>
        <v>0</v>
      </c>
      <c r="AF35" s="239">
        <f>('Purchase Option'!AH84/2)+('Purchase Option'!AI84/2)</f>
        <v>0</v>
      </c>
      <c r="AG35" s="239">
        <f>('Purchase Option'!AI84/2)+('Purchase Option'!AJ84/2)</f>
        <v>0</v>
      </c>
      <c r="AH35" s="239">
        <f>('Purchase Option'!AJ84/2)+('Purchase Option'!AK84/2)</f>
        <v>0</v>
      </c>
      <c r="AI35" s="239">
        <f>('Purchase Option'!AK84/2)+('Purchase Option'!AL84/2)</f>
        <v>0</v>
      </c>
      <c r="AJ35" s="239">
        <f>('Purchase Option'!AL84/2)+('Purchase Option'!AM84/2)</f>
        <v>0</v>
      </c>
      <c r="AK35" s="239">
        <f>('Purchase Option'!AM84/2)+('Purchase Option'!AN84/2)</f>
        <v>0</v>
      </c>
      <c r="AL35" s="239">
        <f>('Purchase Option'!AN84/2)+('Purchase Option'!AO84/2)</f>
        <v>0</v>
      </c>
      <c r="AM35" s="239">
        <f>('Purchase Option'!AO84/2)+('Purchase Option'!AP84/2)</f>
        <v>0</v>
      </c>
      <c r="AN35" s="239">
        <f>('Purchase Option'!AP84/2)+('Purchase Option'!AQ84/2)</f>
        <v>0</v>
      </c>
      <c r="AO35" s="239">
        <f>('Purchase Option'!AQ84/2)+('Purchase Option'!AR84/2)</f>
        <v>0</v>
      </c>
      <c r="AP35" s="239">
        <f>('Purchase Option'!AR84/2)+('Purchase Option'!AS84/2)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IF('Purchase Option'!$F$99="yes",('Purchase Option'!E105+'Purchase Option'!E106+'Purchase Option'!E108),('Purchase Option'!E123+'Purchase Option'!E124+'Purchase Option'!E126))</f>
        <v>0</v>
      </c>
      <c r="C40" s="239">
        <f>IF('Purchase Option'!$F$99="yes",('Purchase Option'!F105+'Purchase Option'!F106+'Purchase Option'!F108),('Purchase Option'!F123+'Purchase Option'!F124+'Purchase Option'!F126))</f>
        <v>0</v>
      </c>
      <c r="D40" s="239">
        <f>IF('Purchase Option'!$F$99="yes",('Purchase Option'!G105+'Purchase Option'!G106+'Purchase Option'!G108),('Purchase Option'!G123+'Purchase Option'!G124+'Purchase Option'!G126))</f>
        <v>0</v>
      </c>
      <c r="E40" s="239">
        <f>IF('Purchase Option'!$F$99="yes",('Purchase Option'!H105+'Purchase Option'!H106+'Purchase Option'!H108),('Purchase Option'!H123+'Purchase Option'!H124+'Purchase Option'!H126))</f>
        <v>0</v>
      </c>
      <c r="F40" s="239">
        <f>IF('Purchase Option'!$F$99="yes",('Purchase Option'!I105+'Purchase Option'!I106+'Purchase Option'!I108),('Purchase Option'!I123+'Purchase Option'!I124+'Purchase Option'!I126))</f>
        <v>0</v>
      </c>
      <c r="G40" s="239">
        <f>IF('Purchase Option'!$F$99="yes",('Purchase Option'!J105+'Purchase Option'!J106+'Purchase Option'!J108),('Purchase Option'!J123+'Purchase Option'!J124+'Purchase Option'!J126))</f>
        <v>0</v>
      </c>
      <c r="H40" s="239">
        <f>IF('Purchase Option'!$F$99="yes",('Purchase Option'!K105+'Purchase Option'!K106+'Purchase Option'!K108),('Purchase Option'!K123+'Purchase Option'!K124+'Purchase Option'!K126))</f>
        <v>0</v>
      </c>
      <c r="I40" s="239">
        <f>IF('Purchase Option'!$F$99="yes",('Purchase Option'!L105+'Purchase Option'!L106+'Purchase Option'!L108),('Purchase Option'!L123+'Purchase Option'!L124+'Purchase Option'!L126))</f>
        <v>0</v>
      </c>
      <c r="J40" s="239">
        <f>IF('Purchase Option'!$F$99="yes",('Purchase Option'!M105+'Purchase Option'!M106+'Purchase Option'!M108),('Purchase Option'!M123+'Purchase Option'!M124+'Purchase Option'!M126))</f>
        <v>0</v>
      </c>
      <c r="K40" s="239">
        <f>IF('Purchase Option'!$F$99="yes",('Purchase Option'!N105+'Purchase Option'!N106+'Purchase Option'!N108),('Purchase Option'!N123+'Purchase Option'!N124+'Purchase Option'!N126))</f>
        <v>0</v>
      </c>
      <c r="L40" s="239">
        <f>IF('Purchase Option'!$F$99="yes",('Purchase Option'!O105+'Purchase Option'!O106+'Purchase Option'!O108),('Purchase Option'!O123+'Purchase Option'!O124+'Purchase Option'!O126))</f>
        <v>0</v>
      </c>
      <c r="M40" s="239">
        <f>IF('Purchase Option'!$F$99="yes",('Purchase Option'!P105+'Purchase Option'!P106+'Purchase Option'!P108),('Purchase Option'!P123+'Purchase Option'!P124+'Purchase Option'!P126))</f>
        <v>0</v>
      </c>
      <c r="N40" s="239">
        <f>IF('Purchase Option'!$F$99="yes",('Purchase Option'!Q105+'Purchase Option'!Q106+'Purchase Option'!Q108),('Purchase Option'!Q123+'Purchase Option'!Q124+'Purchase Option'!Q126))</f>
        <v>0</v>
      </c>
      <c r="O40" s="239">
        <f>IF('Purchase Option'!$F$99="yes",('Purchase Option'!R105+'Purchase Option'!R106+'Purchase Option'!R108),('Purchase Option'!R123+'Purchase Option'!R124+'Purchase Option'!R126))</f>
        <v>0</v>
      </c>
      <c r="P40" s="239">
        <f>IF('Purchase Option'!$F$99="yes",('Purchase Option'!S105+'Purchase Option'!S106+'Purchase Option'!S108),('Purchase Option'!S123+'Purchase Option'!S124+'Purchase Option'!S126))</f>
        <v>0</v>
      </c>
      <c r="Q40" s="239">
        <f>IF('Purchase Option'!$F$99="yes",('Purchase Option'!T105+'Purchase Option'!T106+'Purchase Option'!T108),('Purchase Option'!T123+'Purchase Option'!T124+'Purchase Option'!T126))</f>
        <v>0</v>
      </c>
      <c r="R40" s="239">
        <f>IF('Purchase Option'!$F$99="yes",('Purchase Option'!U105+'Purchase Option'!U106+'Purchase Option'!U108),('Purchase Option'!U123+'Purchase Option'!U124+'Purchase Option'!U126))</f>
        <v>0</v>
      </c>
      <c r="S40" s="239">
        <f>IF('Purchase Option'!$F$99="yes",('Purchase Option'!V105+'Purchase Option'!V106+'Purchase Option'!V108),('Purchase Option'!V123+'Purchase Option'!V124+'Purchase Option'!V126))</f>
        <v>0</v>
      </c>
      <c r="T40" s="239">
        <f>IF('Purchase Option'!$F$99="yes",('Purchase Option'!W105+'Purchase Option'!W106+'Purchase Option'!W108),('Purchase Option'!W123+'Purchase Option'!W124+'Purchase Option'!W126))</f>
        <v>0</v>
      </c>
      <c r="U40" s="239">
        <f>IF('Purchase Option'!$F$99="yes",('Purchase Option'!X105+'Purchase Option'!X106+'Purchase Option'!X108),('Purchase Option'!X123+'Purchase Option'!X124+'Purchase Option'!X126))</f>
        <v>0</v>
      </c>
      <c r="V40" s="239">
        <f>IF('Purchase Option'!$F$99="yes",('Purchase Option'!Y105+'Purchase Option'!Y106+'Purchase Option'!Y108),('Purchase Option'!Y123+'Purchase Option'!Y124+'Purchase Option'!Y126))</f>
        <v>0</v>
      </c>
      <c r="W40" s="239">
        <f>IF('Purchase Option'!$F$99="yes",('Purchase Option'!Z105+'Purchase Option'!Z106+'Purchase Option'!Z108),('Purchase Option'!Z123+'Purchase Option'!Z124+'Purchase Option'!Z126))</f>
        <v>0</v>
      </c>
      <c r="X40" s="239">
        <f>IF('Purchase Option'!$F$99="yes",('Purchase Option'!AA105+'Purchase Option'!AA106+'Purchase Option'!AA108),('Purchase Option'!AA123+'Purchase Option'!AA124+'Purchase Option'!AA126))</f>
        <v>0</v>
      </c>
      <c r="Y40" s="239">
        <f>IF('Purchase Option'!$F$99="yes",('Purchase Option'!AB105+'Purchase Option'!AB106+'Purchase Option'!AB108),('Purchase Option'!AB123+'Purchase Option'!AB124+'Purchase Option'!AB126))</f>
        <v>0</v>
      </c>
      <c r="Z40" s="239">
        <f>IF('Purchase Option'!$F$99="yes",('Purchase Option'!AC105+'Purchase Option'!AC106+'Purchase Option'!AC108),('Purchase Option'!AC123+'Purchase Option'!AC124+'Purchase Option'!AC126))</f>
        <v>0</v>
      </c>
      <c r="AA40" s="239">
        <f>IF('Purchase Option'!$F$99="yes",('Purchase Option'!AD105+'Purchase Option'!AD106+'Purchase Option'!AD108),('Purchase Option'!AD123+'Purchase Option'!AD124+'Purchase Option'!AD126))</f>
        <v>0</v>
      </c>
      <c r="AB40" s="239">
        <f>IF('Purchase Option'!$F$99="yes",('Purchase Option'!AE105+'Purchase Option'!AE106+'Purchase Option'!AE108),('Purchase Option'!AE123+'Purchase Option'!AE124+'Purchase Option'!AE126))</f>
        <v>0</v>
      </c>
      <c r="AC40" s="239">
        <f>IF('Purchase Option'!$F$99="yes",('Purchase Option'!AF105+'Purchase Option'!AF106+'Purchase Option'!AF108),('Purchase Option'!AF123+'Purchase Option'!AF124+'Purchase Option'!AF126))</f>
        <v>0</v>
      </c>
      <c r="AD40" s="239">
        <f>IF('Purchase Option'!$F$99="yes",('Purchase Option'!AG105+'Purchase Option'!AG106+'Purchase Option'!AG108),('Purchase Option'!AG123+'Purchase Option'!AG124+'Purchase Option'!AG126))</f>
        <v>0</v>
      </c>
      <c r="AE40" s="239">
        <f>IF('Purchase Option'!$F$99="yes",('Purchase Option'!AH105+'Purchase Option'!AH106+'Purchase Option'!AH108),('Purchase Option'!AH123+'Purchase Option'!AH124+'Purchase Option'!AH126))</f>
        <v>0</v>
      </c>
      <c r="AF40" s="239">
        <f>IF('Purchase Option'!$F$99="yes",('Purchase Option'!AI105+'Purchase Option'!AI106+'Purchase Option'!AI108),('Purchase Option'!AI123+'Purchase Option'!AI124+'Purchase Option'!AI126))</f>
        <v>0</v>
      </c>
      <c r="AG40" s="239">
        <f>IF('Purchase Option'!$F$99="yes",('Purchase Option'!AJ105+'Purchase Option'!AJ106+'Purchase Option'!AJ108),('Purchase Option'!AJ123+'Purchase Option'!AJ124+'Purchase Option'!AJ126))</f>
        <v>0</v>
      </c>
      <c r="AH40" s="239">
        <f>IF('Purchase Option'!$F$99="yes",('Purchase Option'!AK105+'Purchase Option'!AK106+'Purchase Option'!AK108),('Purchase Option'!AK123+'Purchase Option'!AK124+'Purchase Option'!AK126))</f>
        <v>0</v>
      </c>
      <c r="AI40" s="239">
        <f>IF('Purchase Option'!$F$99="yes",('Purchase Option'!AL105+'Purchase Option'!AL106+'Purchase Option'!AL108),('Purchase Option'!AL123+'Purchase Option'!AL124+'Purchase Option'!AL126))</f>
        <v>0</v>
      </c>
      <c r="AJ40" s="239">
        <f>IF('Purchase Option'!$F$99="yes",('Purchase Option'!AM105+'Purchase Option'!AM106+'Purchase Option'!AM108),('Purchase Option'!AM123+'Purchase Option'!AM124+'Purchase Option'!AM126))</f>
        <v>0</v>
      </c>
      <c r="AK40" s="239">
        <f>IF('Purchase Option'!$F$99="yes",('Purchase Option'!AN105+'Purchase Option'!AN106+'Purchase Option'!AN108),('Purchase Option'!AN123+'Purchase Option'!AN124+'Purchase Option'!AN126))</f>
        <v>0</v>
      </c>
      <c r="AL40" s="239">
        <f>IF('Purchase Option'!$F$99="yes",('Purchase Option'!AO105+'Purchase Option'!AO106+'Purchase Option'!AO108),('Purchase Option'!AO123+'Purchase Option'!AO124+'Purchase Option'!AO126))</f>
        <v>0</v>
      </c>
      <c r="AM40" s="239">
        <f>IF('Purchase Option'!$F$99="yes",('Purchase Option'!AP105+'Purchase Option'!AP106+'Purchase Option'!AP108),('Purchase Option'!AP123+'Purchase Option'!AP124+'Purchase Option'!AP126))</f>
        <v>0</v>
      </c>
      <c r="AN40" s="239">
        <f>IF('Purchase Option'!$F$99="yes",('Purchase Option'!AQ105+'Purchase Option'!AQ106+'Purchase Option'!AQ108),('Purchase Option'!AQ123+'Purchase Option'!AQ124+'Purchase Option'!AQ126))</f>
        <v>0</v>
      </c>
      <c r="AO40" s="239">
        <f>IF('Purchase Option'!$F$99="yes",('Purchase Option'!AR105+'Purchase Option'!AR106+'Purchase Option'!AR108),('Purchase Option'!AR123+'Purchase Option'!AR124+'Purchase Option'!AR126))</f>
        <v>0</v>
      </c>
      <c r="AP40" s="239">
        <f>IF('Purchase Option'!$F$99="yes",('Purchase Option'!AS105+'Purchase Option'!AS106+'Purchase Option'!AS108),('Purchase Option'!AS123+'Purchase Option'!AS124+'Purchase Option'!AS126))</f>
        <v>0</v>
      </c>
      <c r="AQ40" s="237"/>
    </row>
    <row r="41" spans="1:45" x14ac:dyDescent="0.2">
      <c r="A41" s="221" t="s">
        <v>76</v>
      </c>
      <c r="B41" s="240">
        <f>IF('Purchase Option'!E36=1,('Purchase Option'!$I$138+'Purchase Option'!$I$139+'Purchase Option'!$I$141),0)</f>
        <v>0</v>
      </c>
      <c r="C41" s="239">
        <f>IF('Purchase Option'!F36=1,('Purchase Option'!$I$138+'Purchase Option'!$I$139+'Purchase Option'!$I$141),B41*'Purchase Option'!F$95)</f>
        <v>0</v>
      </c>
      <c r="D41" s="239">
        <f>IF('Purchase Option'!G36=1,('Purchase Option'!$I$138+'Purchase Option'!$I$139+'Purchase Option'!$I$141),C41*'Purchase Option'!G$95)</f>
        <v>0</v>
      </c>
      <c r="E41" s="239">
        <f>IF('Purchase Option'!H36=1,('Purchase Option'!$I$138+'Purchase Option'!$I$139+'Purchase Option'!$I$141),D41*'Purchase Option'!H$95)</f>
        <v>0</v>
      </c>
      <c r="F41" s="239">
        <f>IF('Purchase Option'!I36=1,('Purchase Option'!$I$138+'Purchase Option'!$I$139+'Purchase Option'!$I$141),E41*'Purchase Option'!I$95)</f>
        <v>0</v>
      </c>
      <c r="G41" s="239">
        <f>IF('Purchase Option'!J36=1,('Purchase Option'!$I$138+'Purchase Option'!$I$139+'Purchase Option'!$I$141),F41*'Purchase Option'!J$95)</f>
        <v>0</v>
      </c>
      <c r="H41" s="239">
        <f>IF('Purchase Option'!K36=1,('Purchase Option'!$I$138+'Purchase Option'!$I$139+'Purchase Option'!$I$141),G41*'Purchase Option'!K$95)</f>
        <v>0</v>
      </c>
      <c r="I41" s="239">
        <f>IF('Purchase Option'!L36=1,('Purchase Option'!$I$138+'Purchase Option'!$I$139+'Purchase Option'!$I$141),H41*'Purchase Option'!L$95)</f>
        <v>0</v>
      </c>
      <c r="J41" s="239">
        <f>IF('Purchase Option'!M36=1,('Purchase Option'!$I$138+'Purchase Option'!$I$139+'Purchase Option'!$I$141),I41*'Purchase Option'!M$95)</f>
        <v>0</v>
      </c>
      <c r="K41" s="239">
        <f>IF('Purchase Option'!N36=1,('Purchase Option'!$I$138+'Purchase Option'!$I$139+'Purchase Option'!$I$141),J41*'Purchase Option'!N$95)</f>
        <v>0</v>
      </c>
      <c r="L41" s="239">
        <f>IF('Purchase Option'!O36=1,('Purchase Option'!$I$138+'Purchase Option'!$I$139+'Purchase Option'!$I$141),K41*'Purchase Option'!O$95)</f>
        <v>0</v>
      </c>
      <c r="M41" s="239">
        <f>IF('Purchase Option'!P36=1,('Purchase Option'!$I$138+'Purchase Option'!$I$139+'Purchase Option'!$I$141),L41*'Purchase Option'!P$95)</f>
        <v>0</v>
      </c>
      <c r="N41" s="239">
        <f>IF('Purchase Option'!Q36=1,('Purchase Option'!$I$138+'Purchase Option'!$I$139+'Purchase Option'!$I$141),M41*'Purchase Option'!Q$95)</f>
        <v>0</v>
      </c>
      <c r="O41" s="239">
        <f>IF('Purchase Option'!R36=1,('Purchase Option'!$I$138+'Purchase Option'!$I$139+'Purchase Option'!$I$141),N41*'Purchase Option'!R$95)</f>
        <v>0</v>
      </c>
      <c r="P41" s="239">
        <f>IF('Purchase Option'!S36=1,('Purchase Option'!$I$138+'Purchase Option'!$I$139+'Purchase Option'!$I$141),O41*'Purchase Option'!S$95)</f>
        <v>0</v>
      </c>
      <c r="Q41" s="239">
        <f>IF('Purchase Option'!T36=1,('Purchase Option'!$I$138+'Purchase Option'!$I$139+'Purchase Option'!$I$141),P41*'Purchase Option'!T$95)</f>
        <v>0</v>
      </c>
      <c r="R41" s="239">
        <f>IF('Purchase Option'!U36=1,('Purchase Option'!$I$138+'Purchase Option'!$I$139+'Purchase Option'!$I$141),Q41*'Purchase Option'!U$95)</f>
        <v>0</v>
      </c>
      <c r="S41" s="239">
        <f>IF('Purchase Option'!V36=1,('Purchase Option'!$I$138+'Purchase Option'!$I$139+'Purchase Option'!$I$141),R41*'Purchase Option'!V$95)</f>
        <v>0</v>
      </c>
      <c r="T41" s="239">
        <f>IF('Purchase Option'!W36=1,('Purchase Option'!$I$138+'Purchase Option'!$I$139+'Purchase Option'!$I$141),S41*'Purchase Option'!W$95)</f>
        <v>0</v>
      </c>
      <c r="U41" s="239">
        <f>IF('Purchase Option'!X36=1,('Purchase Option'!$I$138+'Purchase Option'!$I$139+'Purchase Option'!$I$141),T41*'Purchase Option'!X$95)</f>
        <v>0</v>
      </c>
      <c r="V41" s="239">
        <f>IF('Purchase Option'!Y36=1,('Purchase Option'!$I$138+'Purchase Option'!$I$139+'Purchase Option'!$I$141),U41*'Purchase Option'!Y$95)</f>
        <v>0</v>
      </c>
      <c r="W41" s="239">
        <f>IF('Purchase Option'!Z36=1,('Purchase Option'!$I$138+'Purchase Option'!$I$139+'Purchase Option'!$I$141),V41*'Purchase Option'!Z$95)</f>
        <v>0</v>
      </c>
      <c r="X41" s="239">
        <f>IF('Purchase Option'!AA36=1,('Purchase Option'!$I$138+'Purchase Option'!$I$139+'Purchase Option'!$I$141),W41*'Purchase Option'!AA$95)</f>
        <v>0</v>
      </c>
      <c r="Y41" s="239">
        <f>IF('Purchase Option'!AB36=1,('Purchase Option'!$I$138+'Purchase Option'!$I$139+'Purchase Option'!$I$141),X41*'Purchase Option'!AB$95)</f>
        <v>0</v>
      </c>
      <c r="Z41" s="239">
        <f>IF('Purchase Option'!AC36=1,('Purchase Option'!$I$138+'Purchase Option'!$I$139+'Purchase Option'!$I$141),Y41*'Purchase Option'!AC$95)</f>
        <v>0</v>
      </c>
      <c r="AA41" s="239">
        <f>IF('Purchase Option'!AD36=1,('Purchase Option'!$I$138+'Purchase Option'!$I$139+'Purchase Option'!$I$141),Z41*'Purchase Option'!AD$95)</f>
        <v>0</v>
      </c>
      <c r="AB41" s="239">
        <f>IF('Purchase Option'!AE36=1,('Purchase Option'!$I$138+'Purchase Option'!$I$139+'Purchase Option'!$I$141),AA41*'Purchase Option'!AE$95)</f>
        <v>0</v>
      </c>
      <c r="AC41" s="239">
        <f>IF('Purchase Option'!AF36=1,('Purchase Option'!$I$138+'Purchase Option'!$I$139+'Purchase Option'!$I$141),AB41*'Purchase Option'!AF$95)</f>
        <v>0</v>
      </c>
      <c r="AD41" s="239">
        <f>IF('Purchase Option'!AG36=1,('Purchase Option'!$I$138+'Purchase Option'!$I$139+'Purchase Option'!$I$141),AC41*'Purchase Option'!AG$95)</f>
        <v>0</v>
      </c>
      <c r="AE41" s="239">
        <f>IF('Purchase Option'!AH36=1,('Purchase Option'!$I$138+'Purchase Option'!$I$139+'Purchase Option'!$I$141),AD41*'Purchase Option'!AH$95)</f>
        <v>0</v>
      </c>
      <c r="AF41" s="239">
        <f>IF('Purchase Option'!AI36=1,('Purchase Option'!$I$138+'Purchase Option'!$I$139+'Purchase Option'!$I$141),AE41*'Purchase Option'!AI$95)</f>
        <v>0</v>
      </c>
      <c r="AG41" s="239">
        <f>IF('Purchase Option'!AJ36=1,('Purchase Option'!$I$138+'Purchase Option'!$I$139+'Purchase Option'!$I$141),AF41*'Purchase Option'!AJ$95)</f>
        <v>0</v>
      </c>
      <c r="AH41" s="239">
        <f>IF('Purchase Option'!AK36=1,('Purchase Option'!$I$138+'Purchase Option'!$I$139+'Purchase Option'!$I$141),AG41*'Purchase Option'!AK$95)</f>
        <v>0</v>
      </c>
      <c r="AI41" s="239">
        <f>IF('Purchase Option'!AL36=1,('Purchase Option'!$I$138+'Purchase Option'!$I$139+'Purchase Option'!$I$141),AH41*'Purchase Option'!AL$95)</f>
        <v>0</v>
      </c>
      <c r="AJ41" s="239">
        <f>IF('Purchase Option'!AM36=1,('Purchase Option'!$I$138+'Purchase Option'!$I$139+'Purchase Option'!$I$141),AI41*'Purchase Option'!AM$95)</f>
        <v>0</v>
      </c>
      <c r="AK41" s="239">
        <f>IF('Purchase Option'!AN36=1,('Purchase Option'!$I$138+'Purchase Option'!$I$139+'Purchase Option'!$I$141),AJ41*'Purchase Option'!AN$95)</f>
        <v>0</v>
      </c>
      <c r="AL41" s="239">
        <f>IF('Purchase Option'!AO36=1,('Purchase Option'!$I$138+'Purchase Option'!$I$139+'Purchase Option'!$I$141),AK41*'Purchase Option'!AO$95)</f>
        <v>0</v>
      </c>
      <c r="AM41" s="239">
        <f>IF('Purchase Option'!AP36=1,('Purchase Option'!$I$138+'Purchase Option'!$I$139+'Purchase Option'!$I$141),AL41*'Purchase Option'!AP$95)</f>
        <v>0</v>
      </c>
      <c r="AN41" s="239">
        <f>IF('Purchase Option'!AQ36=1,('Purchase Option'!$I$138+'Purchase Option'!$I$139+'Purchase Option'!$I$141),AM41*'Purchase Option'!AQ$95)</f>
        <v>0</v>
      </c>
      <c r="AO41" s="239">
        <f>IF('Purchase Option'!AR36=1,('Purchase Option'!$I$138+'Purchase Option'!$I$139+'Purchase Option'!$I$141),AN41*'Purchase Option'!AR$95)</f>
        <v>0</v>
      </c>
      <c r="AP41" s="239">
        <f>IF('Purchase Option'!AS36=1,('Purchase Option'!$I$138+'Purchase Option'!$I$139+'Purchase Option'!$I$141),AO41*'Purchase Option'!AS$95)</f>
        <v>0</v>
      </c>
      <c r="AQ41" s="237"/>
    </row>
    <row r="42" spans="1:45" x14ac:dyDescent="0.2">
      <c r="A42" s="221" t="s">
        <v>82</v>
      </c>
      <c r="B42" s="239">
        <f>'Purchase Option'!E198</f>
        <v>0</v>
      </c>
      <c r="C42" s="239">
        <f>'Purchase Option'!F198</f>
        <v>0</v>
      </c>
      <c r="D42" s="239">
        <f>'Purchase Option'!G198</f>
        <v>0</v>
      </c>
      <c r="E42" s="239">
        <f>'Purchase Option'!H198</f>
        <v>0</v>
      </c>
      <c r="F42" s="239">
        <f>'Purchase Option'!I198</f>
        <v>0</v>
      </c>
      <c r="G42" s="239">
        <f>'Purchase Option'!J198</f>
        <v>0</v>
      </c>
      <c r="H42" s="239">
        <f>'Purchase Option'!K198</f>
        <v>0</v>
      </c>
      <c r="I42" s="239">
        <f>'Purchase Option'!L198</f>
        <v>0</v>
      </c>
      <c r="J42" s="239">
        <f>'Purchase Option'!M198</f>
        <v>0</v>
      </c>
      <c r="K42" s="239">
        <f>'Purchase Option'!N198</f>
        <v>0</v>
      </c>
      <c r="L42" s="239">
        <f>'Purchase Option'!O198</f>
        <v>0</v>
      </c>
      <c r="M42" s="239">
        <f>'Purchase Option'!P198</f>
        <v>0</v>
      </c>
      <c r="N42" s="239">
        <f>'Purchase Option'!Q198</f>
        <v>0</v>
      </c>
      <c r="O42" s="239">
        <f>'Purchase Option'!R198</f>
        <v>0</v>
      </c>
      <c r="P42" s="239">
        <f>'Purchase Option'!S198</f>
        <v>0</v>
      </c>
      <c r="Q42" s="239">
        <f>'Purchase Option'!T198</f>
        <v>0</v>
      </c>
      <c r="R42" s="239">
        <f>'Purchase Option'!U198</f>
        <v>0</v>
      </c>
      <c r="S42" s="239">
        <f>'Purchase Option'!V198</f>
        <v>0</v>
      </c>
      <c r="T42" s="239">
        <f>'Purchase Option'!W198</f>
        <v>0</v>
      </c>
      <c r="U42" s="239">
        <f>'Purchase Option'!X198</f>
        <v>0</v>
      </c>
      <c r="V42" s="239">
        <f>'Purchase Option'!Y198</f>
        <v>0</v>
      </c>
      <c r="W42" s="239">
        <f>'Purchase Option'!Z198</f>
        <v>0</v>
      </c>
      <c r="X42" s="239">
        <f>'Purchase Option'!AA198</f>
        <v>0</v>
      </c>
      <c r="Y42" s="239">
        <f>'Purchase Option'!AB198</f>
        <v>0</v>
      </c>
      <c r="Z42" s="239">
        <f>'Purchase Option'!AC198</f>
        <v>0</v>
      </c>
      <c r="AA42" s="239">
        <f>'Purchase Option'!AD198</f>
        <v>0</v>
      </c>
      <c r="AB42" s="239">
        <f>'Purchase Option'!AE198</f>
        <v>0</v>
      </c>
      <c r="AC42" s="239">
        <f>'Purchase Option'!AF198</f>
        <v>0</v>
      </c>
      <c r="AD42" s="239">
        <f>'Purchase Option'!AG198</f>
        <v>0</v>
      </c>
      <c r="AE42" s="239">
        <f>'Purchase Option'!AH198</f>
        <v>0</v>
      </c>
      <c r="AF42" s="239">
        <f>'Purchase Option'!AI198</f>
        <v>0</v>
      </c>
      <c r="AG42" s="239">
        <f>'Purchase Option'!AJ198</f>
        <v>0</v>
      </c>
      <c r="AH42" s="239">
        <f>'Purchase Option'!AK198</f>
        <v>0</v>
      </c>
      <c r="AI42" s="239">
        <f>'Purchase Option'!AL198</f>
        <v>0</v>
      </c>
      <c r="AJ42" s="239">
        <f>'Purchase Option'!AM198</f>
        <v>0</v>
      </c>
      <c r="AK42" s="239">
        <f>'Purchase Option'!AN198</f>
        <v>0</v>
      </c>
      <c r="AL42" s="239">
        <f>'Purchase Option'!AO198</f>
        <v>0</v>
      </c>
      <c r="AM42" s="239">
        <f>'Purchase Option'!AP198</f>
        <v>0</v>
      </c>
      <c r="AN42" s="239">
        <f>'Purchase Option'!AQ198</f>
        <v>0</v>
      </c>
      <c r="AO42" s="239">
        <f>'Purchase Option'!AR198</f>
        <v>0</v>
      </c>
      <c r="AP42" s="239">
        <f>'Purchase Option'!AS198</f>
        <v>0</v>
      </c>
      <c r="AQ42" s="237"/>
    </row>
    <row r="43" spans="1:45" x14ac:dyDescent="0.2">
      <c r="A43" s="221" t="s">
        <v>62</v>
      </c>
      <c r="B43" s="239">
        <f>+'Purchase Option'!E226-'Purchase Option'!E221-'Purchase Option'!E224</f>
        <v>0</v>
      </c>
      <c r="C43" s="239">
        <f>+'Purchase Option'!F226-'Purchase Option'!F221-'Purchase Option'!F224</f>
        <v>0</v>
      </c>
      <c r="D43" s="239">
        <f>+'Purchase Option'!G226-'Purchase Option'!G221-'Purchase Option'!G224</f>
        <v>0</v>
      </c>
      <c r="E43" s="239">
        <f>+'Purchase Option'!H226-'Purchase Option'!H221-'Purchase Option'!H224</f>
        <v>0</v>
      </c>
      <c r="F43" s="239">
        <f>+'Purchase Option'!I226-'Purchase Option'!I221-'Purchase Option'!I224</f>
        <v>0</v>
      </c>
      <c r="G43" s="239">
        <f>+'Purchase Option'!J226-'Purchase Option'!J221-'Purchase Option'!J224</f>
        <v>0</v>
      </c>
      <c r="H43" s="239">
        <f>+'Purchase Option'!K226-'Purchase Option'!K221-'Purchase Option'!K224</f>
        <v>0</v>
      </c>
      <c r="I43" s="239">
        <f>+'Purchase Option'!L226-'Purchase Option'!L221-'Purchase Option'!L224</f>
        <v>0</v>
      </c>
      <c r="J43" s="239">
        <f>+'Purchase Option'!M226-'Purchase Option'!M221-'Purchase Option'!M224</f>
        <v>0</v>
      </c>
      <c r="K43" s="239">
        <f>+'Purchase Option'!N226-'Purchase Option'!N221-'Purchase Option'!N224</f>
        <v>0</v>
      </c>
      <c r="L43" s="239">
        <f>+'Purchase Option'!O226-'Purchase Option'!O221-'Purchase Option'!O224</f>
        <v>0</v>
      </c>
      <c r="M43" s="239">
        <f>+'Purchase Option'!P226-'Purchase Option'!P221-'Purchase Option'!P224</f>
        <v>0</v>
      </c>
      <c r="N43" s="239">
        <f>+'Purchase Option'!Q226-'Purchase Option'!Q221-'Purchase Option'!Q224</f>
        <v>0</v>
      </c>
      <c r="O43" s="239">
        <f>+'Purchase Option'!R226-'Purchase Option'!R221-'Purchase Option'!R224</f>
        <v>0</v>
      </c>
      <c r="P43" s="239">
        <f>+'Purchase Option'!S226-'Purchase Option'!S221-'Purchase Option'!S224</f>
        <v>0</v>
      </c>
      <c r="Q43" s="239">
        <f>+'Purchase Option'!T226-'Purchase Option'!T221-'Purchase Option'!T224</f>
        <v>0</v>
      </c>
      <c r="R43" s="239">
        <f>+'Purchase Option'!U226-'Purchase Option'!U221-'Purchase Option'!U224</f>
        <v>0</v>
      </c>
      <c r="S43" s="239">
        <f>+'Purchase Option'!V226-'Purchase Option'!V221-'Purchase Option'!V224</f>
        <v>0</v>
      </c>
      <c r="T43" s="239">
        <f>+'Purchase Option'!W226-'Purchase Option'!W221-'Purchase Option'!W224</f>
        <v>0</v>
      </c>
      <c r="U43" s="239">
        <f>+'Purchase Option'!X226-'Purchase Option'!X221-'Purchase Option'!X224</f>
        <v>0</v>
      </c>
      <c r="V43" s="239">
        <f>+'Purchase Option'!Y226-'Purchase Option'!Y221-'Purchase Option'!Y224</f>
        <v>0</v>
      </c>
      <c r="W43" s="239">
        <f>+'Purchase Option'!Z226-'Purchase Option'!Z221-'Purchase Option'!Z224</f>
        <v>0</v>
      </c>
      <c r="X43" s="239">
        <f>+'Purchase Option'!AA226-'Purchase Option'!AA221-'Purchase Option'!AA224</f>
        <v>0</v>
      </c>
      <c r="Y43" s="239">
        <f>+'Purchase Option'!AB226-'Purchase Option'!AB221-'Purchase Option'!AB224</f>
        <v>0</v>
      </c>
      <c r="Z43" s="239">
        <f>+'Purchase Option'!AC226-'Purchase Option'!AC221-'Purchase Option'!AC224</f>
        <v>0</v>
      </c>
      <c r="AA43" s="239">
        <f>+'Purchase Option'!AD226-'Purchase Option'!AD221-'Purchase Option'!AD224</f>
        <v>0</v>
      </c>
      <c r="AB43" s="239">
        <f>+'Purchase Option'!AE226-'Purchase Option'!AE221-'Purchase Option'!AE224</f>
        <v>0</v>
      </c>
      <c r="AC43" s="239">
        <f>+'Purchase Option'!AF226-'Purchase Option'!AF221-'Purchase Option'!AF224</f>
        <v>0</v>
      </c>
      <c r="AD43" s="239">
        <f>+'Purchase Option'!AG226-'Purchase Option'!AG221-'Purchase Option'!AG224</f>
        <v>0</v>
      </c>
      <c r="AE43" s="239">
        <f>+'Purchase Option'!AH226-'Purchase Option'!AH221-'Purchase Option'!AH224</f>
        <v>0</v>
      </c>
      <c r="AF43" s="239">
        <f>+'Purchase Option'!AI226-'Purchase Option'!AI221-'Purchase Option'!AI224</f>
        <v>0</v>
      </c>
      <c r="AG43" s="239">
        <f>+'Purchase Option'!AJ226-'Purchase Option'!AJ221-'Purchase Option'!AJ224</f>
        <v>0</v>
      </c>
      <c r="AH43" s="239">
        <f>+'Purchase Option'!AK226-'Purchase Option'!AK221-'Purchase Option'!AK224</f>
        <v>0</v>
      </c>
      <c r="AI43" s="239">
        <f>+'Purchase Option'!AL226-'Purchase Option'!AL221-'Purchase Option'!AL224</f>
        <v>0</v>
      </c>
      <c r="AJ43" s="239">
        <f>+'Purchase Option'!AM226-'Purchase Option'!AM221-'Purchase Option'!AM224</f>
        <v>0</v>
      </c>
      <c r="AK43" s="239">
        <f>+'Purchase Option'!AN226-'Purchase Option'!AN221-'Purchase Option'!AN224</f>
        <v>0</v>
      </c>
      <c r="AL43" s="239">
        <f>+'Purchase Option'!AO226-'Purchase Option'!AO221-'Purchase Option'!AO224</f>
        <v>0</v>
      </c>
      <c r="AM43" s="239">
        <f>+'Purchase Option'!AP226-'Purchase Option'!AP221-'Purchase Option'!AP224</f>
        <v>0</v>
      </c>
      <c r="AN43" s="239">
        <f>+'Purchase Option'!AQ226-'Purchase Option'!AQ221-'Purchase Option'!AQ224</f>
        <v>0</v>
      </c>
      <c r="AO43" s="239">
        <f>+'Purchase Option'!AR226-'Purchase Option'!AR221-'Purchase Option'!AR224</f>
        <v>0</v>
      </c>
      <c r="AP43" s="239">
        <f>+'Purchase Option'!AS226-'Purchase Option'!AS221-'Purchase Option'!AS224</f>
        <v>0</v>
      </c>
      <c r="AQ43" s="237"/>
    </row>
    <row r="44" spans="1:45" x14ac:dyDescent="0.2">
      <c r="A44" s="221" t="s">
        <v>107</v>
      </c>
      <c r="B44" s="239">
        <f>+'Purchase Option'!E236+'Purchase Option'!E238+'Purchase Option'!E240</f>
        <v>0</v>
      </c>
      <c r="C44" s="239">
        <f>+'Purchase Option'!F236+'Purchase Option'!F238+'Purchase Option'!F240</f>
        <v>0</v>
      </c>
      <c r="D44" s="239">
        <f>+'Purchase Option'!G236+'Purchase Option'!G238+'Purchase Option'!G240</f>
        <v>0</v>
      </c>
      <c r="E44" s="239">
        <f>+'Purchase Option'!H236+'Purchase Option'!H238+'Purchase Option'!H240</f>
        <v>0</v>
      </c>
      <c r="F44" s="239">
        <f>+'Purchase Option'!I236+'Purchase Option'!I238+'Purchase Option'!I240</f>
        <v>0</v>
      </c>
      <c r="G44" s="239">
        <f>+'Purchase Option'!J236+'Purchase Option'!J238+'Purchase Option'!J240</f>
        <v>0</v>
      </c>
      <c r="H44" s="239">
        <f>+'Purchase Option'!K236+'Purchase Option'!K238+'Purchase Option'!K240</f>
        <v>0</v>
      </c>
      <c r="I44" s="239">
        <f>+'Purchase Option'!L236+'Purchase Option'!L238+'Purchase Option'!L240</f>
        <v>0</v>
      </c>
      <c r="J44" s="239">
        <f>+'Purchase Option'!M236+'Purchase Option'!M238+'Purchase Option'!M240</f>
        <v>0</v>
      </c>
      <c r="K44" s="239">
        <f>+'Purchase Option'!N236+'Purchase Option'!N238+'Purchase Option'!N240</f>
        <v>0</v>
      </c>
      <c r="L44" s="239">
        <f>+'Purchase Option'!O236+'Purchase Option'!O238+'Purchase Option'!O240</f>
        <v>0</v>
      </c>
      <c r="M44" s="239">
        <f>+'Purchase Option'!P236+'Purchase Option'!P238+'Purchase Option'!P240</f>
        <v>0</v>
      </c>
      <c r="N44" s="239">
        <f>+'Purchase Option'!Q236+'Purchase Option'!Q238+'Purchase Option'!Q240</f>
        <v>0</v>
      </c>
      <c r="O44" s="239">
        <f>+'Purchase Option'!R236+'Purchase Option'!R238+'Purchase Option'!R240</f>
        <v>0</v>
      </c>
      <c r="P44" s="239">
        <f>+'Purchase Option'!S236+'Purchase Option'!S238+'Purchase Option'!S240</f>
        <v>0</v>
      </c>
      <c r="Q44" s="239">
        <f>+'Purchase Option'!T236+'Purchase Option'!T238+'Purchase Option'!T240</f>
        <v>0</v>
      </c>
      <c r="R44" s="239">
        <f>+'Purchase Option'!U236+'Purchase Option'!U238+'Purchase Option'!U240</f>
        <v>0</v>
      </c>
      <c r="S44" s="239">
        <f>+'Purchase Option'!V236+'Purchase Option'!V238+'Purchase Option'!V240</f>
        <v>0</v>
      </c>
      <c r="T44" s="239">
        <f>+'Purchase Option'!W236+'Purchase Option'!W238+'Purchase Option'!W240</f>
        <v>0</v>
      </c>
      <c r="U44" s="239">
        <f>+'Purchase Option'!X236+'Purchase Option'!X238+'Purchase Option'!X240</f>
        <v>0</v>
      </c>
      <c r="V44" s="239">
        <f>+'Purchase Option'!Y236+'Purchase Option'!Y238+'Purchase Option'!Y240</f>
        <v>0</v>
      </c>
      <c r="W44" s="239">
        <f>+'Purchase Option'!Z236+'Purchase Option'!Z238+'Purchase Option'!Z240</f>
        <v>0</v>
      </c>
      <c r="X44" s="239">
        <f>+'Purchase Option'!AA236+'Purchase Option'!AA238+'Purchase Option'!AA240</f>
        <v>0</v>
      </c>
      <c r="Y44" s="239">
        <f>+'Purchase Option'!AB236+'Purchase Option'!AB238+'Purchase Option'!AB240</f>
        <v>0</v>
      </c>
      <c r="Z44" s="239">
        <f>+'Purchase Option'!AC236+'Purchase Option'!AC238+'Purchase Option'!AC240</f>
        <v>0</v>
      </c>
      <c r="AA44" s="239">
        <f>+'Purchase Option'!AD236+'Purchase Option'!AD238+'Purchase Option'!AD240</f>
        <v>0</v>
      </c>
      <c r="AB44" s="239">
        <f>+'Purchase Option'!AE236+'Purchase Option'!AE238+'Purchase Option'!AE240</f>
        <v>0</v>
      </c>
      <c r="AC44" s="239">
        <f>+'Purchase Option'!AF236+'Purchase Option'!AF238+'Purchase Option'!AF240</f>
        <v>0</v>
      </c>
      <c r="AD44" s="239">
        <f>+'Purchase Option'!AG236+'Purchase Option'!AG238+'Purchase Option'!AG240</f>
        <v>0</v>
      </c>
      <c r="AE44" s="239">
        <f>+'Purchase Option'!AH236+'Purchase Option'!AH238+'Purchase Option'!AH240</f>
        <v>0</v>
      </c>
      <c r="AF44" s="239">
        <f>+'Purchase Option'!AI236+'Purchase Option'!AI238+'Purchase Option'!AI240</f>
        <v>0</v>
      </c>
      <c r="AG44" s="239">
        <f>+'Purchase Option'!AJ236+'Purchase Option'!AJ238+'Purchase Option'!AJ240</f>
        <v>0</v>
      </c>
      <c r="AH44" s="239">
        <f>+'Purchase Option'!AK236+'Purchase Option'!AK238+'Purchase Option'!AK240</f>
        <v>0</v>
      </c>
      <c r="AI44" s="239">
        <f>+'Purchase Option'!AL236+'Purchase Option'!AL238+'Purchase Option'!AL240</f>
        <v>0</v>
      </c>
      <c r="AJ44" s="239">
        <f>+'Purchase Option'!AM236+'Purchase Option'!AM238+'Purchase Option'!AM240</f>
        <v>0</v>
      </c>
      <c r="AK44" s="239">
        <f>+'Purchase Option'!AN236+'Purchase Option'!AN238+'Purchase Option'!AN240</f>
        <v>0</v>
      </c>
      <c r="AL44" s="239">
        <f>+'Purchase Option'!AO236+'Purchase Option'!AO238+'Purchase Option'!AO240</f>
        <v>0</v>
      </c>
      <c r="AM44" s="239">
        <f>+'Purchase Option'!AP236+'Purchase Option'!AP238+'Purchase Option'!AP240</f>
        <v>0</v>
      </c>
      <c r="AN44" s="239">
        <f>+'Purchase Option'!AQ236+'Purchase Option'!AQ238+'Purchase Option'!AQ240</f>
        <v>0</v>
      </c>
      <c r="AO44" s="239">
        <f>+'Purchase Option'!AR236+'Purchase Option'!AR238+'Purchase Option'!AR240</f>
        <v>0</v>
      </c>
      <c r="AP44" s="239">
        <f>+'Purchase Option'!AS236+'Purchase Option'!AS238+'Purchase Option'!AS240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+'Purchase Option'!C11</f>
        <v>5.8000000000000003E-2</v>
      </c>
      <c r="F51" s="243">
        <f>+'Purchase Option'!D11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+'Purchase Option'!Q11</f>
        <v>0.05</v>
      </c>
      <c r="D52" s="214" t="s">
        <v>6</v>
      </c>
      <c r="E52" s="242">
        <f>+'Purchase Option'!C12</f>
        <v>0</v>
      </c>
      <c r="F52" s="243">
        <f>+'Purchase Option'!D12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+'Purchase Option'!C13</f>
        <v>9.2100000000000001E-2</v>
      </c>
      <c r="F53" s="243">
        <f>+'Purchase Option'!D13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+'Purchase Option'!Q12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+'Purchase Option'!Q13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HLOOKUP('Purchase Option'!$D$30,'Purchase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Purchase</v>
      </c>
    </row>
    <row r="62" spans="1:42" ht="11.85" customHeight="1" x14ac:dyDescent="0.2">
      <c r="A62" s="248" t="str">
        <f>$A$2</f>
        <v>Purchase</v>
      </c>
      <c r="K62" s="217" t="s">
        <v>134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Purchase</v>
      </c>
    </row>
    <row r="103" spans="1:44" ht="11.85" customHeight="1" x14ac:dyDescent="0.2">
      <c r="A103" s="248" t="str">
        <f>$A$2</f>
        <v>Purchase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Purchase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Purchase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'Purchase Option'!D30&amp;"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R240"/>
  <sheetViews>
    <sheetView showGridLines="0" topLeftCell="A29" zoomScale="85" workbookViewId="0">
      <selection activeCell="D41" sqref="D41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+'Purchase Option'!B2</f>
        <v>Watson Lake Bi-Fuel Project - Purchase</v>
      </c>
    </row>
    <row r="2" spans="1:42" ht="11.25" customHeight="1" x14ac:dyDescent="0.2">
      <c r="A2" s="216" t="str">
        <f>+'Purchase Option'!B3</f>
        <v>Purchase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+DIST2!B5</f>
        <v>2012</v>
      </c>
    </row>
    <row r="6" spans="1:42" x14ac:dyDescent="0.2">
      <c r="A6" s="214" t="s">
        <v>18</v>
      </c>
      <c r="B6" s="221">
        <f>'Purchase Option'!D26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B13-'Purchase Option'!$D$31+1</f>
        <v>0</v>
      </c>
      <c r="C14" s="83">
        <f>C13-'Purchase Option'!$D$31+1</f>
        <v>1</v>
      </c>
      <c r="D14" s="83">
        <f>D13-'Purchase Option'!$D$31+1</f>
        <v>2</v>
      </c>
      <c r="E14" s="83">
        <f>E13-'Purchase Option'!$D$31+1</f>
        <v>3</v>
      </c>
      <c r="F14" s="83">
        <f>F13-'Purchase Option'!$D$31+1</f>
        <v>4</v>
      </c>
      <c r="G14" s="83">
        <f>G13-'Purchase Option'!$D$31+1</f>
        <v>5</v>
      </c>
      <c r="H14" s="83">
        <f>H13-'Purchase Option'!$D$31+1</f>
        <v>6</v>
      </c>
      <c r="I14" s="83">
        <f>I13-'Purchase Option'!$D$31+1</f>
        <v>7</v>
      </c>
      <c r="J14" s="83">
        <f>J13-'Purchase Option'!$D$31+1</f>
        <v>8</v>
      </c>
      <c r="K14" s="83">
        <f>K13-'Purchase Option'!$D$31+1</f>
        <v>9</v>
      </c>
      <c r="L14" s="83">
        <f>L13-'Purchase Option'!$D$31+1</f>
        <v>10</v>
      </c>
      <c r="M14" s="83">
        <f>M13-'Purchase Option'!$D$31+1</f>
        <v>11</v>
      </c>
      <c r="N14" s="83">
        <f>N13-'Purchase Option'!$D$31+1</f>
        <v>12</v>
      </c>
      <c r="O14" s="83">
        <f>O13-'Purchase Option'!$D$31+1</f>
        <v>13</v>
      </c>
      <c r="P14" s="83">
        <f>P13-'Purchase Option'!$D$31+1</f>
        <v>14</v>
      </c>
      <c r="Q14" s="83">
        <f>Q13-'Purchase Option'!$D$31+1</f>
        <v>15</v>
      </c>
      <c r="R14" s="83">
        <f>R13-'Purchase Option'!$D$31+1</f>
        <v>16</v>
      </c>
      <c r="S14" s="83">
        <f>S13-'Purchase Option'!$D$31+1</f>
        <v>17</v>
      </c>
      <c r="T14" s="83">
        <f>T13-'Purchase Option'!$D$31+1</f>
        <v>18</v>
      </c>
      <c r="U14" s="83">
        <f>U13-'Purchase Option'!$D$31+1</f>
        <v>19</v>
      </c>
      <c r="V14" s="83">
        <f>V13-'Purchase Option'!$D$31+1</f>
        <v>20</v>
      </c>
      <c r="W14" s="83">
        <f>W13-'Purchase Option'!$D$31+1</f>
        <v>21</v>
      </c>
      <c r="X14" s="83">
        <f>X13-'Purchase Option'!$D$31+1</f>
        <v>22</v>
      </c>
      <c r="Y14" s="83">
        <f>Y13-'Purchase Option'!$D$31+1</f>
        <v>23</v>
      </c>
      <c r="Z14" s="83">
        <f>Z13-'Purchase Option'!$D$31+1</f>
        <v>24</v>
      </c>
      <c r="AA14" s="83">
        <f>AA13-'Purchase Option'!$D$31+1</f>
        <v>25</v>
      </c>
      <c r="AB14" s="83">
        <f>AB13-'Purchase Option'!$D$31+1</f>
        <v>26</v>
      </c>
      <c r="AC14" s="83">
        <f>AC13-'Purchase Option'!$D$31+1</f>
        <v>27</v>
      </c>
      <c r="AD14" s="83">
        <f>AD13-'Purchase Option'!$D$31+1</f>
        <v>28</v>
      </c>
      <c r="AE14" s="83">
        <f>AE13-'Purchase Option'!$D$31+1</f>
        <v>29</v>
      </c>
      <c r="AF14" s="83">
        <f>AF13-'Purchase Option'!$D$31+1</f>
        <v>30</v>
      </c>
      <c r="AG14" s="83">
        <f>AG13-'Purchase Option'!$D$31+1</f>
        <v>31</v>
      </c>
      <c r="AH14" s="83">
        <f>AH13-'Purchase Option'!$D$31+1</f>
        <v>32</v>
      </c>
      <c r="AI14" s="83">
        <f>AI13-'Purchase Option'!$D$31+1</f>
        <v>33</v>
      </c>
      <c r="AJ14" s="83">
        <f>AJ13-'Purchase Option'!$D$31+1</f>
        <v>34</v>
      </c>
      <c r="AK14" s="83">
        <f>AK13-'Purchase Option'!$D$31+1</f>
        <v>35</v>
      </c>
      <c r="AL14" s="83">
        <f>AL13-'Purchase Option'!$D$31+1</f>
        <v>36</v>
      </c>
      <c r="AM14" s="83">
        <f>AM13-'Purchase Option'!$D$31+1</f>
        <v>37</v>
      </c>
      <c r="AN14" s="83">
        <f>AN13-'Purchase Option'!$D$31+1</f>
        <v>38</v>
      </c>
      <c r="AO14" s="83">
        <f>AO13-'Purchase Option'!$D$31+1</f>
        <v>39</v>
      </c>
      <c r="AP14" s="83">
        <f>AP13-'Purchase Option'!$D$31+1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'Purchase Option'!E64/2</f>
        <v>0</v>
      </c>
      <c r="C29" s="239">
        <f>('Purchase Option'!E64/2)+('Purchase Option'!F64/2)</f>
        <v>900000</v>
      </c>
      <c r="D29" s="239">
        <f>('Purchase Option'!F64/2)+('Purchase Option'!G64/2)</f>
        <v>900000</v>
      </c>
      <c r="E29" s="239">
        <f>('Purchase Option'!G64/2)+('Purchase Option'!H64/2)</f>
        <v>0</v>
      </c>
      <c r="F29" s="239">
        <f>('Purchase Option'!H64/2)+('Purchase Option'!I64/2)</f>
        <v>0</v>
      </c>
      <c r="G29" s="239">
        <f>('Purchase Option'!I64/2)+('Purchase Option'!J64/2)</f>
        <v>0</v>
      </c>
      <c r="H29" s="239">
        <f>('Purchase Option'!J64/2)+('Purchase Option'!K64/2)</f>
        <v>0</v>
      </c>
      <c r="I29" s="239">
        <f>('Purchase Option'!K64/2)+('Purchase Option'!L64/2)</f>
        <v>0</v>
      </c>
      <c r="J29" s="239">
        <f>('Purchase Option'!L64/2)+('Purchase Option'!M64/2)</f>
        <v>0</v>
      </c>
      <c r="K29" s="239">
        <f>('Purchase Option'!M64/2)+('Purchase Option'!N64/2)</f>
        <v>0</v>
      </c>
      <c r="L29" s="239">
        <f>('Purchase Option'!N64/2)+('Purchase Option'!O64/2)</f>
        <v>0</v>
      </c>
      <c r="M29" s="239">
        <f>('Purchase Option'!O64/2)+('Purchase Option'!P64/2)</f>
        <v>0</v>
      </c>
      <c r="N29" s="239">
        <f>('Purchase Option'!P64/2)+('Purchase Option'!Q64/2)</f>
        <v>0</v>
      </c>
      <c r="O29" s="239">
        <f>('Purchase Option'!Q64/2)+('Purchase Option'!R64/2)</f>
        <v>0</v>
      </c>
      <c r="P29" s="239">
        <f>('Purchase Option'!R64/2)+('Purchase Option'!S64/2)</f>
        <v>0</v>
      </c>
      <c r="Q29" s="239">
        <f>('Purchase Option'!S64/2)+('Purchase Option'!T64/2)</f>
        <v>0</v>
      </c>
      <c r="R29" s="239">
        <f>('Purchase Option'!T64/2)+('Purchase Option'!U64/2)</f>
        <v>0</v>
      </c>
      <c r="S29" s="239">
        <f>('Purchase Option'!U64/2)+('Purchase Option'!V64/2)</f>
        <v>0</v>
      </c>
      <c r="T29" s="239">
        <f>('Purchase Option'!V64/2)+('Purchase Option'!W64/2)</f>
        <v>0</v>
      </c>
      <c r="U29" s="239">
        <f>('Purchase Option'!W64/2)+('Purchase Option'!X64/2)</f>
        <v>0</v>
      </c>
      <c r="V29" s="239">
        <f>('Purchase Option'!X64/2)+('Purchase Option'!Y64/2)</f>
        <v>0</v>
      </c>
      <c r="W29" s="239">
        <f>('Purchase Option'!Y64/2)+('Purchase Option'!Z64/2)</f>
        <v>0</v>
      </c>
      <c r="X29" s="239">
        <f>('Purchase Option'!Z64/2)+('Purchase Option'!AA64/2)</f>
        <v>0</v>
      </c>
      <c r="Y29" s="239">
        <f>('Purchase Option'!AA64/2)+('Purchase Option'!AB64/2)</f>
        <v>0</v>
      </c>
      <c r="Z29" s="239">
        <f>('Purchase Option'!AB64/2)+('Purchase Option'!AC64/2)</f>
        <v>0</v>
      </c>
      <c r="AA29" s="239">
        <f>('Purchase Option'!AC64/2)+('Purchase Option'!AD64/2)</f>
        <v>0</v>
      </c>
      <c r="AB29" s="239">
        <f>('Purchase Option'!AD64/2)+('Purchase Option'!AE64/2)</f>
        <v>0</v>
      </c>
      <c r="AC29" s="239">
        <f>('Purchase Option'!AE64/2)+('Purchase Option'!AF64/2)</f>
        <v>0</v>
      </c>
      <c r="AD29" s="239">
        <f>('Purchase Option'!AF64/2)+('Purchase Option'!AG64/2)</f>
        <v>0</v>
      </c>
      <c r="AE29" s="239">
        <f>('Purchase Option'!AG64/2)+('Purchase Option'!AH64/2)</f>
        <v>0</v>
      </c>
      <c r="AF29" s="239">
        <f>('Purchase Option'!AH64/2)+('Purchase Option'!AI64/2)</f>
        <v>0</v>
      </c>
      <c r="AG29" s="239">
        <f>('Purchase Option'!AI64/2)+('Purchase Option'!AJ64/2)</f>
        <v>0</v>
      </c>
      <c r="AH29" s="239">
        <f>('Purchase Option'!AJ64/2)+('Purchase Option'!AK64/2)</f>
        <v>0</v>
      </c>
      <c r="AI29" s="239">
        <f>('Purchase Option'!AK64/2)+('Purchase Option'!AL64/2)</f>
        <v>0</v>
      </c>
      <c r="AJ29" s="239">
        <f>('Purchase Option'!AL64/2)+('Purchase Option'!AM64/2)</f>
        <v>0</v>
      </c>
      <c r="AK29" s="239">
        <f>('Purchase Option'!AM64/2)+('Purchase Option'!AN64/2)</f>
        <v>0</v>
      </c>
      <c r="AL29" s="239">
        <f>('Purchase Option'!AN64/2)+('Purchase Option'!AO64/2)</f>
        <v>0</v>
      </c>
      <c r="AM29" s="239">
        <f>('Purchase Option'!AO64/2)+('Purchase Option'!AP64/2)</f>
        <v>0</v>
      </c>
      <c r="AN29" s="239">
        <f>('Purchase Option'!AP64/2)+('Purchase Option'!AQ64/2)</f>
        <v>0</v>
      </c>
      <c r="AO29" s="239">
        <f>('Purchase Option'!AQ64/2)+('Purchase Option'!AR64/2)</f>
        <v>0</v>
      </c>
      <c r="AP29" s="239">
        <f>('Purchase Option'!AR64/2)+('Purchase Option'!AS64/2)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'Purchase Option'!E79/2</f>
        <v>0</v>
      </c>
      <c r="C33" s="239">
        <f>('Purchase Option'!E79/2)+('Purchase Option'!F79/2)</f>
        <v>0</v>
      </c>
      <c r="D33" s="239">
        <f>('Purchase Option'!F79/2)+('Purchase Option'!G79/2)</f>
        <v>0</v>
      </c>
      <c r="E33" s="239">
        <f>('Purchase Option'!G79/2)+('Purchase Option'!H79/2)</f>
        <v>0</v>
      </c>
      <c r="F33" s="239">
        <f>('Purchase Option'!H79/2)+('Purchase Option'!I79/2)</f>
        <v>0</v>
      </c>
      <c r="G33" s="239">
        <f>('Purchase Option'!I79/2)+('Purchase Option'!J79/2)</f>
        <v>0</v>
      </c>
      <c r="H33" s="239">
        <f>('Purchase Option'!J79/2)+('Purchase Option'!K79/2)</f>
        <v>0</v>
      </c>
      <c r="I33" s="239">
        <f>('Purchase Option'!K79/2)+('Purchase Option'!L79/2)</f>
        <v>0</v>
      </c>
      <c r="J33" s="239">
        <f>('Purchase Option'!L79/2)+('Purchase Option'!M79/2)</f>
        <v>0</v>
      </c>
      <c r="K33" s="239">
        <f>('Purchase Option'!M79/2)+('Purchase Option'!N79/2)</f>
        <v>0</v>
      </c>
      <c r="L33" s="239">
        <f>('Purchase Option'!N79/2)+('Purchase Option'!O79/2)</f>
        <v>0</v>
      </c>
      <c r="M33" s="239">
        <f>('Purchase Option'!O79/2)+('Purchase Option'!P79/2)</f>
        <v>0</v>
      </c>
      <c r="N33" s="239">
        <f>('Purchase Option'!P79/2)+('Purchase Option'!Q79/2)</f>
        <v>0</v>
      </c>
      <c r="O33" s="239">
        <f>('Purchase Option'!Q79/2)+('Purchase Option'!R79/2)</f>
        <v>0</v>
      </c>
      <c r="P33" s="239">
        <f>('Purchase Option'!R79/2)+('Purchase Option'!S79/2)</f>
        <v>0</v>
      </c>
      <c r="Q33" s="239">
        <f>('Purchase Option'!S79/2)+('Purchase Option'!T79/2)</f>
        <v>0</v>
      </c>
      <c r="R33" s="239">
        <f>('Purchase Option'!T79/2)+('Purchase Option'!U79/2)</f>
        <v>0</v>
      </c>
      <c r="S33" s="239">
        <f>('Purchase Option'!U79/2)+('Purchase Option'!V79/2)</f>
        <v>0</v>
      </c>
      <c r="T33" s="239">
        <f>('Purchase Option'!V79/2)+('Purchase Option'!W79/2)</f>
        <v>0</v>
      </c>
      <c r="U33" s="239">
        <f>('Purchase Option'!W79/2)+('Purchase Option'!X79/2)</f>
        <v>0</v>
      </c>
      <c r="V33" s="239">
        <f>('Purchase Option'!X79/2)+('Purchase Option'!Y79/2)</f>
        <v>0</v>
      </c>
      <c r="W33" s="239">
        <f>('Purchase Option'!Y79/2)+('Purchase Option'!Z79/2)</f>
        <v>0</v>
      </c>
      <c r="X33" s="239">
        <f>('Purchase Option'!Z79/2)+('Purchase Option'!AA79/2)</f>
        <v>0</v>
      </c>
      <c r="Y33" s="239">
        <f>('Purchase Option'!AA79/2)+('Purchase Option'!AB79/2)</f>
        <v>0</v>
      </c>
      <c r="Z33" s="239">
        <f>('Purchase Option'!AB79/2)+('Purchase Option'!AC79/2)</f>
        <v>0</v>
      </c>
      <c r="AA33" s="239">
        <f>('Purchase Option'!AC79/2)+('Purchase Option'!AD79/2)</f>
        <v>0</v>
      </c>
      <c r="AB33" s="239">
        <f>('Purchase Option'!AD79/2)+('Purchase Option'!AE79/2)</f>
        <v>0</v>
      </c>
      <c r="AC33" s="239">
        <f>('Purchase Option'!AE79/2)+('Purchase Option'!AF79/2)</f>
        <v>0</v>
      </c>
      <c r="AD33" s="239">
        <f>('Purchase Option'!AF79/2)+('Purchase Option'!AG79/2)</f>
        <v>0</v>
      </c>
      <c r="AE33" s="239">
        <f>('Purchase Option'!AG79/2)+('Purchase Option'!AH79/2)</f>
        <v>0</v>
      </c>
      <c r="AF33" s="239">
        <f>('Purchase Option'!AH79/2)+('Purchase Option'!AI79/2)</f>
        <v>0</v>
      </c>
      <c r="AG33" s="239">
        <f>('Purchase Option'!AI79/2)+('Purchase Option'!AJ79/2)</f>
        <v>0</v>
      </c>
      <c r="AH33" s="239">
        <f>('Purchase Option'!AJ79/2)+('Purchase Option'!AK79/2)</f>
        <v>0</v>
      </c>
      <c r="AI33" s="239">
        <f>('Purchase Option'!AK79/2)+('Purchase Option'!AL79/2)</f>
        <v>0</v>
      </c>
      <c r="AJ33" s="239">
        <f>('Purchase Option'!AL79/2)+('Purchase Option'!AM79/2)</f>
        <v>0</v>
      </c>
      <c r="AK33" s="239">
        <f>('Purchase Option'!AM79/2)+('Purchase Option'!AN79/2)</f>
        <v>0</v>
      </c>
      <c r="AL33" s="239">
        <f>('Purchase Option'!AN79/2)+('Purchase Option'!AO79/2)</f>
        <v>0</v>
      </c>
      <c r="AM33" s="239">
        <f>('Purchase Option'!AO79/2)+('Purchase Option'!AP79/2)</f>
        <v>0</v>
      </c>
      <c r="AN33" s="239">
        <f>('Purchase Option'!AP79/2)+('Purchase Option'!AQ79/2)</f>
        <v>0</v>
      </c>
      <c r="AO33" s="239">
        <f>('Purchase Option'!AQ79/2)+('Purchase Option'!AR79/2)</f>
        <v>0</v>
      </c>
      <c r="AP33" s="239">
        <f>('Purchase Option'!AR79/2)+('Purchase Option'!AS79/2)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900000</v>
      </c>
      <c r="D37" s="236">
        <f t="shared" si="6"/>
        <v>900000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IF('Purchase Option'!$F$99="Yes",('Purchase Option'!E104+'Purchase Option'!E107),('Purchase Option'!E122+'Purchase Option'!E125))</f>
        <v>0</v>
      </c>
      <c r="C40" s="239">
        <f>IF('Purchase Option'!$F$99="Yes",('Purchase Option'!F104+'Purchase Option'!F107),('Purchase Option'!F122+'Purchase Option'!F125))</f>
        <v>10000</v>
      </c>
      <c r="D40" s="239">
        <f>IF('Purchase Option'!$F$99="Yes",('Purchase Option'!G104+'Purchase Option'!G107),('Purchase Option'!G122+'Purchase Option'!G125))</f>
        <v>50000</v>
      </c>
      <c r="E40" s="239">
        <f>IF('Purchase Option'!$F$99="Yes",('Purchase Option'!H104+'Purchase Option'!H107),('Purchase Option'!H122+'Purchase Option'!H125))</f>
        <v>40000</v>
      </c>
      <c r="F40" s="239">
        <f>IF('Purchase Option'!$F$99="Yes",('Purchase Option'!I104+'Purchase Option'!I107),('Purchase Option'!I122+'Purchase Option'!I125))</f>
        <v>40000</v>
      </c>
      <c r="G40" s="239">
        <f>IF('Purchase Option'!$F$99="Yes",('Purchase Option'!J104+'Purchase Option'!J107),('Purchase Option'!J122+'Purchase Option'!J125))</f>
        <v>40800</v>
      </c>
      <c r="H40" s="239">
        <f>IF('Purchase Option'!$F$99="Yes",('Purchase Option'!K104+'Purchase Option'!K107),('Purchase Option'!K122+'Purchase Option'!K125))</f>
        <v>41616</v>
      </c>
      <c r="I40" s="239">
        <f>IF('Purchase Option'!$F$99="Yes",('Purchase Option'!L104+'Purchase Option'!L107),('Purchase Option'!L122+'Purchase Option'!L125))</f>
        <v>42448.32</v>
      </c>
      <c r="J40" s="239">
        <f>IF('Purchase Option'!$F$99="Yes",('Purchase Option'!M104+'Purchase Option'!M107),('Purchase Option'!M122+'Purchase Option'!M125))</f>
        <v>43297.286399999997</v>
      </c>
      <c r="K40" s="239">
        <f>IF('Purchase Option'!$F$99="Yes",('Purchase Option'!N104+'Purchase Option'!N107),('Purchase Option'!N122+'Purchase Option'!N125))</f>
        <v>44163.232128000003</v>
      </c>
      <c r="L40" s="239">
        <f>IF('Purchase Option'!$F$99="Yes",('Purchase Option'!O104+'Purchase Option'!O107),('Purchase Option'!O122+'Purchase Option'!O125))</f>
        <v>45046.496770559999</v>
      </c>
      <c r="M40" s="239">
        <f>IF('Purchase Option'!$F$99="Yes",('Purchase Option'!P104+'Purchase Option'!P107),('Purchase Option'!P122+'Purchase Option'!P125))</f>
        <v>45947.4267059712</v>
      </c>
      <c r="N40" s="239">
        <f>IF('Purchase Option'!$F$99="Yes",('Purchase Option'!Q104+'Purchase Option'!Q107),('Purchase Option'!Q122+'Purchase Option'!Q125))</f>
        <v>46866.375240090631</v>
      </c>
      <c r="O40" s="239">
        <f>IF('Purchase Option'!$F$99="Yes",('Purchase Option'!R104+'Purchase Option'!R107),('Purchase Option'!R122+'Purchase Option'!R125))</f>
        <v>47803.702744892442</v>
      </c>
      <c r="P40" s="239">
        <f>IF('Purchase Option'!$F$99="Yes",('Purchase Option'!S104+'Purchase Option'!S107),('Purchase Option'!S122+'Purchase Option'!S125))</f>
        <v>48759.776799790292</v>
      </c>
      <c r="Q40" s="239">
        <f>IF('Purchase Option'!$F$99="Yes",('Purchase Option'!T104+'Purchase Option'!T107),('Purchase Option'!T122+'Purchase Option'!T125))</f>
        <v>49734.9723357861</v>
      </c>
      <c r="R40" s="239">
        <f>IF('Purchase Option'!$F$99="Yes",('Purchase Option'!U104+'Purchase Option'!U107),('Purchase Option'!U122+'Purchase Option'!U125))</f>
        <v>50729.67178250182</v>
      </c>
      <c r="S40" s="239">
        <f>IF('Purchase Option'!$F$99="Yes",('Purchase Option'!V104+'Purchase Option'!V107),('Purchase Option'!V122+'Purchase Option'!V125))</f>
        <v>51744.26521815185</v>
      </c>
      <c r="T40" s="239">
        <f>IF('Purchase Option'!$F$99="Yes",('Purchase Option'!W104+'Purchase Option'!W107),('Purchase Option'!W122+'Purchase Option'!W125))</f>
        <v>52779.150522514894</v>
      </c>
      <c r="U40" s="239">
        <f>IF('Purchase Option'!$F$99="Yes",('Purchase Option'!X104+'Purchase Option'!X107),('Purchase Option'!X122+'Purchase Option'!X125))</f>
        <v>53834.733532965198</v>
      </c>
      <c r="V40" s="239">
        <f>IF('Purchase Option'!$F$99="Yes",('Purchase Option'!Y104+'Purchase Option'!Y107),('Purchase Option'!Y122+'Purchase Option'!Y125))</f>
        <v>54911.428203624499</v>
      </c>
      <c r="W40" s="239">
        <f>IF('Purchase Option'!$F$99="Yes",('Purchase Option'!Z104+'Purchase Option'!Z107),('Purchase Option'!Z122+'Purchase Option'!Z125))</f>
        <v>56009.656767696993</v>
      </c>
      <c r="X40" s="239">
        <f>IF('Purchase Option'!$F$99="Yes",('Purchase Option'!AA104+'Purchase Option'!AA107),('Purchase Option'!AA122+'Purchase Option'!AA125))</f>
        <v>57129.849903050934</v>
      </c>
      <c r="Y40" s="239">
        <f>IF('Purchase Option'!$F$99="Yes",('Purchase Option'!AB104+'Purchase Option'!AB107),('Purchase Option'!AB122+'Purchase Option'!AB125))</f>
        <v>58272.446901111951</v>
      </c>
      <c r="Z40" s="239">
        <f>IF('Purchase Option'!$F$99="Yes",('Purchase Option'!AC104+'Purchase Option'!AC107),('Purchase Option'!AC122+'Purchase Option'!AC125))</f>
        <v>59437.895839134195</v>
      </c>
      <c r="AA40" s="239">
        <f>IF('Purchase Option'!$F$99="Yes",('Purchase Option'!AD104+'Purchase Option'!AD107),('Purchase Option'!AD122+'Purchase Option'!AD125))</f>
        <v>60626.653755916886</v>
      </c>
      <c r="AB40" s="239">
        <f>IF('Purchase Option'!$F$99="Yes",('Purchase Option'!AE104+'Purchase Option'!AE107),('Purchase Option'!AE122+'Purchase Option'!AE125))</f>
        <v>61839.186831035222</v>
      </c>
      <c r="AC40" s="239">
        <f>IF('Purchase Option'!$F$99="Yes",('Purchase Option'!AF104+'Purchase Option'!AF107),('Purchase Option'!AF122+'Purchase Option'!AF125))</f>
        <v>63075.970567655924</v>
      </c>
      <c r="AD40" s="239">
        <f>IF('Purchase Option'!$F$99="Yes",('Purchase Option'!AG104+'Purchase Option'!AG107),('Purchase Option'!AG122+'Purchase Option'!AG125))</f>
        <v>64337.489979009049</v>
      </c>
      <c r="AE40" s="239">
        <f>IF('Purchase Option'!$F$99="Yes",('Purchase Option'!AH104+'Purchase Option'!AH107),('Purchase Option'!AH122+'Purchase Option'!AH125))</f>
        <v>65624.239778589224</v>
      </c>
      <c r="AF40" s="239">
        <f>IF('Purchase Option'!$F$99="Yes",('Purchase Option'!AI104+'Purchase Option'!AI107),('Purchase Option'!AI122+'Purchase Option'!AI125))</f>
        <v>66936.72457416101</v>
      </c>
      <c r="AG40" s="239">
        <f>IF('Purchase Option'!$F$99="Yes",('Purchase Option'!AJ104+'Purchase Option'!AJ107),('Purchase Option'!AJ122+'Purchase Option'!AJ125))</f>
        <v>68275.459065644231</v>
      </c>
      <c r="AH40" s="239">
        <f>IF('Purchase Option'!$F$99="Yes",('Purchase Option'!AK104+'Purchase Option'!AK107),('Purchase Option'!AK122+'Purchase Option'!AK125))</f>
        <v>69640.968246957127</v>
      </c>
      <c r="AI40" s="239">
        <f>IF('Purchase Option'!$F$99="Yes",('Purchase Option'!AL104+'Purchase Option'!AL107),('Purchase Option'!AL122+'Purchase Option'!AL125))</f>
        <v>71033.787611896259</v>
      </c>
      <c r="AJ40" s="239">
        <f>IF('Purchase Option'!$F$99="Yes",('Purchase Option'!AM104+'Purchase Option'!AM107),('Purchase Option'!AM122+'Purchase Option'!AM125))</f>
        <v>72454.463364134193</v>
      </c>
      <c r="AK40" s="239">
        <f>IF('Purchase Option'!$F$99="Yes",('Purchase Option'!AN104+'Purchase Option'!AN107),('Purchase Option'!AN122+'Purchase Option'!AN125))</f>
        <v>73903.552631416882</v>
      </c>
      <c r="AL40" s="239">
        <f>IF('Purchase Option'!$F$99="Yes",('Purchase Option'!AO104+'Purchase Option'!AO107),('Purchase Option'!AO122+'Purchase Option'!AO125))</f>
        <v>75381.623684045218</v>
      </c>
      <c r="AM40" s="239">
        <f>IF('Purchase Option'!$F$99="Yes",('Purchase Option'!AP104+'Purchase Option'!AP107),('Purchase Option'!AP122+'Purchase Option'!AP125))</f>
        <v>76889.256157726122</v>
      </c>
      <c r="AN40" s="239">
        <f>IF('Purchase Option'!$F$99="Yes",('Purchase Option'!AQ104+'Purchase Option'!AQ107),('Purchase Option'!AQ122+'Purchase Option'!AQ125))</f>
        <v>78427.041280880643</v>
      </c>
      <c r="AO40" s="239">
        <f>IF('Purchase Option'!$F$99="Yes",('Purchase Option'!AR104+'Purchase Option'!AR107),('Purchase Option'!AR122+'Purchase Option'!AR125))</f>
        <v>79995.582106498259</v>
      </c>
      <c r="AP40" s="239">
        <f>IF('Purchase Option'!$F$99="Yes",('Purchase Option'!AS104+'Purchase Option'!AS107),('Purchase Option'!AS122+'Purchase Option'!AS125))</f>
        <v>81595.493748628214</v>
      </c>
    </row>
    <row r="41" spans="1:42" x14ac:dyDescent="0.2">
      <c r="A41" s="221" t="s">
        <v>76</v>
      </c>
      <c r="B41" s="240">
        <f>IF('Purchase Option'!E36=1,('Purchase Option'!$I$137+'Purchase Option'!$I$140),0)</f>
        <v>0</v>
      </c>
      <c r="C41" s="239">
        <f>IF('Purchase Option'!F36=1,('Purchase Option'!$I$137+'Purchase Option'!$I$140),B41*'Purchase Option'!F$95)</f>
        <v>0</v>
      </c>
      <c r="D41" s="239">
        <f>IF('Purchase Option'!G36=1,('Purchase Option'!$I$137+'Purchase Option'!$I$140),C41*'Purchase Option'!G$95)</f>
        <v>0</v>
      </c>
      <c r="E41" s="239">
        <f>IF('Purchase Option'!H36=1,('Purchase Option'!$I$137+'Purchase Option'!$I$140),D41*'Purchase Option'!H$95)</f>
        <v>0</v>
      </c>
      <c r="F41" s="239">
        <f>IF('Purchase Option'!I36=1,('Purchase Option'!$I$137+'Purchase Option'!$I$140),E41*'Purchase Option'!I$95)</f>
        <v>0</v>
      </c>
      <c r="G41" s="239">
        <f>IF('Purchase Option'!J36=1,('Purchase Option'!$I$137+'Purchase Option'!$I$140),F41*'Purchase Option'!J$95)</f>
        <v>0</v>
      </c>
      <c r="H41" s="239">
        <f>IF('Purchase Option'!K36=1,('Purchase Option'!$I$137+'Purchase Option'!$I$140),G41*'Purchase Option'!K$95)</f>
        <v>0</v>
      </c>
      <c r="I41" s="239">
        <f>IF('Purchase Option'!L36=1,('Purchase Option'!$I$137+'Purchase Option'!$I$140),H41*'Purchase Option'!L$95)</f>
        <v>0</v>
      </c>
      <c r="J41" s="239">
        <f>IF('Purchase Option'!M36=1,('Purchase Option'!$I$137+'Purchase Option'!$I$140),I41*'Purchase Option'!M$95)</f>
        <v>0</v>
      </c>
      <c r="K41" s="239">
        <f>IF('Purchase Option'!N36=1,('Purchase Option'!$I$137+'Purchase Option'!$I$140),J41*'Purchase Option'!N$95)</f>
        <v>0</v>
      </c>
      <c r="L41" s="239">
        <f>IF('Purchase Option'!O36=1,('Purchase Option'!$I$137+'Purchase Option'!$I$140),K41*'Purchase Option'!O$95)</f>
        <v>0</v>
      </c>
      <c r="M41" s="239">
        <f>IF('Purchase Option'!P36=1,('Purchase Option'!$I$137+'Purchase Option'!$I$140),L41*'Purchase Option'!P$95)</f>
        <v>0</v>
      </c>
      <c r="N41" s="239">
        <f>IF('Purchase Option'!Q36=1,('Purchase Option'!$I$137+'Purchase Option'!$I$140),M41*'Purchase Option'!Q$95)</f>
        <v>0</v>
      </c>
      <c r="O41" s="239">
        <f>IF('Purchase Option'!R36=1,('Purchase Option'!$I$137+'Purchase Option'!$I$140),N41*'Purchase Option'!R$95)</f>
        <v>0</v>
      </c>
      <c r="P41" s="239">
        <f>IF('Purchase Option'!S36=1,('Purchase Option'!$I$137+'Purchase Option'!$I$140),O41*'Purchase Option'!S$95)</f>
        <v>0</v>
      </c>
      <c r="Q41" s="239">
        <f>IF('Purchase Option'!T36=1,('Purchase Option'!$I$137+'Purchase Option'!$I$140),P41*'Purchase Option'!T$95)</f>
        <v>0</v>
      </c>
      <c r="R41" s="239">
        <f>IF('Purchase Option'!U36=1,('Purchase Option'!$I$137+'Purchase Option'!$I$140),Q41*'Purchase Option'!U$95)</f>
        <v>0</v>
      </c>
      <c r="S41" s="239">
        <f>IF('Purchase Option'!V36=1,('Purchase Option'!$I$137+'Purchase Option'!$I$140),R41*'Purchase Option'!V$95)</f>
        <v>0</v>
      </c>
      <c r="T41" s="239">
        <f>IF('Purchase Option'!W36=1,('Purchase Option'!$I$137+'Purchase Option'!$I$140),S41*'Purchase Option'!W$95)</f>
        <v>0</v>
      </c>
      <c r="U41" s="239">
        <f>IF('Purchase Option'!X36=1,('Purchase Option'!$I$137+'Purchase Option'!$I$140),T41*'Purchase Option'!X$95)</f>
        <v>0</v>
      </c>
      <c r="V41" s="239">
        <f>IF('Purchase Option'!Y36=1,('Purchase Option'!$I$137+'Purchase Option'!$I$140),U41*'Purchase Option'!Y$95)</f>
        <v>0</v>
      </c>
      <c r="W41" s="239">
        <f>IF('Purchase Option'!Z36=1,('Purchase Option'!$I$137+'Purchase Option'!$I$140),V41*'Purchase Option'!Z$95)</f>
        <v>0</v>
      </c>
      <c r="X41" s="239">
        <f>IF('Purchase Option'!AA36=1,('Purchase Option'!$I$137+'Purchase Option'!$I$140),W41*'Purchase Option'!AA$95)</f>
        <v>0</v>
      </c>
      <c r="Y41" s="239">
        <f>IF('Purchase Option'!AB36=1,('Purchase Option'!$I$137+'Purchase Option'!$I$140),X41*'Purchase Option'!AB$95)</f>
        <v>0</v>
      </c>
      <c r="Z41" s="239">
        <f>IF('Purchase Option'!AC36=1,('Purchase Option'!$I$137+'Purchase Option'!$I$140),Y41*'Purchase Option'!AC$95)</f>
        <v>0</v>
      </c>
      <c r="AA41" s="239">
        <f>IF('Purchase Option'!AD36=1,('Purchase Option'!$I$137+'Purchase Option'!$I$140),Z41*'Purchase Option'!AD$95)</f>
        <v>0</v>
      </c>
      <c r="AB41" s="239">
        <f>IF('Purchase Option'!AE36=1,('Purchase Option'!$I$137+'Purchase Option'!$I$140),AA41*'Purchase Option'!AE$95)</f>
        <v>0</v>
      </c>
      <c r="AC41" s="239">
        <f>IF('Purchase Option'!AF36=1,('Purchase Option'!$I$137+'Purchase Option'!$I$140),AB41*'Purchase Option'!AF$95)</f>
        <v>0</v>
      </c>
      <c r="AD41" s="239">
        <f>IF('Purchase Option'!AG36=1,('Purchase Option'!$I$137+'Purchase Option'!$I$140),AC41*'Purchase Option'!AG$95)</f>
        <v>0</v>
      </c>
      <c r="AE41" s="239">
        <f>IF('Purchase Option'!AH36=1,('Purchase Option'!$I$137+'Purchase Option'!$I$140),AD41*'Purchase Option'!AH$95)</f>
        <v>0</v>
      </c>
      <c r="AF41" s="239">
        <f>IF('Purchase Option'!AI36=1,('Purchase Option'!$I$137+'Purchase Option'!$I$140),AE41*'Purchase Option'!AI$95)</f>
        <v>0</v>
      </c>
      <c r="AG41" s="239">
        <f>IF('Purchase Option'!AJ36=1,('Purchase Option'!$I$137+'Purchase Option'!$I$140),AF41*'Purchase Option'!AJ$95)</f>
        <v>0</v>
      </c>
      <c r="AH41" s="239">
        <f>IF('Purchase Option'!AK36=1,('Purchase Option'!$I$137+'Purchase Option'!$I$140),AG41*'Purchase Option'!AK$95)</f>
        <v>0</v>
      </c>
      <c r="AI41" s="239">
        <f>IF('Purchase Option'!AL36=1,('Purchase Option'!$I$137+'Purchase Option'!$I$140),AH41*'Purchase Option'!AL$95)</f>
        <v>0</v>
      </c>
      <c r="AJ41" s="239">
        <f>IF('Purchase Option'!AM36=1,('Purchase Option'!$I$137+'Purchase Option'!$I$140),AI41*'Purchase Option'!AM$95)</f>
        <v>0</v>
      </c>
      <c r="AK41" s="239">
        <f>IF('Purchase Option'!AN36=1,('Purchase Option'!$I$137+'Purchase Option'!$I$140),AJ41*'Purchase Option'!AN$95)</f>
        <v>0</v>
      </c>
      <c r="AL41" s="239">
        <f>IF('Purchase Option'!AO36=1,('Purchase Option'!$I$137+'Purchase Option'!$I$140),AK41*'Purchase Option'!AO$95)</f>
        <v>0</v>
      </c>
      <c r="AM41" s="239">
        <f>IF('Purchase Option'!AP36=1,('Purchase Option'!$I$137+'Purchase Option'!$I$140),AL41*'Purchase Option'!AP$95)</f>
        <v>0</v>
      </c>
      <c r="AN41" s="239">
        <f>IF('Purchase Option'!AQ36=1,('Purchase Option'!$I$137+'Purchase Option'!$I$140),AM41*'Purchase Option'!AQ$95)</f>
        <v>0</v>
      </c>
      <c r="AO41" s="239">
        <f>IF('Purchase Option'!AR36=1,('Purchase Option'!$I$137+'Purchase Option'!$I$140),AN41*'Purchase Option'!AR$95)</f>
        <v>0</v>
      </c>
      <c r="AP41" s="239">
        <f>IF('Purchase Option'!AS36=1,('Purchase Option'!$I$137+'Purchase Option'!$I$140),AO41*'Purchase Option'!AS$95)</f>
        <v>0</v>
      </c>
    </row>
    <row r="42" spans="1:42" x14ac:dyDescent="0.2">
      <c r="A42" s="221" t="s">
        <v>82</v>
      </c>
      <c r="B42" s="239">
        <f>'Purchase Option'!E207</f>
        <v>0</v>
      </c>
      <c r="C42" s="239">
        <f>'Purchase Option'!F207</f>
        <v>0</v>
      </c>
      <c r="D42" s="239">
        <f>'Purchase Option'!G207</f>
        <v>0</v>
      </c>
      <c r="E42" s="239">
        <f>'Purchase Option'!H207</f>
        <v>0</v>
      </c>
      <c r="F42" s="239">
        <f>'Purchase Option'!I207</f>
        <v>0</v>
      </c>
      <c r="G42" s="239">
        <f>'Purchase Option'!J207</f>
        <v>0</v>
      </c>
      <c r="H42" s="239">
        <f>'Purchase Option'!K207</f>
        <v>0</v>
      </c>
      <c r="I42" s="239">
        <f>'Purchase Option'!L207</f>
        <v>0</v>
      </c>
      <c r="J42" s="239">
        <f>'Purchase Option'!M207</f>
        <v>0</v>
      </c>
      <c r="K42" s="239">
        <f>'Purchase Option'!N207</f>
        <v>0</v>
      </c>
      <c r="L42" s="239">
        <f>'Purchase Option'!O207</f>
        <v>0</v>
      </c>
      <c r="M42" s="239">
        <f>'Purchase Option'!P207</f>
        <v>0</v>
      </c>
      <c r="N42" s="239">
        <f>'Purchase Option'!Q207</f>
        <v>0</v>
      </c>
      <c r="O42" s="239">
        <f>'Purchase Option'!R207</f>
        <v>0</v>
      </c>
      <c r="P42" s="239">
        <f>'Purchase Option'!S207</f>
        <v>0</v>
      </c>
      <c r="Q42" s="239">
        <f>'Purchase Option'!T207</f>
        <v>0</v>
      </c>
      <c r="R42" s="239">
        <f>'Purchase Option'!U207</f>
        <v>0</v>
      </c>
      <c r="S42" s="239">
        <f>'Purchase Option'!V207</f>
        <v>0</v>
      </c>
      <c r="T42" s="239">
        <f>'Purchase Option'!W207</f>
        <v>0</v>
      </c>
      <c r="U42" s="239">
        <f>'Purchase Option'!X207</f>
        <v>0</v>
      </c>
      <c r="V42" s="239">
        <f>'Purchase Option'!Y207</f>
        <v>0</v>
      </c>
      <c r="W42" s="239">
        <f>'Purchase Option'!Z207</f>
        <v>0</v>
      </c>
      <c r="X42" s="239">
        <f>'Purchase Option'!AA207</f>
        <v>0</v>
      </c>
      <c r="Y42" s="239">
        <f>'Purchase Option'!AB207</f>
        <v>0</v>
      </c>
      <c r="Z42" s="239">
        <f>'Purchase Option'!AC207</f>
        <v>0</v>
      </c>
      <c r="AA42" s="239">
        <f>'Purchase Option'!AD207</f>
        <v>0</v>
      </c>
      <c r="AB42" s="239">
        <f>'Purchase Option'!AE207</f>
        <v>0</v>
      </c>
      <c r="AC42" s="239">
        <f>'Purchase Option'!AF207</f>
        <v>0</v>
      </c>
      <c r="AD42" s="239">
        <f>'Purchase Option'!AG207</f>
        <v>0</v>
      </c>
      <c r="AE42" s="239">
        <f>'Purchase Option'!AH207</f>
        <v>0</v>
      </c>
      <c r="AF42" s="239">
        <f>'Purchase Option'!AI207</f>
        <v>0</v>
      </c>
      <c r="AG42" s="239">
        <f>'Purchase Option'!AJ207</f>
        <v>0</v>
      </c>
      <c r="AH42" s="239">
        <f>'Purchase Option'!AK207</f>
        <v>0</v>
      </c>
      <c r="AI42" s="239">
        <f>'Purchase Option'!AL207</f>
        <v>0</v>
      </c>
      <c r="AJ42" s="239">
        <f>'Purchase Option'!AM207</f>
        <v>0</v>
      </c>
      <c r="AK42" s="239">
        <f>'Purchase Option'!AN207</f>
        <v>0</v>
      </c>
      <c r="AL42" s="239">
        <f>'Purchase Option'!AO207</f>
        <v>0</v>
      </c>
      <c r="AM42" s="239">
        <f>'Purchase Option'!AP207</f>
        <v>0</v>
      </c>
      <c r="AN42" s="239">
        <f>'Purchase Option'!AQ207</f>
        <v>0</v>
      </c>
      <c r="AO42" s="239">
        <f>'Purchase Option'!AR207</f>
        <v>0</v>
      </c>
      <c r="AP42" s="239">
        <f>'Purchase Option'!AS207</f>
        <v>0</v>
      </c>
    </row>
    <row r="43" spans="1:42" x14ac:dyDescent="0.2">
      <c r="A43" s="221" t="s">
        <v>62</v>
      </c>
      <c r="B43" s="239">
        <f>'Purchase Option'!E221+'Purchase Option'!E224</f>
        <v>0</v>
      </c>
      <c r="C43" s="239">
        <f>'Purchase Option'!F221+'Purchase Option'!F224</f>
        <v>0</v>
      </c>
      <c r="D43" s="239">
        <f>'Purchase Option'!G221+'Purchase Option'!G224</f>
        <v>0</v>
      </c>
      <c r="E43" s="239">
        <f>'Purchase Option'!H221+'Purchase Option'!H224</f>
        <v>0</v>
      </c>
      <c r="F43" s="239">
        <f>'Purchase Option'!I221+'Purchase Option'!I224</f>
        <v>0</v>
      </c>
      <c r="G43" s="239">
        <f>'Purchase Option'!J221+'Purchase Option'!J224</f>
        <v>0</v>
      </c>
      <c r="H43" s="239">
        <f>'Purchase Option'!K221+'Purchase Option'!K224</f>
        <v>0</v>
      </c>
      <c r="I43" s="239">
        <f>'Purchase Option'!L221+'Purchase Option'!L224</f>
        <v>0</v>
      </c>
      <c r="J43" s="239">
        <f>'Purchase Option'!M221+'Purchase Option'!M224</f>
        <v>0</v>
      </c>
      <c r="K43" s="239">
        <f>'Purchase Option'!N221+'Purchase Option'!N224</f>
        <v>0</v>
      </c>
      <c r="L43" s="239">
        <f>'Purchase Option'!O221+'Purchase Option'!O224</f>
        <v>0</v>
      </c>
      <c r="M43" s="239">
        <f>'Purchase Option'!P221+'Purchase Option'!P224</f>
        <v>0</v>
      </c>
      <c r="N43" s="239">
        <f>'Purchase Option'!Q221+'Purchase Option'!Q224</f>
        <v>0</v>
      </c>
      <c r="O43" s="239">
        <f>'Purchase Option'!R221+'Purchase Option'!R224</f>
        <v>0</v>
      </c>
      <c r="P43" s="239">
        <f>'Purchase Option'!S221+'Purchase Option'!S224</f>
        <v>0</v>
      </c>
      <c r="Q43" s="239">
        <f>'Purchase Option'!T221+'Purchase Option'!T224</f>
        <v>0</v>
      </c>
      <c r="R43" s="239">
        <f>'Purchase Option'!U221+'Purchase Option'!U224</f>
        <v>0</v>
      </c>
      <c r="S43" s="239">
        <f>'Purchase Option'!V221+'Purchase Option'!V224</f>
        <v>0</v>
      </c>
      <c r="T43" s="239">
        <f>'Purchase Option'!W221+'Purchase Option'!W224</f>
        <v>0</v>
      </c>
      <c r="U43" s="239">
        <f>'Purchase Option'!X221+'Purchase Option'!X224</f>
        <v>0</v>
      </c>
      <c r="V43" s="239">
        <f>'Purchase Option'!Y221+'Purchase Option'!Y224</f>
        <v>0</v>
      </c>
      <c r="W43" s="239">
        <f>'Purchase Option'!Z221+'Purchase Option'!Z224</f>
        <v>0</v>
      </c>
      <c r="X43" s="239">
        <f>'Purchase Option'!AA221+'Purchase Option'!AA224</f>
        <v>0</v>
      </c>
      <c r="Y43" s="239">
        <f>'Purchase Option'!AB221+'Purchase Option'!AB224</f>
        <v>0</v>
      </c>
      <c r="Z43" s="239">
        <f>'Purchase Option'!AC221+'Purchase Option'!AC224</f>
        <v>0</v>
      </c>
      <c r="AA43" s="239">
        <f>'Purchase Option'!AD221+'Purchase Option'!AD224</f>
        <v>0</v>
      </c>
      <c r="AB43" s="239">
        <f>'Purchase Option'!AE221+'Purchase Option'!AE224</f>
        <v>0</v>
      </c>
      <c r="AC43" s="239">
        <f>'Purchase Option'!AF221+'Purchase Option'!AF224</f>
        <v>0</v>
      </c>
      <c r="AD43" s="239">
        <f>'Purchase Option'!AG221+'Purchase Option'!AG224</f>
        <v>0</v>
      </c>
      <c r="AE43" s="239">
        <f>'Purchase Option'!AH221+'Purchase Option'!AH224</f>
        <v>0</v>
      </c>
      <c r="AF43" s="239">
        <f>'Purchase Option'!AI221+'Purchase Option'!AI224</f>
        <v>0</v>
      </c>
      <c r="AG43" s="239">
        <f>'Purchase Option'!AJ221+'Purchase Option'!AJ224</f>
        <v>0</v>
      </c>
      <c r="AH43" s="239">
        <f>'Purchase Option'!AK221+'Purchase Option'!AK224</f>
        <v>0</v>
      </c>
      <c r="AI43" s="239">
        <f>'Purchase Option'!AL221+'Purchase Option'!AL224</f>
        <v>0</v>
      </c>
      <c r="AJ43" s="239">
        <f>'Purchase Option'!AM221+'Purchase Option'!AM224</f>
        <v>0</v>
      </c>
      <c r="AK43" s="239">
        <f>'Purchase Option'!AN221+'Purchase Option'!AN224</f>
        <v>0</v>
      </c>
      <c r="AL43" s="239">
        <f>'Purchase Option'!AO221+'Purchase Option'!AO224</f>
        <v>0</v>
      </c>
      <c r="AM43" s="239">
        <f>'Purchase Option'!AP221+'Purchase Option'!AP224</f>
        <v>0</v>
      </c>
      <c r="AN43" s="239">
        <f>'Purchase Option'!AQ221+'Purchase Option'!AQ224</f>
        <v>0</v>
      </c>
      <c r="AO43" s="239">
        <f>'Purchase Option'!AR221+'Purchase Option'!AR224</f>
        <v>0</v>
      </c>
      <c r="AP43" s="239">
        <f>'Purchase Option'!AS221+'Purchase Option'!AS224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+'Purchase Option'!E237+'Purchase Option'!E239</f>
        <v>0</v>
      </c>
      <c r="C45" s="239">
        <f>+'Purchase Option'!F237+'Purchase Option'!F239</f>
        <v>0</v>
      </c>
      <c r="D45" s="239">
        <f>+'Purchase Option'!G237+'Purchase Option'!G239</f>
        <v>0</v>
      </c>
      <c r="E45" s="239">
        <f>+'Purchase Option'!H237+'Purchase Option'!H239</f>
        <v>0</v>
      </c>
      <c r="F45" s="239">
        <f>+'Purchase Option'!I237+'Purchase Option'!I239</f>
        <v>0</v>
      </c>
      <c r="G45" s="239">
        <f>+'Purchase Option'!J237+'Purchase Option'!J239</f>
        <v>0</v>
      </c>
      <c r="H45" s="239">
        <f>+'Purchase Option'!K237+'Purchase Option'!K239</f>
        <v>0</v>
      </c>
      <c r="I45" s="239">
        <f>+'Purchase Option'!L237+'Purchase Option'!L239</f>
        <v>0</v>
      </c>
      <c r="J45" s="239">
        <f>+'Purchase Option'!M237+'Purchase Option'!M239</f>
        <v>0</v>
      </c>
      <c r="K45" s="239">
        <f>+'Purchase Option'!N237+'Purchase Option'!N239</f>
        <v>0</v>
      </c>
      <c r="L45" s="239">
        <f>+'Purchase Option'!O237+'Purchase Option'!O239</f>
        <v>0</v>
      </c>
      <c r="M45" s="239">
        <f>+'Purchase Option'!P237+'Purchase Option'!P239</f>
        <v>0</v>
      </c>
      <c r="N45" s="239">
        <f>+'Purchase Option'!Q237+'Purchase Option'!Q239</f>
        <v>0</v>
      </c>
      <c r="O45" s="239">
        <f>+'Purchase Option'!R237+'Purchase Option'!R239</f>
        <v>0</v>
      </c>
      <c r="P45" s="239">
        <f>+'Purchase Option'!S237+'Purchase Option'!S239</f>
        <v>0</v>
      </c>
      <c r="Q45" s="239">
        <f>+'Purchase Option'!T237+'Purchase Option'!T239</f>
        <v>0</v>
      </c>
      <c r="R45" s="239">
        <f>+'Purchase Option'!U237+'Purchase Option'!U239</f>
        <v>0</v>
      </c>
      <c r="S45" s="239">
        <f>+'Purchase Option'!V237+'Purchase Option'!V239</f>
        <v>0</v>
      </c>
      <c r="T45" s="239">
        <f>+'Purchase Option'!W237+'Purchase Option'!W239</f>
        <v>0</v>
      </c>
      <c r="U45" s="239">
        <f>+'Purchase Option'!X237+'Purchase Option'!X239</f>
        <v>0</v>
      </c>
      <c r="V45" s="239">
        <f>+'Purchase Option'!Y237+'Purchase Option'!Y239</f>
        <v>0</v>
      </c>
      <c r="W45" s="239">
        <f>+'Purchase Option'!Z237+'Purchase Option'!Z239</f>
        <v>0</v>
      </c>
      <c r="X45" s="239">
        <f>+'Purchase Option'!AA237+'Purchase Option'!AA239</f>
        <v>0</v>
      </c>
      <c r="Y45" s="239">
        <f>+'Purchase Option'!AB237+'Purchase Option'!AB239</f>
        <v>0</v>
      </c>
      <c r="Z45" s="239">
        <f>+'Purchase Option'!AC237+'Purchase Option'!AC239</f>
        <v>0</v>
      </c>
      <c r="AA45" s="239">
        <f>+'Purchase Option'!AD237+'Purchase Option'!AD239</f>
        <v>0</v>
      </c>
      <c r="AB45" s="239">
        <f>+'Purchase Option'!AE237+'Purchase Option'!AE239</f>
        <v>0</v>
      </c>
      <c r="AC45" s="239">
        <f>+'Purchase Option'!AF237+'Purchase Option'!AF239</f>
        <v>0</v>
      </c>
      <c r="AD45" s="239">
        <f>+'Purchase Option'!AG237+'Purchase Option'!AG239</f>
        <v>0</v>
      </c>
      <c r="AE45" s="239">
        <f>+'Purchase Option'!AH237+'Purchase Option'!AH239</f>
        <v>0</v>
      </c>
      <c r="AF45" s="239">
        <f>+'Purchase Option'!AI237+'Purchase Option'!AI239</f>
        <v>0</v>
      </c>
      <c r="AG45" s="239">
        <f>+'Purchase Option'!AJ237+'Purchase Option'!AJ239</f>
        <v>0</v>
      </c>
      <c r="AH45" s="239">
        <f>+'Purchase Option'!AK237+'Purchase Option'!AK239</f>
        <v>0</v>
      </c>
      <c r="AI45" s="239">
        <f>+'Purchase Option'!AL237+'Purchase Option'!AL239</f>
        <v>0</v>
      </c>
      <c r="AJ45" s="239">
        <f>+'Purchase Option'!AM237+'Purchase Option'!AM239</f>
        <v>0</v>
      </c>
      <c r="AK45" s="239">
        <f>+'Purchase Option'!AN237+'Purchase Option'!AN239</f>
        <v>0</v>
      </c>
      <c r="AL45" s="239">
        <f>+'Purchase Option'!AO237+'Purchase Option'!AO239</f>
        <v>0</v>
      </c>
      <c r="AM45" s="239">
        <f>+'Purchase Option'!AP237+'Purchase Option'!AP239</f>
        <v>0</v>
      </c>
      <c r="AN45" s="239">
        <f>+'Purchase Option'!AQ237+'Purchase Option'!AQ239</f>
        <v>0</v>
      </c>
      <c r="AO45" s="239">
        <f>+'Purchase Option'!AR237+'Purchase Option'!AR239</f>
        <v>0</v>
      </c>
      <c r="AP45" s="239">
        <f>+'Purchase Option'!AS237+'Purchase Option'!AS239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10000</v>
      </c>
      <c r="D48" s="236">
        <f t="shared" si="9"/>
        <v>50000</v>
      </c>
      <c r="E48" s="236">
        <f t="shared" si="9"/>
        <v>40000</v>
      </c>
      <c r="F48" s="236">
        <f t="shared" si="9"/>
        <v>40000</v>
      </c>
      <c r="G48" s="236">
        <f t="shared" si="9"/>
        <v>40800</v>
      </c>
      <c r="H48" s="236">
        <f t="shared" si="9"/>
        <v>41616</v>
      </c>
      <c r="I48" s="236">
        <f t="shared" si="9"/>
        <v>42448.32</v>
      </c>
      <c r="J48" s="236">
        <f t="shared" si="9"/>
        <v>43297.286399999997</v>
      </c>
      <c r="K48" s="236">
        <f t="shared" si="9"/>
        <v>44163.232128000003</v>
      </c>
      <c r="L48" s="236">
        <f t="shared" si="9"/>
        <v>45046.496770559999</v>
      </c>
      <c r="M48" s="236">
        <f t="shared" si="9"/>
        <v>45947.4267059712</v>
      </c>
      <c r="N48" s="236">
        <f t="shared" si="9"/>
        <v>46866.375240090631</v>
      </c>
      <c r="O48" s="236">
        <f t="shared" si="9"/>
        <v>47803.702744892442</v>
      </c>
      <c r="P48" s="236">
        <f t="shared" si="9"/>
        <v>48759.776799790292</v>
      </c>
      <c r="Q48" s="236">
        <f t="shared" si="9"/>
        <v>49734.9723357861</v>
      </c>
      <c r="R48" s="236">
        <f t="shared" si="9"/>
        <v>50729.67178250182</v>
      </c>
      <c r="S48" s="236">
        <f t="shared" si="9"/>
        <v>51744.26521815185</v>
      </c>
      <c r="T48" s="236">
        <f t="shared" si="9"/>
        <v>52779.150522514894</v>
      </c>
      <c r="U48" s="236">
        <f t="shared" si="9"/>
        <v>53834.733532965198</v>
      </c>
      <c r="V48" s="236">
        <f t="shared" si="9"/>
        <v>54911.428203624499</v>
      </c>
      <c r="W48" s="236">
        <f t="shared" si="9"/>
        <v>56009.656767696993</v>
      </c>
      <c r="X48" s="236">
        <f t="shared" si="9"/>
        <v>57129.849903050934</v>
      </c>
      <c r="Y48" s="236">
        <f t="shared" si="9"/>
        <v>58272.446901111951</v>
      </c>
      <c r="Z48" s="236">
        <f t="shared" si="9"/>
        <v>59437.895839134195</v>
      </c>
      <c r="AA48" s="236">
        <f t="shared" si="9"/>
        <v>60626.653755916886</v>
      </c>
      <c r="AB48" s="236">
        <f t="shared" si="9"/>
        <v>61839.186831035222</v>
      </c>
      <c r="AC48" s="236">
        <f t="shared" si="9"/>
        <v>63075.970567655924</v>
      </c>
      <c r="AD48" s="236">
        <f t="shared" si="9"/>
        <v>64337.489979009049</v>
      </c>
      <c r="AE48" s="236">
        <f t="shared" si="9"/>
        <v>65624.239778589224</v>
      </c>
      <c r="AF48" s="236">
        <f t="shared" si="9"/>
        <v>66936.72457416101</v>
      </c>
      <c r="AG48" s="236">
        <f t="shared" si="9"/>
        <v>68275.459065644231</v>
      </c>
      <c r="AH48" s="236">
        <f t="shared" si="9"/>
        <v>69640.968246957127</v>
      </c>
      <c r="AI48" s="236">
        <f t="shared" si="9"/>
        <v>71033.787611896259</v>
      </c>
      <c r="AJ48" s="236">
        <f t="shared" si="9"/>
        <v>72454.463364134193</v>
      </c>
      <c r="AK48" s="236">
        <f t="shared" si="9"/>
        <v>73903.552631416882</v>
      </c>
      <c r="AL48" s="236">
        <f t="shared" si="9"/>
        <v>75381.623684045218</v>
      </c>
      <c r="AM48" s="236">
        <f t="shared" si="9"/>
        <v>76889.256157726122</v>
      </c>
      <c r="AN48" s="236">
        <f t="shared" si="9"/>
        <v>78427.041280880643</v>
      </c>
      <c r="AO48" s="236">
        <f t="shared" si="9"/>
        <v>79995.582106498259</v>
      </c>
      <c r="AP48" s="236">
        <f t="shared" si="9"/>
        <v>81595.493748628214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+'Purchase Option'!Q10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+'Purchase Option'!I11</f>
        <v>5.8000000000000003E-2</v>
      </c>
      <c r="F51" s="243">
        <f>+'Purchase Option'!J11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+'Purchase Option'!I12</f>
        <v>0</v>
      </c>
      <c r="F52" s="243">
        <f>+'Purchase Option'!J12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+'Purchase Option'!I13</f>
        <v>9.2100000000000001E-2</v>
      </c>
      <c r="F53" s="243">
        <f>+'Purchase Option'!J13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+'Purchase Option'!Q12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HLOOKUP('Purchase Option'!$D$30,'Purchase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Purchase</v>
      </c>
    </row>
    <row r="62" spans="1:42" ht="11.85" customHeight="1" x14ac:dyDescent="0.2">
      <c r="A62" s="248" t="str">
        <f>$A$2</f>
        <v>Purchase</v>
      </c>
      <c r="K62" s="217" t="str">
        <f>$A$9&amp;"  "&amp;$B$9</f>
        <v xml:space="preserve">Prepared By:  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900000</v>
      </c>
      <c r="D81" s="251">
        <f t="shared" si="26"/>
        <v>900000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900000</v>
      </c>
      <c r="D89" s="251">
        <f t="shared" si="34"/>
        <v>900000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10000</v>
      </c>
      <c r="D92" s="251">
        <f t="shared" si="36"/>
        <v>50000</v>
      </c>
      <c r="E92" s="251">
        <f t="shared" si="36"/>
        <v>40000</v>
      </c>
      <c r="F92" s="251">
        <f t="shared" si="36"/>
        <v>40000</v>
      </c>
      <c r="G92" s="251">
        <f t="shared" si="36"/>
        <v>40800</v>
      </c>
      <c r="H92" s="251">
        <f t="shared" si="36"/>
        <v>41616</v>
      </c>
      <c r="I92" s="251">
        <f t="shared" si="36"/>
        <v>42448.32</v>
      </c>
      <c r="J92" s="251">
        <f t="shared" si="36"/>
        <v>43297.286399999997</v>
      </c>
      <c r="K92" s="251">
        <f t="shared" si="36"/>
        <v>44163.232128000003</v>
      </c>
      <c r="L92" s="251">
        <f t="shared" si="36"/>
        <v>45046.496770559999</v>
      </c>
      <c r="M92" s="251">
        <f t="shared" si="36"/>
        <v>45947.4267059712</v>
      </c>
      <c r="N92" s="251">
        <f t="shared" si="36"/>
        <v>46866.375240090631</v>
      </c>
      <c r="O92" s="251">
        <f t="shared" si="36"/>
        <v>47803.702744892442</v>
      </c>
      <c r="P92" s="251">
        <f t="shared" si="36"/>
        <v>48759.776799790292</v>
      </c>
      <c r="Q92" s="251">
        <f t="shared" si="36"/>
        <v>49734.9723357861</v>
      </c>
      <c r="R92" s="251">
        <f t="shared" si="36"/>
        <v>50729.67178250182</v>
      </c>
      <c r="S92" s="251">
        <f t="shared" si="36"/>
        <v>51744.26521815185</v>
      </c>
      <c r="T92" s="251">
        <f t="shared" si="36"/>
        <v>52779.150522514894</v>
      </c>
      <c r="U92" s="251">
        <f t="shared" si="36"/>
        <v>53834.733532965198</v>
      </c>
      <c r="V92" s="251">
        <f t="shared" si="36"/>
        <v>54911.428203624499</v>
      </c>
      <c r="W92" s="251">
        <f t="shared" si="36"/>
        <v>56009.656767696993</v>
      </c>
      <c r="X92" s="251">
        <f t="shared" si="36"/>
        <v>57129.849903050934</v>
      </c>
      <c r="Y92" s="251">
        <f t="shared" si="36"/>
        <v>58272.446901111951</v>
      </c>
      <c r="Z92" s="251">
        <f t="shared" si="36"/>
        <v>59437.895839134195</v>
      </c>
      <c r="AA92" s="251">
        <f t="shared" si="36"/>
        <v>60626.653755916886</v>
      </c>
      <c r="AB92" s="251">
        <f t="shared" si="36"/>
        <v>61839.186831035222</v>
      </c>
      <c r="AC92" s="251">
        <f t="shared" si="36"/>
        <v>63075.970567655924</v>
      </c>
      <c r="AD92" s="251">
        <f t="shared" si="36"/>
        <v>64337.489979009049</v>
      </c>
      <c r="AE92" s="251">
        <f t="shared" si="36"/>
        <v>65624.239778589224</v>
      </c>
      <c r="AF92" s="251">
        <f t="shared" si="36"/>
        <v>66936.72457416101</v>
      </c>
      <c r="AG92" s="251">
        <f t="shared" si="36"/>
        <v>68275.459065644231</v>
      </c>
      <c r="AH92" s="251">
        <f t="shared" si="36"/>
        <v>69640.968246957127</v>
      </c>
      <c r="AI92" s="251">
        <f t="shared" si="36"/>
        <v>71033.787611896259</v>
      </c>
      <c r="AJ92" s="251">
        <f t="shared" si="36"/>
        <v>72454.463364134193</v>
      </c>
      <c r="AK92" s="251">
        <f t="shared" si="36"/>
        <v>73903.552631416882</v>
      </c>
      <c r="AL92" s="251">
        <f t="shared" si="36"/>
        <v>75381.623684045218</v>
      </c>
      <c r="AM92" s="251">
        <f t="shared" si="36"/>
        <v>76889.256157726122</v>
      </c>
      <c r="AN92" s="251">
        <f t="shared" si="36"/>
        <v>78427.041280880643</v>
      </c>
      <c r="AO92" s="251">
        <f t="shared" si="36"/>
        <v>79995.582106498259</v>
      </c>
      <c r="AP92" s="251">
        <f t="shared" si="36"/>
        <v>81595.493748628214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10000</v>
      </c>
      <c r="D100" s="251">
        <f t="shared" si="44"/>
        <v>50000</v>
      </c>
      <c r="E100" s="251">
        <f t="shared" si="44"/>
        <v>40000</v>
      </c>
      <c r="F100" s="251">
        <f t="shared" si="44"/>
        <v>40000</v>
      </c>
      <c r="G100" s="251">
        <f t="shared" si="44"/>
        <v>40800</v>
      </c>
      <c r="H100" s="251">
        <f t="shared" si="44"/>
        <v>41616</v>
      </c>
      <c r="I100" s="251">
        <f t="shared" si="44"/>
        <v>42448.32</v>
      </c>
      <c r="J100" s="251">
        <f t="shared" si="44"/>
        <v>43297.286399999997</v>
      </c>
      <c r="K100" s="251">
        <f t="shared" si="44"/>
        <v>44163.232128000003</v>
      </c>
      <c r="L100" s="251">
        <f t="shared" si="44"/>
        <v>45046.496770559999</v>
      </c>
      <c r="M100" s="251">
        <f t="shared" si="44"/>
        <v>45947.4267059712</v>
      </c>
      <c r="N100" s="251">
        <f t="shared" si="44"/>
        <v>46866.375240090631</v>
      </c>
      <c r="O100" s="251">
        <f t="shared" si="44"/>
        <v>47803.702744892442</v>
      </c>
      <c r="P100" s="251">
        <f t="shared" si="44"/>
        <v>48759.776799790292</v>
      </c>
      <c r="Q100" s="251">
        <f t="shared" si="44"/>
        <v>49734.9723357861</v>
      </c>
      <c r="R100" s="251">
        <f t="shared" si="44"/>
        <v>50729.67178250182</v>
      </c>
      <c r="S100" s="251">
        <f t="shared" si="44"/>
        <v>51744.26521815185</v>
      </c>
      <c r="T100" s="251">
        <f t="shared" si="44"/>
        <v>52779.150522514894</v>
      </c>
      <c r="U100" s="251">
        <f t="shared" si="44"/>
        <v>53834.733532965198</v>
      </c>
      <c r="V100" s="251">
        <f t="shared" si="44"/>
        <v>54911.428203624499</v>
      </c>
      <c r="W100" s="251">
        <f t="shared" si="44"/>
        <v>56009.656767696993</v>
      </c>
      <c r="X100" s="251">
        <f t="shared" si="44"/>
        <v>57129.849903050934</v>
      </c>
      <c r="Y100" s="251">
        <f t="shared" si="44"/>
        <v>58272.446901111951</v>
      </c>
      <c r="Z100" s="251">
        <f t="shared" si="44"/>
        <v>59437.895839134195</v>
      </c>
      <c r="AA100" s="251">
        <f t="shared" si="44"/>
        <v>60626.653755916886</v>
      </c>
      <c r="AB100" s="251">
        <f t="shared" si="44"/>
        <v>61839.186831035222</v>
      </c>
      <c r="AC100" s="251">
        <f t="shared" si="44"/>
        <v>63075.970567655924</v>
      </c>
      <c r="AD100" s="251">
        <f t="shared" si="44"/>
        <v>64337.489979009049</v>
      </c>
      <c r="AE100" s="251">
        <f t="shared" si="44"/>
        <v>65624.239778589224</v>
      </c>
      <c r="AF100" s="251">
        <f t="shared" si="44"/>
        <v>66936.72457416101</v>
      </c>
      <c r="AG100" s="251">
        <f t="shared" si="44"/>
        <v>68275.459065644231</v>
      </c>
      <c r="AH100" s="251">
        <f t="shared" si="44"/>
        <v>69640.968246957127</v>
      </c>
      <c r="AI100" s="251">
        <f t="shared" si="44"/>
        <v>71033.787611896259</v>
      </c>
      <c r="AJ100" s="251">
        <f t="shared" si="44"/>
        <v>72454.463364134193</v>
      </c>
      <c r="AK100" s="251">
        <f t="shared" si="44"/>
        <v>73903.552631416882</v>
      </c>
      <c r="AL100" s="251">
        <f t="shared" si="44"/>
        <v>75381.623684045218</v>
      </c>
      <c r="AM100" s="251">
        <f t="shared" si="44"/>
        <v>76889.256157726122</v>
      </c>
      <c r="AN100" s="251">
        <f t="shared" si="44"/>
        <v>78427.041280880643</v>
      </c>
      <c r="AO100" s="251">
        <f t="shared" si="44"/>
        <v>79995.582106498259</v>
      </c>
      <c r="AP100" s="251">
        <f t="shared" si="44"/>
        <v>81595.493748628214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Purchase</v>
      </c>
    </row>
    <row r="103" spans="1:44" ht="11.85" customHeight="1" x14ac:dyDescent="0.2">
      <c r="A103" s="248" t="str">
        <f>$A$2</f>
        <v>Purchase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45000</v>
      </c>
      <c r="D109" s="251">
        <f>IF(ABS(D29)&gt;0,D29*$B50,0)+IF(ABS(C109)&gt;0,IF(ABS(SUM($B29:D29)-SUM($B109:C109))&gt;ABS(C109),C109,SUM($B29:D29)-SUM($B109:C109)),0)</f>
        <v>90000</v>
      </c>
      <c r="E109" s="251">
        <f>IF(ABS(E29)&gt;0,E29*$B50,0)+IF(ABS(D109)&gt;0,IF(ABS(SUM($B29:E29)-SUM($B109:D109))&gt;ABS(D109),D109,SUM($B29:E29)-SUM($B109:D109)),0)</f>
        <v>90000</v>
      </c>
      <c r="F109" s="251">
        <f>IF(ABS(F29)&gt;0,F29*$B50,0)+IF(ABS(E109)&gt;0,IF(ABS(SUM($B29:F29)-SUM($B109:E109))&gt;ABS(E109),E109,SUM($B29:F29)-SUM($B109:E109)),0)</f>
        <v>90000</v>
      </c>
      <c r="G109" s="251">
        <f>IF(ABS(G29)&gt;0,G29*$B50,0)+IF(ABS(F109)&gt;0,IF(ABS(SUM($B29:G29)-SUM($B109:F109))&gt;ABS(F109),F109,SUM($B29:G29)-SUM($B109:F109)),0)</f>
        <v>90000</v>
      </c>
      <c r="H109" s="251">
        <f>IF(ABS(H29)&gt;0,H29*$B50,0)+IF(ABS(G109)&gt;0,IF(ABS(SUM($B29:H29)-SUM($B109:G109))&gt;ABS(G109),G109,SUM($B29:H29)-SUM($B109:G109)),0)</f>
        <v>90000</v>
      </c>
      <c r="I109" s="251">
        <f>IF(ABS(I29)&gt;0,I29*$B50,0)+IF(ABS(H109)&gt;0,IF(ABS(SUM($B29:I29)-SUM($B109:H109))&gt;ABS(H109),H109,SUM($B29:I29)-SUM($B109:H109)),0)</f>
        <v>90000</v>
      </c>
      <c r="J109" s="251">
        <f>IF(ABS(J29)&gt;0,J29*$B50,0)+IF(ABS(I109)&gt;0,IF(ABS(SUM($B29:J29)-SUM($B109:I109))&gt;ABS(I109),I109,SUM($B29:J29)-SUM($B109:I109)),0)</f>
        <v>90000</v>
      </c>
      <c r="K109" s="251">
        <f>IF(ABS(K29)&gt;0,K29*$B50,0)+IF(ABS(J109)&gt;0,IF(ABS(SUM($B29:K29)-SUM($B109:J109))&gt;ABS(J109),J109,SUM($B29:K29)-SUM($B109:J109)),0)</f>
        <v>90000</v>
      </c>
      <c r="L109" s="251">
        <f>IF(ABS(L29)&gt;0,L29*$B50,0)+IF(ABS(K109)&gt;0,IF(ABS(SUM($B29:L29)-SUM($B109:K109))&gt;ABS(K109),K109,SUM($B29:L29)-SUM($B109:K109)),0)</f>
        <v>90000</v>
      </c>
      <c r="M109" s="251">
        <f>IF(ABS(M29)&gt;0,M29*$B50,0)+IF(ABS(L109)&gt;0,IF(ABS(SUM($B29:M29)-SUM($B109:L109))&gt;ABS(L109),L109,SUM($B29:M29)-SUM($B109:L109)),0)</f>
        <v>90000</v>
      </c>
      <c r="N109" s="251">
        <f>IF(ABS(N29)&gt;0,N29*$B50,0)+IF(ABS(M109)&gt;0,IF(ABS(SUM($B29:N29)-SUM($B109:M109))&gt;ABS(M109),M109,SUM($B29:N29)-SUM($B109:M109)),0)</f>
        <v>90000</v>
      </c>
      <c r="O109" s="251">
        <f>IF(ABS(O29)&gt;0,O29*$B50,0)+IF(ABS(N109)&gt;0,IF(ABS(SUM($B29:O29)-SUM($B109:N109))&gt;ABS(N109),N109,SUM($B29:O29)-SUM($B109:N109)),0)</f>
        <v>90000</v>
      </c>
      <c r="P109" s="251">
        <f>IF(ABS(P29)&gt;0,P29*$B50,0)+IF(ABS(O109)&gt;0,IF(ABS(SUM($B29:P29)-SUM($B109:O109))&gt;ABS(O109),O109,SUM($B29:P29)-SUM($B109:O109)),0)</f>
        <v>90000</v>
      </c>
      <c r="Q109" s="251">
        <f>IF(ABS(Q29)&gt;0,Q29*$B50,0)+IF(ABS(P109)&gt;0,IF(ABS(SUM($B29:Q29)-SUM($B109:P109))&gt;ABS(P109),P109,SUM($B29:Q29)-SUM($B109:P109)),0)</f>
        <v>90000</v>
      </c>
      <c r="R109" s="251">
        <f>IF(ABS(R29)&gt;0,R29*$B50,0)+IF(ABS(Q109)&gt;0,IF(ABS(SUM($B29:R29)-SUM($B109:Q109))&gt;ABS(Q109),Q109,SUM($B29:R29)-SUM($B109:Q109)),0)</f>
        <v>90000</v>
      </c>
      <c r="S109" s="251">
        <f>IF(ABS(S29)&gt;0,S29*$B50,0)+IF(ABS(R109)&gt;0,IF(ABS(SUM($B29:S29)-SUM($B109:R109))&gt;ABS(R109),R109,SUM($B29:S29)-SUM($B109:R109)),0)</f>
        <v>90000</v>
      </c>
      <c r="T109" s="251">
        <f>IF(ABS(T29)&gt;0,T29*$B50,0)+IF(ABS(S109)&gt;0,IF(ABS(SUM($B29:T29)-SUM($B109:S109))&gt;ABS(S109),S109,SUM($B29:T29)-SUM($B109:S109)),0)</f>
        <v>90000</v>
      </c>
      <c r="U109" s="251">
        <f>IF(ABS(U29)&gt;0,U29*$B50,0)+IF(ABS(T109)&gt;0,IF(ABS(SUM($B29:U29)-SUM($B109:T109))&gt;ABS(T109),T109,SUM($B29:U29)-SUM($B109:T109)),0)</f>
        <v>90000</v>
      </c>
      <c r="V109" s="251">
        <f>IF(ABS(V29)&gt;0,V29*$B50,0)+IF(ABS(U109)&gt;0,IF(ABS(SUM($B29:V29)-SUM($B109:U109))&gt;ABS(U109),U109,SUM($B29:V29)-SUM($B109:U109)),0)</f>
        <v>90000</v>
      </c>
      <c r="W109" s="251">
        <f>IF(ABS(W29)&gt;0,W29*$B50,0)+IF(ABS(V109)&gt;0,IF(ABS(SUM($B29:W29)-SUM($B109:V109))&gt;ABS(V109),V109,SUM($B29:W29)-SUM($B109:V109)),0)</f>
        <v>45000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45000</v>
      </c>
      <c r="D117" s="257">
        <f t="shared" si="50"/>
        <v>90000</v>
      </c>
      <c r="E117" s="257">
        <f t="shared" si="50"/>
        <v>90000</v>
      </c>
      <c r="F117" s="257">
        <f t="shared" si="50"/>
        <v>90000</v>
      </c>
      <c r="G117" s="257">
        <f t="shared" si="50"/>
        <v>90000</v>
      </c>
      <c r="H117" s="257">
        <f t="shared" si="50"/>
        <v>90000</v>
      </c>
      <c r="I117" s="257">
        <f t="shared" si="50"/>
        <v>90000</v>
      </c>
      <c r="J117" s="257">
        <f t="shared" si="50"/>
        <v>90000</v>
      </c>
      <c r="K117" s="257">
        <f t="shared" si="50"/>
        <v>90000</v>
      </c>
      <c r="L117" s="257">
        <f t="shared" si="50"/>
        <v>90000</v>
      </c>
      <c r="M117" s="257">
        <f t="shared" si="50"/>
        <v>90000</v>
      </c>
      <c r="N117" s="257">
        <f t="shared" si="50"/>
        <v>90000</v>
      </c>
      <c r="O117" s="257">
        <f t="shared" si="50"/>
        <v>90000</v>
      </c>
      <c r="P117" s="257">
        <f t="shared" si="50"/>
        <v>90000</v>
      </c>
      <c r="Q117" s="257">
        <f t="shared" si="50"/>
        <v>90000</v>
      </c>
      <c r="R117" s="257">
        <f t="shared" si="50"/>
        <v>90000</v>
      </c>
      <c r="S117" s="257">
        <f t="shared" si="50"/>
        <v>90000</v>
      </c>
      <c r="T117" s="257">
        <f t="shared" si="50"/>
        <v>90000</v>
      </c>
      <c r="U117" s="257">
        <f t="shared" si="50"/>
        <v>90000</v>
      </c>
      <c r="V117" s="257">
        <f t="shared" si="50"/>
        <v>90000</v>
      </c>
      <c r="W117" s="257">
        <f t="shared" si="50"/>
        <v>45000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45000</v>
      </c>
      <c r="D121" s="251">
        <f>SUM($B109:D109)</f>
        <v>135000</v>
      </c>
      <c r="E121" s="251">
        <f>SUM($B109:E109)</f>
        <v>225000</v>
      </c>
      <c r="F121" s="251">
        <f>SUM($B109:F109)</f>
        <v>315000</v>
      </c>
      <c r="G121" s="251">
        <f>SUM($B109:G109)</f>
        <v>405000</v>
      </c>
      <c r="H121" s="251">
        <f>SUM($B109:H109)</f>
        <v>495000</v>
      </c>
      <c r="I121" s="251">
        <f>SUM($B109:I109)</f>
        <v>585000</v>
      </c>
      <c r="J121" s="251">
        <f>SUM($B109:J109)</f>
        <v>675000</v>
      </c>
      <c r="K121" s="251">
        <f>SUM($B109:K109)</f>
        <v>765000</v>
      </c>
      <c r="L121" s="251">
        <f>SUM($B109:L109)</f>
        <v>855000</v>
      </c>
      <c r="M121" s="251">
        <f>SUM($B109:M109)</f>
        <v>945000</v>
      </c>
      <c r="N121" s="251">
        <f>SUM($B109:N109)</f>
        <v>1035000</v>
      </c>
      <c r="O121" s="251">
        <f>SUM($B109:O109)</f>
        <v>1125000</v>
      </c>
      <c r="P121" s="251">
        <f>SUM($B109:P109)</f>
        <v>1215000</v>
      </c>
      <c r="Q121" s="251">
        <f>SUM($B109:Q109)</f>
        <v>1305000</v>
      </c>
      <c r="R121" s="251">
        <f>SUM($B109:R109)</f>
        <v>1395000</v>
      </c>
      <c r="S121" s="251">
        <f>SUM($B109:S109)</f>
        <v>1485000</v>
      </c>
      <c r="T121" s="251">
        <f>SUM($B109:T109)</f>
        <v>1575000</v>
      </c>
      <c r="U121" s="251">
        <f>SUM($B109:U109)</f>
        <v>1665000</v>
      </c>
      <c r="V121" s="251">
        <f>SUM($B109:V109)</f>
        <v>1755000</v>
      </c>
      <c r="W121" s="251">
        <f>SUM($B109:W109)</f>
        <v>1800000</v>
      </c>
      <c r="X121" s="251">
        <f>SUM($B109:X109)</f>
        <v>1800000</v>
      </c>
      <c r="Y121" s="251">
        <f>SUM($B109:Y109)</f>
        <v>1800000</v>
      </c>
      <c r="Z121" s="251">
        <f>SUM($B109:Z109)</f>
        <v>1800000</v>
      </c>
      <c r="AA121" s="251">
        <f>SUM($B109:AA109)</f>
        <v>1800000</v>
      </c>
      <c r="AB121" s="251">
        <f>SUM($B109:AB109)</f>
        <v>1800000</v>
      </c>
      <c r="AC121" s="251">
        <f>SUM($B109:AC109)</f>
        <v>1800000</v>
      </c>
      <c r="AD121" s="251">
        <f>SUM($B109:AD109)</f>
        <v>1800000</v>
      </c>
      <c r="AE121" s="251">
        <f>SUM($B109:AE109)</f>
        <v>1800000</v>
      </c>
      <c r="AF121" s="251">
        <f>SUM($B109:AF109)</f>
        <v>1800000</v>
      </c>
      <c r="AG121" s="251">
        <f>SUM($B109:AG109)</f>
        <v>1800000</v>
      </c>
      <c r="AH121" s="251">
        <f>SUM($B109:AH109)</f>
        <v>1800000</v>
      </c>
      <c r="AI121" s="251">
        <f>SUM($B109:AI109)</f>
        <v>1800000</v>
      </c>
      <c r="AJ121" s="251">
        <f>SUM($B109:AJ109)</f>
        <v>1800000</v>
      </c>
      <c r="AK121" s="251">
        <f>SUM($B109:AK109)</f>
        <v>1800000</v>
      </c>
      <c r="AL121" s="251">
        <f>SUM($B109:AL109)</f>
        <v>1800000</v>
      </c>
      <c r="AM121" s="251">
        <f>SUM($B109:AM109)</f>
        <v>1800000</v>
      </c>
      <c r="AN121" s="251">
        <f>SUM($B109:AN109)</f>
        <v>1800000</v>
      </c>
      <c r="AO121" s="251">
        <f>SUM($B109:AO109)</f>
        <v>1800000</v>
      </c>
      <c r="AP121" s="251">
        <f>SUM($B109:AP109)</f>
        <v>1800000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855000</v>
      </c>
      <c r="D132" s="251">
        <f>SUM($B29:D29)-D121</f>
        <v>1665000</v>
      </c>
      <c r="E132" s="251">
        <f>SUM($B29:E29)-E121</f>
        <v>1575000</v>
      </c>
      <c r="F132" s="251">
        <f>SUM($B29:F29)-F121</f>
        <v>1485000</v>
      </c>
      <c r="G132" s="251">
        <f>SUM($B29:G29)-G121</f>
        <v>1395000</v>
      </c>
      <c r="H132" s="251">
        <f>SUM($B29:H29)-H121</f>
        <v>1305000</v>
      </c>
      <c r="I132" s="251">
        <f>SUM($B29:I29)-I121</f>
        <v>1215000</v>
      </c>
      <c r="J132" s="251">
        <f>SUM($B29:J29)-J121</f>
        <v>1125000</v>
      </c>
      <c r="K132" s="251">
        <f>SUM($B29:K29)-K121</f>
        <v>1035000</v>
      </c>
      <c r="L132" s="251">
        <f>SUM($B29:L29)-L121</f>
        <v>945000</v>
      </c>
      <c r="M132" s="251">
        <f>SUM($B29:M29)-M121</f>
        <v>855000</v>
      </c>
      <c r="N132" s="251">
        <f>SUM($B29:N29)-N121</f>
        <v>765000</v>
      </c>
      <c r="O132" s="251">
        <f>SUM($B29:O29)-O121</f>
        <v>675000</v>
      </c>
      <c r="P132" s="251">
        <f>SUM($B29:P29)-P121</f>
        <v>585000</v>
      </c>
      <c r="Q132" s="251">
        <f>SUM($B29:Q29)-Q121</f>
        <v>495000</v>
      </c>
      <c r="R132" s="251">
        <f>SUM($B29:R29)-R121</f>
        <v>405000</v>
      </c>
      <c r="S132" s="251">
        <f>SUM($B29:S29)-S121</f>
        <v>315000</v>
      </c>
      <c r="T132" s="251">
        <f>SUM($B29:T29)-T121</f>
        <v>225000</v>
      </c>
      <c r="U132" s="251">
        <f>SUM($B29:U29)-U121</f>
        <v>135000</v>
      </c>
      <c r="V132" s="251">
        <f>SUM($B29:V29)-V121</f>
        <v>45000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855000</v>
      </c>
      <c r="D140" s="257">
        <f t="shared" si="55"/>
        <v>1665000</v>
      </c>
      <c r="E140" s="257">
        <f t="shared" si="55"/>
        <v>1575000</v>
      </c>
      <c r="F140" s="257">
        <f t="shared" si="55"/>
        <v>1485000</v>
      </c>
      <c r="G140" s="257">
        <f t="shared" si="55"/>
        <v>1395000</v>
      </c>
      <c r="H140" s="257">
        <f t="shared" si="55"/>
        <v>1305000</v>
      </c>
      <c r="I140" s="257">
        <f t="shared" si="55"/>
        <v>1215000</v>
      </c>
      <c r="J140" s="257">
        <f t="shared" si="55"/>
        <v>1125000</v>
      </c>
      <c r="K140" s="257">
        <f t="shared" si="55"/>
        <v>1035000</v>
      </c>
      <c r="L140" s="257">
        <f t="shared" si="55"/>
        <v>945000</v>
      </c>
      <c r="M140" s="257">
        <f t="shared" si="55"/>
        <v>855000</v>
      </c>
      <c r="N140" s="257">
        <f t="shared" si="55"/>
        <v>765000</v>
      </c>
      <c r="O140" s="257">
        <f t="shared" si="55"/>
        <v>675000</v>
      </c>
      <c r="P140" s="257">
        <f t="shared" si="55"/>
        <v>585000</v>
      </c>
      <c r="Q140" s="257">
        <f t="shared" si="55"/>
        <v>495000</v>
      </c>
      <c r="R140" s="257">
        <f t="shared" si="55"/>
        <v>405000</v>
      </c>
      <c r="S140" s="257">
        <f t="shared" si="55"/>
        <v>315000</v>
      </c>
      <c r="T140" s="257">
        <f t="shared" si="55"/>
        <v>225000</v>
      </c>
      <c r="U140" s="257">
        <f t="shared" si="55"/>
        <v>135000</v>
      </c>
      <c r="V140" s="257">
        <f t="shared" si="55"/>
        <v>45000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Purchase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Purchase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'Purchase Option'!D30&amp;"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855000</v>
      </c>
      <c r="C153" s="276">
        <f t="shared" ref="C153:C192" si="61">B153*($H$54)</f>
        <v>62418.42</v>
      </c>
      <c r="D153" s="276">
        <f>IF($B$7="L",$C$117,IF($M153&gt;$B$6,0,$C$117))</f>
        <v>45000</v>
      </c>
      <c r="E153" s="276">
        <f t="shared" si="57"/>
        <v>14849.151428571429</v>
      </c>
      <c r="F153" s="276">
        <f>IF($B$7="L",$C$100,IF($M153&gt;$B$6,0,$C$100))</f>
        <v>10000</v>
      </c>
      <c r="G153" s="276">
        <f t="shared" si="58"/>
        <v>132267.57142857142</v>
      </c>
      <c r="H153" s="276">
        <f>NPV(L150,G153:G192)</f>
        <v>2026612.6276884964</v>
      </c>
      <c r="I153" s="276">
        <f>$C$196</f>
        <v>0</v>
      </c>
      <c r="J153" s="276"/>
      <c r="K153" s="276">
        <f t="shared" si="59"/>
        <v>-132267.57142857142</v>
      </c>
      <c r="L153" s="276">
        <f t="shared" si="60"/>
        <v>-121305.05987474779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1665000</v>
      </c>
      <c r="C154" s="276">
        <f t="shared" si="61"/>
        <v>121551.66</v>
      </c>
      <c r="D154" s="276">
        <f>IF($B$7="L",$D$117,IF($M154&gt;$B$6,0,$D$117))</f>
        <v>90000</v>
      </c>
      <c r="E154" s="276">
        <f t="shared" si="57"/>
        <v>28916.768571428573</v>
      </c>
      <c r="F154" s="276">
        <f>IF($B$7="L",$D$100,IF($M154&gt;$B$6,0,$D$100))</f>
        <v>50000</v>
      </c>
      <c r="G154" s="276">
        <f t="shared" si="58"/>
        <v>290468.42857142858</v>
      </c>
      <c r="H154" s="276"/>
      <c r="I154" s="276">
        <f>$D$196</f>
        <v>0</v>
      </c>
      <c r="J154" s="276"/>
      <c r="K154" s="276">
        <f t="shared" si="59"/>
        <v>-290468.42857142858</v>
      </c>
      <c r="L154" s="276">
        <f t="shared" si="60"/>
        <v>-365619.99092100537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1575000</v>
      </c>
      <c r="C155" s="276">
        <f t="shared" si="61"/>
        <v>114981.3</v>
      </c>
      <c r="D155" s="276">
        <f>IF($B$7="L",$E$117,IF($M155&gt;$B$6,0,$E$117))</f>
        <v>90000</v>
      </c>
      <c r="E155" s="276">
        <f t="shared" si="57"/>
        <v>27353.699999999997</v>
      </c>
      <c r="F155" s="276">
        <f>IF($B$7="L",$E$100,IF($M155&gt;$B$6,0,$E$100))</f>
        <v>40000</v>
      </c>
      <c r="G155" s="276">
        <f t="shared" si="58"/>
        <v>272335</v>
      </c>
      <c r="H155" s="276"/>
      <c r="I155" s="276">
        <f>$E$196</f>
        <v>0</v>
      </c>
      <c r="J155" s="276"/>
      <c r="K155" s="276">
        <f t="shared" si="59"/>
        <v>-272335</v>
      </c>
      <c r="L155" s="276">
        <f t="shared" si="60"/>
        <v>-575697.74738602247</v>
      </c>
      <c r="M155" s="272">
        <f>$E$131</f>
        <v>3</v>
      </c>
      <c r="O155" s="238">
        <f>O153-O154</f>
        <v>0</v>
      </c>
      <c r="P155" s="238">
        <f>P153-P154</f>
        <v>0</v>
      </c>
      <c r="S155" s="278">
        <f>VLOOKUP(5,B150:M190,10)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1485000</v>
      </c>
      <c r="C156" s="276">
        <f t="shared" si="61"/>
        <v>108410.94</v>
      </c>
      <c r="D156" s="276">
        <f>IF($B$7="L",$F$117,IF($M156&gt;$B$6,0,$F$117))</f>
        <v>90000</v>
      </c>
      <c r="E156" s="276">
        <f t="shared" si="57"/>
        <v>25790.631428571429</v>
      </c>
      <c r="F156" s="276">
        <f>IF($B$7="L",$F$100,IF($M156&gt;$B$6,0,$F$100))</f>
        <v>40000</v>
      </c>
      <c r="G156" s="276">
        <f t="shared" si="58"/>
        <v>264201.57142857142</v>
      </c>
      <c r="H156" s="276"/>
      <c r="I156" s="276">
        <f>$F$196</f>
        <v>0</v>
      </c>
      <c r="J156" s="276"/>
      <c r="K156" s="276">
        <f t="shared" si="59"/>
        <v>-264201.57142857142</v>
      </c>
      <c r="L156" s="276">
        <f t="shared" si="60"/>
        <v>-762609.90227567696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1395000</v>
      </c>
      <c r="C157" s="276">
        <f t="shared" si="61"/>
        <v>101840.58</v>
      </c>
      <c r="D157" s="276">
        <f>IF($B$7="L",$G$117,IF($M157&gt;$B$6,0,$G$117))</f>
        <v>90000</v>
      </c>
      <c r="E157" s="276">
        <f t="shared" si="57"/>
        <v>24227.562857142861</v>
      </c>
      <c r="F157" s="276">
        <f>IF($B$7="L",$G$100,IF($M157&gt;$B$6,0,$G$100))</f>
        <v>40800</v>
      </c>
      <c r="G157" s="276">
        <f t="shared" si="58"/>
        <v>256868.14285714287</v>
      </c>
      <c r="H157" s="276"/>
      <c r="I157" s="276">
        <f>$G$196</f>
        <v>0</v>
      </c>
      <c r="J157" s="276"/>
      <c r="K157" s="276">
        <f t="shared" si="59"/>
        <v>-256868.14285714287</v>
      </c>
      <c r="L157" s="276">
        <f t="shared" si="60"/>
        <v>-929272.41714453243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1305000</v>
      </c>
      <c r="C158" s="276">
        <f t="shared" si="61"/>
        <v>95270.22</v>
      </c>
      <c r="D158" s="276">
        <f>IF($B$7="L",$H$117,IF($M158&gt;$B$6,0,$H$117))</f>
        <v>90000</v>
      </c>
      <c r="E158" s="276">
        <f t="shared" si="57"/>
        <v>22664.494285714285</v>
      </c>
      <c r="F158" s="276">
        <f>IF($B$7="L",$H$100,IF($M158&gt;$B$6,0,$H$100))</f>
        <v>41616</v>
      </c>
      <c r="G158" s="276">
        <f t="shared" si="58"/>
        <v>249550.71428571429</v>
      </c>
      <c r="H158" s="276"/>
      <c r="I158" s="276">
        <f>$H$196</f>
        <v>0</v>
      </c>
      <c r="J158" s="276"/>
      <c r="K158" s="276">
        <f t="shared" si="59"/>
        <v>-249550.71428571429</v>
      </c>
      <c r="L158" s="276">
        <f t="shared" si="60"/>
        <v>-1077767.4884886241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1215000</v>
      </c>
      <c r="C159" s="276">
        <f t="shared" si="61"/>
        <v>88699.86</v>
      </c>
      <c r="D159" s="276">
        <f>IF($B$7="L",$I$117,IF($M159&gt;$B$6,0,$I$117))</f>
        <v>90000</v>
      </c>
      <c r="E159" s="276">
        <f t="shared" si="57"/>
        <v>21101.425714285713</v>
      </c>
      <c r="F159" s="276">
        <f>IF($B$7="L",$I$100,IF($M159&gt;$B$6,0,$I$100))</f>
        <v>42448.32</v>
      </c>
      <c r="G159" s="276">
        <f t="shared" si="58"/>
        <v>242249.60571428572</v>
      </c>
      <c r="H159" s="276"/>
      <c r="I159" s="276">
        <f>$I$196</f>
        <v>0</v>
      </c>
      <c r="J159" s="276"/>
      <c r="K159" s="276">
        <f t="shared" si="59"/>
        <v>-242249.60571428572</v>
      </c>
      <c r="L159" s="276">
        <f t="shared" si="60"/>
        <v>-1209970.6490693714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1125000</v>
      </c>
      <c r="C160" s="276">
        <f t="shared" si="61"/>
        <v>82129.5</v>
      </c>
      <c r="D160" s="276">
        <f>IF($B$7="L",$J$117,IF($M160&gt;$B$6,0,$J$117))</f>
        <v>90000</v>
      </c>
      <c r="E160" s="276">
        <f t="shared" si="57"/>
        <v>19538.357142857141</v>
      </c>
      <c r="F160" s="276">
        <f>IF($B$7="L",$J$100,IF($M160&gt;$B$6,0,$J$100))</f>
        <v>43297.286399999997</v>
      </c>
      <c r="G160" s="276">
        <f t="shared" si="58"/>
        <v>234965.14354285714</v>
      </c>
      <c r="H160" s="276"/>
      <c r="I160" s="276">
        <f>$J$196</f>
        <v>0</v>
      </c>
      <c r="J160" s="276"/>
      <c r="K160" s="276">
        <f t="shared" si="59"/>
        <v>-234965.14354285714</v>
      </c>
      <c r="L160" s="276">
        <f t="shared" si="60"/>
        <v>-1327570.7614370056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1035000</v>
      </c>
      <c r="C161" s="276">
        <f t="shared" si="61"/>
        <v>75559.14</v>
      </c>
      <c r="D161" s="276">
        <f>IF($B$7="L",$K$117,IF($M161&gt;$B$6,0,$K$117))</f>
        <v>90000</v>
      </c>
      <c r="E161" s="276">
        <f t="shared" si="57"/>
        <v>17975.288571428569</v>
      </c>
      <c r="F161" s="276">
        <f>IF($B$7="L",$K$100,IF($M161&gt;$B$6,0,$K$100))</f>
        <v>44163.232128000003</v>
      </c>
      <c r="G161" s="276">
        <f t="shared" si="58"/>
        <v>227697.66069942858</v>
      </c>
      <c r="H161" s="276"/>
      <c r="I161" s="276">
        <f>$K$196</f>
        <v>0</v>
      </c>
      <c r="J161" s="276"/>
      <c r="K161" s="276">
        <f t="shared" si="59"/>
        <v>-227697.66069942858</v>
      </c>
      <c r="L161" s="276">
        <f t="shared" si="60"/>
        <v>-1432088.1143532593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945000</v>
      </c>
      <c r="C162" s="276">
        <f t="shared" si="61"/>
        <v>68988.78</v>
      </c>
      <c r="D162" s="276">
        <f>IF($B$7="L",$L$117,IF($M162&gt;$B$6,0,$L$117))</f>
        <v>90000</v>
      </c>
      <c r="E162" s="276">
        <f t="shared" si="57"/>
        <v>16412.22</v>
      </c>
      <c r="F162" s="276">
        <f>IF($B$7="L",$L$100,IF($M162&gt;$B$6,0,$L$100))</f>
        <v>45046.496770559999</v>
      </c>
      <c r="G162" s="276">
        <f t="shared" si="58"/>
        <v>220447.49677055998</v>
      </c>
      <c r="H162" s="276"/>
      <c r="I162" s="276">
        <f>$L$196</f>
        <v>0</v>
      </c>
      <c r="J162" s="276"/>
      <c r="K162" s="276">
        <f t="shared" si="59"/>
        <v>-220447.49677055998</v>
      </c>
      <c r="L162" s="276">
        <f t="shared" si="60"/>
        <v>-1524890.7994051552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855000</v>
      </c>
      <c r="C163" s="276">
        <f t="shared" si="61"/>
        <v>62418.42</v>
      </c>
      <c r="D163" s="276">
        <f>IF($B$7="L",$M$117,IF($M163&gt;$B$6,0,$M$117))</f>
        <v>90000</v>
      </c>
      <c r="E163" s="276">
        <f t="shared" si="57"/>
        <v>14849.151428571429</v>
      </c>
      <c r="F163" s="276">
        <f>IF($B$7="L",$M$100,IF($M163&gt;$B$6,0,$M$100))</f>
        <v>45947.4267059712</v>
      </c>
      <c r="G163" s="276">
        <f t="shared" si="58"/>
        <v>213214.99813454261</v>
      </c>
      <c r="H163" s="276"/>
      <c r="I163" s="276">
        <f>$M$196</f>
        <v>0</v>
      </c>
      <c r="J163" s="276"/>
      <c r="K163" s="276">
        <f t="shared" si="59"/>
        <v>-213214.99813454261</v>
      </c>
      <c r="L163" s="276">
        <f t="shared" si="60"/>
        <v>-1607209.5287344845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765000</v>
      </c>
      <c r="C164" s="276">
        <f t="shared" si="61"/>
        <v>55848.06</v>
      </c>
      <c r="D164" s="276">
        <f>IF($B$7="L",$N$117,IF($M164&gt;$B$6,0,$N$117))</f>
        <v>90000</v>
      </c>
      <c r="E164" s="276">
        <f t="shared" si="57"/>
        <v>13286.082857142857</v>
      </c>
      <c r="F164" s="276">
        <f>IF($B$7="L",$N$100,IF($M164&gt;$B$6,0,$N$100))</f>
        <v>46866.375240090631</v>
      </c>
      <c r="G164" s="276">
        <f t="shared" si="58"/>
        <v>206000.51809723346</v>
      </c>
      <c r="H164" s="276"/>
      <c r="I164" s="276">
        <f>$N$196</f>
        <v>0</v>
      </c>
      <c r="J164" s="276"/>
      <c r="K164" s="276">
        <f t="shared" si="59"/>
        <v>-206000.51809723346</v>
      </c>
      <c r="L164" s="276">
        <f t="shared" si="60"/>
        <v>-1680151.0399362131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675000</v>
      </c>
      <c r="C165" s="276">
        <f t="shared" si="61"/>
        <v>49277.7</v>
      </c>
      <c r="D165" s="276">
        <f>IF($B$7="L",$O$117,IF($M165&gt;$B$6,0,$O$117))</f>
        <v>90000</v>
      </c>
      <c r="E165" s="276">
        <f t="shared" si="57"/>
        <v>11723.014285714286</v>
      </c>
      <c r="F165" s="276">
        <f>IF($B$7="L",$O$100,IF($M165&gt;$B$6,0,$O$100))</f>
        <v>47803.702744892442</v>
      </c>
      <c r="G165" s="276">
        <f t="shared" si="58"/>
        <v>198804.41703060674</v>
      </c>
      <c r="H165" s="276"/>
      <c r="I165" s="276">
        <f>$O$196</f>
        <v>0</v>
      </c>
      <c r="J165" s="276"/>
      <c r="K165" s="276">
        <f t="shared" si="59"/>
        <v>-198804.41703060674</v>
      </c>
      <c r="L165" s="276">
        <f t="shared" si="60"/>
        <v>-1744710.2206680235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585000</v>
      </c>
      <c r="C166" s="276">
        <f t="shared" si="61"/>
        <v>42707.34</v>
      </c>
      <c r="D166" s="276">
        <f>IF($B$7="L",$P$117,IF($M166&gt;$B$6,0,$P$117))</f>
        <v>90000</v>
      </c>
      <c r="E166" s="276">
        <f t="shared" si="57"/>
        <v>10159.945714285715</v>
      </c>
      <c r="F166" s="276">
        <f>IF($B$7="L",$P$100,IF($M166&gt;$B$6,0,$P$100))</f>
        <v>48759.776799790292</v>
      </c>
      <c r="G166" s="276">
        <f t="shared" si="58"/>
        <v>191627.06251407601</v>
      </c>
      <c r="H166" s="276"/>
      <c r="I166" s="276">
        <f>$P$196</f>
        <v>0</v>
      </c>
      <c r="J166" s="276"/>
      <c r="K166" s="276">
        <f t="shared" si="59"/>
        <v>-191627.06251407601</v>
      </c>
      <c r="L166" s="276">
        <f t="shared" si="60"/>
        <v>-1801781.0732390988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495000</v>
      </c>
      <c r="C167" s="276">
        <f t="shared" si="61"/>
        <v>36136.980000000003</v>
      </c>
      <c r="D167" s="276">
        <f>IF($B$7="L",$Q$117,IF($M167&gt;$B$6,0,$Q$117))</f>
        <v>90000</v>
      </c>
      <c r="E167" s="276">
        <f t="shared" si="57"/>
        <v>8596.8771428571436</v>
      </c>
      <c r="F167" s="276">
        <f>IF($B$7="L",$Q$100,IF($M167&gt;$B$6,0,$Q$100))</f>
        <v>49734.9723357861</v>
      </c>
      <c r="G167" s="276">
        <f t="shared" si="58"/>
        <v>184468.82947864325</v>
      </c>
      <c r="H167" s="276"/>
      <c r="I167" s="276">
        <f>$Q$196</f>
        <v>0</v>
      </c>
      <c r="J167" s="276"/>
      <c r="K167" s="276">
        <f t="shared" si="59"/>
        <v>-184468.82947864325</v>
      </c>
      <c r="L167" s="276">
        <f t="shared" si="60"/>
        <v>-1852166.6282968437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405000</v>
      </c>
      <c r="C168" s="276">
        <f t="shared" si="61"/>
        <v>29566.62</v>
      </c>
      <c r="D168" s="276">
        <f>IF($B$7="L",$R$117,IF($M168&gt;$B$6,0,$R$117))</f>
        <v>90000</v>
      </c>
      <c r="E168" s="276">
        <f t="shared" si="57"/>
        <v>7033.8085714285717</v>
      </c>
      <c r="F168" s="276">
        <f>IF($B$7="L",$R$100,IF($M168&gt;$B$6,0,$R$100))</f>
        <v>50729.67178250182</v>
      </c>
      <c r="G168" s="276">
        <f t="shared" si="58"/>
        <v>177330.10035393038</v>
      </c>
      <c r="H168" s="276"/>
      <c r="I168" s="276">
        <f>$R$196</f>
        <v>0</v>
      </c>
      <c r="J168" s="276"/>
      <c r="K168" s="276">
        <f t="shared" si="59"/>
        <v>-177330.10035393038</v>
      </c>
      <c r="L168" s="276">
        <f t="shared" si="60"/>
        <v>-1896587.9066033419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315000</v>
      </c>
      <c r="C169" s="276">
        <f t="shared" si="61"/>
        <v>22996.26</v>
      </c>
      <c r="D169" s="276">
        <f>IF($B$7="L",$S$117,IF($M169&gt;$B$6,0,$S$117))</f>
        <v>90000</v>
      </c>
      <c r="E169" s="276">
        <f t="shared" si="57"/>
        <v>5470.74</v>
      </c>
      <c r="F169" s="276">
        <f>IF($B$7="L",$S$100,IF($M169&gt;$B$6,0,$S$100))</f>
        <v>51744.26521815185</v>
      </c>
      <c r="G169" s="276">
        <f t="shared" si="58"/>
        <v>170211.26521815185</v>
      </c>
      <c r="H169" s="276"/>
      <c r="I169" s="276">
        <f>$S$196</f>
        <v>0</v>
      </c>
      <c r="J169" s="276"/>
      <c r="K169" s="276">
        <f t="shared" si="59"/>
        <v>-170211.26521815185</v>
      </c>
      <c r="L169" s="276">
        <f t="shared" si="60"/>
        <v>-1935692.0186960364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225000</v>
      </c>
      <c r="C170" s="276">
        <f t="shared" si="61"/>
        <v>16425.900000000001</v>
      </c>
      <c r="D170" s="276">
        <f>IF($B$7="L",$T$117,IF($M170&gt;$B$6,0,$T$117))</f>
        <v>90000</v>
      </c>
      <c r="E170" s="276">
        <f t="shared" si="57"/>
        <v>3907.6714285714288</v>
      </c>
      <c r="F170" s="276">
        <f>IF($B$7="L",$T$100,IF($M170&gt;$B$6,0,$T$100))</f>
        <v>52779.150522514894</v>
      </c>
      <c r="G170" s="276">
        <f t="shared" si="58"/>
        <v>163112.72195108631</v>
      </c>
      <c r="H170" s="276"/>
      <c r="I170" s="276">
        <f>$T$196</f>
        <v>0</v>
      </c>
      <c r="J170" s="276"/>
      <c r="K170" s="276">
        <f t="shared" si="59"/>
        <v>-163112.72195108631</v>
      </c>
      <c r="L170" s="276">
        <f t="shared" si="60"/>
        <v>-1970059.4838748376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135000</v>
      </c>
      <c r="C171" s="276">
        <f t="shared" si="61"/>
        <v>9855.5399999999991</v>
      </c>
      <c r="D171" s="276">
        <f>IF($B$7="L",$U$117,IF($M171&gt;$B$6,0,$U$117))</f>
        <v>90000</v>
      </c>
      <c r="E171" s="276">
        <f t="shared" si="57"/>
        <v>2344.6028571428574</v>
      </c>
      <c r="F171" s="276">
        <f>IF($B$7="L",$U$100,IF($M171&gt;$B$6,0,$U$100))</f>
        <v>53834.733532965198</v>
      </c>
      <c r="G171" s="276">
        <f t="shared" si="58"/>
        <v>156034.87639010805</v>
      </c>
      <c r="H171" s="276"/>
      <c r="I171" s="276">
        <f>$U$196</f>
        <v>0</v>
      </c>
      <c r="J171" s="276"/>
      <c r="K171" s="276">
        <f t="shared" si="59"/>
        <v>-156034.87639010805</v>
      </c>
      <c r="L171" s="276">
        <f t="shared" si="60"/>
        <v>-2000210.8423736813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45000</v>
      </c>
      <c r="C172" s="276">
        <f t="shared" si="61"/>
        <v>3285.18</v>
      </c>
      <c r="D172" s="276">
        <f>IF($B$7="L",$V$117,IF($M172&gt;$B$6,0,$V$117))</f>
        <v>90000</v>
      </c>
      <c r="E172" s="276">
        <f t="shared" si="57"/>
        <v>781.53428571428572</v>
      </c>
      <c r="F172" s="276">
        <f>IF($B$7="L",$V$100,IF($M172&gt;$B$6,0,$V$100))</f>
        <v>54911.428203624499</v>
      </c>
      <c r="G172" s="276">
        <f t="shared" si="58"/>
        <v>148978.14248933876</v>
      </c>
      <c r="H172" s="276"/>
      <c r="I172" s="276">
        <f>$V$196</f>
        <v>0</v>
      </c>
      <c r="J172" s="276"/>
      <c r="K172" s="276">
        <f t="shared" si="59"/>
        <v>-148978.14248933876</v>
      </c>
      <c r="L172" s="276">
        <f t="shared" si="60"/>
        <v>-2026612.6276884957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-2026612.6276884957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-2026612.6276884957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-2026612.6276884957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-2026612.6276884957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-2026612.6276884957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-2026612.6276884957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-2026612.6276884957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-2026612.6276884957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-2026612.6276884957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-2026612.6276884957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-2026612.6276884957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-2026612.6276884957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-2026612.6276884957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-2026612.6276884957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-2026612.6276884957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-2026612.6276884957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-2026612.6276884957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-2026612.6276884957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-2026612.6276884957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-2026612.6276884957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  <c r="AQ195" s="228"/>
    </row>
    <row r="196" spans="1:43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32" width="10.140625" style="48" customWidth="1"/>
    <col min="33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152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219</v>
      </c>
      <c r="C2" s="327"/>
      <c r="D2" s="327"/>
      <c r="E2" s="328"/>
    </row>
    <row r="3" spans="1:18" x14ac:dyDescent="0.2">
      <c r="B3" s="329" t="s">
        <v>220</v>
      </c>
      <c r="C3" s="330"/>
      <c r="D3" s="330"/>
      <c r="E3" s="331"/>
      <c r="G3" s="51" t="s">
        <v>126</v>
      </c>
      <c r="H3" s="351">
        <f ca="1">NOW()</f>
        <v>41591.642221064816</v>
      </c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9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7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7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301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196"/>
      <c r="G19" s="196"/>
      <c r="H19" s="196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199</v>
      </c>
      <c r="D20" s="122"/>
      <c r="E20" s="310"/>
      <c r="F20" s="310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198</v>
      </c>
      <c r="D21" s="122"/>
      <c r="E21" s="310"/>
      <c r="F21" s="310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 t="s">
        <v>187</v>
      </c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f>'Lease Option'!D31</f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9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0</v>
      </c>
      <c r="F42" s="86">
        <f t="shared" si="4"/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0</v>
      </c>
      <c r="F51" s="90">
        <f t="shared" si="9"/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0</v>
      </c>
      <c r="F52" s="86">
        <f t="shared" si="10"/>
        <v>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x14ac:dyDescent="0.2"/>
    <row r="58" spans="1:67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x14ac:dyDescent="0.2">
      <c r="B60" s="53" t="str">
        <f>B41</f>
        <v>Transmission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x14ac:dyDescent="0.2">
      <c r="D61" s="51" t="s">
        <v>137</v>
      </c>
      <c r="E61" s="97">
        <v>0</v>
      </c>
      <c r="F61" s="98">
        <f t="shared" ref="F61:AS61" si="13">SUM(E61:E63)</f>
        <v>0</v>
      </c>
      <c r="G61" s="98">
        <f t="shared" si="13"/>
        <v>0</v>
      </c>
      <c r="H61" s="98">
        <f t="shared" si="13"/>
        <v>0</v>
      </c>
      <c r="I61" s="98">
        <f t="shared" si="13"/>
        <v>0</v>
      </c>
      <c r="J61" s="98">
        <f t="shared" si="13"/>
        <v>0</v>
      </c>
      <c r="K61" s="98">
        <f t="shared" si="13"/>
        <v>0</v>
      </c>
      <c r="L61" s="98">
        <f t="shared" si="13"/>
        <v>0</v>
      </c>
      <c r="M61" s="98">
        <f t="shared" si="13"/>
        <v>0</v>
      </c>
      <c r="N61" s="98">
        <f t="shared" si="13"/>
        <v>0</v>
      </c>
      <c r="O61" s="98">
        <f t="shared" si="13"/>
        <v>0</v>
      </c>
      <c r="P61" s="98">
        <f t="shared" si="13"/>
        <v>0</v>
      </c>
      <c r="Q61" s="98">
        <f t="shared" si="13"/>
        <v>0</v>
      </c>
      <c r="R61" s="98">
        <f t="shared" si="13"/>
        <v>0</v>
      </c>
      <c r="S61" s="98">
        <f t="shared" si="13"/>
        <v>0</v>
      </c>
      <c r="T61" s="98">
        <f t="shared" si="13"/>
        <v>0</v>
      </c>
      <c r="U61" s="98">
        <f t="shared" si="13"/>
        <v>0</v>
      </c>
      <c r="V61" s="98">
        <f t="shared" si="13"/>
        <v>0</v>
      </c>
      <c r="W61" s="98">
        <f t="shared" si="13"/>
        <v>0</v>
      </c>
      <c r="X61" s="98">
        <f t="shared" si="13"/>
        <v>0</v>
      </c>
      <c r="Y61" s="98">
        <f t="shared" si="13"/>
        <v>0</v>
      </c>
      <c r="Z61" s="98">
        <f t="shared" si="13"/>
        <v>0</v>
      </c>
      <c r="AA61" s="98">
        <f t="shared" si="13"/>
        <v>0</v>
      </c>
      <c r="AB61" s="98">
        <f t="shared" si="13"/>
        <v>0</v>
      </c>
      <c r="AC61" s="98">
        <f t="shared" si="13"/>
        <v>0</v>
      </c>
      <c r="AD61" s="98">
        <f t="shared" si="13"/>
        <v>0</v>
      </c>
      <c r="AE61" s="98">
        <f t="shared" si="13"/>
        <v>0</v>
      </c>
      <c r="AF61" s="98">
        <f t="shared" si="13"/>
        <v>0</v>
      </c>
      <c r="AG61" s="98">
        <f t="shared" si="13"/>
        <v>0</v>
      </c>
      <c r="AH61" s="98">
        <f t="shared" si="13"/>
        <v>0</v>
      </c>
      <c r="AI61" s="98">
        <f t="shared" si="13"/>
        <v>0</v>
      </c>
      <c r="AJ61" s="98">
        <f t="shared" si="13"/>
        <v>0</v>
      </c>
      <c r="AK61" s="98">
        <f t="shared" si="13"/>
        <v>0</v>
      </c>
      <c r="AL61" s="98">
        <f t="shared" si="13"/>
        <v>0</v>
      </c>
      <c r="AM61" s="98">
        <f t="shared" si="13"/>
        <v>0</v>
      </c>
      <c r="AN61" s="98">
        <f t="shared" si="13"/>
        <v>0</v>
      </c>
      <c r="AO61" s="98">
        <f t="shared" si="13"/>
        <v>0</v>
      </c>
      <c r="AP61" s="98">
        <f t="shared" si="13"/>
        <v>0</v>
      </c>
      <c r="AQ61" s="98">
        <f t="shared" si="13"/>
        <v>0</v>
      </c>
      <c r="AR61" s="98">
        <f t="shared" si="13"/>
        <v>0</v>
      </c>
      <c r="AS61" s="98">
        <f t="shared" si="13"/>
        <v>0</v>
      </c>
    </row>
    <row r="62" spans="1:67" x14ac:dyDescent="0.2">
      <c r="B62" s="53"/>
      <c r="D62" s="79" t="s">
        <v>132</v>
      </c>
      <c r="E62" s="97">
        <f t="shared" ref="E62:AS62" si="14">E42</f>
        <v>0</v>
      </c>
      <c r="F62" s="97">
        <f t="shared" si="14"/>
        <v>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0</v>
      </c>
    </row>
    <row r="65" spans="1:47" s="100" customFormat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0</v>
      </c>
      <c r="G87" s="97">
        <f t="shared" si="33"/>
        <v>0</v>
      </c>
      <c r="H87" s="97">
        <f t="shared" si="33"/>
        <v>0</v>
      </c>
      <c r="I87" s="97">
        <f t="shared" si="33"/>
        <v>0</v>
      </c>
      <c r="J87" s="97">
        <f t="shared" si="33"/>
        <v>0</v>
      </c>
      <c r="K87" s="97">
        <f t="shared" si="33"/>
        <v>0</v>
      </c>
      <c r="L87" s="97">
        <f t="shared" si="33"/>
        <v>0</v>
      </c>
      <c r="M87" s="97">
        <f t="shared" si="33"/>
        <v>0</v>
      </c>
      <c r="N87" s="97">
        <f t="shared" si="33"/>
        <v>0</v>
      </c>
      <c r="O87" s="97">
        <f t="shared" si="33"/>
        <v>0</v>
      </c>
      <c r="P87" s="97">
        <f t="shared" si="33"/>
        <v>0</v>
      </c>
      <c r="Q87" s="97">
        <f t="shared" si="33"/>
        <v>0</v>
      </c>
      <c r="R87" s="97">
        <f t="shared" si="33"/>
        <v>0</v>
      </c>
      <c r="S87" s="97">
        <f t="shared" si="33"/>
        <v>0</v>
      </c>
      <c r="T87" s="97">
        <f t="shared" si="33"/>
        <v>0</v>
      </c>
      <c r="U87" s="97">
        <f t="shared" si="33"/>
        <v>0</v>
      </c>
      <c r="V87" s="97">
        <f t="shared" si="33"/>
        <v>0</v>
      </c>
      <c r="W87" s="97">
        <f t="shared" si="33"/>
        <v>0</v>
      </c>
      <c r="X87" s="97">
        <f t="shared" si="33"/>
        <v>0</v>
      </c>
      <c r="Y87" s="97">
        <f t="shared" si="33"/>
        <v>0</v>
      </c>
      <c r="Z87" s="97">
        <f t="shared" si="33"/>
        <v>0</v>
      </c>
      <c r="AA87" s="97">
        <f t="shared" si="33"/>
        <v>0</v>
      </c>
      <c r="AB87" s="97">
        <f t="shared" si="33"/>
        <v>0</v>
      </c>
      <c r="AC87" s="97">
        <f t="shared" si="33"/>
        <v>0</v>
      </c>
      <c r="AD87" s="97">
        <f t="shared" si="33"/>
        <v>0</v>
      </c>
      <c r="AE87" s="97">
        <f t="shared" si="33"/>
        <v>0</v>
      </c>
      <c r="AF87" s="97">
        <f t="shared" si="33"/>
        <v>0</v>
      </c>
      <c r="AG87" s="97">
        <f t="shared" si="33"/>
        <v>0</v>
      </c>
      <c r="AH87" s="97">
        <f t="shared" si="33"/>
        <v>0</v>
      </c>
      <c r="AI87" s="97">
        <f t="shared" si="33"/>
        <v>0</v>
      </c>
      <c r="AJ87" s="97">
        <f t="shared" si="33"/>
        <v>0</v>
      </c>
      <c r="AK87" s="97">
        <f t="shared" si="33"/>
        <v>0</v>
      </c>
      <c r="AL87" s="97">
        <f t="shared" si="33"/>
        <v>0</v>
      </c>
      <c r="AM87" s="97">
        <f t="shared" si="33"/>
        <v>0</v>
      </c>
      <c r="AN87" s="97">
        <f t="shared" si="33"/>
        <v>0</v>
      </c>
      <c r="AO87" s="97">
        <f t="shared" si="33"/>
        <v>0</v>
      </c>
      <c r="AP87" s="97">
        <f t="shared" si="33"/>
        <v>0</v>
      </c>
      <c r="AQ87" s="97">
        <f t="shared" si="33"/>
        <v>0</v>
      </c>
      <c r="AR87" s="97">
        <f t="shared" si="33"/>
        <v>0</v>
      </c>
      <c r="AS87" s="97">
        <f t="shared" si="33"/>
        <v>0</v>
      </c>
    </row>
    <row r="88" spans="1:48" s="84" customFormat="1" x14ac:dyDescent="0.2">
      <c r="A88" s="99"/>
      <c r="D88" s="79" t="s">
        <v>132</v>
      </c>
      <c r="E88" s="97">
        <f t="shared" ref="E88:AS88" si="34">E62+E67+E72+E77+E82</f>
        <v>0</v>
      </c>
      <c r="F88" s="97">
        <f t="shared" si="34"/>
        <v>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0</v>
      </c>
    </row>
    <row r="91" spans="1:48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f t="shared" ref="F95:AS95" si="37">1+HLOOKUP(F$38,$E$17:$I$21,5)</f>
        <v>1.02</v>
      </c>
      <c r="G95" s="76">
        <f t="shared" si="37"/>
        <v>1.02</v>
      </c>
      <c r="H95" s="76">
        <f t="shared" si="37"/>
        <v>1.02</v>
      </c>
      <c r="I95" s="76">
        <f t="shared" si="37"/>
        <v>1.02</v>
      </c>
      <c r="J95" s="76">
        <f t="shared" si="37"/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1.02</v>
      </c>
      <c r="G96" s="77">
        <f>PRODUCT($E95:G95)</f>
        <v>1.0404</v>
      </c>
      <c r="H96" s="77">
        <f>PRODUCT($E95:H95)</f>
        <v>1.0612079999999999</v>
      </c>
      <c r="I96" s="77">
        <f>PRODUCT($E95:I95)</f>
        <v>1.08243216</v>
      </c>
      <c r="J96" s="77">
        <f>PRODUCT($E95:J95)</f>
        <v>1.1040808032</v>
      </c>
      <c r="K96" s="77">
        <f>PRODUCT($E95:K95)</f>
        <v>1.1261624192640001</v>
      </c>
      <c r="L96" s="77">
        <f>PRODUCT($E95:L95)</f>
        <v>1.14868566764928</v>
      </c>
      <c r="M96" s="77">
        <f>PRODUCT($E95:M95)</f>
        <v>1.1716593810022657</v>
      </c>
      <c r="N96" s="77">
        <f>PRODUCT($E95:N95)</f>
        <v>1.1950925686223111</v>
      </c>
      <c r="O96" s="77">
        <f>PRODUCT($E95:O95)</f>
        <v>1.2189944199947573</v>
      </c>
      <c r="P96" s="77">
        <f>PRODUCT($E95:P95)</f>
        <v>1.2433743083946525</v>
      </c>
      <c r="Q96" s="77">
        <f>PRODUCT($E95:Q95)</f>
        <v>1.2682417945625455</v>
      </c>
      <c r="R96" s="77">
        <f>PRODUCT($E95:R95)</f>
        <v>1.2936066304537963</v>
      </c>
      <c r="S96" s="77">
        <f>PRODUCT($E95:S95)</f>
        <v>1.3194787630628724</v>
      </c>
      <c r="T96" s="77">
        <f>PRODUCT($E95:T95)</f>
        <v>1.3458683383241299</v>
      </c>
      <c r="U96" s="77">
        <f>PRODUCT($E95:U95)</f>
        <v>1.3727857050906125</v>
      </c>
      <c r="V96" s="77">
        <f>PRODUCT($E95:V95)</f>
        <v>1.4002414191924248</v>
      </c>
      <c r="W96" s="77">
        <f>PRODUCT($E95:W95)</f>
        <v>1.4282462475762734</v>
      </c>
      <c r="X96" s="77">
        <f>PRODUCT($E95:X95)</f>
        <v>1.4568111725277988</v>
      </c>
      <c r="Y96" s="77">
        <f>PRODUCT($E95:Y95)</f>
        <v>1.4859473959783549</v>
      </c>
      <c r="Z96" s="77">
        <f>PRODUCT($E95:Z95)</f>
        <v>1.5156663438979221</v>
      </c>
      <c r="AA96" s="77">
        <f>PRODUCT($E95:AA95)</f>
        <v>1.5459796707758806</v>
      </c>
      <c r="AB96" s="77">
        <f>PRODUCT($E95:AB95)</f>
        <v>1.5768992641913981</v>
      </c>
      <c r="AC96" s="77">
        <f>PRODUCT($E95:AC95)</f>
        <v>1.6084372494752261</v>
      </c>
      <c r="AD96" s="77">
        <f>PRODUCT($E95:AD95)</f>
        <v>1.6406059944647307</v>
      </c>
      <c r="AE96" s="77">
        <f>PRODUCT($E95:AE95)</f>
        <v>1.6734181143540252</v>
      </c>
      <c r="AF96" s="77">
        <f>PRODUCT($E95:AF95)</f>
        <v>1.7068864766411058</v>
      </c>
      <c r="AG96" s="77">
        <f>PRODUCT($E95:AG95)</f>
        <v>1.7410242061739281</v>
      </c>
      <c r="AH96" s="77">
        <f>PRODUCT($E95:AH95)</f>
        <v>1.7758446902974065</v>
      </c>
      <c r="AI96" s="77">
        <f>PRODUCT($E95:AI95)</f>
        <v>1.8113615841033548</v>
      </c>
      <c r="AJ96" s="77">
        <f>PRODUCT($E95:AJ95)</f>
        <v>1.8475888157854219</v>
      </c>
      <c r="AK96" s="77">
        <f>PRODUCT($E95:AK95)</f>
        <v>1.8845405921011305</v>
      </c>
      <c r="AL96" s="77">
        <f>PRODUCT($E95:AL95)</f>
        <v>1.9222314039431532</v>
      </c>
      <c r="AM96" s="77">
        <f>PRODUCT($E95:AM95)</f>
        <v>1.9606760320220162</v>
      </c>
      <c r="AN96" s="77">
        <f>PRODUCT($E95:AN95)</f>
        <v>1.9998895526624565</v>
      </c>
      <c r="AO96" s="77">
        <f>PRODUCT($E95:AO95)</f>
        <v>2.0398873437157055</v>
      </c>
      <c r="AP96" s="77">
        <f>PRODUCT($E95:AP95)</f>
        <v>2.0806850905900198</v>
      </c>
      <c r="AQ96" s="77">
        <f>PRODUCT($E95:AQ95)</f>
        <v>2.1222987924018204</v>
      </c>
      <c r="AR96" s="77">
        <f>PRODUCT($E95:AR95)</f>
        <v>2.1647447682498568</v>
      </c>
      <c r="AS96" s="77">
        <f>PRODUCT($E95:AS95)</f>
        <v>2.208039663614854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178</v>
      </c>
      <c r="G99" s="94" t="s">
        <v>85</v>
      </c>
      <c r="H99" s="111" t="str">
        <f>IF(F99="no","Manually enter O&amp;M in next section","")</f>
        <v/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Transmission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 t="shared" si="41"/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Transmission O&amp;M</v>
      </c>
      <c r="E113" s="323">
        <v>0</v>
      </c>
      <c r="F113" s="323">
        <v>0</v>
      </c>
      <c r="G113" s="323">
        <v>0</v>
      </c>
      <c r="H113" s="323">
        <v>0</v>
      </c>
      <c r="I113" s="323">
        <v>0</v>
      </c>
      <c r="J113" s="323">
        <v>0</v>
      </c>
      <c r="K113" s="323">
        <v>0</v>
      </c>
      <c r="L113" s="323">
        <v>0</v>
      </c>
      <c r="M113" s="323">
        <v>0</v>
      </c>
      <c r="N113" s="323">
        <v>0</v>
      </c>
      <c r="O113" s="323">
        <v>0</v>
      </c>
      <c r="P113" s="323">
        <v>0</v>
      </c>
      <c r="Q113" s="323">
        <v>0</v>
      </c>
      <c r="R113" s="323">
        <v>0</v>
      </c>
      <c r="S113" s="323">
        <v>0</v>
      </c>
      <c r="T113" s="323">
        <v>0</v>
      </c>
      <c r="U113" s="323">
        <v>0</v>
      </c>
      <c r="V113" s="323">
        <v>0</v>
      </c>
      <c r="W113" s="323">
        <v>0</v>
      </c>
      <c r="X113" s="323">
        <v>0</v>
      </c>
      <c r="Y113" s="323">
        <v>0</v>
      </c>
      <c r="Z113" s="323">
        <v>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0</v>
      </c>
      <c r="G118" s="90">
        <f t="shared" si="48"/>
        <v>0</v>
      </c>
      <c r="H118" s="90">
        <f t="shared" si="48"/>
        <v>0</v>
      </c>
      <c r="I118" s="90">
        <f t="shared" si="48"/>
        <v>0</v>
      </c>
      <c r="J118" s="90">
        <f t="shared" si="48"/>
        <v>0</v>
      </c>
      <c r="K118" s="90">
        <f t="shared" si="48"/>
        <v>0</v>
      </c>
      <c r="L118" s="90">
        <f t="shared" si="48"/>
        <v>0</v>
      </c>
      <c r="M118" s="90">
        <f t="shared" si="48"/>
        <v>0</v>
      </c>
      <c r="N118" s="90">
        <f t="shared" si="48"/>
        <v>0</v>
      </c>
      <c r="O118" s="90">
        <f t="shared" si="48"/>
        <v>0</v>
      </c>
      <c r="P118" s="90">
        <f t="shared" si="48"/>
        <v>0</v>
      </c>
      <c r="Q118" s="90">
        <f t="shared" si="48"/>
        <v>0</v>
      </c>
      <c r="R118" s="90">
        <f t="shared" si="48"/>
        <v>0</v>
      </c>
      <c r="S118" s="90">
        <f t="shared" si="48"/>
        <v>0</v>
      </c>
      <c r="T118" s="90">
        <f t="shared" si="48"/>
        <v>0</v>
      </c>
      <c r="U118" s="90">
        <f t="shared" si="48"/>
        <v>0</v>
      </c>
      <c r="V118" s="90">
        <f t="shared" si="48"/>
        <v>0</v>
      </c>
      <c r="W118" s="90">
        <f t="shared" si="48"/>
        <v>0</v>
      </c>
      <c r="X118" s="90">
        <f t="shared" si="48"/>
        <v>0</v>
      </c>
      <c r="Y118" s="90">
        <f t="shared" si="48"/>
        <v>0</v>
      </c>
      <c r="Z118" s="90">
        <f t="shared" si="48"/>
        <v>0</v>
      </c>
      <c r="AA118" s="90">
        <f t="shared" si="48"/>
        <v>0</v>
      </c>
      <c r="AB118" s="90">
        <f t="shared" si="48"/>
        <v>0</v>
      </c>
      <c r="AC118" s="90">
        <f t="shared" si="48"/>
        <v>0</v>
      </c>
      <c r="AD118" s="90">
        <f t="shared" si="48"/>
        <v>0</v>
      </c>
      <c r="AE118" s="90">
        <f t="shared" si="48"/>
        <v>0</v>
      </c>
      <c r="AF118" s="90">
        <f t="shared" si="48"/>
        <v>0</v>
      </c>
      <c r="AG118" s="90">
        <f t="shared" si="48"/>
        <v>0</v>
      </c>
      <c r="AH118" s="90">
        <f t="shared" si="48"/>
        <v>0</v>
      </c>
      <c r="AI118" s="90">
        <f t="shared" si="48"/>
        <v>0</v>
      </c>
      <c r="AJ118" s="90">
        <f t="shared" si="48"/>
        <v>0</v>
      </c>
      <c r="AK118" s="90">
        <f t="shared" si="48"/>
        <v>0</v>
      </c>
      <c r="AL118" s="90">
        <f t="shared" si="48"/>
        <v>0</v>
      </c>
      <c r="AM118" s="90">
        <f t="shared" si="48"/>
        <v>0</v>
      </c>
      <c r="AN118" s="90">
        <f t="shared" si="48"/>
        <v>0</v>
      </c>
      <c r="AO118" s="90">
        <f t="shared" si="48"/>
        <v>0</v>
      </c>
      <c r="AP118" s="90">
        <f t="shared" si="48"/>
        <v>0</v>
      </c>
      <c r="AQ118" s="90">
        <f t="shared" si="48"/>
        <v>0</v>
      </c>
      <c r="AR118" s="90">
        <f t="shared" si="48"/>
        <v>0</v>
      </c>
      <c r="AS118" s="90">
        <f t="shared" si="48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Transmission O&amp;M</v>
      </c>
      <c r="E122" s="115">
        <f>IF($F$99="Yes",0,E113*E$96)*SUM($E$97:E$97)</f>
        <v>0</v>
      </c>
      <c r="F122" s="115">
        <f>IF($F$99="Yes",0,F113*F$96)*SUM($E$97:F$97)</f>
        <v>0</v>
      </c>
      <c r="G122" s="115">
        <f>IF($F$99="Yes",0,G113*G$96)*SUM($E$97:G$97)</f>
        <v>0</v>
      </c>
      <c r="H122" s="115">
        <f>IF($F$99="Yes",0,H113*H$96)*SUM($E$97:H$97)</f>
        <v>0</v>
      </c>
      <c r="I122" s="115">
        <f>IF($F$99="Yes",0,I113*I$96)*SUM($E$97:I$97)</f>
        <v>0</v>
      </c>
      <c r="J122" s="115">
        <f>IF($F$99="Yes",0,J113*J$96)*SUM($E$97:J$97)</f>
        <v>0</v>
      </c>
      <c r="K122" s="115">
        <f>IF($F$99="Yes",0,K113*K$96)*SUM($E$97:K$97)</f>
        <v>0</v>
      </c>
      <c r="L122" s="115">
        <f>IF($F$99="Yes",0,L113*L$96)*SUM($E$97:L$97)</f>
        <v>0</v>
      </c>
      <c r="M122" s="115">
        <f>IF($F$99="Yes",0,M113*M$96)*SUM($E$97:M$97)</f>
        <v>0</v>
      </c>
      <c r="N122" s="115">
        <f>IF($F$99="Yes",0,N113*N$96)*SUM($E$97:N$97)</f>
        <v>0</v>
      </c>
      <c r="O122" s="115">
        <f>IF($F$99="Yes",0,O113*O$96)*SUM($E$97:O$97)</f>
        <v>0</v>
      </c>
      <c r="P122" s="115">
        <f>IF($F$99="Yes",0,P113*P$96)*SUM($E$97:P$97)</f>
        <v>0</v>
      </c>
      <c r="Q122" s="115">
        <f>IF($F$99="Yes",0,Q113*Q$96)*SUM($E$97:Q$97)</f>
        <v>0</v>
      </c>
      <c r="R122" s="115">
        <f>IF($F$99="Yes",0,R113*R$96)*SUM($E$97:R$97)</f>
        <v>0</v>
      </c>
      <c r="S122" s="115">
        <f>IF($F$99="Yes",0,S113*S$96)*SUM($E$97:S$97)</f>
        <v>0</v>
      </c>
      <c r="T122" s="115">
        <f>IF($F$99="Yes",0,T113*T$96)*SUM($E$97:T$97)</f>
        <v>0</v>
      </c>
      <c r="U122" s="115">
        <f>IF($F$99="Yes",0,U113*U$96)*SUM($E$97:U$97)</f>
        <v>0</v>
      </c>
      <c r="V122" s="115">
        <f>IF($F$99="Yes",0,V113*V$96)*SUM($E$97:V$97)</f>
        <v>0</v>
      </c>
      <c r="W122" s="115">
        <f>IF($F$99="Yes",0,W113*W$96)*SUM($E$97:W$97)</f>
        <v>0</v>
      </c>
      <c r="X122" s="115">
        <f>IF($F$99="Yes",0,X113*X$96)*SUM($E$97:X$97)</f>
        <v>0</v>
      </c>
      <c r="Y122" s="115">
        <f>IF($F$99="Yes",0,Y113*Y$96)*SUM($E$97:Y$97)</f>
        <v>0</v>
      </c>
      <c r="Z122" s="115">
        <f>IF($F$99="Yes",0,Z113*Z$96)*SUM($E$97:Z$97)</f>
        <v>0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0</v>
      </c>
      <c r="G127" s="90">
        <f t="shared" si="50"/>
        <v>0</v>
      </c>
      <c r="H127" s="90">
        <f t="shared" si="50"/>
        <v>0</v>
      </c>
      <c r="I127" s="90">
        <f t="shared" si="50"/>
        <v>0</v>
      </c>
      <c r="J127" s="90">
        <f t="shared" si="50"/>
        <v>0</v>
      </c>
      <c r="K127" s="90">
        <f t="shared" si="50"/>
        <v>0</v>
      </c>
      <c r="L127" s="90">
        <f t="shared" si="50"/>
        <v>0</v>
      </c>
      <c r="M127" s="90">
        <f t="shared" si="50"/>
        <v>0</v>
      </c>
      <c r="N127" s="90">
        <f t="shared" si="50"/>
        <v>0</v>
      </c>
      <c r="O127" s="90">
        <f t="shared" si="50"/>
        <v>0</v>
      </c>
      <c r="P127" s="90">
        <f t="shared" si="50"/>
        <v>0</v>
      </c>
      <c r="Q127" s="90">
        <f t="shared" si="50"/>
        <v>0</v>
      </c>
      <c r="R127" s="90">
        <f t="shared" si="50"/>
        <v>0</v>
      </c>
      <c r="S127" s="90">
        <f t="shared" si="50"/>
        <v>0</v>
      </c>
      <c r="T127" s="90">
        <f t="shared" si="50"/>
        <v>0</v>
      </c>
      <c r="U127" s="90">
        <f t="shared" si="50"/>
        <v>0</v>
      </c>
      <c r="V127" s="90">
        <f t="shared" si="50"/>
        <v>0</v>
      </c>
      <c r="W127" s="90">
        <f t="shared" si="50"/>
        <v>0</v>
      </c>
      <c r="X127" s="90">
        <f t="shared" si="50"/>
        <v>0</v>
      </c>
      <c r="Y127" s="90">
        <f t="shared" si="50"/>
        <v>0</v>
      </c>
      <c r="Z127" s="90">
        <f t="shared" si="50"/>
        <v>0</v>
      </c>
      <c r="AA127" s="90">
        <f t="shared" si="50"/>
        <v>0</v>
      </c>
      <c r="AB127" s="90">
        <f t="shared" si="50"/>
        <v>0</v>
      </c>
      <c r="AC127" s="90">
        <f t="shared" si="50"/>
        <v>0</v>
      </c>
      <c r="AD127" s="90">
        <f t="shared" si="50"/>
        <v>0</v>
      </c>
      <c r="AE127" s="90">
        <f t="shared" si="50"/>
        <v>0</v>
      </c>
      <c r="AF127" s="90">
        <f t="shared" si="50"/>
        <v>0</v>
      </c>
      <c r="AG127" s="90">
        <f t="shared" si="50"/>
        <v>0</v>
      </c>
      <c r="AH127" s="90">
        <f t="shared" si="50"/>
        <v>0</v>
      </c>
      <c r="AI127" s="90">
        <f t="shared" si="50"/>
        <v>0</v>
      </c>
      <c r="AJ127" s="90">
        <f t="shared" si="50"/>
        <v>0</v>
      </c>
      <c r="AK127" s="90">
        <f t="shared" si="50"/>
        <v>0</v>
      </c>
      <c r="AL127" s="90">
        <f t="shared" si="50"/>
        <v>0</v>
      </c>
      <c r="AM127" s="90">
        <f t="shared" si="50"/>
        <v>0</v>
      </c>
      <c r="AN127" s="90">
        <f t="shared" si="50"/>
        <v>0</v>
      </c>
      <c r="AO127" s="90">
        <f t="shared" si="50"/>
        <v>0</v>
      </c>
      <c r="AP127" s="90">
        <f t="shared" si="50"/>
        <v>0</v>
      </c>
      <c r="AQ127" s="90">
        <f t="shared" si="50"/>
        <v>0</v>
      </c>
      <c r="AR127" s="90">
        <f t="shared" si="50"/>
        <v>0</v>
      </c>
      <c r="AS127" s="90">
        <f t="shared" si="50"/>
        <v>0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x14ac:dyDescent="0.2">
      <c r="B133" s="82" t="s">
        <v>184</v>
      </c>
      <c r="G133" s="120"/>
      <c r="H133" s="120"/>
    </row>
    <row r="134" spans="1:42" x14ac:dyDescent="0.2">
      <c r="G134" s="84"/>
      <c r="H134" s="84"/>
    </row>
    <row r="135" spans="1:42" x14ac:dyDescent="0.2">
      <c r="F135" s="64" t="s">
        <v>157</v>
      </c>
      <c r="G135" s="84"/>
      <c r="H135" s="84"/>
      <c r="I135" s="64" t="s">
        <v>158</v>
      </c>
    </row>
    <row r="136" spans="1:42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x14ac:dyDescent="0.2">
      <c r="D137" s="84" t="str">
        <f>$B$60</f>
        <v>Transmission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x14ac:dyDescent="0.2">
      <c r="D143" s="125" t="s">
        <v>71</v>
      </c>
      <c r="E143" s="84"/>
      <c r="F143" s="126" t="s">
        <v>103</v>
      </c>
      <c r="G143" s="84"/>
      <c r="H143" s="84"/>
    </row>
    <row r="144" spans="1:42" x14ac:dyDescent="0.2">
      <c r="B144" s="125"/>
      <c r="C144" s="84"/>
      <c r="D144" s="84"/>
      <c r="E144" s="84"/>
      <c r="F144" s="120"/>
      <c r="G144" s="84"/>
      <c r="H144" s="84"/>
    </row>
    <row r="145" spans="1:45" ht="15.75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x14ac:dyDescent="0.2">
      <c r="B146" s="82" t="s">
        <v>167</v>
      </c>
      <c r="I146" s="127"/>
    </row>
    <row r="147" spans="1:45" x14ac:dyDescent="0.2">
      <c r="I147" s="127"/>
    </row>
    <row r="148" spans="1:45" x14ac:dyDescent="0.2">
      <c r="F148" s="84"/>
      <c r="G148" s="128" t="s">
        <v>10</v>
      </c>
      <c r="H148" s="128" t="s">
        <v>9</v>
      </c>
      <c r="I148" s="127"/>
    </row>
    <row r="149" spans="1:45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x14ac:dyDescent="0.2">
      <c r="E152" s="125" t="s">
        <v>113</v>
      </c>
    </row>
    <row r="154" spans="1:45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2" spans="1:57" ht="15.75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x14ac:dyDescent="0.2">
      <c r="A165" s="48"/>
      <c r="F165" s="79"/>
    </row>
    <row r="166" spans="1:57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x14ac:dyDescent="0.2">
      <c r="B172" s="125" t="s">
        <v>71</v>
      </c>
      <c r="C172" s="84"/>
      <c r="D172" s="141"/>
      <c r="E172" s="95"/>
      <c r="G172" s="142"/>
      <c r="H172" s="144"/>
    </row>
    <row r="174" spans="1:57" ht="15.75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x14ac:dyDescent="0.2">
      <c r="C175" s="84"/>
      <c r="D175" s="141"/>
      <c r="E175" s="95"/>
      <c r="F175" s="145"/>
      <c r="H175" s="94" t="s">
        <v>85</v>
      </c>
    </row>
    <row r="176" spans="1:57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x14ac:dyDescent="0.2">
      <c r="G177" s="146"/>
      <c r="I177" s="146"/>
    </row>
    <row r="178" spans="1:45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4" spans="1:45" x14ac:dyDescent="0.2">
      <c r="B184" s="125" t="s">
        <v>149</v>
      </c>
    </row>
    <row r="185" spans="1:45" x14ac:dyDescent="0.2">
      <c r="B185" s="84"/>
      <c r="C185" s="84"/>
      <c r="D185" s="146"/>
      <c r="E185" s="146"/>
      <c r="F185" s="146"/>
      <c r="G185" s="146"/>
      <c r="H185" s="145"/>
    </row>
    <row r="186" spans="1:45" ht="15.75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x14ac:dyDescent="0.2">
      <c r="F188" s="146"/>
      <c r="G188" s="84"/>
    </row>
    <row r="189" spans="1:45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x14ac:dyDescent="0.2">
      <c r="C190" s="125"/>
    </row>
    <row r="192" spans="1:45" ht="15.75" x14ac:dyDescent="0.25">
      <c r="A192" s="50">
        <v>13</v>
      </c>
      <c r="B192" s="55" t="s">
        <v>105</v>
      </c>
      <c r="G192" s="147"/>
    </row>
    <row r="193" spans="1:55" x14ac:dyDescent="0.2">
      <c r="B193" s="63" t="s">
        <v>91</v>
      </c>
    </row>
    <row r="194" spans="1:55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x14ac:dyDescent="0.25">
      <c r="A210" s="50">
        <v>15</v>
      </c>
      <c r="B210" s="55" t="s">
        <v>14</v>
      </c>
      <c r="F210" s="51" t="s">
        <v>87</v>
      </c>
      <c r="G210" s="320" t="s">
        <v>178</v>
      </c>
      <c r="H210" s="94" t="s">
        <v>85</v>
      </c>
    </row>
    <row r="211" spans="1:55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x14ac:dyDescent="0.2">
      <c r="C221" s="84" t="str">
        <f>$B$60</f>
        <v>Transmission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x14ac:dyDescent="0.2">
      <c r="C236" s="48" t="str">
        <f>$B$60&amp;" NBV"</f>
        <v>Transmission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+'Assumptions Alternative 2'!B2</f>
        <v>Alternative 2 Name</v>
      </c>
    </row>
    <row r="2" spans="1:45" ht="11.25" customHeight="1" x14ac:dyDescent="0.2">
      <c r="A2" s="216" t="str">
        <f>+'Assumptions Alternative 2'!B3</f>
        <v>Alternative 2 Description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+'Assumptions Alternative 2'!D30</f>
        <v>2012</v>
      </c>
    </row>
    <row r="6" spans="1:45" x14ac:dyDescent="0.2">
      <c r="A6" s="214" t="s">
        <v>18</v>
      </c>
      <c r="B6" s="221">
        <f>'Assumptions Alternative 2'!D26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B13-'Assumptions Alternative 2'!$D$31+1</f>
        <v>0</v>
      </c>
      <c r="C14" s="83">
        <f>C13-'Assumptions Alternative 2'!$D$31+1</f>
        <v>1</v>
      </c>
      <c r="D14" s="83">
        <f>D13-'Assumptions Alternative 2'!$D$31+1</f>
        <v>2</v>
      </c>
      <c r="E14" s="83">
        <f>E13-'Assumptions Alternative 2'!$D$31+1</f>
        <v>3</v>
      </c>
      <c r="F14" s="83">
        <f>F13-'Assumptions Alternative 2'!$D$31+1</f>
        <v>4</v>
      </c>
      <c r="G14" s="83">
        <f>G13-'Assumptions Alternative 2'!$D$31+1</f>
        <v>5</v>
      </c>
      <c r="H14" s="83">
        <f>H13-'Assumptions Alternative 2'!$D$31+1</f>
        <v>6</v>
      </c>
      <c r="I14" s="83">
        <f>I13-'Assumptions Alternative 2'!$D$31+1</f>
        <v>7</v>
      </c>
      <c r="J14" s="83">
        <f>J13-'Assumptions Alternative 2'!$D$31+1</f>
        <v>8</v>
      </c>
      <c r="K14" s="83">
        <f>K13-'Assumptions Alternative 2'!$D$31+1</f>
        <v>9</v>
      </c>
      <c r="L14" s="83">
        <f>L13-'Assumptions Alternative 2'!$D$31+1</f>
        <v>10</v>
      </c>
      <c r="M14" s="83">
        <f>M13-'Assumptions Alternative 2'!$D$31+1</f>
        <v>11</v>
      </c>
      <c r="N14" s="83">
        <f>N13-'Assumptions Alternative 2'!$D$31+1</f>
        <v>12</v>
      </c>
      <c r="O14" s="83">
        <f>O13-'Assumptions Alternative 2'!$D$31+1</f>
        <v>13</v>
      </c>
      <c r="P14" s="83">
        <f>P13-'Assumptions Alternative 2'!$D$31+1</f>
        <v>14</v>
      </c>
      <c r="Q14" s="83">
        <f>Q13-'Assumptions Alternative 2'!$D$31+1</f>
        <v>15</v>
      </c>
      <c r="R14" s="83">
        <f>R13-'Assumptions Alternative 2'!$D$31+1</f>
        <v>16</v>
      </c>
      <c r="S14" s="83">
        <f>S13-'Assumptions Alternative 2'!$D$31+1</f>
        <v>17</v>
      </c>
      <c r="T14" s="83">
        <f>T13-'Assumptions Alternative 2'!$D$31+1</f>
        <v>18</v>
      </c>
      <c r="U14" s="83">
        <f>U13-'Assumptions Alternative 2'!$D$31+1</f>
        <v>19</v>
      </c>
      <c r="V14" s="83">
        <f>V13-'Assumptions Alternative 2'!$D$31+1</f>
        <v>20</v>
      </c>
      <c r="W14" s="83">
        <f>W13-'Assumptions Alternative 2'!$D$31+1</f>
        <v>21</v>
      </c>
      <c r="X14" s="83">
        <f>X13-'Assumptions Alternative 2'!$D$31+1</f>
        <v>22</v>
      </c>
      <c r="Y14" s="83">
        <f>Y13-'Assumptions Alternative 2'!$D$31+1</f>
        <v>23</v>
      </c>
      <c r="Z14" s="83">
        <f>Z13-'Assumptions Alternative 2'!$D$31+1</f>
        <v>24</v>
      </c>
      <c r="AA14" s="83">
        <f>AA13-'Assumptions Alternative 2'!$D$31+1</f>
        <v>25</v>
      </c>
      <c r="AB14" s="83">
        <f>AB13-'Assumptions Alternative 2'!$D$31+1</f>
        <v>26</v>
      </c>
      <c r="AC14" s="83">
        <f>AC13-'Assumptions Alternative 2'!$D$31+1</f>
        <v>27</v>
      </c>
      <c r="AD14" s="83">
        <f>AD13-'Assumptions Alternative 2'!$D$31+1</f>
        <v>28</v>
      </c>
      <c r="AE14" s="83">
        <f>AE13-'Assumptions Alternative 2'!$D$31+1</f>
        <v>29</v>
      </c>
      <c r="AF14" s="83">
        <f>AF13-'Assumptions Alternative 2'!$D$31+1</f>
        <v>30</v>
      </c>
      <c r="AG14" s="83">
        <f>AG13-'Assumptions Alternative 2'!$D$31+1</f>
        <v>31</v>
      </c>
      <c r="AH14" s="83">
        <f>AH13-'Assumptions Alternative 2'!$D$31+1</f>
        <v>32</v>
      </c>
      <c r="AI14" s="83">
        <f>AI13-'Assumptions Alternative 2'!$D$31+1</f>
        <v>33</v>
      </c>
      <c r="AJ14" s="83">
        <f>AJ13-'Assumptions Alternative 2'!$D$31+1</f>
        <v>34</v>
      </c>
      <c r="AK14" s="83">
        <f>AK13-'Assumptions Alternative 2'!$D$31+1</f>
        <v>35</v>
      </c>
      <c r="AL14" s="83">
        <f>AL13-'Assumptions Alternative 2'!$D$31+1</f>
        <v>36</v>
      </c>
      <c r="AM14" s="83">
        <f>AM13-'Assumptions Alternative 2'!$D$31+1</f>
        <v>37</v>
      </c>
      <c r="AN14" s="83">
        <f>AN13-'Assumptions Alternative 2'!$D$31+1</f>
        <v>38</v>
      </c>
      <c r="AO14" s="83">
        <f>AO13-'Assumptions Alternative 2'!$D$31+1</f>
        <v>39</v>
      </c>
      <c r="AP14" s="83">
        <f>AP13-'Assumptions Alternative 2'!$D$31+1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'Assumptions Alternative 2'!E69/2</f>
        <v>0</v>
      </c>
      <c r="C31" s="239">
        <f>B31+('Assumptions Alternative 2'!F69/2)</f>
        <v>0</v>
      </c>
      <c r="D31" s="239">
        <f>('Assumptions Alternative 2'!F69/2)+('Assumptions Alternative 2'!G69/2)</f>
        <v>0</v>
      </c>
      <c r="E31" s="239">
        <f>('Assumptions Alternative 2'!G69/2)+('Assumptions Alternative 2'!H69/2)</f>
        <v>0</v>
      </c>
      <c r="F31" s="239">
        <f>('Assumptions Alternative 2'!H69/2)+('Assumptions Alternative 2'!I69/2)</f>
        <v>0</v>
      </c>
      <c r="G31" s="239">
        <f>('Assumptions Alternative 2'!I69/2)+('Assumptions Alternative 2'!J69/2)</f>
        <v>0</v>
      </c>
      <c r="H31" s="239">
        <f>('Assumptions Alternative 2'!J69/2)+('Assumptions Alternative 2'!K69/2)</f>
        <v>0</v>
      </c>
      <c r="I31" s="239">
        <f>('Assumptions Alternative 2'!K69/2)+('Assumptions Alternative 2'!L69/2)</f>
        <v>0</v>
      </c>
      <c r="J31" s="239">
        <f>('Assumptions Alternative 2'!L69/2)+('Assumptions Alternative 2'!M69/2)</f>
        <v>0</v>
      </c>
      <c r="K31" s="239">
        <f>('Assumptions Alternative 2'!M69/2)+('Assumptions Alternative 2'!N69/2)</f>
        <v>0</v>
      </c>
      <c r="L31" s="239">
        <f>('Assumptions Alternative 2'!N69/2)+('Assumptions Alternative 2'!O69/2)</f>
        <v>0</v>
      </c>
      <c r="M31" s="239">
        <f>('Assumptions Alternative 2'!O69/2)+('Assumptions Alternative 2'!P69/2)</f>
        <v>0</v>
      </c>
      <c r="N31" s="239">
        <f>('Assumptions Alternative 2'!P69/2)+('Assumptions Alternative 2'!Q69/2)</f>
        <v>0</v>
      </c>
      <c r="O31" s="239">
        <f>('Assumptions Alternative 2'!Q69/2)+('Assumptions Alternative 2'!R69/2)</f>
        <v>0</v>
      </c>
      <c r="P31" s="239">
        <f>('Assumptions Alternative 2'!R69/2)+('Assumptions Alternative 2'!S69/2)</f>
        <v>0</v>
      </c>
      <c r="Q31" s="239">
        <f>('Assumptions Alternative 2'!S69/2)+('Assumptions Alternative 2'!T69/2)</f>
        <v>0</v>
      </c>
      <c r="R31" s="239">
        <f>('Assumptions Alternative 2'!T69/2)+('Assumptions Alternative 2'!U69/2)</f>
        <v>0</v>
      </c>
      <c r="S31" s="239">
        <f>('Assumptions Alternative 2'!U69/2)+('Assumptions Alternative 2'!V69/2)</f>
        <v>0</v>
      </c>
      <c r="T31" s="239">
        <f>('Assumptions Alternative 2'!V69/2)+('Assumptions Alternative 2'!W69/2)</f>
        <v>0</v>
      </c>
      <c r="U31" s="239">
        <f>('Assumptions Alternative 2'!W69/2)+('Assumptions Alternative 2'!X69/2)</f>
        <v>0</v>
      </c>
      <c r="V31" s="239">
        <f>('Assumptions Alternative 2'!X69/2)+('Assumptions Alternative 2'!Y69/2)</f>
        <v>0</v>
      </c>
      <c r="W31" s="239">
        <f>('Assumptions Alternative 2'!Y69/2)+('Assumptions Alternative 2'!Z69/2)</f>
        <v>0</v>
      </c>
      <c r="X31" s="239">
        <f>('Assumptions Alternative 2'!Z69/2)+('Assumptions Alternative 2'!AA69/2)</f>
        <v>0</v>
      </c>
      <c r="Y31" s="239">
        <f>('Assumptions Alternative 2'!AA69/2)+('Assumptions Alternative 2'!AB69/2)</f>
        <v>0</v>
      </c>
      <c r="Z31" s="239">
        <f>('Assumptions Alternative 2'!AB69/2)+('Assumptions Alternative 2'!AC69/2)</f>
        <v>0</v>
      </c>
      <c r="AA31" s="239">
        <f>('Assumptions Alternative 2'!AC69/2)+('Assumptions Alternative 2'!AD69/2)</f>
        <v>0</v>
      </c>
      <c r="AB31" s="239">
        <f>('Assumptions Alternative 2'!AD69/2)+('Assumptions Alternative 2'!AE69/2)</f>
        <v>0</v>
      </c>
      <c r="AC31" s="239">
        <f>('Assumptions Alternative 2'!AE69/2)+('Assumptions Alternative 2'!AF69/2)</f>
        <v>0</v>
      </c>
      <c r="AD31" s="239">
        <f>('Assumptions Alternative 2'!AF69/2)+('Assumptions Alternative 2'!AG69/2)</f>
        <v>0</v>
      </c>
      <c r="AE31" s="239">
        <f>('Assumptions Alternative 2'!AG69/2)+('Assumptions Alternative 2'!AH69/2)</f>
        <v>0</v>
      </c>
      <c r="AF31" s="239">
        <f>('Assumptions Alternative 2'!AH69/2)+('Assumptions Alternative 2'!AI69/2)</f>
        <v>0</v>
      </c>
      <c r="AG31" s="239">
        <f>('Assumptions Alternative 2'!AI69/2)+('Assumptions Alternative 2'!AJ69/2)</f>
        <v>0</v>
      </c>
      <c r="AH31" s="239">
        <f>('Assumptions Alternative 2'!AJ69/2)+('Assumptions Alternative 2'!AK69/2)</f>
        <v>0</v>
      </c>
      <c r="AI31" s="239">
        <f>('Assumptions Alternative 2'!AK69/2)+('Assumptions Alternative 2'!AL69/2)</f>
        <v>0</v>
      </c>
      <c r="AJ31" s="239">
        <f>('Assumptions Alternative 2'!AL69/2)+('Assumptions Alternative 2'!AM69/2)</f>
        <v>0</v>
      </c>
      <c r="AK31" s="239">
        <f>('Assumptions Alternative 2'!AM69/2)+('Assumptions Alternative 2'!AN69/2)</f>
        <v>0</v>
      </c>
      <c r="AL31" s="239">
        <f>('Assumptions Alternative 2'!AN69/2)+('Assumptions Alternative 2'!AO69/2)</f>
        <v>0</v>
      </c>
      <c r="AM31" s="239">
        <f>('Assumptions Alternative 2'!AO69/2)+('Assumptions Alternative 2'!AP69/2)</f>
        <v>0</v>
      </c>
      <c r="AN31" s="239">
        <f>('Assumptions Alternative 2'!AP69/2)+('Assumptions Alternative 2'!AQ69/2)</f>
        <v>0</v>
      </c>
      <c r="AO31" s="239">
        <f>('Assumptions Alternative 2'!AQ69/2)+('Assumptions Alternative 2'!AR69/2)</f>
        <v>0</v>
      </c>
      <c r="AP31" s="239">
        <f>('Assumptions Alternative 2'!AR69/2)+('Assumptions Alternative 2'!AS69/2)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('Assumptions Alternative 2'!E74/2)</f>
        <v>0</v>
      </c>
      <c r="C33" s="239">
        <f>B33+('Assumptions Alternative 2'!F74/2)</f>
        <v>0</v>
      </c>
      <c r="D33" s="239">
        <f>('Assumptions Alternative 2'!F74/2)+('Assumptions Alternative 2'!G74/2)</f>
        <v>0</v>
      </c>
      <c r="E33" s="239">
        <f>('Assumptions Alternative 2'!G74/2)+('Assumptions Alternative 2'!H74/2)</f>
        <v>0</v>
      </c>
      <c r="F33" s="239">
        <f>('Assumptions Alternative 2'!H74/2)+('Assumptions Alternative 2'!I74/2)</f>
        <v>0</v>
      </c>
      <c r="G33" s="239">
        <f>('Assumptions Alternative 2'!I74/2)+('Assumptions Alternative 2'!J74/2)</f>
        <v>0</v>
      </c>
      <c r="H33" s="239">
        <f>('Assumptions Alternative 2'!J74/2)+('Assumptions Alternative 2'!K74/2)</f>
        <v>0</v>
      </c>
      <c r="I33" s="239">
        <f>('Assumptions Alternative 2'!K74/2)+('Assumptions Alternative 2'!L74/2)</f>
        <v>0</v>
      </c>
      <c r="J33" s="239">
        <f>('Assumptions Alternative 2'!L74/2)+('Assumptions Alternative 2'!M74/2)</f>
        <v>0</v>
      </c>
      <c r="K33" s="239">
        <f>('Assumptions Alternative 2'!M74/2)+('Assumptions Alternative 2'!N74/2)</f>
        <v>0</v>
      </c>
      <c r="L33" s="239">
        <f>('Assumptions Alternative 2'!N74/2)+('Assumptions Alternative 2'!O74/2)</f>
        <v>0</v>
      </c>
      <c r="M33" s="239">
        <f>('Assumptions Alternative 2'!O74/2)+('Assumptions Alternative 2'!P74/2)</f>
        <v>0</v>
      </c>
      <c r="N33" s="239">
        <f>('Assumptions Alternative 2'!P74/2)+('Assumptions Alternative 2'!Q74/2)</f>
        <v>0</v>
      </c>
      <c r="O33" s="239">
        <f>('Assumptions Alternative 2'!Q74/2)+('Assumptions Alternative 2'!R74/2)</f>
        <v>0</v>
      </c>
      <c r="P33" s="239">
        <f>('Assumptions Alternative 2'!R74/2)+('Assumptions Alternative 2'!S74/2)</f>
        <v>0</v>
      </c>
      <c r="Q33" s="239">
        <f>('Assumptions Alternative 2'!S74/2)+('Assumptions Alternative 2'!T74/2)</f>
        <v>0</v>
      </c>
      <c r="R33" s="239">
        <f>('Assumptions Alternative 2'!T74/2)+('Assumptions Alternative 2'!U74/2)</f>
        <v>0</v>
      </c>
      <c r="S33" s="239">
        <f>('Assumptions Alternative 2'!U74/2)+('Assumptions Alternative 2'!V74/2)</f>
        <v>0</v>
      </c>
      <c r="T33" s="239">
        <f>('Assumptions Alternative 2'!V74/2)+('Assumptions Alternative 2'!W74/2)</f>
        <v>0</v>
      </c>
      <c r="U33" s="239">
        <f>('Assumptions Alternative 2'!W74/2)+('Assumptions Alternative 2'!X74/2)</f>
        <v>0</v>
      </c>
      <c r="V33" s="239">
        <f>('Assumptions Alternative 2'!X74/2)+('Assumptions Alternative 2'!Y74/2)</f>
        <v>0</v>
      </c>
      <c r="W33" s="239">
        <f>('Assumptions Alternative 2'!Y74/2)+('Assumptions Alternative 2'!Z74/2)</f>
        <v>0</v>
      </c>
      <c r="X33" s="239">
        <f>('Assumptions Alternative 2'!Z74/2)+('Assumptions Alternative 2'!AA74/2)</f>
        <v>0</v>
      </c>
      <c r="Y33" s="239">
        <f>('Assumptions Alternative 2'!AA74/2)+('Assumptions Alternative 2'!AB74/2)</f>
        <v>0</v>
      </c>
      <c r="Z33" s="239">
        <f>('Assumptions Alternative 2'!AB74/2)+('Assumptions Alternative 2'!AC74/2)</f>
        <v>0</v>
      </c>
      <c r="AA33" s="239">
        <f>('Assumptions Alternative 2'!AC74/2)+('Assumptions Alternative 2'!AD74/2)</f>
        <v>0</v>
      </c>
      <c r="AB33" s="239">
        <f>('Assumptions Alternative 2'!AD74/2)+('Assumptions Alternative 2'!AE74/2)</f>
        <v>0</v>
      </c>
      <c r="AC33" s="239">
        <f>('Assumptions Alternative 2'!AE74/2)+('Assumptions Alternative 2'!AF74/2)</f>
        <v>0</v>
      </c>
      <c r="AD33" s="239">
        <f>('Assumptions Alternative 2'!AF74/2)+('Assumptions Alternative 2'!AG74/2)</f>
        <v>0</v>
      </c>
      <c r="AE33" s="239">
        <f>('Assumptions Alternative 2'!AG74/2)+('Assumptions Alternative 2'!AH74/2)</f>
        <v>0</v>
      </c>
      <c r="AF33" s="239">
        <f>('Assumptions Alternative 2'!AH74/2)+('Assumptions Alternative 2'!AI74/2)</f>
        <v>0</v>
      </c>
      <c r="AG33" s="239">
        <f>('Assumptions Alternative 2'!AI74/2)+('Assumptions Alternative 2'!AJ74/2)</f>
        <v>0</v>
      </c>
      <c r="AH33" s="239">
        <f>('Assumptions Alternative 2'!AJ74/2)+('Assumptions Alternative 2'!AK74/2)</f>
        <v>0</v>
      </c>
      <c r="AI33" s="239">
        <f>('Assumptions Alternative 2'!AK74/2)+('Assumptions Alternative 2'!AL74/2)</f>
        <v>0</v>
      </c>
      <c r="AJ33" s="239">
        <f>('Assumptions Alternative 2'!AL74/2)+('Assumptions Alternative 2'!AM74/2)</f>
        <v>0</v>
      </c>
      <c r="AK33" s="239">
        <f>('Assumptions Alternative 2'!AM74/2)+('Assumptions Alternative 2'!AN74/2)</f>
        <v>0</v>
      </c>
      <c r="AL33" s="239">
        <f>('Assumptions Alternative 2'!AN74/2)+('Assumptions Alternative 2'!AO74/2)</f>
        <v>0</v>
      </c>
      <c r="AM33" s="239">
        <f>('Assumptions Alternative 2'!AO74/2)+('Assumptions Alternative 2'!AP74/2)</f>
        <v>0</v>
      </c>
      <c r="AN33" s="239">
        <f>('Assumptions Alternative 2'!AP74/2)+('Assumptions Alternative 2'!AQ74/2)</f>
        <v>0</v>
      </c>
      <c r="AO33" s="239">
        <f>('Assumptions Alternative 2'!AQ74/2)+('Assumptions Alternative 2'!AR74/2)</f>
        <v>0</v>
      </c>
      <c r="AP33" s="239">
        <f>('Assumptions Alternative 2'!AR74/2)+('Assumptions Alternative 2'!AS74/2)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('Assumptions Alternative 2'!E84/2)</f>
        <v>0</v>
      </c>
      <c r="C35" s="239">
        <f>B35+('Assumptions Alternative 2'!F84/2)</f>
        <v>0</v>
      </c>
      <c r="D35" s="239">
        <f>('Assumptions Alternative 2'!F84/2)+('Assumptions Alternative 2'!G84/2)</f>
        <v>0</v>
      </c>
      <c r="E35" s="239">
        <f>('Assumptions Alternative 2'!G84/2)+('Assumptions Alternative 2'!H84/2)</f>
        <v>0</v>
      </c>
      <c r="F35" s="239">
        <f>('Assumptions Alternative 2'!H84/2)+('Assumptions Alternative 2'!I84/2)</f>
        <v>0</v>
      </c>
      <c r="G35" s="239">
        <f>('Assumptions Alternative 2'!I84/2)+('Assumptions Alternative 2'!J84/2)</f>
        <v>0</v>
      </c>
      <c r="H35" s="239">
        <f>('Assumptions Alternative 2'!J84/2)+('Assumptions Alternative 2'!K84/2)</f>
        <v>0</v>
      </c>
      <c r="I35" s="239">
        <f>('Assumptions Alternative 2'!K84/2)+('Assumptions Alternative 2'!L84/2)</f>
        <v>0</v>
      </c>
      <c r="J35" s="239">
        <f>('Assumptions Alternative 2'!L84/2)+('Assumptions Alternative 2'!M84/2)</f>
        <v>0</v>
      </c>
      <c r="K35" s="239">
        <f>('Assumptions Alternative 2'!M84/2)+('Assumptions Alternative 2'!N84/2)</f>
        <v>0</v>
      </c>
      <c r="L35" s="239">
        <f>('Assumptions Alternative 2'!N84/2)+('Assumptions Alternative 2'!O84/2)</f>
        <v>0</v>
      </c>
      <c r="M35" s="239">
        <f>('Assumptions Alternative 2'!O84/2)+('Assumptions Alternative 2'!P84/2)</f>
        <v>0</v>
      </c>
      <c r="N35" s="239">
        <f>('Assumptions Alternative 2'!P84/2)+('Assumptions Alternative 2'!Q84/2)</f>
        <v>0</v>
      </c>
      <c r="O35" s="239">
        <f>('Assumptions Alternative 2'!Q84/2)+('Assumptions Alternative 2'!R84/2)</f>
        <v>0</v>
      </c>
      <c r="P35" s="239">
        <f>('Assumptions Alternative 2'!R84/2)+('Assumptions Alternative 2'!S84/2)</f>
        <v>0</v>
      </c>
      <c r="Q35" s="239">
        <f>('Assumptions Alternative 2'!S84/2)+('Assumptions Alternative 2'!T84/2)</f>
        <v>0</v>
      </c>
      <c r="R35" s="239">
        <f>('Assumptions Alternative 2'!T84/2)+('Assumptions Alternative 2'!U84/2)</f>
        <v>0</v>
      </c>
      <c r="S35" s="239">
        <f>('Assumptions Alternative 2'!U84/2)+('Assumptions Alternative 2'!V84/2)</f>
        <v>0</v>
      </c>
      <c r="T35" s="239">
        <f>('Assumptions Alternative 2'!V84/2)+('Assumptions Alternative 2'!W84/2)</f>
        <v>0</v>
      </c>
      <c r="U35" s="239">
        <f>('Assumptions Alternative 2'!W84/2)+('Assumptions Alternative 2'!X84/2)</f>
        <v>0</v>
      </c>
      <c r="V35" s="239">
        <f>('Assumptions Alternative 2'!X84/2)+('Assumptions Alternative 2'!Y84/2)</f>
        <v>0</v>
      </c>
      <c r="W35" s="239">
        <f>('Assumptions Alternative 2'!Y84/2)+('Assumptions Alternative 2'!Z84/2)</f>
        <v>0</v>
      </c>
      <c r="X35" s="239">
        <f>('Assumptions Alternative 2'!Z84/2)+('Assumptions Alternative 2'!AA84/2)</f>
        <v>0</v>
      </c>
      <c r="Y35" s="239">
        <f>('Assumptions Alternative 2'!AA84/2)+('Assumptions Alternative 2'!AB84/2)</f>
        <v>0</v>
      </c>
      <c r="Z35" s="239">
        <f>('Assumptions Alternative 2'!AB84/2)+('Assumptions Alternative 2'!AC84/2)</f>
        <v>0</v>
      </c>
      <c r="AA35" s="239">
        <f>('Assumptions Alternative 2'!AC84/2)+('Assumptions Alternative 2'!AD84/2)</f>
        <v>0</v>
      </c>
      <c r="AB35" s="239">
        <f>('Assumptions Alternative 2'!AD84/2)+('Assumptions Alternative 2'!AE84/2)</f>
        <v>0</v>
      </c>
      <c r="AC35" s="239">
        <f>('Assumptions Alternative 2'!AE84/2)+('Assumptions Alternative 2'!AF84/2)</f>
        <v>0</v>
      </c>
      <c r="AD35" s="239">
        <f>('Assumptions Alternative 2'!AF84/2)+('Assumptions Alternative 2'!AG84/2)</f>
        <v>0</v>
      </c>
      <c r="AE35" s="239">
        <f>('Assumptions Alternative 2'!AG84/2)+('Assumptions Alternative 2'!AH84/2)</f>
        <v>0</v>
      </c>
      <c r="AF35" s="239">
        <f>('Assumptions Alternative 2'!AH84/2)+('Assumptions Alternative 2'!AI84/2)</f>
        <v>0</v>
      </c>
      <c r="AG35" s="239">
        <f>('Assumptions Alternative 2'!AI84/2)+('Assumptions Alternative 2'!AJ84/2)</f>
        <v>0</v>
      </c>
      <c r="AH35" s="239">
        <f>('Assumptions Alternative 2'!AJ84/2)+('Assumptions Alternative 2'!AK84/2)</f>
        <v>0</v>
      </c>
      <c r="AI35" s="239">
        <f>('Assumptions Alternative 2'!AK84/2)+('Assumptions Alternative 2'!AL84/2)</f>
        <v>0</v>
      </c>
      <c r="AJ35" s="239">
        <f>('Assumptions Alternative 2'!AL84/2)+('Assumptions Alternative 2'!AM84/2)</f>
        <v>0</v>
      </c>
      <c r="AK35" s="239">
        <f>('Assumptions Alternative 2'!AM84/2)+('Assumptions Alternative 2'!AN84/2)</f>
        <v>0</v>
      </c>
      <c r="AL35" s="239">
        <f>('Assumptions Alternative 2'!AN84/2)+('Assumptions Alternative 2'!AO84/2)</f>
        <v>0</v>
      </c>
      <c r="AM35" s="239">
        <f>('Assumptions Alternative 2'!AO84/2)+('Assumptions Alternative 2'!AP84/2)</f>
        <v>0</v>
      </c>
      <c r="AN35" s="239">
        <f>('Assumptions Alternative 2'!AP84/2)+('Assumptions Alternative 2'!AQ84/2)</f>
        <v>0</v>
      </c>
      <c r="AO35" s="239">
        <f>('Assumptions Alternative 2'!AQ84/2)+('Assumptions Alternative 2'!AR84/2)</f>
        <v>0</v>
      </c>
      <c r="AP35" s="239">
        <f>('Assumptions Alternative 2'!AR84/2)+('Assumptions Alternative 2'!AS84/2)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IF('Assumptions Alternative 2'!$F$99="yes",('Assumptions Alternative 2'!E105+'Assumptions Alternative 2'!E106+'Assumptions Alternative 2'!E108),('Assumptions Alternative 2'!E123+'Assumptions Alternative 2'!E124+'Assumptions Alternative 2'!E126))</f>
        <v>0</v>
      </c>
      <c r="C40" s="239">
        <f>IF('Assumptions Alternative 2'!$F$99="yes",('Assumptions Alternative 2'!F105+'Assumptions Alternative 2'!F106+'Assumptions Alternative 2'!F108),('Assumptions Alternative 2'!F123+'Assumptions Alternative 2'!F124+'Assumptions Alternative 2'!F126))</f>
        <v>0</v>
      </c>
      <c r="D40" s="239">
        <f>IF('Assumptions Alternative 2'!$F$99="yes",('Assumptions Alternative 2'!G105+'Assumptions Alternative 2'!G106+'Assumptions Alternative 2'!G108),('Assumptions Alternative 2'!G123+'Assumptions Alternative 2'!G124+'Assumptions Alternative 2'!G126))</f>
        <v>0</v>
      </c>
      <c r="E40" s="239">
        <f>IF('Assumptions Alternative 2'!$F$99="yes",('Assumptions Alternative 2'!H105+'Assumptions Alternative 2'!H106+'Assumptions Alternative 2'!H108),('Assumptions Alternative 2'!H123+'Assumptions Alternative 2'!H124+'Assumptions Alternative 2'!H126))</f>
        <v>0</v>
      </c>
      <c r="F40" s="239">
        <f>IF('Assumptions Alternative 2'!$F$99="yes",('Assumptions Alternative 2'!I105+'Assumptions Alternative 2'!I106+'Assumptions Alternative 2'!I108),('Assumptions Alternative 2'!I123+'Assumptions Alternative 2'!I124+'Assumptions Alternative 2'!I126))</f>
        <v>0</v>
      </c>
      <c r="G40" s="239">
        <f>IF('Assumptions Alternative 2'!$F$99="yes",('Assumptions Alternative 2'!J105+'Assumptions Alternative 2'!J106+'Assumptions Alternative 2'!J108),('Assumptions Alternative 2'!J123+'Assumptions Alternative 2'!J124+'Assumptions Alternative 2'!J126))</f>
        <v>0</v>
      </c>
      <c r="H40" s="239">
        <f>IF('Assumptions Alternative 2'!$F$99="yes",('Assumptions Alternative 2'!K105+'Assumptions Alternative 2'!K106+'Assumptions Alternative 2'!K108),('Assumptions Alternative 2'!K123+'Assumptions Alternative 2'!K124+'Assumptions Alternative 2'!K126))</f>
        <v>0</v>
      </c>
      <c r="I40" s="239">
        <f>IF('Assumptions Alternative 2'!$F$99="yes",('Assumptions Alternative 2'!L105+'Assumptions Alternative 2'!L106+'Assumptions Alternative 2'!L108),('Assumptions Alternative 2'!L123+'Assumptions Alternative 2'!L124+'Assumptions Alternative 2'!L126))</f>
        <v>0</v>
      </c>
      <c r="J40" s="239">
        <f>IF('Assumptions Alternative 2'!$F$99="yes",('Assumptions Alternative 2'!M105+'Assumptions Alternative 2'!M106+'Assumptions Alternative 2'!M108),('Assumptions Alternative 2'!M123+'Assumptions Alternative 2'!M124+'Assumptions Alternative 2'!M126))</f>
        <v>0</v>
      </c>
      <c r="K40" s="239">
        <f>IF('Assumptions Alternative 2'!$F$99="yes",('Assumptions Alternative 2'!N105+'Assumptions Alternative 2'!N106+'Assumptions Alternative 2'!N108),('Assumptions Alternative 2'!N123+'Assumptions Alternative 2'!N124+'Assumptions Alternative 2'!N126))</f>
        <v>0</v>
      </c>
      <c r="L40" s="239">
        <f>IF('Assumptions Alternative 2'!$F$99="yes",('Assumptions Alternative 2'!O105+'Assumptions Alternative 2'!O106+'Assumptions Alternative 2'!O108),('Assumptions Alternative 2'!O123+'Assumptions Alternative 2'!O124+'Assumptions Alternative 2'!O126))</f>
        <v>0</v>
      </c>
      <c r="M40" s="239">
        <f>IF('Assumptions Alternative 2'!$F$99="yes",('Assumptions Alternative 2'!P105+'Assumptions Alternative 2'!P106+'Assumptions Alternative 2'!P108),('Assumptions Alternative 2'!P123+'Assumptions Alternative 2'!P124+'Assumptions Alternative 2'!P126))</f>
        <v>0</v>
      </c>
      <c r="N40" s="239">
        <f>IF('Assumptions Alternative 2'!$F$99="yes",('Assumptions Alternative 2'!Q105+'Assumptions Alternative 2'!Q106+'Assumptions Alternative 2'!Q108),('Assumptions Alternative 2'!Q123+'Assumptions Alternative 2'!Q124+'Assumptions Alternative 2'!Q126))</f>
        <v>0</v>
      </c>
      <c r="O40" s="239">
        <f>IF('Assumptions Alternative 2'!$F$99="yes",('Assumptions Alternative 2'!R105+'Assumptions Alternative 2'!R106+'Assumptions Alternative 2'!R108),('Assumptions Alternative 2'!R123+'Assumptions Alternative 2'!R124+'Assumptions Alternative 2'!R126))</f>
        <v>0</v>
      </c>
      <c r="P40" s="239">
        <f>IF('Assumptions Alternative 2'!$F$99="yes",('Assumptions Alternative 2'!S105+'Assumptions Alternative 2'!S106+'Assumptions Alternative 2'!S108),('Assumptions Alternative 2'!S123+'Assumptions Alternative 2'!S124+'Assumptions Alternative 2'!S126))</f>
        <v>0</v>
      </c>
      <c r="Q40" s="239">
        <f>IF('Assumptions Alternative 2'!$F$99="yes",('Assumptions Alternative 2'!T105+'Assumptions Alternative 2'!T106+'Assumptions Alternative 2'!T108),('Assumptions Alternative 2'!T123+'Assumptions Alternative 2'!T124+'Assumptions Alternative 2'!T126))</f>
        <v>0</v>
      </c>
      <c r="R40" s="239">
        <f>IF('Assumptions Alternative 2'!$F$99="yes",('Assumptions Alternative 2'!U105+'Assumptions Alternative 2'!U106+'Assumptions Alternative 2'!U108),('Assumptions Alternative 2'!U123+'Assumptions Alternative 2'!U124+'Assumptions Alternative 2'!U126))</f>
        <v>0</v>
      </c>
      <c r="S40" s="239">
        <f>IF('Assumptions Alternative 2'!$F$99="yes",('Assumptions Alternative 2'!V105+'Assumptions Alternative 2'!V106+'Assumptions Alternative 2'!V108),('Assumptions Alternative 2'!V123+'Assumptions Alternative 2'!V124+'Assumptions Alternative 2'!V126))</f>
        <v>0</v>
      </c>
      <c r="T40" s="239">
        <f>IF('Assumptions Alternative 2'!$F$99="yes",('Assumptions Alternative 2'!W105+'Assumptions Alternative 2'!W106+'Assumptions Alternative 2'!W108),('Assumptions Alternative 2'!W123+'Assumptions Alternative 2'!W124+'Assumptions Alternative 2'!W126))</f>
        <v>0</v>
      </c>
      <c r="U40" s="239">
        <f>IF('Assumptions Alternative 2'!$F$99="yes",('Assumptions Alternative 2'!X105+'Assumptions Alternative 2'!X106+'Assumptions Alternative 2'!X108),('Assumptions Alternative 2'!X123+'Assumptions Alternative 2'!X124+'Assumptions Alternative 2'!X126))</f>
        <v>0</v>
      </c>
      <c r="V40" s="239">
        <f>IF('Assumptions Alternative 2'!$F$99="yes",('Assumptions Alternative 2'!Y105+'Assumptions Alternative 2'!Y106+'Assumptions Alternative 2'!Y108),('Assumptions Alternative 2'!Y123+'Assumptions Alternative 2'!Y124+'Assumptions Alternative 2'!Y126))</f>
        <v>0</v>
      </c>
      <c r="W40" s="239">
        <f>IF('Assumptions Alternative 2'!$F$99="yes",('Assumptions Alternative 2'!Z105+'Assumptions Alternative 2'!Z106+'Assumptions Alternative 2'!Z108),('Assumptions Alternative 2'!Z123+'Assumptions Alternative 2'!Z124+'Assumptions Alternative 2'!Z126))</f>
        <v>0</v>
      </c>
      <c r="X40" s="239">
        <f>IF('Assumptions Alternative 2'!$F$99="yes",('Assumptions Alternative 2'!AA105+'Assumptions Alternative 2'!AA106+'Assumptions Alternative 2'!AA108),('Assumptions Alternative 2'!AA123+'Assumptions Alternative 2'!AA124+'Assumptions Alternative 2'!AA126))</f>
        <v>0</v>
      </c>
      <c r="Y40" s="239">
        <f>IF('Assumptions Alternative 2'!$F$99="yes",('Assumptions Alternative 2'!AB105+'Assumptions Alternative 2'!AB106+'Assumptions Alternative 2'!AB108),('Assumptions Alternative 2'!AB123+'Assumptions Alternative 2'!AB124+'Assumptions Alternative 2'!AB126))</f>
        <v>0</v>
      </c>
      <c r="Z40" s="239">
        <f>IF('Assumptions Alternative 2'!$F$99="yes",('Assumptions Alternative 2'!AC105+'Assumptions Alternative 2'!AC106+'Assumptions Alternative 2'!AC108),('Assumptions Alternative 2'!AC123+'Assumptions Alternative 2'!AC124+'Assumptions Alternative 2'!AC126))</f>
        <v>0</v>
      </c>
      <c r="AA40" s="239">
        <f>IF('Assumptions Alternative 2'!$F$99="yes",('Assumptions Alternative 2'!AD105+'Assumptions Alternative 2'!AD106+'Assumptions Alternative 2'!AD108),('Assumptions Alternative 2'!AD123+'Assumptions Alternative 2'!AD124+'Assumptions Alternative 2'!AD126))</f>
        <v>0</v>
      </c>
      <c r="AB40" s="239">
        <f>IF('Assumptions Alternative 2'!$F$99="yes",('Assumptions Alternative 2'!AE105+'Assumptions Alternative 2'!AE106+'Assumptions Alternative 2'!AE108),('Assumptions Alternative 2'!AE123+'Assumptions Alternative 2'!AE124+'Assumptions Alternative 2'!AE126))</f>
        <v>0</v>
      </c>
      <c r="AC40" s="239">
        <f>IF('Assumptions Alternative 2'!$F$99="yes",('Assumptions Alternative 2'!AF105+'Assumptions Alternative 2'!AF106+'Assumptions Alternative 2'!AF108),('Assumptions Alternative 2'!AF123+'Assumptions Alternative 2'!AF124+'Assumptions Alternative 2'!AF126))</f>
        <v>0</v>
      </c>
      <c r="AD40" s="239">
        <f>IF('Assumptions Alternative 2'!$F$99="yes",('Assumptions Alternative 2'!AG105+'Assumptions Alternative 2'!AG106+'Assumptions Alternative 2'!AG108),('Assumptions Alternative 2'!AG123+'Assumptions Alternative 2'!AG124+'Assumptions Alternative 2'!AG126))</f>
        <v>0</v>
      </c>
      <c r="AE40" s="239">
        <f>IF('Assumptions Alternative 2'!$F$99="yes",('Assumptions Alternative 2'!AH105+'Assumptions Alternative 2'!AH106+'Assumptions Alternative 2'!AH108),('Assumptions Alternative 2'!AH123+'Assumptions Alternative 2'!AH124+'Assumptions Alternative 2'!AH126))</f>
        <v>0</v>
      </c>
      <c r="AF40" s="239">
        <f>IF('Assumptions Alternative 2'!$F$99="yes",('Assumptions Alternative 2'!AI105+'Assumptions Alternative 2'!AI106+'Assumptions Alternative 2'!AI108),('Assumptions Alternative 2'!AI123+'Assumptions Alternative 2'!AI124+'Assumptions Alternative 2'!AI126))</f>
        <v>0</v>
      </c>
      <c r="AG40" s="239">
        <f>IF('Assumptions Alternative 2'!$F$99="yes",('Assumptions Alternative 2'!AJ105+'Assumptions Alternative 2'!AJ106+'Assumptions Alternative 2'!AJ108),('Assumptions Alternative 2'!AJ123+'Assumptions Alternative 2'!AJ124+'Assumptions Alternative 2'!AJ126))</f>
        <v>0</v>
      </c>
      <c r="AH40" s="239">
        <f>IF('Assumptions Alternative 2'!$F$99="yes",('Assumptions Alternative 2'!AK105+'Assumptions Alternative 2'!AK106+'Assumptions Alternative 2'!AK108),('Assumptions Alternative 2'!AK123+'Assumptions Alternative 2'!AK124+'Assumptions Alternative 2'!AK126))</f>
        <v>0</v>
      </c>
      <c r="AI40" s="239">
        <f>IF('Assumptions Alternative 2'!$F$99="yes",('Assumptions Alternative 2'!AL105+'Assumptions Alternative 2'!AL106+'Assumptions Alternative 2'!AL108),('Assumptions Alternative 2'!AL123+'Assumptions Alternative 2'!AL124+'Assumptions Alternative 2'!AL126))</f>
        <v>0</v>
      </c>
      <c r="AJ40" s="239">
        <f>IF('Assumptions Alternative 2'!$F$99="yes",('Assumptions Alternative 2'!AM105+'Assumptions Alternative 2'!AM106+'Assumptions Alternative 2'!AM108),('Assumptions Alternative 2'!AM123+'Assumptions Alternative 2'!AM124+'Assumptions Alternative 2'!AM126))</f>
        <v>0</v>
      </c>
      <c r="AK40" s="239">
        <f>IF('Assumptions Alternative 2'!$F$99="yes",('Assumptions Alternative 2'!AN105+'Assumptions Alternative 2'!AN106+'Assumptions Alternative 2'!AN108),('Assumptions Alternative 2'!AN123+'Assumptions Alternative 2'!AN124+'Assumptions Alternative 2'!AN126))</f>
        <v>0</v>
      </c>
      <c r="AL40" s="239">
        <f>IF('Assumptions Alternative 2'!$F$99="yes",('Assumptions Alternative 2'!AO105+'Assumptions Alternative 2'!AO106+'Assumptions Alternative 2'!AO108),('Assumptions Alternative 2'!AO123+'Assumptions Alternative 2'!AO124+'Assumptions Alternative 2'!AO126))</f>
        <v>0</v>
      </c>
      <c r="AM40" s="239">
        <f>IF('Assumptions Alternative 2'!$F$99="yes",('Assumptions Alternative 2'!AP105+'Assumptions Alternative 2'!AP106+'Assumptions Alternative 2'!AP108),('Assumptions Alternative 2'!AP123+'Assumptions Alternative 2'!AP124+'Assumptions Alternative 2'!AP126))</f>
        <v>0</v>
      </c>
      <c r="AN40" s="239">
        <f>IF('Assumptions Alternative 2'!$F$99="yes",('Assumptions Alternative 2'!AQ105+'Assumptions Alternative 2'!AQ106+'Assumptions Alternative 2'!AQ108),('Assumptions Alternative 2'!AQ123+'Assumptions Alternative 2'!AQ124+'Assumptions Alternative 2'!AQ126))</f>
        <v>0</v>
      </c>
      <c r="AO40" s="239">
        <f>IF('Assumptions Alternative 2'!$F$99="yes",('Assumptions Alternative 2'!AR105+'Assumptions Alternative 2'!AR106+'Assumptions Alternative 2'!AR108),('Assumptions Alternative 2'!AR123+'Assumptions Alternative 2'!AR124+'Assumptions Alternative 2'!AR126))</f>
        <v>0</v>
      </c>
      <c r="AP40" s="239">
        <f>IF('Assumptions Alternative 2'!$F$99="yes",('Assumptions Alternative 2'!AS105+'Assumptions Alternative 2'!AS106+'Assumptions Alternative 2'!AS108),('Assumptions Alternative 2'!AS123+'Assumptions Alternative 2'!AS124+'Assumptions Alternative 2'!AS126))</f>
        <v>0</v>
      </c>
      <c r="AQ40" s="237"/>
    </row>
    <row r="41" spans="1:45" x14ac:dyDescent="0.2">
      <c r="A41" s="221" t="s">
        <v>76</v>
      </c>
      <c r="B41" s="240">
        <f>IF('Assumptions Alternative 2'!E36=1,('Assumptions Alternative 2'!$I$138+'Assumptions Alternative 2'!$I$139+'Assumptions Alternative 2'!$I$141),0)</f>
        <v>0</v>
      </c>
      <c r="C41" s="239">
        <f>IF('Assumptions Alternative 2'!F36=1,('Assumptions Alternative 2'!$I$138+'Assumptions Alternative 2'!$I$139+'Assumptions Alternative 2'!$I$141),B41*'Assumptions Alternative 2'!F$95)</f>
        <v>0</v>
      </c>
      <c r="D41" s="239">
        <f>IF('Assumptions Alternative 2'!G36=1,('Assumptions Alternative 2'!$I$138+'Assumptions Alternative 2'!$I$139+'Assumptions Alternative 2'!$I$141),C41*'Assumptions Alternative 2'!G$95)</f>
        <v>0</v>
      </c>
      <c r="E41" s="239">
        <f>IF('Assumptions Alternative 2'!H36=1,('Assumptions Alternative 2'!$I$138+'Assumptions Alternative 2'!$I$139+'Assumptions Alternative 2'!$I$141),D41*'Assumptions Alternative 2'!H$95)</f>
        <v>0</v>
      </c>
      <c r="F41" s="239">
        <f>IF('Assumptions Alternative 2'!I36=1,('Assumptions Alternative 2'!$I$138+'Assumptions Alternative 2'!$I$139+'Assumptions Alternative 2'!$I$141),E41*'Assumptions Alternative 2'!I$95)</f>
        <v>0</v>
      </c>
      <c r="G41" s="239">
        <f>IF('Assumptions Alternative 2'!J36=1,('Assumptions Alternative 2'!$I$138+'Assumptions Alternative 2'!$I$139+'Assumptions Alternative 2'!$I$141),F41*'Assumptions Alternative 2'!J$95)</f>
        <v>0</v>
      </c>
      <c r="H41" s="239">
        <f>IF('Assumptions Alternative 2'!K36=1,('Assumptions Alternative 2'!$I$138+'Assumptions Alternative 2'!$I$139+'Assumptions Alternative 2'!$I$141),G41*'Assumptions Alternative 2'!K$95)</f>
        <v>0</v>
      </c>
      <c r="I41" s="239">
        <f>IF('Assumptions Alternative 2'!L36=1,('Assumptions Alternative 2'!$I$138+'Assumptions Alternative 2'!$I$139+'Assumptions Alternative 2'!$I$141),H41*'Assumptions Alternative 2'!L$95)</f>
        <v>0</v>
      </c>
      <c r="J41" s="239">
        <f>IF('Assumptions Alternative 2'!M36=1,('Assumptions Alternative 2'!$I$138+'Assumptions Alternative 2'!$I$139+'Assumptions Alternative 2'!$I$141),I41*'Assumptions Alternative 2'!M$95)</f>
        <v>0</v>
      </c>
      <c r="K41" s="239">
        <f>IF('Assumptions Alternative 2'!N36=1,('Assumptions Alternative 2'!$I$138+'Assumptions Alternative 2'!$I$139+'Assumptions Alternative 2'!$I$141),J41*'Assumptions Alternative 2'!N$95)</f>
        <v>0</v>
      </c>
      <c r="L41" s="239">
        <f>IF('Assumptions Alternative 2'!O36=1,('Assumptions Alternative 2'!$I$138+'Assumptions Alternative 2'!$I$139+'Assumptions Alternative 2'!$I$141),K41*'Assumptions Alternative 2'!O$95)</f>
        <v>0</v>
      </c>
      <c r="M41" s="239">
        <f>IF('Assumptions Alternative 2'!P36=1,('Assumptions Alternative 2'!$I$138+'Assumptions Alternative 2'!$I$139+'Assumptions Alternative 2'!$I$141),L41*'Assumptions Alternative 2'!P$95)</f>
        <v>0</v>
      </c>
      <c r="N41" s="239">
        <f>IF('Assumptions Alternative 2'!Q36=1,('Assumptions Alternative 2'!$I$138+'Assumptions Alternative 2'!$I$139+'Assumptions Alternative 2'!$I$141),M41*'Assumptions Alternative 2'!Q$95)</f>
        <v>0</v>
      </c>
      <c r="O41" s="239">
        <f>IF('Assumptions Alternative 2'!R36=1,('Assumptions Alternative 2'!$I$138+'Assumptions Alternative 2'!$I$139+'Assumptions Alternative 2'!$I$141),N41*'Assumptions Alternative 2'!R$95)</f>
        <v>0</v>
      </c>
      <c r="P41" s="239">
        <f>IF('Assumptions Alternative 2'!S36=1,('Assumptions Alternative 2'!$I$138+'Assumptions Alternative 2'!$I$139+'Assumptions Alternative 2'!$I$141),O41*'Assumptions Alternative 2'!S$95)</f>
        <v>0</v>
      </c>
      <c r="Q41" s="239">
        <f>IF('Assumptions Alternative 2'!T36=1,('Assumptions Alternative 2'!$I$138+'Assumptions Alternative 2'!$I$139+'Assumptions Alternative 2'!$I$141),P41*'Assumptions Alternative 2'!T$95)</f>
        <v>0</v>
      </c>
      <c r="R41" s="239">
        <f>IF('Assumptions Alternative 2'!U36=1,('Assumptions Alternative 2'!$I$138+'Assumptions Alternative 2'!$I$139+'Assumptions Alternative 2'!$I$141),Q41*'Assumptions Alternative 2'!U$95)</f>
        <v>0</v>
      </c>
      <c r="S41" s="239">
        <f>IF('Assumptions Alternative 2'!V36=1,('Assumptions Alternative 2'!$I$138+'Assumptions Alternative 2'!$I$139+'Assumptions Alternative 2'!$I$141),R41*'Assumptions Alternative 2'!V$95)</f>
        <v>0</v>
      </c>
      <c r="T41" s="239">
        <f>IF('Assumptions Alternative 2'!W36=1,('Assumptions Alternative 2'!$I$138+'Assumptions Alternative 2'!$I$139+'Assumptions Alternative 2'!$I$141),S41*'Assumptions Alternative 2'!W$95)</f>
        <v>0</v>
      </c>
      <c r="U41" s="239">
        <f>IF('Assumptions Alternative 2'!X36=1,('Assumptions Alternative 2'!$I$138+'Assumptions Alternative 2'!$I$139+'Assumptions Alternative 2'!$I$141),T41*'Assumptions Alternative 2'!X$95)</f>
        <v>0</v>
      </c>
      <c r="V41" s="239">
        <f>IF('Assumptions Alternative 2'!Y36=1,('Assumptions Alternative 2'!$I$138+'Assumptions Alternative 2'!$I$139+'Assumptions Alternative 2'!$I$141),U41*'Assumptions Alternative 2'!Y$95)</f>
        <v>0</v>
      </c>
      <c r="W41" s="239">
        <f>IF('Assumptions Alternative 2'!Z36=1,('Assumptions Alternative 2'!$I$138+'Assumptions Alternative 2'!$I$139+'Assumptions Alternative 2'!$I$141),V41*'Assumptions Alternative 2'!Z$95)</f>
        <v>0</v>
      </c>
      <c r="X41" s="239">
        <f>IF('Assumptions Alternative 2'!AA36=1,('Assumptions Alternative 2'!$I$138+'Assumptions Alternative 2'!$I$139+'Assumptions Alternative 2'!$I$141),W41*'Assumptions Alternative 2'!AA$95)</f>
        <v>0</v>
      </c>
      <c r="Y41" s="239">
        <f>IF('Assumptions Alternative 2'!AB36=1,('Assumptions Alternative 2'!$I$138+'Assumptions Alternative 2'!$I$139+'Assumptions Alternative 2'!$I$141),X41*'Assumptions Alternative 2'!AB$95)</f>
        <v>0</v>
      </c>
      <c r="Z41" s="239">
        <f>IF('Assumptions Alternative 2'!AC36=1,('Assumptions Alternative 2'!$I$138+'Assumptions Alternative 2'!$I$139+'Assumptions Alternative 2'!$I$141),Y41*'Assumptions Alternative 2'!AC$95)</f>
        <v>0</v>
      </c>
      <c r="AA41" s="239">
        <f>IF('Assumptions Alternative 2'!AD36=1,('Assumptions Alternative 2'!$I$138+'Assumptions Alternative 2'!$I$139+'Assumptions Alternative 2'!$I$141),Z41*'Assumptions Alternative 2'!AD$95)</f>
        <v>0</v>
      </c>
      <c r="AB41" s="239">
        <f>IF('Assumptions Alternative 2'!AE36=1,('Assumptions Alternative 2'!$I$138+'Assumptions Alternative 2'!$I$139+'Assumptions Alternative 2'!$I$141),AA41*'Assumptions Alternative 2'!AE$95)</f>
        <v>0</v>
      </c>
      <c r="AC41" s="239">
        <f>IF('Assumptions Alternative 2'!AF36=1,('Assumptions Alternative 2'!$I$138+'Assumptions Alternative 2'!$I$139+'Assumptions Alternative 2'!$I$141),AB41*'Assumptions Alternative 2'!AF$95)</f>
        <v>0</v>
      </c>
      <c r="AD41" s="239">
        <f>IF('Assumptions Alternative 2'!AG36=1,('Assumptions Alternative 2'!$I$138+'Assumptions Alternative 2'!$I$139+'Assumptions Alternative 2'!$I$141),AC41*'Assumptions Alternative 2'!AG$95)</f>
        <v>0</v>
      </c>
      <c r="AE41" s="239">
        <f>IF('Assumptions Alternative 2'!AH36=1,('Assumptions Alternative 2'!$I$138+'Assumptions Alternative 2'!$I$139+'Assumptions Alternative 2'!$I$141),AD41*'Assumptions Alternative 2'!AH$95)</f>
        <v>0</v>
      </c>
      <c r="AF41" s="239">
        <f>IF('Assumptions Alternative 2'!AI36=1,('Assumptions Alternative 2'!$I$138+'Assumptions Alternative 2'!$I$139+'Assumptions Alternative 2'!$I$141),AE41*'Assumptions Alternative 2'!AI$95)</f>
        <v>0</v>
      </c>
      <c r="AG41" s="239">
        <f>IF('Assumptions Alternative 2'!AJ36=1,('Assumptions Alternative 2'!$I$138+'Assumptions Alternative 2'!$I$139+'Assumptions Alternative 2'!$I$141),AF41*'Assumptions Alternative 2'!AJ$95)</f>
        <v>0</v>
      </c>
      <c r="AH41" s="239">
        <f>IF('Assumptions Alternative 2'!AK36=1,('Assumptions Alternative 2'!$I$138+'Assumptions Alternative 2'!$I$139+'Assumptions Alternative 2'!$I$141),AG41*'Assumptions Alternative 2'!AK$95)</f>
        <v>0</v>
      </c>
      <c r="AI41" s="239">
        <f>IF('Assumptions Alternative 2'!AL36=1,('Assumptions Alternative 2'!$I$138+'Assumptions Alternative 2'!$I$139+'Assumptions Alternative 2'!$I$141),AH41*'Assumptions Alternative 2'!AL$95)</f>
        <v>0</v>
      </c>
      <c r="AJ41" s="239">
        <f>IF('Assumptions Alternative 2'!AM36=1,('Assumptions Alternative 2'!$I$138+'Assumptions Alternative 2'!$I$139+'Assumptions Alternative 2'!$I$141),AI41*'Assumptions Alternative 2'!AM$95)</f>
        <v>0</v>
      </c>
      <c r="AK41" s="239">
        <f>IF('Assumptions Alternative 2'!AN36=1,('Assumptions Alternative 2'!$I$138+'Assumptions Alternative 2'!$I$139+'Assumptions Alternative 2'!$I$141),AJ41*'Assumptions Alternative 2'!AN$95)</f>
        <v>0</v>
      </c>
      <c r="AL41" s="239">
        <f>IF('Assumptions Alternative 2'!AO36=1,('Assumptions Alternative 2'!$I$138+'Assumptions Alternative 2'!$I$139+'Assumptions Alternative 2'!$I$141),AK41*'Assumptions Alternative 2'!AO$95)</f>
        <v>0</v>
      </c>
      <c r="AM41" s="239">
        <f>IF('Assumptions Alternative 2'!AP36=1,('Assumptions Alternative 2'!$I$138+'Assumptions Alternative 2'!$I$139+'Assumptions Alternative 2'!$I$141),AL41*'Assumptions Alternative 2'!AP$95)</f>
        <v>0</v>
      </c>
      <c r="AN41" s="239">
        <f>IF('Assumptions Alternative 2'!AQ36=1,('Assumptions Alternative 2'!$I$138+'Assumptions Alternative 2'!$I$139+'Assumptions Alternative 2'!$I$141),AM41*'Assumptions Alternative 2'!AQ$95)</f>
        <v>0</v>
      </c>
      <c r="AO41" s="239">
        <f>IF('Assumptions Alternative 2'!AR36=1,('Assumptions Alternative 2'!$I$138+'Assumptions Alternative 2'!$I$139+'Assumptions Alternative 2'!$I$141),AN41*'Assumptions Alternative 2'!AR$95)</f>
        <v>0</v>
      </c>
      <c r="AP41" s="239">
        <f>IF('Assumptions Alternative 2'!AS36=1,('Assumptions Alternative 2'!$I$138+'Assumptions Alternative 2'!$I$139+'Assumptions Alternative 2'!$I$141),AO41*'Assumptions Alternative 2'!AS$95)</f>
        <v>0</v>
      </c>
      <c r="AQ41" s="237"/>
    </row>
    <row r="42" spans="1:45" x14ac:dyDescent="0.2">
      <c r="A42" s="221" t="s">
        <v>82</v>
      </c>
      <c r="B42" s="239">
        <f>'Assumptions Alternative 2'!E198</f>
        <v>0</v>
      </c>
      <c r="C42" s="239">
        <f>'Assumptions Alternative 2'!F198</f>
        <v>0</v>
      </c>
      <c r="D42" s="239">
        <f>'Assumptions Alternative 2'!G198</f>
        <v>0</v>
      </c>
      <c r="E42" s="239">
        <f>'Assumptions Alternative 2'!H198</f>
        <v>0</v>
      </c>
      <c r="F42" s="239">
        <f>'Assumptions Alternative 2'!I198</f>
        <v>0</v>
      </c>
      <c r="G42" s="239">
        <f>'Assumptions Alternative 2'!J198</f>
        <v>0</v>
      </c>
      <c r="H42" s="239">
        <f>'Assumptions Alternative 2'!K198</f>
        <v>0</v>
      </c>
      <c r="I42" s="239">
        <f>'Assumptions Alternative 2'!L198</f>
        <v>0</v>
      </c>
      <c r="J42" s="239">
        <f>'Assumptions Alternative 2'!M198</f>
        <v>0</v>
      </c>
      <c r="K42" s="239">
        <f>'Assumptions Alternative 2'!N198</f>
        <v>0</v>
      </c>
      <c r="L42" s="239">
        <f>'Assumptions Alternative 2'!O198</f>
        <v>0</v>
      </c>
      <c r="M42" s="239">
        <f>'Assumptions Alternative 2'!P198</f>
        <v>0</v>
      </c>
      <c r="N42" s="239">
        <f>'Assumptions Alternative 2'!Q198</f>
        <v>0</v>
      </c>
      <c r="O42" s="239">
        <f>'Assumptions Alternative 2'!R198</f>
        <v>0</v>
      </c>
      <c r="P42" s="239">
        <f>'Assumptions Alternative 2'!S198</f>
        <v>0</v>
      </c>
      <c r="Q42" s="239">
        <f>'Assumptions Alternative 2'!T198</f>
        <v>0</v>
      </c>
      <c r="R42" s="239">
        <f>'Assumptions Alternative 2'!U198</f>
        <v>0</v>
      </c>
      <c r="S42" s="239">
        <f>'Assumptions Alternative 2'!V198</f>
        <v>0</v>
      </c>
      <c r="T42" s="239">
        <f>'Assumptions Alternative 2'!W198</f>
        <v>0</v>
      </c>
      <c r="U42" s="239">
        <f>'Assumptions Alternative 2'!X198</f>
        <v>0</v>
      </c>
      <c r="V42" s="239">
        <f>'Assumptions Alternative 2'!Y198</f>
        <v>0</v>
      </c>
      <c r="W42" s="239">
        <f>'Assumptions Alternative 2'!Z198</f>
        <v>0</v>
      </c>
      <c r="X42" s="239">
        <f>'Assumptions Alternative 2'!AA198</f>
        <v>0</v>
      </c>
      <c r="Y42" s="239">
        <f>'Assumptions Alternative 2'!AB198</f>
        <v>0</v>
      </c>
      <c r="Z42" s="239">
        <f>'Assumptions Alternative 2'!AC198</f>
        <v>0</v>
      </c>
      <c r="AA42" s="239">
        <f>'Assumptions Alternative 2'!AD198</f>
        <v>0</v>
      </c>
      <c r="AB42" s="239">
        <f>'Assumptions Alternative 2'!AE198</f>
        <v>0</v>
      </c>
      <c r="AC42" s="239">
        <f>'Assumptions Alternative 2'!AF198</f>
        <v>0</v>
      </c>
      <c r="AD42" s="239">
        <f>'Assumptions Alternative 2'!AG198</f>
        <v>0</v>
      </c>
      <c r="AE42" s="239">
        <f>'Assumptions Alternative 2'!AH198</f>
        <v>0</v>
      </c>
      <c r="AF42" s="239">
        <f>'Assumptions Alternative 2'!AI198</f>
        <v>0</v>
      </c>
      <c r="AG42" s="239">
        <f>'Assumptions Alternative 2'!AJ198</f>
        <v>0</v>
      </c>
      <c r="AH42" s="239">
        <f>'Assumptions Alternative 2'!AK198</f>
        <v>0</v>
      </c>
      <c r="AI42" s="239">
        <f>'Assumptions Alternative 2'!AL198</f>
        <v>0</v>
      </c>
      <c r="AJ42" s="239">
        <f>'Assumptions Alternative 2'!AM198</f>
        <v>0</v>
      </c>
      <c r="AK42" s="239">
        <f>'Assumptions Alternative 2'!AN198</f>
        <v>0</v>
      </c>
      <c r="AL42" s="239">
        <f>'Assumptions Alternative 2'!AO198</f>
        <v>0</v>
      </c>
      <c r="AM42" s="239">
        <f>'Assumptions Alternative 2'!AP198</f>
        <v>0</v>
      </c>
      <c r="AN42" s="239">
        <f>'Assumptions Alternative 2'!AQ198</f>
        <v>0</v>
      </c>
      <c r="AO42" s="239">
        <f>'Assumptions Alternative 2'!AR198</f>
        <v>0</v>
      </c>
      <c r="AP42" s="239">
        <f>'Assumptions Alternative 2'!AS198</f>
        <v>0</v>
      </c>
      <c r="AQ42" s="237"/>
    </row>
    <row r="43" spans="1:45" x14ac:dyDescent="0.2">
      <c r="A43" s="221" t="s">
        <v>62</v>
      </c>
      <c r="B43" s="239">
        <f>+'Assumptions Alternative 2'!E226-'Assumptions Alternative 2'!E221-'Assumptions Alternative 2'!E224</f>
        <v>0</v>
      </c>
      <c r="C43" s="239">
        <f>+'Assumptions Alternative 2'!F226-'Assumptions Alternative 2'!F221-'Assumptions Alternative 2'!F224</f>
        <v>0</v>
      </c>
      <c r="D43" s="239">
        <f>+'Assumptions Alternative 2'!G226-'Assumptions Alternative 2'!G221-'Assumptions Alternative 2'!G224</f>
        <v>0</v>
      </c>
      <c r="E43" s="239">
        <f>+'Assumptions Alternative 2'!H226-'Assumptions Alternative 2'!H221-'Assumptions Alternative 2'!H224</f>
        <v>0</v>
      </c>
      <c r="F43" s="239">
        <f>+'Assumptions Alternative 2'!I226-'Assumptions Alternative 2'!I221-'Assumptions Alternative 2'!I224</f>
        <v>0</v>
      </c>
      <c r="G43" s="239">
        <f>+'Assumptions Alternative 2'!J226-'Assumptions Alternative 2'!J221-'Assumptions Alternative 2'!J224</f>
        <v>0</v>
      </c>
      <c r="H43" s="239">
        <f>+'Assumptions Alternative 2'!K226-'Assumptions Alternative 2'!K221-'Assumptions Alternative 2'!K224</f>
        <v>0</v>
      </c>
      <c r="I43" s="239">
        <f>+'Assumptions Alternative 2'!L226-'Assumptions Alternative 2'!L221-'Assumptions Alternative 2'!L224</f>
        <v>0</v>
      </c>
      <c r="J43" s="239">
        <f>+'Assumptions Alternative 2'!M226-'Assumptions Alternative 2'!M221-'Assumptions Alternative 2'!M224</f>
        <v>0</v>
      </c>
      <c r="K43" s="239">
        <f>+'Assumptions Alternative 2'!N226-'Assumptions Alternative 2'!N221-'Assumptions Alternative 2'!N224</f>
        <v>0</v>
      </c>
      <c r="L43" s="239">
        <f>+'Assumptions Alternative 2'!O226-'Assumptions Alternative 2'!O221-'Assumptions Alternative 2'!O224</f>
        <v>0</v>
      </c>
      <c r="M43" s="239">
        <f>+'Assumptions Alternative 2'!P226-'Assumptions Alternative 2'!P221-'Assumptions Alternative 2'!P224</f>
        <v>0</v>
      </c>
      <c r="N43" s="239">
        <f>+'Assumptions Alternative 2'!Q226-'Assumptions Alternative 2'!Q221-'Assumptions Alternative 2'!Q224</f>
        <v>0</v>
      </c>
      <c r="O43" s="239">
        <f>+'Assumptions Alternative 2'!R226-'Assumptions Alternative 2'!R221-'Assumptions Alternative 2'!R224</f>
        <v>0</v>
      </c>
      <c r="P43" s="239">
        <f>+'Assumptions Alternative 2'!S226-'Assumptions Alternative 2'!S221-'Assumptions Alternative 2'!S224</f>
        <v>0</v>
      </c>
      <c r="Q43" s="239">
        <f>+'Assumptions Alternative 2'!T226-'Assumptions Alternative 2'!T221-'Assumptions Alternative 2'!T224</f>
        <v>0</v>
      </c>
      <c r="R43" s="239">
        <f>+'Assumptions Alternative 2'!U226-'Assumptions Alternative 2'!U221-'Assumptions Alternative 2'!U224</f>
        <v>0</v>
      </c>
      <c r="S43" s="239">
        <f>+'Assumptions Alternative 2'!V226-'Assumptions Alternative 2'!V221-'Assumptions Alternative 2'!V224</f>
        <v>0</v>
      </c>
      <c r="T43" s="239">
        <f>+'Assumptions Alternative 2'!W226-'Assumptions Alternative 2'!W221-'Assumptions Alternative 2'!W224</f>
        <v>0</v>
      </c>
      <c r="U43" s="239">
        <f>+'Assumptions Alternative 2'!X226-'Assumptions Alternative 2'!X221-'Assumptions Alternative 2'!X224</f>
        <v>0</v>
      </c>
      <c r="V43" s="239">
        <f>+'Assumptions Alternative 2'!Y226-'Assumptions Alternative 2'!Y221-'Assumptions Alternative 2'!Y224</f>
        <v>0</v>
      </c>
      <c r="W43" s="239">
        <f>+'Assumptions Alternative 2'!Z226-'Assumptions Alternative 2'!Z221-'Assumptions Alternative 2'!Z224</f>
        <v>0</v>
      </c>
      <c r="X43" s="239">
        <f>+'Assumptions Alternative 2'!AA226-'Assumptions Alternative 2'!AA221-'Assumptions Alternative 2'!AA224</f>
        <v>0</v>
      </c>
      <c r="Y43" s="239">
        <f>+'Assumptions Alternative 2'!AB226-'Assumptions Alternative 2'!AB221-'Assumptions Alternative 2'!AB224</f>
        <v>0</v>
      </c>
      <c r="Z43" s="239">
        <f>+'Assumptions Alternative 2'!AC226-'Assumptions Alternative 2'!AC221-'Assumptions Alternative 2'!AC224</f>
        <v>0</v>
      </c>
      <c r="AA43" s="239">
        <f>+'Assumptions Alternative 2'!AD226-'Assumptions Alternative 2'!AD221-'Assumptions Alternative 2'!AD224</f>
        <v>0</v>
      </c>
      <c r="AB43" s="239">
        <f>+'Assumptions Alternative 2'!AE226-'Assumptions Alternative 2'!AE221-'Assumptions Alternative 2'!AE224</f>
        <v>0</v>
      </c>
      <c r="AC43" s="239">
        <f>+'Assumptions Alternative 2'!AF226-'Assumptions Alternative 2'!AF221-'Assumptions Alternative 2'!AF224</f>
        <v>0</v>
      </c>
      <c r="AD43" s="239">
        <f>+'Assumptions Alternative 2'!AG226-'Assumptions Alternative 2'!AG221-'Assumptions Alternative 2'!AG224</f>
        <v>0</v>
      </c>
      <c r="AE43" s="239">
        <f>+'Assumptions Alternative 2'!AH226-'Assumptions Alternative 2'!AH221-'Assumptions Alternative 2'!AH224</f>
        <v>0</v>
      </c>
      <c r="AF43" s="239">
        <f>+'Assumptions Alternative 2'!AI226-'Assumptions Alternative 2'!AI221-'Assumptions Alternative 2'!AI224</f>
        <v>0</v>
      </c>
      <c r="AG43" s="239">
        <f>+'Assumptions Alternative 2'!AJ226-'Assumptions Alternative 2'!AJ221-'Assumptions Alternative 2'!AJ224</f>
        <v>0</v>
      </c>
      <c r="AH43" s="239">
        <f>+'Assumptions Alternative 2'!AK226-'Assumptions Alternative 2'!AK221-'Assumptions Alternative 2'!AK224</f>
        <v>0</v>
      </c>
      <c r="AI43" s="239">
        <f>+'Assumptions Alternative 2'!AL226-'Assumptions Alternative 2'!AL221-'Assumptions Alternative 2'!AL224</f>
        <v>0</v>
      </c>
      <c r="AJ43" s="239">
        <f>+'Assumptions Alternative 2'!AM226-'Assumptions Alternative 2'!AM221-'Assumptions Alternative 2'!AM224</f>
        <v>0</v>
      </c>
      <c r="AK43" s="239">
        <f>+'Assumptions Alternative 2'!AN226-'Assumptions Alternative 2'!AN221-'Assumptions Alternative 2'!AN224</f>
        <v>0</v>
      </c>
      <c r="AL43" s="239">
        <f>+'Assumptions Alternative 2'!AO226-'Assumptions Alternative 2'!AO221-'Assumptions Alternative 2'!AO224</f>
        <v>0</v>
      </c>
      <c r="AM43" s="239">
        <f>+'Assumptions Alternative 2'!AP226-'Assumptions Alternative 2'!AP221-'Assumptions Alternative 2'!AP224</f>
        <v>0</v>
      </c>
      <c r="AN43" s="239">
        <f>+'Assumptions Alternative 2'!AQ226-'Assumptions Alternative 2'!AQ221-'Assumptions Alternative 2'!AQ224</f>
        <v>0</v>
      </c>
      <c r="AO43" s="239">
        <f>+'Assumptions Alternative 2'!AR226-'Assumptions Alternative 2'!AR221-'Assumptions Alternative 2'!AR224</f>
        <v>0</v>
      </c>
      <c r="AP43" s="239">
        <f>+'Assumptions Alternative 2'!AS226-'Assumptions Alternative 2'!AS221-'Assumptions Alternative 2'!AS224</f>
        <v>0</v>
      </c>
      <c r="AQ43" s="237"/>
    </row>
    <row r="44" spans="1:45" x14ac:dyDescent="0.2">
      <c r="A44" s="221" t="s">
        <v>107</v>
      </c>
      <c r="B44" s="239">
        <f>+'Assumptions Alternative 2'!E236+'Assumptions Alternative 2'!E238+'Assumptions Alternative 2'!E240</f>
        <v>0</v>
      </c>
      <c r="C44" s="239">
        <f>+'Assumptions Alternative 2'!F236+'Assumptions Alternative 2'!F238+'Assumptions Alternative 2'!F240</f>
        <v>0</v>
      </c>
      <c r="D44" s="239">
        <f>+'Assumptions Alternative 2'!G236+'Assumptions Alternative 2'!G238+'Assumptions Alternative 2'!G240</f>
        <v>0</v>
      </c>
      <c r="E44" s="239">
        <f>+'Assumptions Alternative 2'!H236+'Assumptions Alternative 2'!H238+'Assumptions Alternative 2'!H240</f>
        <v>0</v>
      </c>
      <c r="F44" s="239">
        <f>+'Assumptions Alternative 2'!I236+'Assumptions Alternative 2'!I238+'Assumptions Alternative 2'!I240</f>
        <v>0</v>
      </c>
      <c r="G44" s="239">
        <f>+'Assumptions Alternative 2'!J236+'Assumptions Alternative 2'!J238+'Assumptions Alternative 2'!J240</f>
        <v>0</v>
      </c>
      <c r="H44" s="239">
        <f>+'Assumptions Alternative 2'!K236+'Assumptions Alternative 2'!K238+'Assumptions Alternative 2'!K240</f>
        <v>0</v>
      </c>
      <c r="I44" s="239">
        <f>+'Assumptions Alternative 2'!L236+'Assumptions Alternative 2'!L238+'Assumptions Alternative 2'!L240</f>
        <v>0</v>
      </c>
      <c r="J44" s="239">
        <f>+'Assumptions Alternative 2'!M236+'Assumptions Alternative 2'!M238+'Assumptions Alternative 2'!M240</f>
        <v>0</v>
      </c>
      <c r="K44" s="239">
        <f>+'Assumptions Alternative 2'!N236+'Assumptions Alternative 2'!N238+'Assumptions Alternative 2'!N240</f>
        <v>0</v>
      </c>
      <c r="L44" s="239">
        <f>+'Assumptions Alternative 2'!O236+'Assumptions Alternative 2'!O238+'Assumptions Alternative 2'!O240</f>
        <v>0</v>
      </c>
      <c r="M44" s="239">
        <f>+'Assumptions Alternative 2'!P236+'Assumptions Alternative 2'!P238+'Assumptions Alternative 2'!P240</f>
        <v>0</v>
      </c>
      <c r="N44" s="239">
        <f>+'Assumptions Alternative 2'!Q236+'Assumptions Alternative 2'!Q238+'Assumptions Alternative 2'!Q240</f>
        <v>0</v>
      </c>
      <c r="O44" s="239">
        <f>+'Assumptions Alternative 2'!R236+'Assumptions Alternative 2'!R238+'Assumptions Alternative 2'!R240</f>
        <v>0</v>
      </c>
      <c r="P44" s="239">
        <f>+'Assumptions Alternative 2'!S236+'Assumptions Alternative 2'!S238+'Assumptions Alternative 2'!S240</f>
        <v>0</v>
      </c>
      <c r="Q44" s="239">
        <f>+'Assumptions Alternative 2'!T236+'Assumptions Alternative 2'!T238+'Assumptions Alternative 2'!T240</f>
        <v>0</v>
      </c>
      <c r="R44" s="239">
        <f>+'Assumptions Alternative 2'!U236+'Assumptions Alternative 2'!U238+'Assumptions Alternative 2'!U240</f>
        <v>0</v>
      </c>
      <c r="S44" s="239">
        <f>+'Assumptions Alternative 2'!V236+'Assumptions Alternative 2'!V238+'Assumptions Alternative 2'!V240</f>
        <v>0</v>
      </c>
      <c r="T44" s="239">
        <f>+'Assumptions Alternative 2'!W236+'Assumptions Alternative 2'!W238+'Assumptions Alternative 2'!W240</f>
        <v>0</v>
      </c>
      <c r="U44" s="239">
        <f>+'Assumptions Alternative 2'!X236+'Assumptions Alternative 2'!X238+'Assumptions Alternative 2'!X240</f>
        <v>0</v>
      </c>
      <c r="V44" s="239">
        <f>+'Assumptions Alternative 2'!Y236+'Assumptions Alternative 2'!Y238+'Assumptions Alternative 2'!Y240</f>
        <v>0</v>
      </c>
      <c r="W44" s="239">
        <f>+'Assumptions Alternative 2'!Z236+'Assumptions Alternative 2'!Z238+'Assumptions Alternative 2'!Z240</f>
        <v>0</v>
      </c>
      <c r="X44" s="239">
        <f>+'Assumptions Alternative 2'!AA236+'Assumptions Alternative 2'!AA238+'Assumptions Alternative 2'!AA240</f>
        <v>0</v>
      </c>
      <c r="Y44" s="239">
        <f>+'Assumptions Alternative 2'!AB236+'Assumptions Alternative 2'!AB238+'Assumptions Alternative 2'!AB240</f>
        <v>0</v>
      </c>
      <c r="Z44" s="239">
        <f>+'Assumptions Alternative 2'!AC236+'Assumptions Alternative 2'!AC238+'Assumptions Alternative 2'!AC240</f>
        <v>0</v>
      </c>
      <c r="AA44" s="239">
        <f>+'Assumptions Alternative 2'!AD236+'Assumptions Alternative 2'!AD238+'Assumptions Alternative 2'!AD240</f>
        <v>0</v>
      </c>
      <c r="AB44" s="239">
        <f>+'Assumptions Alternative 2'!AE236+'Assumptions Alternative 2'!AE238+'Assumptions Alternative 2'!AE240</f>
        <v>0</v>
      </c>
      <c r="AC44" s="239">
        <f>+'Assumptions Alternative 2'!AF236+'Assumptions Alternative 2'!AF238+'Assumptions Alternative 2'!AF240</f>
        <v>0</v>
      </c>
      <c r="AD44" s="239">
        <f>+'Assumptions Alternative 2'!AG236+'Assumptions Alternative 2'!AG238+'Assumptions Alternative 2'!AG240</f>
        <v>0</v>
      </c>
      <c r="AE44" s="239">
        <f>+'Assumptions Alternative 2'!AH236+'Assumptions Alternative 2'!AH238+'Assumptions Alternative 2'!AH240</f>
        <v>0</v>
      </c>
      <c r="AF44" s="239">
        <f>+'Assumptions Alternative 2'!AI236+'Assumptions Alternative 2'!AI238+'Assumptions Alternative 2'!AI240</f>
        <v>0</v>
      </c>
      <c r="AG44" s="239">
        <f>+'Assumptions Alternative 2'!AJ236+'Assumptions Alternative 2'!AJ238+'Assumptions Alternative 2'!AJ240</f>
        <v>0</v>
      </c>
      <c r="AH44" s="239">
        <f>+'Assumptions Alternative 2'!AK236+'Assumptions Alternative 2'!AK238+'Assumptions Alternative 2'!AK240</f>
        <v>0</v>
      </c>
      <c r="AI44" s="239">
        <f>+'Assumptions Alternative 2'!AL236+'Assumptions Alternative 2'!AL238+'Assumptions Alternative 2'!AL240</f>
        <v>0</v>
      </c>
      <c r="AJ44" s="239">
        <f>+'Assumptions Alternative 2'!AM236+'Assumptions Alternative 2'!AM238+'Assumptions Alternative 2'!AM240</f>
        <v>0</v>
      </c>
      <c r="AK44" s="239">
        <f>+'Assumptions Alternative 2'!AN236+'Assumptions Alternative 2'!AN238+'Assumptions Alternative 2'!AN240</f>
        <v>0</v>
      </c>
      <c r="AL44" s="239">
        <f>+'Assumptions Alternative 2'!AO236+'Assumptions Alternative 2'!AO238+'Assumptions Alternative 2'!AO240</f>
        <v>0</v>
      </c>
      <c r="AM44" s="239">
        <f>+'Assumptions Alternative 2'!AP236+'Assumptions Alternative 2'!AP238+'Assumptions Alternative 2'!AP240</f>
        <v>0</v>
      </c>
      <c r="AN44" s="239">
        <f>+'Assumptions Alternative 2'!AQ236+'Assumptions Alternative 2'!AQ238+'Assumptions Alternative 2'!AQ240</f>
        <v>0</v>
      </c>
      <c r="AO44" s="239">
        <f>+'Assumptions Alternative 2'!AR236+'Assumptions Alternative 2'!AR238+'Assumptions Alternative 2'!AR240</f>
        <v>0</v>
      </c>
      <c r="AP44" s="239">
        <f>+'Assumptions Alternative 2'!AS236+'Assumptions Alternative 2'!AS238+'Assumptions Alternative 2'!AS240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+'Assumptions Alternative 2'!C11</f>
        <v>5.8000000000000003E-2</v>
      </c>
      <c r="F51" s="243">
        <f>+'Assumptions Alternative 2'!D11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+'Assumptions Alternative 2'!Q11</f>
        <v>0.05</v>
      </c>
      <c r="D52" s="214" t="s">
        <v>6</v>
      </c>
      <c r="E52" s="242">
        <f>+'Assumptions Alternative 2'!C12</f>
        <v>0</v>
      </c>
      <c r="F52" s="243">
        <f>+'Assumptions Alternative 2'!D12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2'!C13</f>
        <v>9.2100000000000001E-2</v>
      </c>
      <c r="F53" s="243">
        <f>+'Assumptions Alternative 2'!D13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+'Assumptions Alternative 2'!Q12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+'Assumptions Alternative 2'!Q13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HLOOKUP('Assumptions Alternative 2'!$D$30,'Assumptions Alternative 2'!$E$17:$I$21,2)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2 Name</v>
      </c>
    </row>
    <row r="62" spans="1:42" ht="11.85" customHeight="1" x14ac:dyDescent="0.2">
      <c r="A62" s="248" t="str">
        <f>$A$2</f>
        <v>Alternative 2 Description</v>
      </c>
      <c r="K62" s="217" t="s">
        <v>134</v>
      </c>
      <c r="L62" s="249">
        <f ca="1">NOW()</f>
        <v>41591.642221064816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2 Name</v>
      </c>
    </row>
    <row r="103" spans="1:44" ht="11.85" customHeight="1" x14ac:dyDescent="0.2">
      <c r="A103" s="248" t="str">
        <f>$A$2</f>
        <v>Alternative 2 Description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2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2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'Assumptions Alternative 2'!D30&amp;"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17</vt:i4>
      </vt:variant>
    </vt:vector>
  </HeadingPairs>
  <TitlesOfParts>
    <vt:vector size="34" baseType="lpstr">
      <vt:lpstr>Summary</vt:lpstr>
      <vt:lpstr>Lease Option</vt:lpstr>
      <vt:lpstr>DIST1</vt:lpstr>
      <vt:lpstr>TRANS1</vt:lpstr>
      <vt:lpstr>Purchase Option</vt:lpstr>
      <vt:lpstr>DIST2</vt:lpstr>
      <vt:lpstr>TRANS2</vt:lpstr>
      <vt:lpstr>Assumptions Alternative 2</vt:lpstr>
      <vt:lpstr>DIST3</vt:lpstr>
      <vt:lpstr>TRANS3</vt:lpstr>
      <vt:lpstr>Assumptions Alternative 3</vt:lpstr>
      <vt:lpstr>DIST4</vt:lpstr>
      <vt:lpstr>TRANS4</vt:lpstr>
      <vt:lpstr>Assumptions Alternative 4</vt:lpstr>
      <vt:lpstr>DIST5</vt:lpstr>
      <vt:lpstr>TRANS5</vt:lpstr>
      <vt:lpstr>Revisions</vt:lpstr>
      <vt:lpstr>'Assumptions Alternative 2'!Print_Area</vt:lpstr>
      <vt:lpstr>'Assumptions Alternative 3'!Print_Area</vt:lpstr>
      <vt:lpstr>'Assumptions Alternative 4'!Print_Area</vt:lpstr>
      <vt:lpstr>DIST1!Print_Area</vt:lpstr>
      <vt:lpstr>DIST2!Print_Area</vt:lpstr>
      <vt:lpstr>DIST3!Print_Area</vt:lpstr>
      <vt:lpstr>DIST4!Print_Area</vt:lpstr>
      <vt:lpstr>DIST5!Print_Area</vt:lpstr>
      <vt:lpstr>'Lease Option'!Print_Area</vt:lpstr>
      <vt:lpstr>'Purchase Option'!Print_Area</vt:lpstr>
      <vt:lpstr>Summary!Print_Area</vt:lpstr>
      <vt:lpstr>TRANS1!Print_Area</vt:lpstr>
      <vt:lpstr>TRANS2!Print_Area</vt:lpstr>
      <vt:lpstr>TRANS3!Print_Area</vt:lpstr>
      <vt:lpstr>TRANS4!Print_Area</vt:lpstr>
      <vt:lpstr>TRANS5!Print_Area</vt:lpstr>
      <vt:lpstr>Summary!Print_Titles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uaqb</dc:creator>
  <cp:lastModifiedBy>Kerckhof, Laura</cp:lastModifiedBy>
  <cp:lastPrinted>2013-11-13T22:24:44Z</cp:lastPrinted>
  <dcterms:created xsi:type="dcterms:W3CDTF">1999-03-26T20:10:05Z</dcterms:created>
  <dcterms:modified xsi:type="dcterms:W3CDTF">2013-11-13T22:24:48Z</dcterms:modified>
</cp:coreProperties>
</file>