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53" documentId="13_ncr:1_{51E50A88-6C48-4BCB-9ED2-613509DDDF21}" xr6:coauthVersionLast="47" xr6:coauthVersionMax="47" xr10:uidLastSave="{812D84ED-1075-48BF-8F36-AFC797F8CF3D}"/>
  <bookViews>
    <workbookView xWindow="4545" yWindow="1500" windowWidth="21600" windowHeight="12675" xr2:uid="{BFE23394-58A5-46A3-86ED-E111C3A18AA6}"/>
  </bookViews>
  <sheets>
    <sheet name="Residential" sheetId="1" r:id="rId1"/>
    <sheet name="Commercial" sheetId="2" r:id="rId2"/>
    <sheet name="WCC275 Proposed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0" i="1"/>
  <c r="E25" i="3"/>
  <c r="F25" i="3" s="1"/>
  <c r="F29" i="3"/>
  <c r="E14" i="3"/>
  <c r="F14" i="3" s="1"/>
  <c r="F13" i="3"/>
  <c r="D15" i="2"/>
  <c r="D16" i="2" s="1"/>
  <c r="D17" i="2" s="1"/>
  <c r="D14" i="2"/>
  <c r="E30" i="2"/>
  <c r="D26" i="2"/>
  <c r="E26" i="2" s="1"/>
  <c r="D25" i="2"/>
  <c r="E25" i="2" s="1"/>
  <c r="E29" i="1"/>
  <c r="D25" i="1"/>
  <c r="E25" i="1" s="1"/>
  <c r="D23" i="1"/>
  <c r="E23" i="1" s="1"/>
  <c r="D14" i="1"/>
  <c r="D15" i="1" s="1"/>
  <c r="E15" i="1" s="1"/>
  <c r="E13" i="1"/>
  <c r="D24" i="1" l="1"/>
  <c r="E24" i="1" s="1"/>
  <c r="E23" i="3"/>
  <c r="F23" i="3" s="1"/>
  <c r="E24" i="3"/>
  <c r="E15" i="3"/>
  <c r="E16" i="3" s="1"/>
  <c r="F16" i="3" s="1"/>
  <c r="F24" i="3"/>
  <c r="D18" i="2"/>
  <c r="E18" i="2" s="1"/>
  <c r="E17" i="2"/>
  <c r="E14" i="2"/>
  <c r="E16" i="2"/>
  <c r="E15" i="2"/>
  <c r="E14" i="1"/>
  <c r="D16" i="1"/>
  <c r="E17" i="3" l="1"/>
  <c r="F15" i="3"/>
  <c r="F17" i="3" s="1"/>
  <c r="E20" i="3" s="1"/>
  <c r="F20" i="3" s="1"/>
  <c r="E19" i="2"/>
  <c r="D24" i="2" s="1"/>
  <c r="E24" i="2" s="1"/>
  <c r="D19" i="2"/>
  <c r="D17" i="1"/>
  <c r="E16" i="1"/>
  <c r="E17" i="1" s="1"/>
  <c r="E22" i="3" l="1"/>
  <c r="F22" i="3" s="1"/>
  <c r="E21" i="3"/>
  <c r="F21" i="3" s="1"/>
  <c r="D22" i="2"/>
  <c r="E22" i="2" s="1"/>
  <c r="D23" i="2"/>
  <c r="E23" i="2" s="1"/>
  <c r="D22" i="1"/>
  <c r="E22" i="1" s="1"/>
  <c r="D21" i="1"/>
  <c r="E21" i="1" s="1"/>
  <c r="D20" i="1"/>
  <c r="E20" i="1" s="1"/>
  <c r="E26" i="1" s="1"/>
  <c r="E30" i="1" s="1"/>
  <c r="F26" i="3" l="1"/>
  <c r="F30" i="3" s="1"/>
  <c r="E32" i="3" s="1"/>
  <c r="F32" i="3" s="1"/>
  <c r="F33" i="3" s="1"/>
  <c r="D32" i="1"/>
  <c r="E32" i="1" s="1"/>
  <c r="E33" i="1" s="1"/>
  <c r="E27" i="2"/>
  <c r="E31" i="2" s="1"/>
  <c r="D33" i="2" s="1"/>
  <c r="E33" i="2" s="1"/>
  <c r="E34" i="2" s="1"/>
</calcChain>
</file>

<file path=xl/sharedStrings.xml><?xml version="1.0" encoding="utf-8"?>
<sst xmlns="http://schemas.openxmlformats.org/spreadsheetml/2006/main" count="89" uniqueCount="39">
  <si>
    <t>Whitehorse Condo Corp 275</t>
  </si>
  <si>
    <t>Typical Bill Calculation</t>
  </si>
  <si>
    <t>Consumption (kWh)</t>
  </si>
  <si>
    <t>Yukon Base Rate Calculations</t>
  </si>
  <si>
    <t>Customer Charge (per month)</t>
  </si>
  <si>
    <t>Block 1 Energy Charge 0 - 1,000 ($/kWh)</t>
  </si>
  <si>
    <t>Block 2 Energy Charge 1,001 - 2,500 ($/kWh)</t>
  </si>
  <si>
    <t>Block 3 Energy Charge 2,500 and over ($/kWh)</t>
  </si>
  <si>
    <t>Base Rate</t>
  </si>
  <si>
    <t>Yukon Rider Calculations</t>
  </si>
  <si>
    <t>Yukon Energy Revenue Shortfall Rider</t>
  </si>
  <si>
    <t>AEY Rate Adjustment Rider</t>
  </si>
  <si>
    <t>YEC DCF Rider</t>
  </si>
  <si>
    <t>Rider S Purchase Power Adjustment Rider</t>
  </si>
  <si>
    <t>Yukon Interim Electrical Rebate</t>
  </si>
  <si>
    <t>Fuel Adjustment Rider ($/kWh)</t>
  </si>
  <si>
    <t>Subtotal</t>
  </si>
  <si>
    <t>Administration fee</t>
  </si>
  <si>
    <t>GST</t>
  </si>
  <si>
    <t>Total</t>
  </si>
  <si>
    <t>Rate 1160</t>
  </si>
  <si>
    <t>Monthly Charge</t>
  </si>
  <si>
    <t>Rates Effective May 1, 2023</t>
  </si>
  <si>
    <t>TYPICAL RESIDENTIAL BILL</t>
  </si>
  <si>
    <t>Demand Charge ($ /kW)</t>
  </si>
  <si>
    <t>Rate 2160</t>
  </si>
  <si>
    <t>Block 1 Energy Charge 0 - 2,000 ($/kWh)</t>
  </si>
  <si>
    <t>Block 2 Energy Charge 2,001 - 15,000 ($/kWh)</t>
  </si>
  <si>
    <t>Block 3 Energy Charge 15,001 - 20,000 ($/kWh)</t>
  </si>
  <si>
    <t>Block 3 Energy Charge 20,001 and over ($/kWh)</t>
  </si>
  <si>
    <t>Charged Demand (kW)</t>
  </si>
  <si>
    <t>JUNE 2023 GENERAL SERVICE BILL</t>
  </si>
  <si>
    <t>Adjustment Factor</t>
  </si>
  <si>
    <t>PROPOSED BILL</t>
  </si>
  <si>
    <t>Typical Bill Calculation under the Proposed Agreement</t>
  </si>
  <si>
    <t>Determinant</t>
  </si>
  <si>
    <t xml:space="preserve">Whitehorse Condominium Corporation No. 275 (WCC275) / </t>
  </si>
  <si>
    <t>ATCO Electric Yukon (AEY) - Complaint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</si>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</sst>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.000%"/>
    <numFmt numFmtId="166" formatCode="&quot;$&quot;#,##0.00000"/>
    <numFmt numFmtId="167" formatCode="_(* #,##0_);_(* \(#,##0\);_(* &quot;-&quot;??_);_(@_)"/>
    <numFmt numFmtId="168" formatCode="0.0000"/>
    <numFmt numFmtId="169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indent="1"/>
    </xf>
    <xf numFmtId="0" fontId="3" fillId="0" borderId="1" xfId="0" applyFont="1" applyBorder="1"/>
    <xf numFmtId="164" fontId="2" fillId="0" borderId="0" xfId="0" applyNumberFormat="1" applyFont="1"/>
    <xf numFmtId="9" fontId="2" fillId="0" borderId="0" xfId="2" applyFont="1"/>
    <xf numFmtId="10" fontId="2" fillId="0" borderId="0" xfId="2" applyNumberFormat="1" applyFont="1"/>
    <xf numFmtId="165" fontId="2" fillId="0" borderId="0" xfId="2" applyNumberFormat="1" applyFont="1"/>
    <xf numFmtId="166" fontId="2" fillId="0" borderId="0" xfId="0" applyNumberFormat="1" applyFont="1"/>
    <xf numFmtId="167" fontId="2" fillId="2" borderId="0" xfId="1" applyNumberFormat="1" applyFont="1" applyFill="1"/>
    <xf numFmtId="167" fontId="2" fillId="0" borderId="0" xfId="1" applyNumberFormat="1" applyFont="1"/>
    <xf numFmtId="167" fontId="2" fillId="0" borderId="1" xfId="1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67" fontId="2" fillId="0" borderId="0" xfId="0" applyNumberFormat="1" applyFont="1"/>
    <xf numFmtId="0" fontId="2" fillId="0" borderId="2" xfId="0" applyFont="1" applyBorder="1"/>
    <xf numFmtId="0" fontId="3" fillId="0" borderId="2" xfId="0" applyFont="1" applyBorder="1"/>
    <xf numFmtId="167" fontId="2" fillId="2" borderId="0" xfId="1" applyNumberFormat="1" applyFont="1" applyFill="1" applyAlignment="1">
      <alignment horizontal="center"/>
    </xf>
    <xf numFmtId="168" fontId="2" fillId="0" borderId="0" xfId="0" applyNumberFormat="1" applyFont="1"/>
    <xf numFmtId="164" fontId="2" fillId="0" borderId="3" xfId="0" applyNumberFormat="1" applyFont="1" applyBorder="1"/>
    <xf numFmtId="169" fontId="2" fillId="2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84E2-33BD-408A-82A4-95D791013426}">
  <dimension ref="A1:E34"/>
  <sheetViews>
    <sheetView tabSelected="1" zoomScaleNormal="100" workbookViewId="0">
      <selection activeCell="H14" sqref="H14"/>
    </sheetView>
  </sheetViews>
  <sheetFormatPr defaultRowHeight="12.75" x14ac:dyDescent="0.2"/>
  <cols>
    <col min="1" max="1" width="9.140625" style="1"/>
    <col min="2" max="2" width="42.28515625" style="1" bestFit="1" customWidth="1"/>
    <col min="3" max="3" width="9.5703125" style="1" customWidth="1"/>
    <col min="4" max="4" width="13" style="1" customWidth="1"/>
    <col min="5" max="16384" width="9.140625" style="1"/>
  </cols>
  <sheetData>
    <row r="1" spans="1:5" ht="15" x14ac:dyDescent="0.25">
      <c r="A1" s="31" t="s">
        <v>36</v>
      </c>
      <c r="B1" s="31"/>
      <c r="C1" s="31"/>
      <c r="D1" s="31"/>
      <c r="E1" s="31"/>
    </row>
    <row r="2" spans="1:5" ht="15" x14ac:dyDescent="0.2">
      <c r="A2" s="32" t="s">
        <v>37</v>
      </c>
      <c r="B2" s="32"/>
      <c r="C2" s="32"/>
      <c r="D2" s="32"/>
      <c r="E2" s="32"/>
    </row>
    <row r="3" spans="1:5" ht="14.25" x14ac:dyDescent="0.2">
      <c r="B3" s="27"/>
      <c r="C3" s="27"/>
      <c r="D3" s="27"/>
      <c r="E3" s="27"/>
    </row>
    <row r="4" spans="1:5" ht="15" x14ac:dyDescent="0.25">
      <c r="A4" s="31" t="s">
        <v>0</v>
      </c>
      <c r="B4" s="31"/>
      <c r="C4" s="31"/>
      <c r="D4" s="31"/>
      <c r="E4" s="31"/>
    </row>
    <row r="5" spans="1:5" ht="15" x14ac:dyDescent="0.25">
      <c r="A5" s="31" t="s">
        <v>1</v>
      </c>
      <c r="B5" s="31"/>
      <c r="C5" s="31"/>
      <c r="D5" s="31"/>
      <c r="E5" s="31"/>
    </row>
    <row r="6" spans="1:5" ht="15" customHeight="1" x14ac:dyDescent="0.2">
      <c r="A6" s="30" t="s">
        <v>22</v>
      </c>
      <c r="B6" s="30"/>
      <c r="C6" s="30"/>
      <c r="D6" s="30"/>
      <c r="E6" s="30"/>
    </row>
    <row r="8" spans="1:5" x14ac:dyDescent="0.2">
      <c r="A8" s="28" t="s">
        <v>38</v>
      </c>
      <c r="B8" s="17" t="s">
        <v>23</v>
      </c>
      <c r="C8" s="16"/>
      <c r="D8" s="16"/>
      <c r="E8" s="16"/>
    </row>
    <row r="9" spans="1:5" x14ac:dyDescent="0.2">
      <c r="A9" s="29">
        <v>1</v>
      </c>
      <c r="B9" s="2" t="s">
        <v>2</v>
      </c>
      <c r="D9" s="10">
        <v>800</v>
      </c>
    </row>
    <row r="10" spans="1:5" x14ac:dyDescent="0.2">
      <c r="A10" s="29">
        <f>A9+1</f>
        <v>2</v>
      </c>
      <c r="B10" s="2"/>
      <c r="D10" s="11"/>
    </row>
    <row r="11" spans="1:5" ht="25.5" x14ac:dyDescent="0.2">
      <c r="A11" s="29">
        <f t="shared" ref="A11:A33" si="0">A10+1</f>
        <v>3</v>
      </c>
      <c r="B11" s="2" t="s">
        <v>3</v>
      </c>
      <c r="C11" s="24" t="s">
        <v>20</v>
      </c>
      <c r="D11" s="25" t="s">
        <v>35</v>
      </c>
      <c r="E11" s="23" t="s">
        <v>21</v>
      </c>
    </row>
    <row r="12" spans="1:5" x14ac:dyDescent="0.2">
      <c r="A12" s="29">
        <f t="shared" si="0"/>
        <v>4</v>
      </c>
      <c r="B12" s="2"/>
      <c r="C12" s="2"/>
      <c r="D12" s="11"/>
    </row>
    <row r="13" spans="1:5" x14ac:dyDescent="0.2">
      <c r="A13" s="29">
        <f t="shared" si="0"/>
        <v>5</v>
      </c>
      <c r="B13" s="3" t="s">
        <v>4</v>
      </c>
      <c r="C13" s="5">
        <v>14.65</v>
      </c>
      <c r="D13" s="11"/>
      <c r="E13" s="5">
        <f>C13</f>
        <v>14.65</v>
      </c>
    </row>
    <row r="14" spans="1:5" x14ac:dyDescent="0.2">
      <c r="A14" s="29">
        <f t="shared" si="0"/>
        <v>6</v>
      </c>
      <c r="B14" s="3" t="s">
        <v>5</v>
      </c>
      <c r="C14" s="1">
        <v>0.12139999999999999</v>
      </c>
      <c r="D14" s="11">
        <f>MIN(D9,1000)</f>
        <v>800</v>
      </c>
      <c r="E14" s="5">
        <f>ROUND(C14*D14,2)</f>
        <v>97.12</v>
      </c>
    </row>
    <row r="15" spans="1:5" x14ac:dyDescent="0.2">
      <c r="A15" s="29">
        <f t="shared" si="0"/>
        <v>7</v>
      </c>
      <c r="B15" s="3" t="s">
        <v>6</v>
      </c>
      <c r="C15" s="1">
        <v>0.12820000000000001</v>
      </c>
      <c r="D15" s="11">
        <f>MIN(1500,D9-D14)</f>
        <v>0</v>
      </c>
      <c r="E15" s="5">
        <f>ROUND(C15*D15,2)</f>
        <v>0</v>
      </c>
    </row>
    <row r="16" spans="1:5" x14ac:dyDescent="0.2">
      <c r="A16" s="29">
        <f t="shared" si="0"/>
        <v>8</v>
      </c>
      <c r="B16" s="3" t="s">
        <v>7</v>
      </c>
      <c r="C16" s="1">
        <v>0.1399</v>
      </c>
      <c r="D16" s="11">
        <f>MAX(0,D9-D14-D15)</f>
        <v>0</v>
      </c>
      <c r="E16" s="5">
        <f>ROUND(C16*D16,2)</f>
        <v>0</v>
      </c>
    </row>
    <row r="17" spans="1:5" x14ac:dyDescent="0.2">
      <c r="A17" s="29">
        <f t="shared" si="0"/>
        <v>9</v>
      </c>
      <c r="B17" s="4" t="s">
        <v>8</v>
      </c>
      <c r="C17" s="13"/>
      <c r="D17" s="12">
        <f>SUM(D14:D16)</f>
        <v>800</v>
      </c>
      <c r="E17" s="14">
        <f>SUM(E13:E16)</f>
        <v>111.77000000000001</v>
      </c>
    </row>
    <row r="18" spans="1:5" x14ac:dyDescent="0.2">
      <c r="A18" s="29">
        <f t="shared" si="0"/>
        <v>10</v>
      </c>
      <c r="B18" s="2"/>
    </row>
    <row r="19" spans="1:5" x14ac:dyDescent="0.2">
      <c r="A19" s="29">
        <f t="shared" si="0"/>
        <v>11</v>
      </c>
      <c r="B19" s="2" t="s">
        <v>9</v>
      </c>
    </row>
    <row r="20" spans="1:5" x14ac:dyDescent="0.2">
      <c r="A20" s="29">
        <f t="shared" si="0"/>
        <v>12</v>
      </c>
      <c r="B20" s="3" t="s">
        <v>10</v>
      </c>
      <c r="C20" s="8">
        <v>0.3785</v>
      </c>
      <c r="D20" s="5">
        <f>E17</f>
        <v>111.77000000000001</v>
      </c>
      <c r="E20" s="5">
        <f t="shared" ref="E20:E25" si="1">ROUND(C20*D20,2)</f>
        <v>42.3</v>
      </c>
    </row>
    <row r="21" spans="1:5" x14ac:dyDescent="0.2">
      <c r="A21" s="29">
        <f t="shared" si="0"/>
        <v>13</v>
      </c>
      <c r="B21" s="3" t="s">
        <v>11</v>
      </c>
      <c r="C21" s="7">
        <v>8.3000000000000004E-2</v>
      </c>
      <c r="D21" s="5">
        <f>E17</f>
        <v>111.77000000000001</v>
      </c>
      <c r="E21" s="5">
        <f t="shared" si="1"/>
        <v>9.2799999999999994</v>
      </c>
    </row>
    <row r="22" spans="1:5" x14ac:dyDescent="0.2">
      <c r="A22" s="29">
        <f t="shared" si="0"/>
        <v>14</v>
      </c>
      <c r="B22" s="3" t="s">
        <v>12</v>
      </c>
      <c r="C22" s="6">
        <v>0</v>
      </c>
      <c r="D22" s="5">
        <f>E17</f>
        <v>111.77000000000001</v>
      </c>
      <c r="E22" s="5">
        <f t="shared" si="1"/>
        <v>0</v>
      </c>
    </row>
    <row r="23" spans="1:5" x14ac:dyDescent="0.2">
      <c r="A23" s="29">
        <f t="shared" si="0"/>
        <v>15</v>
      </c>
      <c r="B23" s="3" t="s">
        <v>13</v>
      </c>
      <c r="C23" s="5">
        <v>0</v>
      </c>
      <c r="D23" s="15">
        <f>D9</f>
        <v>800</v>
      </c>
      <c r="E23" s="5">
        <f t="shared" si="1"/>
        <v>0</v>
      </c>
    </row>
    <row r="24" spans="1:5" x14ac:dyDescent="0.2">
      <c r="A24" s="29">
        <f t="shared" si="0"/>
        <v>16</v>
      </c>
      <c r="B24" s="3" t="s">
        <v>14</v>
      </c>
      <c r="C24" s="9">
        <v>-2.2620000000000001E-2</v>
      </c>
      <c r="D24" s="15">
        <f>D14</f>
        <v>800</v>
      </c>
      <c r="E24" s="5">
        <f t="shared" si="1"/>
        <v>-18.100000000000001</v>
      </c>
    </row>
    <row r="25" spans="1:5" x14ac:dyDescent="0.2">
      <c r="A25" s="29">
        <f t="shared" si="0"/>
        <v>17</v>
      </c>
      <c r="B25" s="3" t="s">
        <v>15</v>
      </c>
      <c r="C25" s="9">
        <v>1.635E-2</v>
      </c>
      <c r="D25" s="15">
        <f>D9</f>
        <v>800</v>
      </c>
      <c r="E25" s="5">
        <f t="shared" si="1"/>
        <v>13.08</v>
      </c>
    </row>
    <row r="26" spans="1:5" x14ac:dyDescent="0.2">
      <c r="A26" s="29">
        <f t="shared" si="0"/>
        <v>18</v>
      </c>
      <c r="B26" s="4" t="s">
        <v>16</v>
      </c>
      <c r="C26" s="13"/>
      <c r="D26" s="13"/>
      <c r="E26" s="14">
        <f>SUM(E17,E20:E25)</f>
        <v>158.33000000000001</v>
      </c>
    </row>
    <row r="27" spans="1:5" x14ac:dyDescent="0.2">
      <c r="A27" s="29">
        <f t="shared" si="0"/>
        <v>19</v>
      </c>
      <c r="B27" s="2"/>
    </row>
    <row r="28" spans="1:5" x14ac:dyDescent="0.2">
      <c r="A28" s="29">
        <f t="shared" si="0"/>
        <v>20</v>
      </c>
      <c r="B28" s="2"/>
    </row>
    <row r="29" spans="1:5" x14ac:dyDescent="0.2">
      <c r="A29" s="29">
        <f t="shared" si="0"/>
        <v>21</v>
      </c>
      <c r="B29" s="3" t="s">
        <v>17</v>
      </c>
      <c r="E29" s="5">
        <f>ROUND(C29*D29,2)</f>
        <v>0</v>
      </c>
    </row>
    <row r="30" spans="1:5" x14ac:dyDescent="0.2">
      <c r="A30" s="29">
        <f t="shared" si="0"/>
        <v>22</v>
      </c>
      <c r="B30" s="4" t="s">
        <v>16</v>
      </c>
      <c r="C30" s="13"/>
      <c r="D30" s="13"/>
      <c r="E30" s="14">
        <f>SUM(E26,E29)</f>
        <v>158.33000000000001</v>
      </c>
    </row>
    <row r="31" spans="1:5" x14ac:dyDescent="0.2">
      <c r="A31" s="29">
        <f t="shared" si="0"/>
        <v>23</v>
      </c>
    </row>
    <row r="32" spans="1:5" x14ac:dyDescent="0.2">
      <c r="A32" s="29">
        <f t="shared" si="0"/>
        <v>24</v>
      </c>
      <c r="B32" s="1" t="s">
        <v>18</v>
      </c>
      <c r="C32" s="7">
        <v>0.05</v>
      </c>
      <c r="D32" s="5">
        <f>E30</f>
        <v>158.33000000000001</v>
      </c>
      <c r="E32" s="5">
        <f>ROUND(C32*D32,2)</f>
        <v>7.92</v>
      </c>
    </row>
    <row r="33" spans="1:5" ht="13.5" thickBot="1" x14ac:dyDescent="0.25">
      <c r="A33" s="29">
        <f t="shared" si="0"/>
        <v>25</v>
      </c>
      <c r="B33" s="4" t="s">
        <v>19</v>
      </c>
      <c r="C33" s="13"/>
      <c r="D33" s="13"/>
      <c r="E33" s="20">
        <f>SUM(E30,E32)</f>
        <v>166.25</v>
      </c>
    </row>
    <row r="34" spans="1:5" ht="13.5" thickTop="1" x14ac:dyDescent="0.2"/>
  </sheetData>
  <mergeCells count="5">
    <mergeCell ref="A6:E6"/>
    <mergeCell ref="A5:E5"/>
    <mergeCell ref="A4:E4"/>
    <mergeCell ref="A2:E2"/>
    <mergeCell ref="A1:E1"/>
  </mergeCells>
  <printOptions horizontalCentered="1"/>
  <pageMargins left="0.7" right="0.7" top="1" bottom="0.75" header="0.3" footer="0.3"/>
  <pageSetup orientation="portrait" r:id="rId1"/>
  <headerFooter>
    <oddHeader>&amp;R&amp;"Arial,Bold"&amp;10WCC275/AEY-YUB-1-006
Attachment 1
&amp;A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6116-FDB9-4FA2-9DA5-745EA2C81F4E}">
  <dimension ref="A1:E35"/>
  <sheetViews>
    <sheetView zoomScaleNormal="100" workbookViewId="0">
      <selection activeCell="A6" activeCellId="4" sqref="A1:E1 A2:E2 A4:E4 A5:E5 A6:E6"/>
    </sheetView>
  </sheetViews>
  <sheetFormatPr defaultRowHeight="12.75" x14ac:dyDescent="0.2"/>
  <cols>
    <col min="1" max="1" width="9.140625" style="1"/>
    <col min="2" max="2" width="42.28515625" style="1" bestFit="1" customWidth="1"/>
    <col min="3" max="3" width="9.5703125" style="1" customWidth="1"/>
    <col min="4" max="4" width="14.42578125" style="1" customWidth="1"/>
    <col min="5" max="5" width="10.28515625" style="1" customWidth="1"/>
    <col min="6" max="16384" width="9.140625" style="1"/>
  </cols>
  <sheetData>
    <row r="1" spans="1:5" ht="15" x14ac:dyDescent="0.25">
      <c r="A1" s="31" t="s">
        <v>36</v>
      </c>
      <c r="B1" s="31"/>
      <c r="C1" s="31"/>
      <c r="D1" s="31"/>
      <c r="E1" s="31"/>
    </row>
    <row r="2" spans="1:5" ht="15" x14ac:dyDescent="0.2">
      <c r="A2" s="32" t="s">
        <v>37</v>
      </c>
      <c r="B2" s="32"/>
      <c r="C2" s="32"/>
      <c r="D2" s="32"/>
      <c r="E2" s="32"/>
    </row>
    <row r="3" spans="1:5" ht="14.25" x14ac:dyDescent="0.2">
      <c r="B3" s="27"/>
      <c r="C3" s="27"/>
      <c r="D3" s="27"/>
      <c r="E3" s="27"/>
    </row>
    <row r="4" spans="1:5" ht="15" x14ac:dyDescent="0.25">
      <c r="A4" s="31" t="s">
        <v>0</v>
      </c>
      <c r="B4" s="31"/>
      <c r="C4" s="31"/>
      <c r="D4" s="31"/>
      <c r="E4" s="31"/>
    </row>
    <row r="5" spans="1:5" ht="15" x14ac:dyDescent="0.25">
      <c r="A5" s="31" t="s">
        <v>1</v>
      </c>
      <c r="B5" s="31"/>
      <c r="C5" s="31"/>
      <c r="D5" s="31"/>
      <c r="E5" s="31"/>
    </row>
    <row r="6" spans="1:5" ht="15" customHeight="1" x14ac:dyDescent="0.2">
      <c r="A6" s="30" t="s">
        <v>22</v>
      </c>
      <c r="B6" s="30"/>
      <c r="C6" s="30"/>
      <c r="D6" s="30"/>
      <c r="E6" s="30"/>
    </row>
    <row r="8" spans="1:5" x14ac:dyDescent="0.2">
      <c r="A8" s="24" t="s">
        <v>38</v>
      </c>
      <c r="B8" s="17" t="s">
        <v>31</v>
      </c>
      <c r="C8" s="16"/>
      <c r="D8" s="16"/>
      <c r="E8" s="16"/>
    </row>
    <row r="9" spans="1:5" x14ac:dyDescent="0.2">
      <c r="A9" s="29">
        <v>1</v>
      </c>
      <c r="B9" s="2" t="s">
        <v>30</v>
      </c>
      <c r="D9" s="21">
        <v>140.4</v>
      </c>
    </row>
    <row r="10" spans="1:5" x14ac:dyDescent="0.2">
      <c r="A10" s="29">
        <f>A9+1</f>
        <v>2</v>
      </c>
      <c r="B10" s="2" t="s">
        <v>2</v>
      </c>
      <c r="D10" s="18">
        <v>8400</v>
      </c>
    </row>
    <row r="11" spans="1:5" x14ac:dyDescent="0.2">
      <c r="A11" s="29">
        <f t="shared" ref="A11:A34" si="0">A10+1</f>
        <v>3</v>
      </c>
      <c r="B11" s="2"/>
      <c r="D11" s="11"/>
    </row>
    <row r="12" spans="1:5" ht="25.5" x14ac:dyDescent="0.2">
      <c r="A12" s="29">
        <f t="shared" si="0"/>
        <v>4</v>
      </c>
      <c r="B12" s="2" t="s">
        <v>3</v>
      </c>
      <c r="C12" s="24" t="s">
        <v>25</v>
      </c>
      <c r="D12" s="25" t="s">
        <v>35</v>
      </c>
      <c r="E12" s="23" t="s">
        <v>21</v>
      </c>
    </row>
    <row r="13" spans="1:5" x14ac:dyDescent="0.2">
      <c r="A13" s="29">
        <f t="shared" si="0"/>
        <v>5</v>
      </c>
      <c r="B13" s="2"/>
      <c r="C13" s="2"/>
      <c r="D13" s="11"/>
    </row>
    <row r="14" spans="1:5" x14ac:dyDescent="0.2">
      <c r="A14" s="29">
        <f t="shared" si="0"/>
        <v>6</v>
      </c>
      <c r="B14" s="3" t="s">
        <v>24</v>
      </c>
      <c r="C14" s="5">
        <v>7.39</v>
      </c>
      <c r="D14" s="11">
        <f>D9</f>
        <v>140.4</v>
      </c>
      <c r="E14" s="5">
        <f>ROUND(C14*D14,2)</f>
        <v>1037.56</v>
      </c>
    </row>
    <row r="15" spans="1:5" x14ac:dyDescent="0.2">
      <c r="A15" s="29">
        <f t="shared" si="0"/>
        <v>7</v>
      </c>
      <c r="B15" s="3" t="s">
        <v>26</v>
      </c>
      <c r="C15" s="19">
        <v>0.1</v>
      </c>
      <c r="D15" s="11">
        <f>MIN(D10,2000)</f>
        <v>2000</v>
      </c>
      <c r="E15" s="5">
        <f>ROUND(C15*D15,2)</f>
        <v>200</v>
      </c>
    </row>
    <row r="16" spans="1:5" x14ac:dyDescent="0.2">
      <c r="A16" s="29">
        <f t="shared" si="0"/>
        <v>8</v>
      </c>
      <c r="B16" s="3" t="s">
        <v>27</v>
      </c>
      <c r="C16" s="1">
        <v>0.1288</v>
      </c>
      <c r="D16" s="11">
        <f>MIN(13000,D10-D15)</f>
        <v>6400</v>
      </c>
      <c r="E16" s="5">
        <f>ROUND(C16*D16,2)</f>
        <v>824.32</v>
      </c>
    </row>
    <row r="17" spans="1:5" x14ac:dyDescent="0.2">
      <c r="A17" s="29">
        <f t="shared" si="0"/>
        <v>9</v>
      </c>
      <c r="B17" s="3" t="s">
        <v>28</v>
      </c>
      <c r="C17" s="1">
        <v>0.15679999999999999</v>
      </c>
      <c r="D17" s="11">
        <f>MIN(5000,D10-D15-D16)</f>
        <v>0</v>
      </c>
      <c r="E17" s="5">
        <f>ROUND(C17*D17,2)</f>
        <v>0</v>
      </c>
    </row>
    <row r="18" spans="1:5" x14ac:dyDescent="0.2">
      <c r="A18" s="29">
        <f t="shared" si="0"/>
        <v>10</v>
      </c>
      <c r="B18" s="3" t="s">
        <v>29</v>
      </c>
      <c r="C18" s="1">
        <v>0.12859999999999999</v>
      </c>
      <c r="D18" s="11">
        <f>MAX(0,D10-D15-D16-D17)</f>
        <v>0</v>
      </c>
      <c r="E18" s="5">
        <f>ROUND(C18*D18,2)</f>
        <v>0</v>
      </c>
    </row>
    <row r="19" spans="1:5" x14ac:dyDescent="0.2">
      <c r="A19" s="29">
        <f t="shared" si="0"/>
        <v>11</v>
      </c>
      <c r="B19" s="4" t="s">
        <v>8</v>
      </c>
      <c r="C19" s="13"/>
      <c r="D19" s="12">
        <f>SUM(D15:D18)</f>
        <v>8400</v>
      </c>
      <c r="E19" s="14">
        <f>SUM(E14:E18)</f>
        <v>2061.88</v>
      </c>
    </row>
    <row r="20" spans="1:5" x14ac:dyDescent="0.2">
      <c r="A20" s="29">
        <f t="shared" si="0"/>
        <v>12</v>
      </c>
      <c r="B20" s="2"/>
    </row>
    <row r="21" spans="1:5" x14ac:dyDescent="0.2">
      <c r="A21" s="29">
        <f t="shared" si="0"/>
        <v>13</v>
      </c>
      <c r="B21" s="2" t="s">
        <v>9</v>
      </c>
    </row>
    <row r="22" spans="1:5" x14ac:dyDescent="0.2">
      <c r="A22" s="29">
        <f t="shared" si="0"/>
        <v>14</v>
      </c>
      <c r="B22" s="3" t="s">
        <v>10</v>
      </c>
      <c r="C22" s="8">
        <v>0.3785</v>
      </c>
      <c r="D22" s="5">
        <f>E19</f>
        <v>2061.88</v>
      </c>
      <c r="E22" s="5">
        <f>ROUND(C22*D22,2)</f>
        <v>780.42</v>
      </c>
    </row>
    <row r="23" spans="1:5" x14ac:dyDescent="0.2">
      <c r="A23" s="29">
        <f t="shared" si="0"/>
        <v>15</v>
      </c>
      <c r="B23" s="3" t="s">
        <v>11</v>
      </c>
      <c r="C23" s="7">
        <v>8.3000000000000004E-2</v>
      </c>
      <c r="D23" s="5">
        <f>E19</f>
        <v>2061.88</v>
      </c>
      <c r="E23" s="5">
        <f>ROUND(C23*D23,2)</f>
        <v>171.14</v>
      </c>
    </row>
    <row r="24" spans="1:5" x14ac:dyDescent="0.2">
      <c r="A24" s="29">
        <f t="shared" si="0"/>
        <v>16</v>
      </c>
      <c r="B24" s="3" t="s">
        <v>12</v>
      </c>
      <c r="C24" s="6">
        <v>0</v>
      </c>
      <c r="D24" s="5">
        <f>E19</f>
        <v>2061.88</v>
      </c>
      <c r="E24" s="5">
        <f>ROUND(C24*D24,2)</f>
        <v>0</v>
      </c>
    </row>
    <row r="25" spans="1:5" x14ac:dyDescent="0.2">
      <c r="A25" s="29">
        <f t="shared" si="0"/>
        <v>17</v>
      </c>
      <c r="B25" s="3" t="s">
        <v>13</v>
      </c>
      <c r="C25" s="5">
        <v>0</v>
      </c>
      <c r="D25" s="15">
        <f>D10</f>
        <v>8400</v>
      </c>
      <c r="E25" s="5">
        <f>ROUND(C25*D25,2)</f>
        <v>0</v>
      </c>
    </row>
    <row r="26" spans="1:5" x14ac:dyDescent="0.2">
      <c r="A26" s="29">
        <f t="shared" si="0"/>
        <v>18</v>
      </c>
      <c r="B26" s="3" t="s">
        <v>15</v>
      </c>
      <c r="C26" s="9">
        <v>1.635E-2</v>
      </c>
      <c r="D26" s="15">
        <f>D10</f>
        <v>8400</v>
      </c>
      <c r="E26" s="5">
        <f>ROUND(C26*D26,2)</f>
        <v>137.34</v>
      </c>
    </row>
    <row r="27" spans="1:5" x14ac:dyDescent="0.2">
      <c r="A27" s="29">
        <f t="shared" si="0"/>
        <v>19</v>
      </c>
      <c r="B27" s="4" t="s">
        <v>16</v>
      </c>
      <c r="C27" s="13"/>
      <c r="D27" s="13"/>
      <c r="E27" s="14">
        <f>SUM(E19,E22:E26)</f>
        <v>3150.78</v>
      </c>
    </row>
    <row r="28" spans="1:5" x14ac:dyDescent="0.2">
      <c r="A28" s="29">
        <f t="shared" si="0"/>
        <v>20</v>
      </c>
      <c r="B28" s="2"/>
    </row>
    <row r="29" spans="1:5" x14ac:dyDescent="0.2">
      <c r="A29" s="29">
        <f t="shared" si="0"/>
        <v>21</v>
      </c>
      <c r="B29" s="2"/>
    </row>
    <row r="30" spans="1:5" x14ac:dyDescent="0.2">
      <c r="A30" s="29">
        <f t="shared" si="0"/>
        <v>22</v>
      </c>
      <c r="B30" s="3" t="s">
        <v>17</v>
      </c>
      <c r="E30" s="5">
        <f>ROUND(C30*D30,2)</f>
        <v>0</v>
      </c>
    </row>
    <row r="31" spans="1:5" x14ac:dyDescent="0.2">
      <c r="A31" s="29">
        <f t="shared" si="0"/>
        <v>23</v>
      </c>
      <c r="B31" s="4" t="s">
        <v>16</v>
      </c>
      <c r="C31" s="13"/>
      <c r="D31" s="13"/>
      <c r="E31" s="14">
        <f>SUM(E27,E30)</f>
        <v>3150.78</v>
      </c>
    </row>
    <row r="32" spans="1:5" x14ac:dyDescent="0.2">
      <c r="A32" s="29">
        <f t="shared" si="0"/>
        <v>24</v>
      </c>
    </row>
    <row r="33" spans="1:5" x14ac:dyDescent="0.2">
      <c r="A33" s="29">
        <f t="shared" si="0"/>
        <v>25</v>
      </c>
      <c r="B33" s="1" t="s">
        <v>18</v>
      </c>
      <c r="C33" s="7">
        <v>0.05</v>
      </c>
      <c r="D33" s="5">
        <f>E31</f>
        <v>3150.78</v>
      </c>
      <c r="E33" s="5">
        <f>ROUND(C33*D33,2)</f>
        <v>157.54</v>
      </c>
    </row>
    <row r="34" spans="1:5" ht="13.5" thickBot="1" x14ac:dyDescent="0.25">
      <c r="A34" s="29">
        <f t="shared" si="0"/>
        <v>26</v>
      </c>
      <c r="B34" s="4" t="s">
        <v>19</v>
      </c>
      <c r="C34" s="13"/>
      <c r="D34" s="13"/>
      <c r="E34" s="20">
        <f>SUM(E31,E33)</f>
        <v>3308.32</v>
      </c>
    </row>
    <row r="35" spans="1:5" ht="13.5" thickTop="1" x14ac:dyDescent="0.2"/>
  </sheetData>
  <mergeCells count="5">
    <mergeCell ref="A6:E6"/>
    <mergeCell ref="A5:E5"/>
    <mergeCell ref="A4:E4"/>
    <mergeCell ref="A2:E2"/>
    <mergeCell ref="A1:E1"/>
  </mergeCells>
  <printOptions horizontalCentered="1"/>
  <pageMargins left="0.7" right="0.7" top="1" bottom="0.75" header="0.3" footer="0.3"/>
  <pageSetup orientation="portrait" r:id="rId1"/>
  <headerFooter>
    <oddHeader>&amp;R&amp;"Arial,Bold"&amp;10WCC275/AEY-YUB-1-006
Attachment 1
&amp;A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1AA8-098A-4727-A67A-CDE94D15F2A7}">
  <dimension ref="A1:F34"/>
  <sheetViews>
    <sheetView zoomScaleNormal="100" workbookViewId="0">
      <selection activeCell="H17" sqref="H17"/>
    </sheetView>
  </sheetViews>
  <sheetFormatPr defaultRowHeight="12.75" x14ac:dyDescent="0.2"/>
  <cols>
    <col min="1" max="1" width="9.140625" style="1"/>
    <col min="2" max="2" width="42.28515625" style="1" bestFit="1" customWidth="1"/>
    <col min="3" max="3" width="11.140625" style="1" bestFit="1" customWidth="1"/>
    <col min="4" max="4" width="9.5703125" style="1" customWidth="1"/>
    <col min="5" max="5" width="13.140625" style="1" customWidth="1"/>
    <col min="6" max="6" width="10.140625" style="1" bestFit="1" customWidth="1"/>
    <col min="7" max="16384" width="9.140625" style="1"/>
  </cols>
  <sheetData>
    <row r="1" spans="1:6" ht="15" x14ac:dyDescent="0.25">
      <c r="A1" s="31" t="s">
        <v>36</v>
      </c>
      <c r="B1" s="31"/>
      <c r="C1" s="31"/>
      <c r="D1" s="31"/>
      <c r="E1" s="31"/>
      <c r="F1" s="31"/>
    </row>
    <row r="2" spans="1:6" ht="15" x14ac:dyDescent="0.2">
      <c r="A2" s="32" t="s">
        <v>37</v>
      </c>
      <c r="B2" s="32"/>
      <c r="C2" s="32"/>
      <c r="D2" s="32"/>
      <c r="E2" s="32"/>
      <c r="F2" s="32"/>
    </row>
    <row r="3" spans="1:6" ht="14.25" x14ac:dyDescent="0.2">
      <c r="B3" s="27"/>
      <c r="C3" s="27"/>
      <c r="D3" s="27"/>
      <c r="E3" s="27"/>
      <c r="F3" s="27"/>
    </row>
    <row r="4" spans="1:6" ht="15" x14ac:dyDescent="0.25">
      <c r="A4" s="31" t="s">
        <v>0</v>
      </c>
      <c r="B4" s="31"/>
      <c r="C4" s="31"/>
      <c r="D4" s="31"/>
      <c r="E4" s="31"/>
      <c r="F4" s="31"/>
    </row>
    <row r="5" spans="1:6" ht="15" x14ac:dyDescent="0.25">
      <c r="A5" s="31" t="s">
        <v>34</v>
      </c>
      <c r="B5" s="31"/>
      <c r="C5" s="31"/>
      <c r="D5" s="31"/>
      <c r="E5" s="31"/>
      <c r="F5" s="31"/>
    </row>
    <row r="6" spans="1:6" ht="15" customHeight="1" x14ac:dyDescent="0.2">
      <c r="A6" s="30" t="s">
        <v>22</v>
      </c>
      <c r="B6" s="30"/>
      <c r="C6" s="30"/>
      <c r="D6" s="30"/>
      <c r="E6" s="30"/>
      <c r="F6" s="30"/>
    </row>
    <row r="8" spans="1:6" x14ac:dyDescent="0.2">
      <c r="A8" s="28" t="s">
        <v>38</v>
      </c>
      <c r="B8" s="17" t="s">
        <v>33</v>
      </c>
      <c r="C8" s="17"/>
      <c r="D8" s="16"/>
      <c r="E8" s="16"/>
      <c r="F8" s="16"/>
    </row>
    <row r="9" spans="1:6" x14ac:dyDescent="0.2">
      <c r="A9" s="29">
        <v>1</v>
      </c>
      <c r="B9" s="2" t="s">
        <v>2</v>
      </c>
      <c r="C9" s="2"/>
      <c r="E9" s="10">
        <v>8400</v>
      </c>
    </row>
    <row r="10" spans="1:6" x14ac:dyDescent="0.2">
      <c r="A10" s="29">
        <f>A9+1</f>
        <v>2</v>
      </c>
      <c r="B10" s="2"/>
      <c r="C10" s="2"/>
      <c r="E10" s="11"/>
    </row>
    <row r="11" spans="1:6" ht="25.5" x14ac:dyDescent="0.2">
      <c r="A11" s="29">
        <f t="shared" ref="A11:A33" si="0">A10+1</f>
        <v>3</v>
      </c>
      <c r="B11" s="2" t="s">
        <v>3</v>
      </c>
      <c r="C11" s="23" t="s">
        <v>32</v>
      </c>
      <c r="D11" s="24" t="s">
        <v>20</v>
      </c>
      <c r="E11" s="25" t="s">
        <v>35</v>
      </c>
      <c r="F11" s="23" t="s">
        <v>21</v>
      </c>
    </row>
    <row r="12" spans="1:6" x14ac:dyDescent="0.2">
      <c r="A12" s="29">
        <f t="shared" si="0"/>
        <v>4</v>
      </c>
      <c r="B12" s="2"/>
      <c r="C12" s="2"/>
      <c r="D12" s="2"/>
      <c r="E12" s="11"/>
    </row>
    <row r="13" spans="1:6" x14ac:dyDescent="0.2">
      <c r="A13" s="29">
        <f t="shared" si="0"/>
        <v>5</v>
      </c>
      <c r="B13" s="3" t="s">
        <v>4</v>
      </c>
      <c r="C13" s="22">
        <v>20</v>
      </c>
      <c r="D13" s="5">
        <v>14.65</v>
      </c>
      <c r="E13" s="11"/>
      <c r="F13" s="5">
        <f>ROUND(C13*D13,2)</f>
        <v>293</v>
      </c>
    </row>
    <row r="14" spans="1:6" x14ac:dyDescent="0.2">
      <c r="A14" s="29">
        <f t="shared" si="0"/>
        <v>6</v>
      </c>
      <c r="B14" s="3" t="s">
        <v>5</v>
      </c>
      <c r="C14" s="22">
        <v>10</v>
      </c>
      <c r="D14" s="1">
        <v>0.12139999999999999</v>
      </c>
      <c r="E14" s="11">
        <f>MIN(E9,1000*C14)</f>
        <v>8400</v>
      </c>
      <c r="F14" s="5">
        <f>ROUND(D14*E14,2)</f>
        <v>1019.76</v>
      </c>
    </row>
    <row r="15" spans="1:6" x14ac:dyDescent="0.2">
      <c r="A15" s="29">
        <f t="shared" si="0"/>
        <v>7</v>
      </c>
      <c r="B15" s="3" t="s">
        <v>6</v>
      </c>
      <c r="C15" s="22">
        <v>10</v>
      </c>
      <c r="D15" s="1">
        <v>0.12820000000000001</v>
      </c>
      <c r="E15" s="11">
        <f>MIN(1500*C15,E9-E14)</f>
        <v>0</v>
      </c>
      <c r="F15" s="5">
        <f>ROUND(D15*E15,2)</f>
        <v>0</v>
      </c>
    </row>
    <row r="16" spans="1:6" x14ac:dyDescent="0.2">
      <c r="A16" s="29">
        <f t="shared" si="0"/>
        <v>8</v>
      </c>
      <c r="B16" s="3" t="s">
        <v>7</v>
      </c>
      <c r="C16" s="22">
        <v>10</v>
      </c>
      <c r="D16" s="1">
        <v>0.1399</v>
      </c>
      <c r="E16" s="11">
        <f>MAX(0,E9-E14-E15)</f>
        <v>0</v>
      </c>
      <c r="F16" s="5">
        <f>ROUND(D16*E16,2)</f>
        <v>0</v>
      </c>
    </row>
    <row r="17" spans="1:6" x14ac:dyDescent="0.2">
      <c r="A17" s="29">
        <f t="shared" si="0"/>
        <v>9</v>
      </c>
      <c r="B17" s="4" t="s">
        <v>8</v>
      </c>
      <c r="C17" s="4"/>
      <c r="D17" s="13"/>
      <c r="E17" s="12">
        <f>SUM(E14:E16)</f>
        <v>8400</v>
      </c>
      <c r="F17" s="14">
        <f>SUM(F13:F16)</f>
        <v>1312.76</v>
      </c>
    </row>
    <row r="18" spans="1:6" x14ac:dyDescent="0.2">
      <c r="A18" s="29">
        <f t="shared" si="0"/>
        <v>10</v>
      </c>
      <c r="B18" s="2"/>
      <c r="C18" s="2"/>
    </row>
    <row r="19" spans="1:6" x14ac:dyDescent="0.2">
      <c r="A19" s="29">
        <f t="shared" si="0"/>
        <v>11</v>
      </c>
      <c r="B19" s="2" t="s">
        <v>9</v>
      </c>
      <c r="C19" s="2"/>
    </row>
    <row r="20" spans="1:6" x14ac:dyDescent="0.2">
      <c r="A20" s="29">
        <f t="shared" si="0"/>
        <v>12</v>
      </c>
      <c r="B20" s="3" t="s">
        <v>10</v>
      </c>
      <c r="C20" s="3"/>
      <c r="D20" s="8">
        <v>0.3785</v>
      </c>
      <c r="E20" s="5">
        <f>F17</f>
        <v>1312.76</v>
      </c>
      <c r="F20" s="5">
        <f t="shared" ref="F20:F25" si="1">ROUND(D20*E20,2)</f>
        <v>496.88</v>
      </c>
    </row>
    <row r="21" spans="1:6" x14ac:dyDescent="0.2">
      <c r="A21" s="29">
        <f t="shared" si="0"/>
        <v>13</v>
      </c>
      <c r="B21" s="3" t="s">
        <v>11</v>
      </c>
      <c r="C21" s="3"/>
      <c r="D21" s="7">
        <v>8.3000000000000004E-2</v>
      </c>
      <c r="E21" s="5">
        <f>F17</f>
        <v>1312.76</v>
      </c>
      <c r="F21" s="5">
        <f t="shared" si="1"/>
        <v>108.96</v>
      </c>
    </row>
    <row r="22" spans="1:6" x14ac:dyDescent="0.2">
      <c r="A22" s="29">
        <f t="shared" si="0"/>
        <v>14</v>
      </c>
      <c r="B22" s="3" t="s">
        <v>12</v>
      </c>
      <c r="C22" s="3"/>
      <c r="D22" s="6">
        <v>0</v>
      </c>
      <c r="E22" s="5">
        <f>F17</f>
        <v>1312.76</v>
      </c>
      <c r="F22" s="5">
        <f t="shared" si="1"/>
        <v>0</v>
      </c>
    </row>
    <row r="23" spans="1:6" x14ac:dyDescent="0.2">
      <c r="A23" s="29">
        <f t="shared" si="0"/>
        <v>15</v>
      </c>
      <c r="B23" s="3" t="s">
        <v>13</v>
      </c>
      <c r="C23" s="3"/>
      <c r="D23" s="5">
        <v>0</v>
      </c>
      <c r="E23" s="15">
        <f>E9</f>
        <v>8400</v>
      </c>
      <c r="F23" s="5">
        <f t="shared" si="1"/>
        <v>0</v>
      </c>
    </row>
    <row r="24" spans="1:6" x14ac:dyDescent="0.2">
      <c r="A24" s="29">
        <f t="shared" si="0"/>
        <v>16</v>
      </c>
      <c r="B24" s="3" t="s">
        <v>14</v>
      </c>
      <c r="C24" s="22">
        <v>10</v>
      </c>
      <c r="D24" s="9">
        <v>-2.2620000000000001E-2</v>
      </c>
      <c r="E24" s="15">
        <f>E14</f>
        <v>8400</v>
      </c>
      <c r="F24" s="5">
        <f t="shared" si="1"/>
        <v>-190.01</v>
      </c>
    </row>
    <row r="25" spans="1:6" x14ac:dyDescent="0.2">
      <c r="A25" s="29">
        <f t="shared" si="0"/>
        <v>17</v>
      </c>
      <c r="B25" s="3" t="s">
        <v>15</v>
      </c>
      <c r="C25" s="3"/>
      <c r="D25" s="9">
        <v>1.635E-2</v>
      </c>
      <c r="E25" s="15">
        <f>E9</f>
        <v>8400</v>
      </c>
      <c r="F25" s="5">
        <f t="shared" si="1"/>
        <v>137.34</v>
      </c>
    </row>
    <row r="26" spans="1:6" x14ac:dyDescent="0.2">
      <c r="A26" s="29">
        <f t="shared" si="0"/>
        <v>18</v>
      </c>
      <c r="B26" s="4" t="s">
        <v>16</v>
      </c>
      <c r="C26" s="4"/>
      <c r="D26" s="13"/>
      <c r="E26" s="13"/>
      <c r="F26" s="14">
        <f>SUM(F17,F20:F25)</f>
        <v>1865.9299999999998</v>
      </c>
    </row>
    <row r="27" spans="1:6" x14ac:dyDescent="0.2">
      <c r="A27" s="29">
        <f t="shared" si="0"/>
        <v>19</v>
      </c>
      <c r="B27" s="2"/>
      <c r="C27" s="2"/>
    </row>
    <row r="28" spans="1:6" x14ac:dyDescent="0.2">
      <c r="A28" s="29">
        <f t="shared" si="0"/>
        <v>20</v>
      </c>
      <c r="B28" s="2"/>
      <c r="C28" s="2"/>
    </row>
    <row r="29" spans="1:6" x14ac:dyDescent="0.2">
      <c r="A29" s="29">
        <f t="shared" si="0"/>
        <v>21</v>
      </c>
      <c r="B29" s="3" t="s">
        <v>17</v>
      </c>
      <c r="C29" s="3"/>
      <c r="D29" s="5">
        <v>102</v>
      </c>
      <c r="F29" s="5">
        <f>D29</f>
        <v>102</v>
      </c>
    </row>
    <row r="30" spans="1:6" x14ac:dyDescent="0.2">
      <c r="A30" s="29">
        <f t="shared" si="0"/>
        <v>22</v>
      </c>
      <c r="B30" s="4" t="s">
        <v>16</v>
      </c>
      <c r="C30" s="4"/>
      <c r="D30" s="13"/>
      <c r="E30" s="13"/>
      <c r="F30" s="14">
        <f>SUM(F26,F29)</f>
        <v>1967.9299999999998</v>
      </c>
    </row>
    <row r="31" spans="1:6" x14ac:dyDescent="0.2">
      <c r="A31" s="29">
        <f t="shared" si="0"/>
        <v>23</v>
      </c>
    </row>
    <row r="32" spans="1:6" x14ac:dyDescent="0.2">
      <c r="A32" s="29">
        <f t="shared" si="0"/>
        <v>24</v>
      </c>
      <c r="B32" s="1" t="s">
        <v>18</v>
      </c>
      <c r="D32" s="7">
        <v>0.05</v>
      </c>
      <c r="E32" s="5">
        <f>F30</f>
        <v>1967.9299999999998</v>
      </c>
      <c r="F32" s="5">
        <f>ROUND(D32*E32,2)</f>
        <v>98.4</v>
      </c>
    </row>
    <row r="33" spans="1:6" ht="13.5" thickBot="1" x14ac:dyDescent="0.25">
      <c r="A33" s="29">
        <f t="shared" si="0"/>
        <v>25</v>
      </c>
      <c r="B33" s="4" t="s">
        <v>19</v>
      </c>
      <c r="C33" s="4"/>
      <c r="D33" s="13"/>
      <c r="E33" s="13"/>
      <c r="F33" s="20">
        <f>SUM(F30,F32)</f>
        <v>2066.33</v>
      </c>
    </row>
    <row r="34" spans="1:6" ht="13.5" thickTop="1" x14ac:dyDescent="0.2">
      <c r="A34" s="26"/>
    </row>
  </sheetData>
  <mergeCells count="5">
    <mergeCell ref="A6:F6"/>
    <mergeCell ref="A5:F5"/>
    <mergeCell ref="A4:F4"/>
    <mergeCell ref="A2:F2"/>
    <mergeCell ref="A1:F1"/>
  </mergeCells>
  <printOptions horizontalCentered="1"/>
  <pageMargins left="0.7" right="0.7" top="1" bottom="0.75" header="0.3" footer="0.3"/>
  <pageSetup scale="94" orientation="portrait" r:id="rId1"/>
  <headerFooter>
    <oddHeader>&amp;R&amp;"Arial,Bold"&amp;10WCC275/AEY-YUB-1-006
Attachment 1
&amp;A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Residential</vt:lpstr>
      <vt:lpstr>Commercial</vt:lpstr>
      <vt:lpstr>WCC275 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2023-07-05T15:53:56Z</dcterms:created>
  <dcterms:modified xsi:type="dcterms:W3CDTF">2023-07-05T15:54:00Z</dcterms:modified>
</cp:coreProperties>
</file>